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19320" windowHeight="12816" activeTab="0"/>
  </bookViews>
  <sheets>
    <sheet name="Отчет" sheetId="1" r:id="rId1"/>
  </sheets>
  <definedNames>
    <definedName name="_xlnm.Print_Area" localSheetId="0">'Отчет'!$A$1:$M$22</definedName>
  </definedNames>
  <calcPr fullCalcOnLoad="1"/>
</workbook>
</file>

<file path=xl/sharedStrings.xml><?xml version="1.0" encoding="utf-8"?>
<sst xmlns="http://schemas.openxmlformats.org/spreadsheetml/2006/main" count="28" uniqueCount="19">
  <si>
    <t>Выборы депутатов Государственной Думы Федерального Собрания Российской Федерации седьмого созыва</t>
  </si>
  <si>
    <t>1</t>
  </si>
  <si>
    <t>1.</t>
  </si>
  <si>
    <t>2.</t>
  </si>
  <si>
    <t>СВЕДЕНИЯ
о поступлении средств в избирательные фонды кандидатов и расходовании этих средств (на основании данных, 
представленных филиалами ПАО Сбербанк)</t>
  </si>
  <si>
    <t>всего</t>
  </si>
  <si>
    <t>Краснодарский край - Тихорецкий  (№ 51)</t>
  </si>
  <si>
    <t>22.07.2016</t>
  </si>
  <si>
    <t>21.07.2016</t>
  </si>
  <si>
    <t/>
  </si>
  <si>
    <t>3.</t>
  </si>
  <si>
    <t>4.</t>
  </si>
  <si>
    <t>08.08.2016</t>
  </si>
  <si>
    <t>10.08.2016</t>
  </si>
  <si>
    <t>5.</t>
  </si>
  <si>
    <t>26.08.2016</t>
  </si>
  <si>
    <t>30.08.2016</t>
  </si>
  <si>
    <t>6.</t>
  </si>
  <si>
    <t>По состоянию на 31.08.2016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</si>
</sst>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#"/>
    <numFmt numFmtId="165" formatCode="dd\.mm\.yyyy"/>
    <numFmt numFmtId="166" formatCode="\C\us\t\om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1.5"/>
      <color indexed="8"/>
      <name val="Times New Roman"/>
      <family val="1"/>
    </font>
    <font>
      <b/>
      <sz val="11.5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u val="single"/>
      <sz val="12"/>
      <color theme="1"/>
      <name val="Times New Roman"/>
      <family val="1"/>
    </font>
    <font>
      <sz val="11.5"/>
      <color rgb="FF000000"/>
      <name val="Times New Roman"/>
      <family val="1"/>
    </font>
    <font>
      <b/>
      <sz val="11.5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3" fillId="33" borderId="10" xfId="0" applyFont="1" applyFill="1" applyBorder="1" applyAlignment="1">
      <alignment horizontal="center" vertical="center" wrapText="1"/>
    </xf>
    <xf numFmtId="0" fontId="44" fillId="33" borderId="10" xfId="0" applyNumberFormat="1" applyFont="1" applyFill="1" applyBorder="1" applyAlignment="1">
      <alignment horizontal="center" vertical="center" wrapText="1"/>
    </xf>
    <xf numFmtId="0" fontId="45" fillId="33" borderId="10" xfId="0" applyNumberFormat="1" applyFont="1" applyFill="1" applyBorder="1" applyAlignment="1" quotePrefix="1">
      <alignment horizontal="center" vertical="center" wrapText="1"/>
    </xf>
    <xf numFmtId="0" fontId="45" fillId="33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46" fillId="34" borderId="10" xfId="0" applyNumberFormat="1" applyFont="1" applyFill="1" applyBorder="1" applyAlignment="1" quotePrefix="1">
      <alignment horizontal="center" vertical="center" wrapText="1"/>
    </xf>
    <xf numFmtId="0" fontId="46" fillId="34" borderId="10" xfId="0" applyNumberFormat="1" applyFont="1" applyFill="1" applyBorder="1" applyAlignment="1">
      <alignment horizontal="left" vertical="center" wrapText="1"/>
    </xf>
    <xf numFmtId="4" fontId="46" fillId="34" borderId="10" xfId="0" applyNumberFormat="1" applyFont="1" applyFill="1" applyBorder="1" applyAlignment="1">
      <alignment horizontal="right" vertical="center" wrapText="1"/>
    </xf>
    <xf numFmtId="0" fontId="45" fillId="35" borderId="10" xfId="0" applyNumberFormat="1" applyFont="1" applyFill="1" applyBorder="1" applyAlignment="1" quotePrefix="1">
      <alignment horizontal="center" vertical="center" wrapText="1"/>
    </xf>
    <xf numFmtId="0" fontId="45" fillId="35" borderId="10" xfId="0" applyNumberFormat="1" applyFont="1" applyFill="1" applyBorder="1" applyAlignment="1">
      <alignment horizontal="left" vertical="center" wrapText="1"/>
    </xf>
    <xf numFmtId="4" fontId="45" fillId="35" borderId="10" xfId="0" applyNumberFormat="1" applyFont="1" applyFill="1" applyBorder="1" applyAlignment="1">
      <alignment horizontal="right" vertical="center" wrapText="1"/>
    </xf>
    <xf numFmtId="4" fontId="47" fillId="34" borderId="10" xfId="0" applyNumberFormat="1" applyFont="1" applyFill="1" applyBorder="1" applyAlignment="1">
      <alignment horizontal="center" vertical="center" wrapText="1"/>
    </xf>
    <xf numFmtId="0" fontId="47" fillId="34" borderId="10" xfId="0" applyNumberFormat="1" applyFont="1" applyFill="1" applyBorder="1" applyAlignment="1">
      <alignment horizontal="center" vertical="center" wrapText="1"/>
    </xf>
    <xf numFmtId="1" fontId="47" fillId="34" borderId="10" xfId="0" applyNumberFormat="1" applyFont="1" applyFill="1" applyBorder="1" applyAlignment="1">
      <alignment horizontal="center" vertical="center" wrapText="1"/>
    </xf>
    <xf numFmtId="165" fontId="47" fillId="34" borderId="10" xfId="0" applyNumberFormat="1" applyFont="1" applyFill="1" applyBorder="1" applyAlignment="1">
      <alignment horizontal="center" vertical="center" wrapText="1"/>
    </xf>
    <xf numFmtId="4" fontId="48" fillId="35" borderId="10" xfId="0" applyNumberFormat="1" applyFont="1" applyFill="1" applyBorder="1" applyAlignment="1">
      <alignment horizontal="center" vertical="center" wrapText="1"/>
    </xf>
    <xf numFmtId="0" fontId="48" fillId="35" borderId="10" xfId="0" applyNumberFormat="1" applyFont="1" applyFill="1" applyBorder="1" applyAlignment="1">
      <alignment horizontal="center" vertical="center" wrapText="1"/>
    </xf>
    <xf numFmtId="1" fontId="48" fillId="35" borderId="10" xfId="0" applyNumberFormat="1" applyFont="1" applyFill="1" applyBorder="1" applyAlignment="1">
      <alignment horizontal="center" vertical="center" wrapText="1"/>
    </xf>
    <xf numFmtId="165" fontId="48" fillId="35" borderId="10" xfId="0" applyNumberFormat="1" applyFont="1" applyFill="1" applyBorder="1" applyAlignment="1">
      <alignment horizontal="center" vertical="center" wrapText="1"/>
    </xf>
    <xf numFmtId="0" fontId="49" fillId="34" borderId="0" xfId="0" applyFont="1" applyFill="1" applyAlignment="1">
      <alignment horizontal="center" vertical="center" wrapText="1"/>
    </xf>
    <xf numFmtId="0" fontId="0" fillId="0" borderId="0" xfId="0" applyAlignment="1">
      <alignment/>
    </xf>
    <xf numFmtId="49" fontId="43" fillId="33" borderId="11" xfId="0" applyNumberFormat="1" applyFont="1" applyFill="1" applyBorder="1" applyAlignment="1">
      <alignment horizontal="right" vertical="center"/>
    </xf>
    <xf numFmtId="0" fontId="0" fillId="0" borderId="11" xfId="0" applyBorder="1" applyAlignment="1">
      <alignment/>
    </xf>
    <xf numFmtId="0" fontId="44" fillId="33" borderId="10" xfId="0" applyNumberFormat="1" applyFont="1" applyFill="1" applyBorder="1" applyAlignment="1">
      <alignment horizontal="center" vertical="top" wrapText="1"/>
    </xf>
    <xf numFmtId="0" fontId="0" fillId="33" borderId="10" xfId="0" applyFont="1" applyFill="1" applyBorder="1" applyAlignment="1">
      <alignment horizontal="center" vertical="top" wrapText="1"/>
    </xf>
    <xf numFmtId="49" fontId="50" fillId="0" borderId="0" xfId="0" applyNumberFormat="1" applyFont="1" applyAlignment="1">
      <alignment horizontal="center" vertical="center" wrapText="1"/>
    </xf>
    <xf numFmtId="0" fontId="44" fillId="33" borderId="10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49" fontId="51" fillId="0" borderId="0" xfId="0" applyNumberFormat="1" applyFont="1" applyAlignment="1">
      <alignment horizontal="center" vertical="center" wrapText="1"/>
    </xf>
    <xf numFmtId="0" fontId="44" fillId="33" borderId="12" xfId="0" applyNumberFormat="1" applyFont="1" applyFill="1" applyBorder="1" applyAlignment="1">
      <alignment horizontal="center" vertical="center" wrapText="1"/>
    </xf>
    <xf numFmtId="0" fontId="44" fillId="33" borderId="13" xfId="0" applyNumberFormat="1" applyFont="1" applyFill="1" applyBorder="1" applyAlignment="1">
      <alignment horizontal="center" vertical="center" wrapText="1"/>
    </xf>
    <xf numFmtId="0" fontId="44" fillId="33" borderId="14" xfId="0" applyNumberFormat="1" applyFont="1" applyFill="1" applyBorder="1" applyAlignment="1">
      <alignment horizontal="center" vertical="center" wrapText="1"/>
    </xf>
    <xf numFmtId="0" fontId="52" fillId="34" borderId="10" xfId="0" applyNumberFormat="1" applyFont="1" applyFill="1" applyBorder="1" applyAlignment="1">
      <alignment horizontal="left" vertical="center" wrapText="1"/>
    </xf>
    <xf numFmtId="0" fontId="53" fillId="35" borderId="10" xfId="0" applyNumberFormat="1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2"/>
  <sheetViews>
    <sheetView tabSelected="1" view="pageBreakPreview" zoomScale="60" zoomScalePageLayoutView="0" workbookViewId="0" topLeftCell="A1">
      <selection activeCell="AB7" sqref="A7:IV7"/>
    </sheetView>
  </sheetViews>
  <sheetFormatPr defaultColWidth="9.140625" defaultRowHeight="15"/>
  <cols>
    <col min="1" max="1" width="4.00390625" style="0" customWidth="1"/>
    <col min="2" max="2" width="23.140625" style="6" customWidth="1"/>
    <col min="3" max="3" width="14.00390625" style="0" customWidth="1"/>
    <col min="4" max="4" width="11.140625" style="0" customWidth="1"/>
    <col min="5" max="5" width="13.8515625" style="0" customWidth="1"/>
    <col min="6" max="6" width="11.7109375" style="0" customWidth="1"/>
    <col min="7" max="7" width="8.7109375" style="0" customWidth="1"/>
    <col min="8" max="8" width="15.28125" style="0" customWidth="1"/>
    <col min="9" max="9" width="14.7109375" style="0" customWidth="1"/>
    <col min="10" max="10" width="13.421875" style="0" customWidth="1"/>
    <col min="11" max="11" width="17.00390625" style="0" customWidth="1"/>
    <col min="12" max="12" width="9.00390625" style="0" customWidth="1"/>
    <col min="13" max="13" width="11.28125" style="0" customWidth="1"/>
    <col min="14" max="14" width="9.140625" style="0" customWidth="1"/>
  </cols>
  <sheetData>
    <row r="1" spans="1:27" ht="52.5" customHeight="1">
      <c r="A1" s="21" t="s">
        <v>4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</row>
    <row r="2" spans="1:27" ht="15.75" customHeight="1">
      <c r="A2" s="27" t="s">
        <v>0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</row>
    <row r="3" spans="1:27" ht="15">
      <c r="A3" s="30" t="s">
        <v>6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</row>
    <row r="4" spans="2:27" ht="14.25" customHeight="1">
      <c r="B4" s="23" t="s">
        <v>18</v>
      </c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</row>
    <row r="5" spans="1:27" s="1" customFormat="1" ht="16.5" customHeight="1">
      <c r="A5" s="25" t="str">
        <f>"№
п/п"</f>
        <v>№
п/п</v>
      </c>
      <c r="B5" s="31" t="str">
        <f>"Фамилия, имя, отчество кандидата"</f>
        <v>Фамилия, имя, отчество кандидата</v>
      </c>
      <c r="C5" s="28" t="str">
        <f>"Поступило средств"</f>
        <v>Поступило средств</v>
      </c>
      <c r="D5" s="29"/>
      <c r="E5" s="29"/>
      <c r="F5" s="29"/>
      <c r="G5" s="29"/>
      <c r="H5" s="28" t="str">
        <f>"Израсходовано средств"</f>
        <v>Израсходовано средств</v>
      </c>
      <c r="I5" s="28"/>
      <c r="J5" s="28"/>
      <c r="K5" s="28"/>
      <c r="L5" s="28" t="str">
        <f>"Возвращено средств"</f>
        <v>Возвращено средств</v>
      </c>
      <c r="M5" s="28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</row>
    <row r="6" spans="1:27" s="1" customFormat="1" ht="14.25" customHeight="1">
      <c r="A6" s="25"/>
      <c r="B6" s="32"/>
      <c r="C6" s="25" t="s">
        <v>5</v>
      </c>
      <c r="D6" s="28" t="str">
        <f>"из них"</f>
        <v>из них</v>
      </c>
      <c r="E6" s="29"/>
      <c r="F6" s="29"/>
      <c r="G6" s="29"/>
      <c r="H6" s="25" t="s">
        <v>5</v>
      </c>
      <c r="I6" s="25" t="str">
        <f>"из них финансовые операции 
по расходованию средств на сумму, превышающую  100 тыс. рублей"</f>
        <v>из них финансовые операции 
по расходованию средств на сумму, превышающую  100 тыс. рублей</v>
      </c>
      <c r="J6" s="26"/>
      <c r="K6" s="26"/>
      <c r="L6" s="25" t="str">
        <f>"сумма, 
тыс. рублей"</f>
        <v>сумма, 
тыс. рублей</v>
      </c>
      <c r="M6" s="25" t="str">
        <f>"основание возврата"</f>
        <v>основание возврата</v>
      </c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</row>
    <row r="7" spans="1:27" s="1" customFormat="1" ht="53.25" customHeight="1">
      <c r="A7" s="25"/>
      <c r="B7" s="32"/>
      <c r="C7" s="26"/>
      <c r="D7" s="28" t="str">
        <f>"пожертвования от юридических лиц на сумму, превышающую 50 тыс. рублей"</f>
        <v>пожертвования от юридических лиц на сумму, превышающую 50 тыс. рублей</v>
      </c>
      <c r="E7" s="29"/>
      <c r="F7" s="28" t="str">
        <f>"пожертвования от граждан 
на сумму, превышающую  20 тыс. рублей"</f>
        <v>пожертвования от граждан 
на сумму, превышающую  20 тыс. рублей</v>
      </c>
      <c r="G7" s="29"/>
      <c r="H7" s="26"/>
      <c r="I7" s="26"/>
      <c r="J7" s="26"/>
      <c r="K7" s="26"/>
      <c r="L7" s="26"/>
      <c r="M7" s="26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</row>
    <row r="8" spans="1:27" s="1" customFormat="1" ht="40.5" customHeight="1">
      <c r="A8" s="25"/>
      <c r="B8" s="33"/>
      <c r="C8" s="26"/>
      <c r="D8" s="2" t="str">
        <f>"сумма, 
тыс. рублей"</f>
        <v>сумма, 
тыс. рублей</v>
      </c>
      <c r="E8" s="2" t="str">
        <f>"наименование юридического лица"</f>
        <v>наименование юридического лица</v>
      </c>
      <c r="F8" s="3" t="str">
        <f>"сумма, 
тыс. рублей"</f>
        <v>сумма, 
тыс. рублей</v>
      </c>
      <c r="G8" s="3" t="str">
        <f>"кол-во граждан"</f>
        <v>кол-во граждан</v>
      </c>
      <c r="H8" s="26"/>
      <c r="I8" s="3" t="str">
        <f>"дата операции"</f>
        <v>дата операции</v>
      </c>
      <c r="J8" s="3" t="str">
        <f>"сумма, 
тыс. рублей"</f>
        <v>сумма, 
тыс. рублей</v>
      </c>
      <c r="K8" s="3" t="str">
        <f>"назначение платежа"</f>
        <v>назначение платежа</v>
      </c>
      <c r="L8" s="26"/>
      <c r="M8" s="26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</row>
    <row r="9" spans="1:27" s="1" customFormat="1" ht="12" customHeight="1">
      <c r="A9" s="4" t="s">
        <v>1</v>
      </c>
      <c r="B9" s="5" t="str">
        <f>"2"</f>
        <v>2</v>
      </c>
      <c r="C9" s="5" t="str">
        <f>"3"</f>
        <v>3</v>
      </c>
      <c r="D9" s="5" t="str">
        <f>"4"</f>
        <v>4</v>
      </c>
      <c r="E9" s="5" t="str">
        <f>"5"</f>
        <v>5</v>
      </c>
      <c r="F9" s="5" t="str">
        <f>"6"</f>
        <v>6</v>
      </c>
      <c r="G9" s="5" t="str">
        <f>"7"</f>
        <v>7</v>
      </c>
      <c r="H9" s="5" t="str">
        <f>"8"</f>
        <v>8</v>
      </c>
      <c r="I9" s="5" t="str">
        <f>"9"</f>
        <v>9</v>
      </c>
      <c r="J9" s="5" t="str">
        <f>"10"</f>
        <v>10</v>
      </c>
      <c r="K9" s="5" t="str">
        <f>"11"</f>
        <v>11</v>
      </c>
      <c r="L9" s="5" t="str">
        <f>"12"</f>
        <v>12</v>
      </c>
      <c r="M9" s="5" t="str">
        <f>"13"</f>
        <v>13</v>
      </c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</row>
    <row r="10" spans="1:27" s="1" customFormat="1" ht="32.25" customHeight="1">
      <c r="A10" s="7" t="s">
        <v>2</v>
      </c>
      <c r="B10" s="34" t="str">
        <f>"Ващенко Денис Юрьевич"</f>
        <v>Ващенко Денис Юрьевич</v>
      </c>
      <c r="C10" s="13">
        <v>70000</v>
      </c>
      <c r="D10" s="13"/>
      <c r="E10" s="14">
        <f>""</f>
      </c>
      <c r="F10" s="13"/>
      <c r="G10" s="15"/>
      <c r="H10" s="13">
        <v>61000</v>
      </c>
      <c r="I10" s="16"/>
      <c r="J10" s="13"/>
      <c r="K10" s="8">
        <f>""</f>
      </c>
      <c r="L10" s="9"/>
      <c r="M10" s="8">
        <f>""</f>
      </c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</row>
    <row r="11" spans="1:27" s="1" customFormat="1" ht="39" customHeight="1">
      <c r="A11" s="7" t="s">
        <v>3</v>
      </c>
      <c r="B11" s="34" t="str">
        <f>"Езубов Алексей Петрович"</f>
        <v>Езубов Алексей Петрович</v>
      </c>
      <c r="C11" s="13"/>
      <c r="D11" s="13"/>
      <c r="E11" s="14">
        <f>""</f>
      </c>
      <c r="F11" s="13"/>
      <c r="G11" s="15"/>
      <c r="H11" s="13"/>
      <c r="I11" s="16" t="s">
        <v>15</v>
      </c>
      <c r="J11" s="13">
        <v>144000</v>
      </c>
      <c r="K11" s="8" t="str">
        <f>"Выпуск, распространение печат.материалов"</f>
        <v>Выпуск, распространение печат.материалов</v>
      </c>
      <c r="L11" s="9"/>
      <c r="M11" s="8">
        <f>""</f>
      </c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</row>
    <row r="12" spans="1:27" s="1" customFormat="1" ht="41.25" customHeight="1">
      <c r="A12" s="7" t="s">
        <v>9</v>
      </c>
      <c r="B12" s="34">
        <f>""</f>
      </c>
      <c r="C12" s="13"/>
      <c r="D12" s="13"/>
      <c r="E12" s="14">
        <f>""</f>
      </c>
      <c r="F12" s="13"/>
      <c r="G12" s="15"/>
      <c r="H12" s="13"/>
      <c r="I12" s="16" t="s">
        <v>12</v>
      </c>
      <c r="J12" s="13">
        <v>132000</v>
      </c>
      <c r="K12" s="8" t="str">
        <f>"Выпуск, распространение печат.материалов"</f>
        <v>Выпуск, распространение печат.материалов</v>
      </c>
      <c r="L12" s="9"/>
      <c r="M12" s="8">
        <f>""</f>
      </c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</row>
    <row r="13" spans="1:27" s="1" customFormat="1" ht="43.5" customHeight="1">
      <c r="A13" s="7" t="s">
        <v>9</v>
      </c>
      <c r="B13" s="34">
        <f>""</f>
      </c>
      <c r="C13" s="13"/>
      <c r="D13" s="13"/>
      <c r="E13" s="14">
        <f>""</f>
      </c>
      <c r="F13" s="13"/>
      <c r="G13" s="15"/>
      <c r="H13" s="13"/>
      <c r="I13" s="16" t="s">
        <v>7</v>
      </c>
      <c r="J13" s="13">
        <v>132000</v>
      </c>
      <c r="K13" s="8" t="str">
        <f>"Выпуск, распространение печат.материалов"</f>
        <v>Выпуск, распространение печат.материалов</v>
      </c>
      <c r="L13" s="9"/>
      <c r="M13" s="8">
        <f>""</f>
      </c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</row>
    <row r="14" spans="1:27" s="1" customFormat="1" ht="44.25" customHeight="1">
      <c r="A14" s="7" t="s">
        <v>9</v>
      </c>
      <c r="B14" s="34">
        <f>""</f>
      </c>
      <c r="C14" s="13"/>
      <c r="D14" s="13"/>
      <c r="E14" s="14">
        <f>""</f>
      </c>
      <c r="F14" s="13"/>
      <c r="G14" s="15"/>
      <c r="H14" s="13"/>
      <c r="I14" s="16" t="s">
        <v>15</v>
      </c>
      <c r="J14" s="13">
        <v>105080</v>
      </c>
      <c r="K14" s="8" t="str">
        <f>"Выпуск, распространение печат.материалов"</f>
        <v>Выпуск, распространение печат.материалов</v>
      </c>
      <c r="L14" s="9"/>
      <c r="M14" s="8">
        <f>""</f>
      </c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</row>
    <row r="15" spans="1:13" s="1" customFormat="1" ht="15.75" customHeight="1">
      <c r="A15" s="10" t="s">
        <v>9</v>
      </c>
      <c r="B15" s="35" t="str">
        <f>"Итого по кандидату"</f>
        <v>Итого по кандидату</v>
      </c>
      <c r="C15" s="17">
        <v>1400000</v>
      </c>
      <c r="D15" s="17"/>
      <c r="E15" s="18"/>
      <c r="F15" s="17"/>
      <c r="G15" s="19"/>
      <c r="H15" s="17">
        <v>1302743.75</v>
      </c>
      <c r="I15" s="20"/>
      <c r="J15" s="17">
        <v>513080</v>
      </c>
      <c r="K15" s="11">
        <f>""</f>
      </c>
      <c r="L15" s="12"/>
      <c r="M15" s="11">
        <f>""</f>
      </c>
    </row>
    <row r="16" spans="1:13" ht="39">
      <c r="A16" s="7" t="s">
        <v>10</v>
      </c>
      <c r="B16" s="34" t="str">
        <f>"Карпекин Владимир Дмитриевич"</f>
        <v>Карпекин Владимир Дмитриевич</v>
      </c>
      <c r="C16" s="13">
        <v>416100</v>
      </c>
      <c r="D16" s="13"/>
      <c r="E16" s="14"/>
      <c r="F16" s="13"/>
      <c r="G16" s="15"/>
      <c r="H16" s="13">
        <v>416100</v>
      </c>
      <c r="I16" s="16" t="s">
        <v>8</v>
      </c>
      <c r="J16" s="13">
        <v>149750</v>
      </c>
      <c r="K16" s="8" t="str">
        <f>"Выпуск, распространение печат.материалов"</f>
        <v>Выпуск, распространение печат.материалов</v>
      </c>
      <c r="L16" s="9"/>
      <c r="M16" s="8">
        <f>""</f>
      </c>
    </row>
    <row r="17" spans="1:13" ht="39">
      <c r="A17" s="7" t="s">
        <v>11</v>
      </c>
      <c r="B17" s="34" t="str">
        <f>"Линдблад Людмила Евгеньевна"</f>
        <v>Линдблад Людмила Евгеньевна</v>
      </c>
      <c r="C17" s="13">
        <v>205000</v>
      </c>
      <c r="D17" s="13"/>
      <c r="E17" s="14"/>
      <c r="F17" s="13"/>
      <c r="G17" s="15"/>
      <c r="H17" s="13">
        <v>195100</v>
      </c>
      <c r="I17" s="16" t="s">
        <v>16</v>
      </c>
      <c r="J17" s="13">
        <v>150000</v>
      </c>
      <c r="K17" s="8" t="str">
        <f>"Выпуск, распространение печат.материалов"</f>
        <v>Выпуск, распространение печат.материалов</v>
      </c>
      <c r="L17" s="9"/>
      <c r="M17" s="8">
        <f>""</f>
      </c>
    </row>
    <row r="18" spans="1:13" ht="39">
      <c r="A18" s="7" t="s">
        <v>14</v>
      </c>
      <c r="B18" s="34" t="str">
        <f>"Нагнибеда Александр Иванович"</f>
        <v>Нагнибеда Александр Иванович</v>
      </c>
      <c r="C18" s="13"/>
      <c r="D18" s="13"/>
      <c r="E18" s="14"/>
      <c r="F18" s="13"/>
      <c r="G18" s="15"/>
      <c r="H18" s="13"/>
      <c r="I18" s="16" t="s">
        <v>13</v>
      </c>
      <c r="J18" s="13">
        <v>135000</v>
      </c>
      <c r="K18" s="8" t="str">
        <f>"Выпуск, распространение печат.материалов"</f>
        <v>Выпуск, распространение печат.материалов</v>
      </c>
      <c r="L18" s="9"/>
      <c r="M18" s="8">
        <f>""</f>
      </c>
    </row>
    <row r="19" spans="1:13" ht="39">
      <c r="A19" s="7" t="s">
        <v>9</v>
      </c>
      <c r="B19" s="34">
        <f>""</f>
      </c>
      <c r="C19" s="13"/>
      <c r="D19" s="13"/>
      <c r="E19" s="14"/>
      <c r="F19" s="13"/>
      <c r="G19" s="15"/>
      <c r="H19" s="13"/>
      <c r="I19" s="16" t="s">
        <v>13</v>
      </c>
      <c r="J19" s="13">
        <v>123800</v>
      </c>
      <c r="K19" s="8" t="str">
        <f>"Выпуск, распространение печат.материалов"</f>
        <v>Выпуск, распространение печат.материалов</v>
      </c>
      <c r="L19" s="9"/>
      <c r="M19" s="8">
        <f>""</f>
      </c>
    </row>
    <row r="20" spans="1:13" ht="15">
      <c r="A20" s="10" t="s">
        <v>9</v>
      </c>
      <c r="B20" s="35" t="str">
        <f>"Итого по кандидату"</f>
        <v>Итого по кандидату</v>
      </c>
      <c r="C20" s="17">
        <v>500000</v>
      </c>
      <c r="D20" s="17"/>
      <c r="E20" s="18"/>
      <c r="F20" s="17"/>
      <c r="G20" s="19"/>
      <c r="H20" s="17">
        <v>393640</v>
      </c>
      <c r="I20" s="20"/>
      <c r="J20" s="17">
        <v>258800</v>
      </c>
      <c r="K20" s="11">
        <f>""</f>
      </c>
      <c r="L20" s="12"/>
      <c r="M20" s="11">
        <f>""</f>
      </c>
    </row>
    <row r="21" spans="1:13" ht="30">
      <c r="A21" s="7" t="s">
        <v>17</v>
      </c>
      <c r="B21" s="34" t="str">
        <f>"Сытник Николай Николаевич"</f>
        <v>Сытник Николай Николаевич</v>
      </c>
      <c r="C21" s="13">
        <v>300000</v>
      </c>
      <c r="D21" s="13"/>
      <c r="E21" s="14"/>
      <c r="F21" s="13"/>
      <c r="G21" s="15"/>
      <c r="H21" s="13">
        <v>0</v>
      </c>
      <c r="I21" s="16"/>
      <c r="J21" s="13"/>
      <c r="K21" s="8">
        <f>""</f>
      </c>
      <c r="L21" s="9"/>
      <c r="M21" s="8">
        <f>""</f>
      </c>
    </row>
    <row r="22" spans="1:13" ht="15">
      <c r="A22" s="10" t="s">
        <v>9</v>
      </c>
      <c r="B22" s="35" t="str">
        <f>"Итого"</f>
        <v>Итого</v>
      </c>
      <c r="C22" s="17">
        <v>2891100</v>
      </c>
      <c r="D22" s="17"/>
      <c r="E22" s="18"/>
      <c r="F22" s="17"/>
      <c r="G22" s="19"/>
      <c r="H22" s="17">
        <v>2368583.75</v>
      </c>
      <c r="I22" s="20"/>
      <c r="J22" s="17">
        <v>1071630</v>
      </c>
      <c r="K22" s="11">
        <f>""</f>
      </c>
      <c r="L22" s="12"/>
      <c r="M22" s="11">
        <f>""</f>
      </c>
    </row>
  </sheetData>
  <sheetProtection/>
  <mergeCells count="18">
    <mergeCell ref="A3:M3"/>
    <mergeCell ref="A5:A8"/>
    <mergeCell ref="B5:B8"/>
    <mergeCell ref="C5:G5"/>
    <mergeCell ref="H5:K5"/>
    <mergeCell ref="L5:M5"/>
    <mergeCell ref="C6:C8"/>
    <mergeCell ref="D6:G6"/>
    <mergeCell ref="N1:AA14"/>
    <mergeCell ref="B4:M4"/>
    <mergeCell ref="L6:L8"/>
    <mergeCell ref="M6:M8"/>
    <mergeCell ref="A1:M1"/>
    <mergeCell ref="A2:M2"/>
    <mergeCell ref="I6:K7"/>
    <mergeCell ref="H6:H8"/>
    <mergeCell ref="D7:E7"/>
    <mergeCell ref="F7:G7"/>
  </mergeCells>
  <printOptions/>
  <pageMargins left="0.31" right="0.15748031496062992" top="0.15748031496062992" bottom="0.17" header="0.31496062992125984" footer="0.21"/>
  <pageSetup fitToHeight="0" horizontalDpi="600" verticalDpi="600" orientation="landscape" paperSize="9" scale="84" r:id="rId1"/>
  <ignoredErrors>
    <ignoredError sqref="K15 E8" formula="1"/>
    <ignoredError sqref="A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Sekr23</dc:creator>
  <cp:keywords/>
  <dc:description/>
  <cp:lastModifiedBy>admin</cp:lastModifiedBy>
  <cp:lastPrinted>2016-09-01T08:38:37Z</cp:lastPrinted>
  <dcterms:created xsi:type="dcterms:W3CDTF">2016-07-21T08:18:01Z</dcterms:created>
  <dcterms:modified xsi:type="dcterms:W3CDTF">2016-09-01T08:38:41Z</dcterms:modified>
  <cp:category/>
  <cp:version/>
  <cp:contentType/>
  <cp:contentStatus/>
</cp:coreProperties>
</file>