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320" windowHeight="12816" activeTab="0"/>
  </bookViews>
  <sheets>
    <sheet name="Отчет" sheetId="1" r:id="rId1"/>
  </sheets>
  <definedNames>
    <definedName name="_xlnm.Print_Area" localSheetId="0">'Отчет'!$A$1:$M$29</definedName>
  </definedNames>
  <calcPr fullCalcOnLoad="1"/>
</workbook>
</file>

<file path=xl/sharedStrings.xml><?xml version="1.0" encoding="utf-8"?>
<sst xmlns="http://schemas.openxmlformats.org/spreadsheetml/2006/main" count="35" uniqueCount="21">
  <si>
    <t>Выборы депутатов Государственной Думы Федерального Собрания Российской Федерации седьмого созыва</t>
  </si>
  <si>
    <t>1</t>
  </si>
  <si>
    <t>1.</t>
  </si>
  <si>
    <t>2.</t>
  </si>
  <si>
    <t>СВЕДЕНИЯ
о поступлении средств в избирательные фонды кандидатов и расходовании этих средств (на основании данных, 
представленных филиалами ПАО Сбербанк)</t>
  </si>
  <si>
    <t>всего</t>
  </si>
  <si>
    <t>Краснодарский край - Тихорецкий  (№ 51)</t>
  </si>
  <si>
    <t>22.07.2016</t>
  </si>
  <si>
    <t>21.07.2016</t>
  </si>
  <si>
    <t/>
  </si>
  <si>
    <t>3.</t>
  </si>
  <si>
    <t>4.</t>
  </si>
  <si>
    <t>08.08.2016</t>
  </si>
  <si>
    <t>10.08.2016</t>
  </si>
  <si>
    <t>5.</t>
  </si>
  <si>
    <t>26.08.2016</t>
  </si>
  <si>
    <t>30.08.2016</t>
  </si>
  <si>
    <t>6.</t>
  </si>
  <si>
    <t>06.09.2016</t>
  </si>
  <si>
    <t>05.09.2016</t>
  </si>
  <si>
    <t>По состоянию на 14.09.2016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</si>
</sst>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dd\.mm\.yyyy"/>
    <numFmt numFmtId="166" formatCode="\C\us\t\o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 quotePrefix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5" fillId="34" borderId="10" xfId="0" applyNumberFormat="1" applyFont="1" applyFill="1" applyBorder="1" applyAlignment="1">
      <alignment horizontal="left" vertical="center" wrapText="1"/>
    </xf>
    <xf numFmtId="0" fontId="46" fillId="34" borderId="10" xfId="0" applyNumberFormat="1" applyFont="1" applyFill="1" applyBorder="1" applyAlignment="1">
      <alignment horizontal="left" vertical="center" wrapText="1"/>
    </xf>
    <xf numFmtId="4" fontId="46" fillId="34" borderId="10" xfId="0" applyNumberFormat="1" applyFont="1" applyFill="1" applyBorder="1" applyAlignment="1">
      <alignment horizontal="right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6" fillId="34" borderId="1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4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1" fontId="43" fillId="34" borderId="10" xfId="0" applyNumberFormat="1" applyFont="1" applyFill="1" applyBorder="1" applyAlignment="1">
      <alignment horizontal="center" vertical="center" wrapText="1"/>
    </xf>
    <xf numFmtId="165" fontId="43" fillId="34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top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42" fillId="33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49" fontId="49" fillId="0" borderId="0" xfId="0" applyNumberFormat="1" applyFont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left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65" fontId="51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6" fillId="33" borderId="10" xfId="0" applyNumberFormat="1" applyFont="1" applyFill="1" applyBorder="1" applyAlignment="1" quotePrefix="1">
      <alignment horizontal="center" vertical="center" wrapText="1"/>
    </xf>
    <xf numFmtId="0" fontId="45" fillId="33" borderId="10" xfId="0" applyNumberFormat="1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view="pageBreakPreview" zoomScale="60" zoomScalePageLayoutView="0" workbookViewId="0" topLeftCell="A4">
      <selection activeCell="A11" sqref="A11:IV28"/>
    </sheetView>
  </sheetViews>
  <sheetFormatPr defaultColWidth="9.140625" defaultRowHeight="15"/>
  <cols>
    <col min="1" max="1" width="4.00390625" style="0" customWidth="1"/>
    <col min="2" max="2" width="23.140625" style="6" customWidth="1"/>
    <col min="3" max="3" width="14.00390625" style="12" customWidth="1"/>
    <col min="4" max="4" width="11.140625" style="12" customWidth="1"/>
    <col min="5" max="5" width="13.8515625" style="12" customWidth="1"/>
    <col min="6" max="6" width="11.7109375" style="12" customWidth="1"/>
    <col min="7" max="7" width="8.7109375" style="12" customWidth="1"/>
    <col min="8" max="8" width="15.28125" style="12" customWidth="1"/>
    <col min="9" max="9" width="14.7109375" style="12" customWidth="1"/>
    <col min="10" max="10" width="13.421875" style="12" customWidth="1"/>
    <col min="11" max="11" width="17.00390625" style="0" customWidth="1"/>
    <col min="12" max="12" width="9.00390625" style="0" customWidth="1"/>
    <col min="13" max="13" width="11.28125" style="0" customWidth="1"/>
    <col min="14" max="14" width="9.140625" style="0" customWidth="1"/>
  </cols>
  <sheetData>
    <row r="1" spans="1:27" ht="52.5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5.7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5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2:27" ht="14.25" customHeight="1"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s="1" customFormat="1" ht="16.5" customHeight="1">
      <c r="A5" s="19" t="str">
        <f>"№
п/п"</f>
        <v>№
п/п</v>
      </c>
      <c r="B5" s="20" t="str">
        <f>"Фамилия, имя, отчество кандидата"</f>
        <v>Фамилия, имя, отчество кандидата</v>
      </c>
      <c r="C5" s="23" t="str">
        <f>"Поступило средств"</f>
        <v>Поступило средств</v>
      </c>
      <c r="D5" s="24"/>
      <c r="E5" s="24"/>
      <c r="F5" s="24"/>
      <c r="G5" s="24"/>
      <c r="H5" s="23" t="str">
        <f>"Израсходовано средств"</f>
        <v>Израсходовано средств</v>
      </c>
      <c r="I5" s="23"/>
      <c r="J5" s="23"/>
      <c r="K5" s="23"/>
      <c r="L5" s="23" t="str">
        <f>"Возвращено средств"</f>
        <v>Возвращено средств</v>
      </c>
      <c r="M5" s="23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s="1" customFormat="1" ht="14.25" customHeight="1">
      <c r="A6" s="19"/>
      <c r="B6" s="21"/>
      <c r="C6" s="23" t="s">
        <v>5</v>
      </c>
      <c r="D6" s="23" t="str">
        <f>"из них"</f>
        <v>из них</v>
      </c>
      <c r="E6" s="24"/>
      <c r="F6" s="24"/>
      <c r="G6" s="24"/>
      <c r="H6" s="23" t="s">
        <v>5</v>
      </c>
      <c r="I6" s="19" t="str">
        <f>"из них финансовые операции 
по расходованию средств на сумму, превышающую  100 тыс. рублей"</f>
        <v>из них финансовые операции 
по расходованию средств на сумму, превышающую  100 тыс. рублей</v>
      </c>
      <c r="J6" s="29"/>
      <c r="K6" s="29"/>
      <c r="L6" s="19" t="str">
        <f>"сумма, 
тыс. рублей"</f>
        <v>сумма, 
тыс. рублей</v>
      </c>
      <c r="M6" s="19" t="str">
        <f>"основание возврата"</f>
        <v>основание возврата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1" customFormat="1" ht="53.25" customHeight="1">
      <c r="A7" s="19"/>
      <c r="B7" s="21"/>
      <c r="C7" s="24"/>
      <c r="D7" s="23" t="str">
        <f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7" s="24"/>
      <c r="F7" s="23" t="str">
        <f>"пожертвования от граждан 
на сумму, превышающую  20 тыс. рублей"</f>
        <v>пожертвования от граждан 
на сумму, превышающую  20 тыс. рублей</v>
      </c>
      <c r="G7" s="24"/>
      <c r="H7" s="24"/>
      <c r="I7" s="29"/>
      <c r="J7" s="29"/>
      <c r="K7" s="29"/>
      <c r="L7" s="29"/>
      <c r="M7" s="29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1" customFormat="1" ht="40.5" customHeight="1">
      <c r="A8" s="19"/>
      <c r="B8" s="22"/>
      <c r="C8" s="24"/>
      <c r="D8" s="2" t="str">
        <f>"сумма, 
тыс. рублей"</f>
        <v>сумма, 
тыс. рублей</v>
      </c>
      <c r="E8" s="2" t="str">
        <f>"наименование юридического лица"</f>
        <v>наименование юридического лица</v>
      </c>
      <c r="F8" s="10" t="str">
        <f>"сумма, 
тыс. рублей"</f>
        <v>сумма, 
тыс. рублей</v>
      </c>
      <c r="G8" s="10" t="str">
        <f>"кол-во граждан"</f>
        <v>кол-во граждан</v>
      </c>
      <c r="H8" s="24"/>
      <c r="I8" s="10" t="str">
        <f>"дата операции"</f>
        <v>дата операции</v>
      </c>
      <c r="J8" s="10" t="str">
        <f>"сумма, 
тыс. рублей"</f>
        <v>сумма, 
тыс. рублей</v>
      </c>
      <c r="K8" s="3" t="str">
        <f>"назначение платежа"</f>
        <v>назначение платежа</v>
      </c>
      <c r="L8" s="29"/>
      <c r="M8" s="29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1" customFormat="1" ht="12" customHeight="1">
      <c r="A9" s="4" t="s">
        <v>1</v>
      </c>
      <c r="B9" s="5" t="str">
        <f>"2"</f>
        <v>2</v>
      </c>
      <c r="C9" s="5" t="str">
        <f>"3"</f>
        <v>3</v>
      </c>
      <c r="D9" s="5" t="str">
        <f>"4"</f>
        <v>4</v>
      </c>
      <c r="E9" s="5" t="str">
        <f>"5"</f>
        <v>5</v>
      </c>
      <c r="F9" s="5" t="str">
        <f>"6"</f>
        <v>6</v>
      </c>
      <c r="G9" s="5" t="str">
        <f>"7"</f>
        <v>7</v>
      </c>
      <c r="H9" s="5" t="str">
        <f>"8"</f>
        <v>8</v>
      </c>
      <c r="I9" s="5" t="str">
        <f>"9"</f>
        <v>9</v>
      </c>
      <c r="J9" s="5" t="str">
        <f>"10"</f>
        <v>10</v>
      </c>
      <c r="K9" s="5" t="str">
        <f>"11"</f>
        <v>11</v>
      </c>
      <c r="L9" s="5" t="str">
        <f>"12"</f>
        <v>12</v>
      </c>
      <c r="M9" s="5" t="str">
        <f>"13"</f>
        <v>13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1" customFormat="1" ht="32.25" customHeight="1">
      <c r="A10" s="11" t="s">
        <v>2</v>
      </c>
      <c r="B10" s="7" t="str">
        <f>"Ващенко Денис Юрьевич"</f>
        <v>Ващенко Денис Юрьевич</v>
      </c>
      <c r="C10" s="13">
        <v>70000</v>
      </c>
      <c r="D10" s="13"/>
      <c r="E10" s="14">
        <f>""</f>
      </c>
      <c r="F10" s="13"/>
      <c r="G10" s="15"/>
      <c r="H10" s="13">
        <v>64880</v>
      </c>
      <c r="I10" s="16"/>
      <c r="J10" s="13"/>
      <c r="K10" s="8">
        <f>""</f>
      </c>
      <c r="L10" s="9"/>
      <c r="M10" s="8">
        <f>""</f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s="1" customFormat="1" ht="18" customHeight="1">
      <c r="A11" s="4" t="s">
        <v>9</v>
      </c>
      <c r="B11" s="31" t="str">
        <f>"Итого по кандидату"</f>
        <v>Итого по кандидату</v>
      </c>
      <c r="C11" s="32">
        <v>70000</v>
      </c>
      <c r="D11" s="32"/>
      <c r="E11" s="33"/>
      <c r="F11" s="32"/>
      <c r="G11" s="34"/>
      <c r="H11" s="32">
        <v>64880</v>
      </c>
      <c r="I11" s="35"/>
      <c r="J11" s="32"/>
      <c r="K11" s="36">
        <f>""</f>
      </c>
      <c r="L11" s="37"/>
      <c r="M11" s="36">
        <f>""</f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s="1" customFormat="1" ht="41.25" customHeight="1">
      <c r="A12" s="38" t="s">
        <v>3</v>
      </c>
      <c r="B12" s="39" t="str">
        <f>"Езубов Алексей Петрович"</f>
        <v>Езубов Алексей Петрович</v>
      </c>
      <c r="C12" s="40"/>
      <c r="D12" s="40"/>
      <c r="E12" s="17"/>
      <c r="F12" s="40"/>
      <c r="G12" s="41"/>
      <c r="H12" s="40"/>
      <c r="I12" s="42" t="s">
        <v>18</v>
      </c>
      <c r="J12" s="40">
        <v>144000</v>
      </c>
      <c r="K12" s="43" t="str">
        <f>"Выпуск, распространение печат.материалов"</f>
        <v>Выпуск, распространение печат.материалов</v>
      </c>
      <c r="L12" s="44"/>
      <c r="M12" s="43">
        <f>""</f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s="1" customFormat="1" ht="43.5" customHeight="1">
      <c r="A13" s="38" t="s">
        <v>9</v>
      </c>
      <c r="B13" s="39">
        <f>""</f>
      </c>
      <c r="C13" s="40"/>
      <c r="D13" s="40"/>
      <c r="E13" s="17"/>
      <c r="F13" s="40"/>
      <c r="G13" s="41"/>
      <c r="H13" s="40"/>
      <c r="I13" s="42" t="s">
        <v>7</v>
      </c>
      <c r="J13" s="40">
        <v>132000</v>
      </c>
      <c r="K13" s="43" t="str">
        <f>"Выпуск, распространение печат.материалов"</f>
        <v>Выпуск, распространение печат.материалов</v>
      </c>
      <c r="L13" s="44"/>
      <c r="M13" s="43">
        <f>""</f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1" customFormat="1" ht="44.25" customHeight="1">
      <c r="A14" s="38" t="s">
        <v>9</v>
      </c>
      <c r="B14" s="39">
        <f>""</f>
      </c>
      <c r="C14" s="40"/>
      <c r="D14" s="40"/>
      <c r="E14" s="17"/>
      <c r="F14" s="40"/>
      <c r="G14" s="41"/>
      <c r="H14" s="40"/>
      <c r="I14" s="42" t="s">
        <v>12</v>
      </c>
      <c r="J14" s="40">
        <v>132000</v>
      </c>
      <c r="K14" s="43" t="str">
        <f>"Выпуск, распространение печат.материалов"</f>
        <v>Выпуск, распространение печат.материалов</v>
      </c>
      <c r="L14" s="44"/>
      <c r="M14" s="43">
        <f>""</f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13" s="1" customFormat="1" ht="15.75" customHeight="1">
      <c r="A15" s="38" t="s">
        <v>9</v>
      </c>
      <c r="B15" s="39">
        <f>""</f>
      </c>
      <c r="C15" s="40"/>
      <c r="D15" s="40"/>
      <c r="E15" s="17"/>
      <c r="F15" s="40"/>
      <c r="G15" s="41"/>
      <c r="H15" s="40"/>
      <c r="I15" s="42" t="s">
        <v>15</v>
      </c>
      <c r="J15" s="40">
        <v>105080</v>
      </c>
      <c r="K15" s="43" t="str">
        <f>"Выпуск, распространение печат.материалов"</f>
        <v>Выпуск, распространение печат.материалов</v>
      </c>
      <c r="L15" s="44"/>
      <c r="M15" s="43">
        <f>""</f>
      </c>
    </row>
    <row r="16" spans="1:13" s="1" customFormat="1" ht="15">
      <c r="A16" s="4" t="s">
        <v>9</v>
      </c>
      <c r="B16" s="31" t="str">
        <f>"Итого по кандидату"</f>
        <v>Итого по кандидату</v>
      </c>
      <c r="C16" s="32">
        <v>1853621.25</v>
      </c>
      <c r="D16" s="32"/>
      <c r="E16" s="33"/>
      <c r="F16" s="32"/>
      <c r="G16" s="34"/>
      <c r="H16" s="32">
        <v>1853621.25</v>
      </c>
      <c r="I16" s="35"/>
      <c r="J16" s="32">
        <v>513080</v>
      </c>
      <c r="K16" s="36">
        <f>""</f>
      </c>
      <c r="L16" s="37"/>
      <c r="M16" s="36">
        <f>""</f>
      </c>
    </row>
    <row r="17" spans="1:13" s="1" customFormat="1" ht="39">
      <c r="A17" s="38" t="s">
        <v>10</v>
      </c>
      <c r="B17" s="39" t="str">
        <f>"Карпекин Владимир Дмитриевич"</f>
        <v>Карпекин Владимир Дмитриевич</v>
      </c>
      <c r="C17" s="40">
        <v>498200</v>
      </c>
      <c r="D17" s="40"/>
      <c r="E17" s="17"/>
      <c r="F17" s="40"/>
      <c r="G17" s="41"/>
      <c r="H17" s="40">
        <v>485197</v>
      </c>
      <c r="I17" s="42" t="s">
        <v>8</v>
      </c>
      <c r="J17" s="40">
        <v>136747</v>
      </c>
      <c r="K17" s="43" t="str">
        <f>"Выпуск, распространение печат.материалов"</f>
        <v>Выпуск, распространение печат.материалов</v>
      </c>
      <c r="L17" s="44"/>
      <c r="M17" s="43">
        <f>""</f>
      </c>
    </row>
    <row r="18" spans="1:13" s="1" customFormat="1" ht="15">
      <c r="A18" s="4" t="s">
        <v>9</v>
      </c>
      <c r="B18" s="31" t="str">
        <f>"Итого по кандидату"</f>
        <v>Итого по кандидату</v>
      </c>
      <c r="C18" s="32">
        <v>498200</v>
      </c>
      <c r="D18" s="32"/>
      <c r="E18" s="33"/>
      <c r="F18" s="32"/>
      <c r="G18" s="34"/>
      <c r="H18" s="32">
        <v>485197</v>
      </c>
      <c r="I18" s="35"/>
      <c r="J18" s="32">
        <v>136747</v>
      </c>
      <c r="K18" s="36">
        <f>""</f>
      </c>
      <c r="L18" s="37"/>
      <c r="M18" s="36">
        <f>""</f>
      </c>
    </row>
    <row r="19" spans="1:13" s="1" customFormat="1" ht="39">
      <c r="A19" s="38" t="s">
        <v>11</v>
      </c>
      <c r="B19" s="39" t="str">
        <f>"Линдблад Людмила Евгеньевна"</f>
        <v>Линдблад Людмила Евгеньевна</v>
      </c>
      <c r="C19" s="40">
        <v>310000</v>
      </c>
      <c r="D19" s="40"/>
      <c r="E19" s="17"/>
      <c r="F19" s="40"/>
      <c r="G19" s="41"/>
      <c r="H19" s="40">
        <v>308248</v>
      </c>
      <c r="I19" s="42" t="s">
        <v>16</v>
      </c>
      <c r="J19" s="40">
        <v>150000</v>
      </c>
      <c r="K19" s="43" t="str">
        <f>"Выпуск, распространение печат.материалов"</f>
        <v>Выпуск, распространение печат.материалов</v>
      </c>
      <c r="L19" s="44"/>
      <c r="M19" s="43">
        <f>""</f>
      </c>
    </row>
    <row r="20" spans="1:13" s="1" customFormat="1" ht="15">
      <c r="A20" s="4" t="s">
        <v>9</v>
      </c>
      <c r="B20" s="31" t="str">
        <f>"Итого по кандидату"</f>
        <v>Итого по кандидату</v>
      </c>
      <c r="C20" s="32">
        <v>310000</v>
      </c>
      <c r="D20" s="32"/>
      <c r="E20" s="33"/>
      <c r="F20" s="32"/>
      <c r="G20" s="34"/>
      <c r="H20" s="32">
        <v>308248</v>
      </c>
      <c r="I20" s="35"/>
      <c r="J20" s="32">
        <v>150000</v>
      </c>
      <c r="K20" s="36">
        <f>""</f>
      </c>
      <c r="L20" s="37"/>
      <c r="M20" s="36">
        <f>""</f>
      </c>
    </row>
    <row r="21" spans="1:13" s="1" customFormat="1" ht="39">
      <c r="A21" s="38" t="s">
        <v>14</v>
      </c>
      <c r="B21" s="39" t="str">
        <f>"Нагнибеда Александр Иванович"</f>
        <v>Нагнибеда Александр Иванович</v>
      </c>
      <c r="C21" s="40"/>
      <c r="D21" s="40"/>
      <c r="E21" s="17"/>
      <c r="F21" s="40"/>
      <c r="G21" s="41"/>
      <c r="H21" s="40"/>
      <c r="I21" s="42" t="s">
        <v>13</v>
      </c>
      <c r="J21" s="40">
        <v>135000</v>
      </c>
      <c r="K21" s="43" t="str">
        <f>"Выпуск, распространение печат.материалов"</f>
        <v>Выпуск, распространение печат.материалов</v>
      </c>
      <c r="L21" s="44"/>
      <c r="M21" s="43">
        <f>""</f>
      </c>
    </row>
    <row r="22" spans="1:13" s="1" customFormat="1" ht="39">
      <c r="A22" s="38" t="s">
        <v>9</v>
      </c>
      <c r="B22" s="39">
        <f>""</f>
      </c>
      <c r="C22" s="40"/>
      <c r="D22" s="40"/>
      <c r="E22" s="17"/>
      <c r="F22" s="40"/>
      <c r="G22" s="41"/>
      <c r="H22" s="40"/>
      <c r="I22" s="42" t="s">
        <v>13</v>
      </c>
      <c r="J22" s="40">
        <v>123800</v>
      </c>
      <c r="K22" s="43" t="str">
        <f>"Выпуск, распространение печат.материалов"</f>
        <v>Выпуск, распространение печат.материалов</v>
      </c>
      <c r="L22" s="44"/>
      <c r="M22" s="43">
        <f>""</f>
      </c>
    </row>
    <row r="23" spans="1:13" s="1" customFormat="1" ht="15">
      <c r="A23" s="4" t="s">
        <v>9</v>
      </c>
      <c r="B23" s="31" t="str">
        <f>"Итого по кандидату"</f>
        <v>Итого по кандидату</v>
      </c>
      <c r="C23" s="32">
        <v>500000</v>
      </c>
      <c r="D23" s="32"/>
      <c r="E23" s="33"/>
      <c r="F23" s="32"/>
      <c r="G23" s="34"/>
      <c r="H23" s="32">
        <v>500000</v>
      </c>
      <c r="I23" s="35"/>
      <c r="J23" s="32">
        <v>258800</v>
      </c>
      <c r="K23" s="36">
        <f>""</f>
      </c>
      <c r="L23" s="37"/>
      <c r="M23" s="36">
        <f>""</f>
      </c>
    </row>
    <row r="24" spans="1:13" s="1" customFormat="1" ht="39">
      <c r="A24" s="38" t="s">
        <v>17</v>
      </c>
      <c r="B24" s="39" t="str">
        <f>"Сытник Николай Николаевич"</f>
        <v>Сытник Николай Николаевич</v>
      </c>
      <c r="C24" s="40"/>
      <c r="D24" s="40"/>
      <c r="E24" s="17"/>
      <c r="F24" s="40"/>
      <c r="G24" s="41"/>
      <c r="H24" s="40"/>
      <c r="I24" s="42" t="s">
        <v>19</v>
      </c>
      <c r="J24" s="40">
        <v>170100</v>
      </c>
      <c r="K24" s="43" t="str">
        <f>"Выпуск, распространение печат.материалов"</f>
        <v>Выпуск, распространение печат.материалов</v>
      </c>
      <c r="L24" s="44"/>
      <c r="M24" s="43">
        <f>""</f>
      </c>
    </row>
    <row r="25" spans="1:13" s="1" customFormat="1" ht="39">
      <c r="A25" s="38" t="s">
        <v>9</v>
      </c>
      <c r="B25" s="39">
        <f>""</f>
      </c>
      <c r="C25" s="40"/>
      <c r="D25" s="40"/>
      <c r="E25" s="17"/>
      <c r="F25" s="40"/>
      <c r="G25" s="41"/>
      <c r="H25" s="40"/>
      <c r="I25" s="42" t="s">
        <v>18</v>
      </c>
      <c r="J25" s="40">
        <v>129900</v>
      </c>
      <c r="K25" s="43" t="str">
        <f>"Выпуск, распространение печат.материалов"</f>
        <v>Выпуск, распространение печат.материалов</v>
      </c>
      <c r="L25" s="44"/>
      <c r="M25" s="43">
        <f>""</f>
      </c>
    </row>
    <row r="26" spans="1:13" s="1" customFormat="1" ht="15">
      <c r="A26" s="4" t="s">
        <v>9</v>
      </c>
      <c r="B26" s="31" t="str">
        <f>"Итого по кандидату"</f>
        <v>Итого по кандидату</v>
      </c>
      <c r="C26" s="32">
        <v>300000</v>
      </c>
      <c r="D26" s="32"/>
      <c r="E26" s="33"/>
      <c r="F26" s="32"/>
      <c r="G26" s="34"/>
      <c r="H26" s="32">
        <v>300000</v>
      </c>
      <c r="I26" s="35"/>
      <c r="J26" s="32">
        <v>300000</v>
      </c>
      <c r="K26" s="36">
        <f>""</f>
      </c>
      <c r="L26" s="37"/>
      <c r="M26" s="36">
        <f>""</f>
      </c>
    </row>
    <row r="27" spans="1:13" s="1" customFormat="1" ht="15">
      <c r="A27" s="4" t="s">
        <v>9</v>
      </c>
      <c r="B27" s="31" t="str">
        <f>"Итого"</f>
        <v>Итого</v>
      </c>
      <c r="C27" s="32">
        <v>3531821.25</v>
      </c>
      <c r="D27" s="32"/>
      <c r="E27" s="33"/>
      <c r="F27" s="32"/>
      <c r="G27" s="34"/>
      <c r="H27" s="32">
        <v>3511946.25</v>
      </c>
      <c r="I27" s="35"/>
      <c r="J27" s="32">
        <v>1358627</v>
      </c>
      <c r="K27" s="36">
        <f>""</f>
      </c>
      <c r="L27" s="37"/>
      <c r="M27" s="36">
        <f>""</f>
      </c>
    </row>
    <row r="28" spans="2:10" s="1" customFormat="1" ht="14.25">
      <c r="B28" s="45"/>
      <c r="C28" s="46"/>
      <c r="D28" s="46"/>
      <c r="E28" s="46"/>
      <c r="F28" s="46"/>
      <c r="G28" s="46"/>
      <c r="H28" s="46"/>
      <c r="I28" s="46"/>
      <c r="J28" s="46"/>
    </row>
  </sheetData>
  <sheetProtection/>
  <mergeCells count="18">
    <mergeCell ref="N1:AA14"/>
    <mergeCell ref="B4:M4"/>
    <mergeCell ref="L6:L8"/>
    <mergeCell ref="M6:M8"/>
    <mergeCell ref="A1:M1"/>
    <mergeCell ref="A2:M2"/>
    <mergeCell ref="I6:K7"/>
    <mergeCell ref="H6:H8"/>
    <mergeCell ref="D7:E7"/>
    <mergeCell ref="F7:G7"/>
    <mergeCell ref="A3:M3"/>
    <mergeCell ref="A5:A8"/>
    <mergeCell ref="B5:B8"/>
    <mergeCell ref="C5:G5"/>
    <mergeCell ref="H5:K5"/>
    <mergeCell ref="L5:M5"/>
    <mergeCell ref="C6:C8"/>
    <mergeCell ref="D6:G6"/>
  </mergeCells>
  <printOptions/>
  <pageMargins left="0.31" right="0.15748031496062992" top="0.15748031496062992" bottom="0.17" header="0.31496062992125984" footer="0.21"/>
  <pageSetup fitToHeight="0" horizontalDpi="600" verticalDpi="600" orientation="landscape" paperSize="9" scale="83" r:id="rId1"/>
  <rowBreaks count="1" manualBreakCount="1">
    <brk id="23" max="12" man="1"/>
  </rowBreaks>
  <ignoredErrors>
    <ignoredError sqref="E8" formula="1"/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Sekr23</dc:creator>
  <cp:keywords/>
  <dc:description/>
  <cp:lastModifiedBy>admin</cp:lastModifiedBy>
  <cp:lastPrinted>2016-09-15T12:17:34Z</cp:lastPrinted>
  <dcterms:created xsi:type="dcterms:W3CDTF">2016-07-21T08:18:01Z</dcterms:created>
  <dcterms:modified xsi:type="dcterms:W3CDTF">2016-09-15T12:22:09Z</dcterms:modified>
  <cp:category/>
  <cp:version/>
  <cp:contentType/>
  <cp:contentStatus/>
</cp:coreProperties>
</file>