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70" windowWidth="12120" windowHeight="7755"/>
  </bookViews>
  <sheets>
    <sheet name="Лист1" sheetId="1" r:id="rId1"/>
  </sheets>
  <definedNames>
    <definedName name="_xlnm.Print_Titles" localSheetId="0">Лист1!$3:$4</definedName>
  </definedNames>
  <calcPr calcId="144525" iterate="1"/>
</workbook>
</file>

<file path=xl/calcChain.xml><?xml version="1.0" encoding="utf-8"?>
<calcChain xmlns="http://schemas.openxmlformats.org/spreadsheetml/2006/main">
  <c r="K87" i="1" l="1"/>
  <c r="K86" i="1"/>
  <c r="K28" i="1"/>
  <c r="K27" i="1"/>
  <c r="K21" i="1"/>
  <c r="H12" i="1" l="1"/>
  <c r="G88" i="1" l="1"/>
  <c r="F88" i="1"/>
  <c r="M87" i="1"/>
  <c r="L87" i="1"/>
  <c r="L88" i="1" s="1"/>
  <c r="J87" i="1"/>
  <c r="I87" i="1"/>
  <c r="I88" i="1" s="1"/>
  <c r="G87" i="1"/>
  <c r="F87" i="1"/>
  <c r="N86" i="1"/>
  <c r="D86" i="1"/>
  <c r="D87" i="1" s="1"/>
  <c r="C86" i="1"/>
  <c r="C87" i="1" s="1"/>
  <c r="H11" i="1"/>
  <c r="E87" i="1" l="1"/>
  <c r="C88" i="1"/>
  <c r="N87" i="1"/>
  <c r="E86" i="1"/>
  <c r="L37" i="1"/>
  <c r="N122" i="1" l="1"/>
  <c r="M173" i="1" l="1"/>
  <c r="L173" i="1"/>
  <c r="J173" i="1"/>
  <c r="I173" i="1"/>
  <c r="N186" i="1"/>
  <c r="D186" i="1"/>
  <c r="C186" i="1"/>
  <c r="M187" i="1"/>
  <c r="L187" i="1"/>
  <c r="J187" i="1"/>
  <c r="I187" i="1"/>
  <c r="G187" i="1"/>
  <c r="F187" i="1"/>
  <c r="D157" i="1"/>
  <c r="C157" i="1"/>
  <c r="N157" i="1"/>
  <c r="K157" i="1"/>
  <c r="M158" i="1"/>
  <c r="L158" i="1"/>
  <c r="J158" i="1"/>
  <c r="I158" i="1"/>
  <c r="G158" i="1"/>
  <c r="F158" i="1"/>
  <c r="M124" i="1"/>
  <c r="L124" i="1"/>
  <c r="J124" i="1"/>
  <c r="I124" i="1"/>
  <c r="G124" i="1"/>
  <c r="F124" i="1"/>
  <c r="H72" i="1"/>
  <c r="M84" i="1"/>
  <c r="L84" i="1"/>
  <c r="J84" i="1"/>
  <c r="I84" i="1"/>
  <c r="G84" i="1"/>
  <c r="F84" i="1"/>
  <c r="N83" i="1"/>
  <c r="D83" i="1"/>
  <c r="D84" i="1" s="1"/>
  <c r="C83" i="1"/>
  <c r="N84" i="1" l="1"/>
  <c r="E83" i="1"/>
  <c r="C84" i="1"/>
  <c r="E84" i="1" s="1"/>
  <c r="H65" i="1"/>
  <c r="H33" i="1"/>
  <c r="K12" i="1" l="1"/>
  <c r="N12" i="1"/>
  <c r="M308" i="1" l="1"/>
  <c r="L308" i="1"/>
  <c r="J308" i="1"/>
  <c r="I308" i="1"/>
  <c r="G308" i="1"/>
  <c r="F308" i="1"/>
  <c r="M311" i="1"/>
  <c r="L311" i="1"/>
  <c r="J311" i="1"/>
  <c r="I311" i="1"/>
  <c r="M314" i="1"/>
  <c r="L314" i="1"/>
  <c r="J314" i="1"/>
  <c r="I314" i="1"/>
  <c r="G314" i="1"/>
  <c r="F314" i="1"/>
  <c r="M313" i="1"/>
  <c r="L313" i="1"/>
  <c r="J313" i="1"/>
  <c r="I313" i="1"/>
  <c r="G313" i="1"/>
  <c r="F313" i="1"/>
  <c r="M312" i="1"/>
  <c r="L312" i="1"/>
  <c r="J312" i="1"/>
  <c r="I312" i="1"/>
  <c r="G312" i="1"/>
  <c r="F312" i="1"/>
  <c r="M309" i="1"/>
  <c r="L309" i="1"/>
  <c r="J309" i="1"/>
  <c r="I309" i="1"/>
  <c r="G309" i="1"/>
  <c r="F309" i="1"/>
  <c r="M310" i="1"/>
  <c r="L310" i="1"/>
  <c r="J310" i="1"/>
  <c r="I310" i="1"/>
  <c r="G310" i="1"/>
  <c r="F310" i="1"/>
  <c r="N47" i="1"/>
  <c r="K49" i="1"/>
  <c r="D12" i="1"/>
  <c r="C12" i="1"/>
  <c r="M13" i="1"/>
  <c r="L13" i="1"/>
  <c r="J13" i="1"/>
  <c r="I13" i="1"/>
  <c r="G13" i="1"/>
  <c r="F13" i="1"/>
  <c r="M253" i="1"/>
  <c r="L253" i="1"/>
  <c r="J253" i="1"/>
  <c r="I253" i="1"/>
  <c r="G253" i="1"/>
  <c r="F253" i="1"/>
  <c r="N252" i="1"/>
  <c r="D252" i="1"/>
  <c r="D253" i="1" s="1"/>
  <c r="C252" i="1"/>
  <c r="C253" i="1" s="1"/>
  <c r="C185" i="1"/>
  <c r="C184" i="1"/>
  <c r="N184" i="1"/>
  <c r="D172" i="1"/>
  <c r="D173" i="1" s="1"/>
  <c r="C172" i="1"/>
  <c r="N172" i="1"/>
  <c r="G173" i="1"/>
  <c r="F173" i="1"/>
  <c r="C173" i="1"/>
  <c r="D80" i="1"/>
  <c r="D81" i="1" s="1"/>
  <c r="C80" i="1"/>
  <c r="C81" i="1" s="1"/>
  <c r="F81" i="1"/>
  <c r="G81" i="1"/>
  <c r="I81" i="1"/>
  <c r="J81" i="1"/>
  <c r="N80" i="1"/>
  <c r="M81" i="1"/>
  <c r="L81" i="1"/>
  <c r="L161" i="1"/>
  <c r="C187" i="1" l="1"/>
  <c r="H13" i="1"/>
  <c r="H310" i="1"/>
  <c r="N310" i="1"/>
  <c r="K309" i="1"/>
  <c r="N309" i="1"/>
  <c r="H312" i="1"/>
  <c r="K312" i="1"/>
  <c r="N314" i="1"/>
  <c r="H308" i="1"/>
  <c r="K310" i="1"/>
  <c r="E12" i="1"/>
  <c r="N312" i="1"/>
  <c r="N313" i="1"/>
  <c r="I315" i="1"/>
  <c r="K313" i="1"/>
  <c r="M315" i="1"/>
  <c r="L315" i="1"/>
  <c r="K308" i="1"/>
  <c r="N308" i="1"/>
  <c r="N311" i="1"/>
  <c r="K311" i="1"/>
  <c r="J315" i="1"/>
  <c r="E172" i="1"/>
  <c r="E253" i="1"/>
  <c r="N253" i="1"/>
  <c r="E252" i="1"/>
  <c r="E173" i="1"/>
  <c r="N173" i="1"/>
  <c r="N81" i="1"/>
  <c r="E80" i="1"/>
  <c r="E81" i="1"/>
  <c r="L196" i="1"/>
  <c r="N97" i="1"/>
  <c r="M149" i="1"/>
  <c r="L149" i="1"/>
  <c r="N123" i="1"/>
  <c r="D39" i="1"/>
  <c r="N114" i="1"/>
  <c r="C40" i="1"/>
  <c r="D40" i="1"/>
  <c r="M69" i="1"/>
  <c r="K315" i="1" l="1"/>
  <c r="N315" i="1"/>
  <c r="D299" i="1"/>
  <c r="J233" i="1"/>
  <c r="G115" i="1"/>
  <c r="F115" i="1"/>
  <c r="J115" i="1"/>
  <c r="I115" i="1"/>
  <c r="M115" i="1"/>
  <c r="D115" i="1" s="1"/>
  <c r="L115" i="1"/>
  <c r="C115" i="1" s="1"/>
  <c r="C114" i="1"/>
  <c r="D114" i="1"/>
  <c r="G62" i="1"/>
  <c r="G311" i="1" s="1"/>
  <c r="F62" i="1"/>
  <c r="F311" i="1" s="1"/>
  <c r="F315" i="1" s="1"/>
  <c r="J59" i="1"/>
  <c r="I59" i="1"/>
  <c r="M59" i="1"/>
  <c r="L59" i="1"/>
  <c r="C57" i="1"/>
  <c r="J161" i="1"/>
  <c r="K15" i="1"/>
  <c r="H311" i="1" l="1"/>
  <c r="G315" i="1"/>
  <c r="H315" i="1" s="1"/>
  <c r="D296" i="1"/>
  <c r="N101" i="1" l="1"/>
  <c r="N102" i="1" s="1"/>
  <c r="D101" i="1"/>
  <c r="C101" i="1"/>
  <c r="M102" i="1"/>
  <c r="L102" i="1"/>
  <c r="J102" i="1"/>
  <c r="I102" i="1"/>
  <c r="G102" i="1"/>
  <c r="F102" i="1"/>
  <c r="C299" i="1"/>
  <c r="N299" i="1"/>
  <c r="E299" i="1"/>
  <c r="M300" i="1"/>
  <c r="L300" i="1"/>
  <c r="J300" i="1"/>
  <c r="I300" i="1"/>
  <c r="G300" i="1"/>
  <c r="F300" i="1"/>
  <c r="D300" i="1"/>
  <c r="C300" i="1"/>
  <c r="D264" i="1"/>
  <c r="D265" i="1" s="1"/>
  <c r="C264" i="1"/>
  <c r="N264" i="1"/>
  <c r="M265" i="1"/>
  <c r="L265" i="1"/>
  <c r="J265" i="1"/>
  <c r="I265" i="1"/>
  <c r="G265" i="1"/>
  <c r="F265" i="1"/>
  <c r="D52" i="1"/>
  <c r="D53" i="1" s="1"/>
  <c r="C52" i="1"/>
  <c r="C53" i="1" s="1"/>
  <c r="M53" i="1"/>
  <c r="L53" i="1"/>
  <c r="J53" i="1"/>
  <c r="I53" i="1"/>
  <c r="G53" i="1"/>
  <c r="F53" i="1"/>
  <c r="N52" i="1"/>
  <c r="M170" i="1"/>
  <c r="L170" i="1"/>
  <c r="L208" i="1"/>
  <c r="D204" i="1"/>
  <c r="C204" i="1"/>
  <c r="N204" i="1"/>
  <c r="M205" i="1"/>
  <c r="L205" i="1"/>
  <c r="J205" i="1"/>
  <c r="I205" i="1"/>
  <c r="G205" i="1"/>
  <c r="F205" i="1"/>
  <c r="C95" i="1"/>
  <c r="D91" i="1"/>
  <c r="D27" i="1"/>
  <c r="C27" i="1"/>
  <c r="E101" i="1" l="1"/>
  <c r="E300" i="1"/>
  <c r="E264" i="1"/>
  <c r="C265" i="1"/>
  <c r="E265" i="1" s="1"/>
  <c r="N300" i="1"/>
  <c r="N265" i="1"/>
  <c r="E52" i="1"/>
  <c r="N53" i="1"/>
  <c r="E53" i="1"/>
  <c r="E204" i="1"/>
  <c r="D177" i="1"/>
  <c r="D169" i="1"/>
  <c r="C169" i="1"/>
  <c r="K302" i="1" l="1"/>
  <c r="M233" i="1" l="1"/>
  <c r="L233" i="1"/>
  <c r="M225" i="1"/>
  <c r="L225" i="1"/>
  <c r="M196" i="1"/>
  <c r="M193" i="1"/>
  <c r="L193" i="1"/>
  <c r="M190" i="1"/>
  <c r="L190" i="1"/>
  <c r="M154" i="1"/>
  <c r="L154" i="1"/>
  <c r="M98" i="1"/>
  <c r="L98" i="1"/>
  <c r="M63" i="1"/>
  <c r="L63" i="1"/>
  <c r="M41" i="1"/>
  <c r="L41" i="1"/>
  <c r="M16" i="1"/>
  <c r="L16" i="1"/>
  <c r="M303" i="1" l="1"/>
  <c r="L303" i="1"/>
  <c r="M297" i="1"/>
  <c r="L297" i="1"/>
  <c r="M294" i="1"/>
  <c r="L294" i="1"/>
  <c r="M291" i="1"/>
  <c r="L291" i="1"/>
  <c r="M285" i="1"/>
  <c r="L285" i="1"/>
  <c r="M282" i="1"/>
  <c r="L282" i="1"/>
  <c r="M277" i="1"/>
  <c r="L277" i="1"/>
  <c r="M274" i="1"/>
  <c r="L274" i="1"/>
  <c r="M271" i="1"/>
  <c r="L271" i="1"/>
  <c r="M268" i="1"/>
  <c r="L268" i="1"/>
  <c r="M262" i="1"/>
  <c r="L262" i="1"/>
  <c r="M257" i="1"/>
  <c r="L257" i="1"/>
  <c r="M250" i="1"/>
  <c r="L250" i="1"/>
  <c r="D249" i="1"/>
  <c r="M245" i="1"/>
  <c r="L245" i="1"/>
  <c r="M242" i="1"/>
  <c r="L242" i="1"/>
  <c r="M236" i="1"/>
  <c r="M246" i="1" s="1"/>
  <c r="L236" i="1"/>
  <c r="L246" i="1" s="1"/>
  <c r="M228" i="1"/>
  <c r="M229" i="1" s="1"/>
  <c r="L228" i="1"/>
  <c r="L229" i="1" s="1"/>
  <c r="M220" i="1"/>
  <c r="L220" i="1"/>
  <c r="M217" i="1"/>
  <c r="L217" i="1"/>
  <c r="M214" i="1"/>
  <c r="L214" i="1"/>
  <c r="M208" i="1"/>
  <c r="M201" i="1"/>
  <c r="L201" i="1"/>
  <c r="L209" i="1" s="1"/>
  <c r="D207" i="1"/>
  <c r="D200" i="1"/>
  <c r="C200" i="1"/>
  <c r="C33" i="1"/>
  <c r="D185" i="1"/>
  <c r="D181" i="1"/>
  <c r="C181" i="1"/>
  <c r="C177" i="1"/>
  <c r="M178" i="1"/>
  <c r="L178" i="1"/>
  <c r="D166" i="1"/>
  <c r="C166" i="1"/>
  <c r="M167" i="1"/>
  <c r="L167" i="1"/>
  <c r="M164" i="1"/>
  <c r="M161" i="1"/>
  <c r="D156" i="1"/>
  <c r="D158" i="1" s="1"/>
  <c r="C156" i="1"/>
  <c r="C158" i="1" s="1"/>
  <c r="D148" i="1"/>
  <c r="C148" i="1"/>
  <c r="D145" i="1"/>
  <c r="C145" i="1"/>
  <c r="M146" i="1"/>
  <c r="L146" i="1"/>
  <c r="D140" i="1"/>
  <c r="C140" i="1"/>
  <c r="M143" i="1"/>
  <c r="L143" i="1"/>
  <c r="L138" i="1"/>
  <c r="M138" i="1"/>
  <c r="D130" i="1"/>
  <c r="C130" i="1"/>
  <c r="D129" i="1"/>
  <c r="C129" i="1"/>
  <c r="D126" i="1"/>
  <c r="C126" i="1"/>
  <c r="L127" i="1"/>
  <c r="M127" i="1"/>
  <c r="L278" i="1" l="1"/>
  <c r="M278" i="1"/>
  <c r="M174" i="1"/>
  <c r="M209" i="1"/>
  <c r="M221" i="1"/>
  <c r="L221" i="1"/>
  <c r="C120" i="1"/>
  <c r="C122" i="1"/>
  <c r="C123" i="1"/>
  <c r="C119" i="1"/>
  <c r="D113" i="1"/>
  <c r="C113" i="1"/>
  <c r="D110" i="1"/>
  <c r="C110" i="1"/>
  <c r="M111" i="1"/>
  <c r="L111" i="1"/>
  <c r="D106" i="1"/>
  <c r="C106" i="1"/>
  <c r="D100" i="1"/>
  <c r="D102" i="1" s="1"/>
  <c r="C100" i="1"/>
  <c r="C102" i="1" s="1"/>
  <c r="D95" i="1"/>
  <c r="C96" i="1"/>
  <c r="D96" i="1"/>
  <c r="C97" i="1"/>
  <c r="D97" i="1"/>
  <c r="D94" i="1"/>
  <c r="C94" i="1"/>
  <c r="D77" i="1"/>
  <c r="D78" i="1" s="1"/>
  <c r="C77" i="1"/>
  <c r="C78" i="1" s="1"/>
  <c r="M78" i="1"/>
  <c r="L78" i="1"/>
  <c r="D74" i="1"/>
  <c r="D75" i="1" s="1"/>
  <c r="C74" i="1"/>
  <c r="C75" i="1" s="1"/>
  <c r="L75" i="1"/>
  <c r="M75" i="1"/>
  <c r="M88" i="1" s="1"/>
  <c r="D71" i="1"/>
  <c r="D72" i="1" s="1"/>
  <c r="C71" i="1"/>
  <c r="C72" i="1" s="1"/>
  <c r="M72" i="1"/>
  <c r="L72" i="1"/>
  <c r="D68" i="1"/>
  <c r="D69" i="1" s="1"/>
  <c r="C68" i="1"/>
  <c r="C69" i="1" s="1"/>
  <c r="L69" i="1"/>
  <c r="D65" i="1"/>
  <c r="D66" i="1" s="1"/>
  <c r="C65" i="1"/>
  <c r="C66" i="1" s="1"/>
  <c r="M66" i="1"/>
  <c r="L66" i="1"/>
  <c r="D61" i="1"/>
  <c r="D58" i="1"/>
  <c r="C58" i="1"/>
  <c r="C47" i="1"/>
  <c r="C48" i="1"/>
  <c r="C49" i="1"/>
  <c r="C46" i="1"/>
  <c r="L50" i="1"/>
  <c r="M44" i="1"/>
  <c r="L44" i="1"/>
  <c r="C39" i="1"/>
  <c r="D36" i="1"/>
  <c r="C36" i="1"/>
  <c r="M37" i="1"/>
  <c r="C32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C9" i="1" l="1"/>
  <c r="D9" i="1"/>
  <c r="C310" i="1"/>
  <c r="E102" i="1"/>
  <c r="D24" i="1"/>
  <c r="D11" i="1"/>
  <c r="D13" i="1" s="1"/>
  <c r="D98" i="1"/>
  <c r="J297" i="1"/>
  <c r="I297" i="1"/>
  <c r="G297" i="1"/>
  <c r="F297" i="1"/>
  <c r="F164" i="1" l="1"/>
  <c r="G164" i="1"/>
  <c r="I164" i="1"/>
  <c r="J164" i="1"/>
  <c r="D92" i="1"/>
  <c r="F92" i="1"/>
  <c r="G92" i="1"/>
  <c r="I92" i="1"/>
  <c r="J92" i="1"/>
  <c r="L34" i="1"/>
  <c r="L54" i="1" s="1"/>
  <c r="N36" i="1"/>
  <c r="M92" i="1"/>
  <c r="M103" i="1" s="1"/>
  <c r="L107" i="1"/>
  <c r="L108" i="1" s="1"/>
  <c r="L116" i="1" s="1"/>
  <c r="M107" i="1"/>
  <c r="M108" i="1" s="1"/>
  <c r="M116" i="1" s="1"/>
  <c r="N126" i="1"/>
  <c r="N130" i="1"/>
  <c r="L131" i="1"/>
  <c r="L132" i="1" s="1"/>
  <c r="L150" i="1" s="1"/>
  <c r="M131" i="1"/>
  <c r="M132" i="1" s="1"/>
  <c r="M150" i="1" s="1"/>
  <c r="L141" i="1"/>
  <c r="M141" i="1"/>
  <c r="L142" i="1"/>
  <c r="M142" i="1"/>
  <c r="L180" i="1"/>
  <c r="L182" i="1" s="1"/>
  <c r="L197" i="1" s="1"/>
  <c r="M180" i="1"/>
  <c r="M182" i="1" s="1"/>
  <c r="M197" i="1" s="1"/>
  <c r="E65" i="1"/>
  <c r="I182" i="1"/>
  <c r="H182" i="1"/>
  <c r="I196" i="1"/>
  <c r="H196" i="1"/>
  <c r="I190" i="1"/>
  <c r="H190" i="1"/>
  <c r="H187" i="1"/>
  <c r="J78" i="1"/>
  <c r="I78" i="1"/>
  <c r="G78" i="1"/>
  <c r="F78" i="1"/>
  <c r="J34" i="1"/>
  <c r="I34" i="1"/>
  <c r="G34" i="1"/>
  <c r="F34" i="1"/>
  <c r="C34" i="1"/>
  <c r="H34" i="1" l="1"/>
  <c r="H197" i="1"/>
  <c r="N180" i="1"/>
  <c r="N148" i="1"/>
  <c r="N142" i="1"/>
  <c r="N141" i="1"/>
  <c r="N140" i="1"/>
  <c r="N131" i="1"/>
  <c r="N110" i="1"/>
  <c r="N96" i="1"/>
  <c r="N95" i="1"/>
  <c r="N94" i="1"/>
  <c r="N177" i="1"/>
  <c r="E177" i="1" s="1"/>
  <c r="N145" i="1"/>
  <c r="N129" i="1"/>
  <c r="N113" i="1"/>
  <c r="N107" i="1"/>
  <c r="N106" i="1"/>
  <c r="N74" i="1"/>
  <c r="N68" i="1"/>
  <c r="N200" i="1"/>
  <c r="N65" i="1"/>
  <c r="N58" i="1"/>
  <c r="N27" i="1"/>
  <c r="N24" i="1"/>
  <c r="N21" i="1"/>
  <c r="N18" i="1"/>
  <c r="N11" i="1"/>
  <c r="N8" i="1"/>
  <c r="J214" i="1"/>
  <c r="I214" i="1"/>
  <c r="G214" i="1"/>
  <c r="F214" i="1"/>
  <c r="E58" i="1"/>
  <c r="G59" i="1"/>
  <c r="F59" i="1"/>
  <c r="C59" i="1"/>
  <c r="C108" i="1"/>
  <c r="K293" i="1"/>
  <c r="K290" i="1"/>
  <c r="K287" i="1"/>
  <c r="K284" i="1"/>
  <c r="K281" i="1"/>
  <c r="K255" i="1"/>
  <c r="K241" i="1"/>
  <c r="K235" i="1"/>
  <c r="K232" i="1"/>
  <c r="K160" i="1"/>
  <c r="K156" i="1"/>
  <c r="K71" i="1"/>
  <c r="K40" i="1"/>
  <c r="K39" i="1"/>
  <c r="K33" i="1"/>
  <c r="K11" i="1"/>
  <c r="K8" i="1"/>
  <c r="E200" i="1"/>
  <c r="E180" i="1"/>
  <c r="E148" i="1"/>
  <c r="E145" i="1"/>
  <c r="E142" i="1"/>
  <c r="E141" i="1"/>
  <c r="E140" i="1"/>
  <c r="E131" i="1"/>
  <c r="E130" i="1"/>
  <c r="E129" i="1"/>
  <c r="E126" i="1"/>
  <c r="E114" i="1"/>
  <c r="E113" i="1"/>
  <c r="E110" i="1"/>
  <c r="E107" i="1"/>
  <c r="E106" i="1"/>
  <c r="E96" i="1"/>
  <c r="E95" i="1"/>
  <c r="E94" i="1"/>
  <c r="E74" i="1"/>
  <c r="E71" i="1"/>
  <c r="E68" i="1"/>
  <c r="E36" i="1"/>
  <c r="E27" i="1"/>
  <c r="E24" i="1"/>
  <c r="E21" i="1"/>
  <c r="E18" i="1"/>
  <c r="E11" i="1"/>
  <c r="E8" i="1"/>
  <c r="J303" i="1"/>
  <c r="I303" i="1"/>
  <c r="G303" i="1"/>
  <c r="F303" i="1"/>
  <c r="J294" i="1"/>
  <c r="I294" i="1"/>
  <c r="G294" i="1"/>
  <c r="F294" i="1"/>
  <c r="J291" i="1"/>
  <c r="I291" i="1"/>
  <c r="G291" i="1"/>
  <c r="F291" i="1"/>
  <c r="J288" i="1"/>
  <c r="I288" i="1"/>
  <c r="G288" i="1"/>
  <c r="F288" i="1"/>
  <c r="J285" i="1"/>
  <c r="I285" i="1"/>
  <c r="G285" i="1"/>
  <c r="F285" i="1"/>
  <c r="J282" i="1"/>
  <c r="J304" i="1" s="1"/>
  <c r="I282" i="1"/>
  <c r="I304" i="1" s="1"/>
  <c r="G282" i="1"/>
  <c r="G304" i="1" s="1"/>
  <c r="F282" i="1"/>
  <c r="F304" i="1" s="1"/>
  <c r="J277" i="1"/>
  <c r="I277" i="1"/>
  <c r="G277" i="1"/>
  <c r="F277" i="1"/>
  <c r="J274" i="1"/>
  <c r="I274" i="1"/>
  <c r="G274" i="1"/>
  <c r="F274" i="1"/>
  <c r="J271" i="1"/>
  <c r="I271" i="1"/>
  <c r="G271" i="1"/>
  <c r="F271" i="1"/>
  <c r="J268" i="1"/>
  <c r="I268" i="1"/>
  <c r="G268" i="1"/>
  <c r="F268" i="1"/>
  <c r="J262" i="1"/>
  <c r="I262" i="1"/>
  <c r="G262" i="1"/>
  <c r="F262" i="1"/>
  <c r="J257" i="1"/>
  <c r="I257" i="1"/>
  <c r="G257" i="1"/>
  <c r="F257" i="1"/>
  <c r="J250" i="1"/>
  <c r="J278" i="1" s="1"/>
  <c r="I250" i="1"/>
  <c r="I278" i="1" s="1"/>
  <c r="G250" i="1"/>
  <c r="G278" i="1" s="1"/>
  <c r="F250" i="1"/>
  <c r="F278" i="1" s="1"/>
  <c r="D250" i="1"/>
  <c r="J245" i="1"/>
  <c r="I245" i="1"/>
  <c r="G245" i="1"/>
  <c r="F245" i="1"/>
  <c r="J242" i="1"/>
  <c r="I242" i="1"/>
  <c r="G242" i="1"/>
  <c r="F242" i="1"/>
  <c r="J239" i="1"/>
  <c r="I239" i="1"/>
  <c r="G239" i="1"/>
  <c r="F239" i="1"/>
  <c r="J236" i="1"/>
  <c r="I236" i="1"/>
  <c r="G236" i="1"/>
  <c r="F236" i="1"/>
  <c r="J246" i="1"/>
  <c r="I233" i="1"/>
  <c r="I246" i="1" s="1"/>
  <c r="G233" i="1"/>
  <c r="G246" i="1" s="1"/>
  <c r="F233" i="1"/>
  <c r="F246" i="1" s="1"/>
  <c r="J228" i="1"/>
  <c r="I228" i="1"/>
  <c r="G228" i="1"/>
  <c r="F228" i="1"/>
  <c r="J225" i="1"/>
  <c r="J229" i="1" s="1"/>
  <c r="I225" i="1"/>
  <c r="I229" i="1" s="1"/>
  <c r="G225" i="1"/>
  <c r="G229" i="1" s="1"/>
  <c r="F225" i="1"/>
  <c r="F229" i="1" s="1"/>
  <c r="J220" i="1"/>
  <c r="I220" i="1"/>
  <c r="G220" i="1"/>
  <c r="F220" i="1"/>
  <c r="J217" i="1"/>
  <c r="I217" i="1"/>
  <c r="G217" i="1"/>
  <c r="F217" i="1"/>
  <c r="J208" i="1"/>
  <c r="I208" i="1"/>
  <c r="G208" i="1"/>
  <c r="F208" i="1"/>
  <c r="D208" i="1"/>
  <c r="J201" i="1"/>
  <c r="I201" i="1"/>
  <c r="G201" i="1"/>
  <c r="F201" i="1"/>
  <c r="D201" i="1"/>
  <c r="C201" i="1"/>
  <c r="J196" i="1"/>
  <c r="G196" i="1"/>
  <c r="F196" i="1"/>
  <c r="J193" i="1"/>
  <c r="I193" i="1"/>
  <c r="G193" i="1"/>
  <c r="F193" i="1"/>
  <c r="J190" i="1"/>
  <c r="G190" i="1"/>
  <c r="F190" i="1"/>
  <c r="J182" i="1"/>
  <c r="G182" i="1"/>
  <c r="F182" i="1"/>
  <c r="D182" i="1"/>
  <c r="C182" i="1"/>
  <c r="J178" i="1"/>
  <c r="I178" i="1"/>
  <c r="G178" i="1"/>
  <c r="F178" i="1"/>
  <c r="D178" i="1"/>
  <c r="C178" i="1"/>
  <c r="J170" i="1"/>
  <c r="I170" i="1"/>
  <c r="G170" i="1"/>
  <c r="D170" i="1" s="1"/>
  <c r="F170" i="1"/>
  <c r="C170" i="1" s="1"/>
  <c r="J167" i="1"/>
  <c r="I167" i="1"/>
  <c r="G167" i="1"/>
  <c r="F167" i="1"/>
  <c r="G161" i="1"/>
  <c r="J154" i="1"/>
  <c r="I154" i="1"/>
  <c r="G154" i="1"/>
  <c r="F154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3" i="1"/>
  <c r="I143" i="1"/>
  <c r="G143" i="1"/>
  <c r="F143" i="1"/>
  <c r="D143" i="1"/>
  <c r="C143" i="1"/>
  <c r="J138" i="1"/>
  <c r="I138" i="1"/>
  <c r="G138" i="1"/>
  <c r="F138" i="1"/>
  <c r="J132" i="1"/>
  <c r="I132" i="1"/>
  <c r="G132" i="1"/>
  <c r="F132" i="1"/>
  <c r="D132" i="1"/>
  <c r="C132" i="1"/>
  <c r="J127" i="1"/>
  <c r="J150" i="1" s="1"/>
  <c r="I127" i="1"/>
  <c r="I150" i="1" s="1"/>
  <c r="G127" i="1"/>
  <c r="G150" i="1" s="1"/>
  <c r="F127" i="1"/>
  <c r="F150" i="1" s="1"/>
  <c r="D127" i="1"/>
  <c r="C127" i="1"/>
  <c r="J111" i="1"/>
  <c r="I111" i="1"/>
  <c r="G111" i="1"/>
  <c r="F111" i="1"/>
  <c r="D111" i="1"/>
  <c r="C111" i="1"/>
  <c r="J108" i="1"/>
  <c r="J116" i="1" s="1"/>
  <c r="I108" i="1"/>
  <c r="I116" i="1" s="1"/>
  <c r="G108" i="1"/>
  <c r="F108" i="1"/>
  <c r="D108" i="1"/>
  <c r="J98" i="1"/>
  <c r="I98" i="1"/>
  <c r="I103" i="1" s="1"/>
  <c r="G98" i="1"/>
  <c r="G103" i="1" s="1"/>
  <c r="F98" i="1"/>
  <c r="F103" i="1" s="1"/>
  <c r="C98" i="1"/>
  <c r="J75" i="1"/>
  <c r="I75" i="1"/>
  <c r="J72" i="1"/>
  <c r="J88" i="1" s="1"/>
  <c r="I72" i="1"/>
  <c r="G72" i="1"/>
  <c r="F72" i="1"/>
  <c r="J69" i="1"/>
  <c r="I69" i="1"/>
  <c r="G69" i="1"/>
  <c r="F69" i="1"/>
  <c r="J66" i="1"/>
  <c r="I66" i="1"/>
  <c r="G66" i="1"/>
  <c r="F66" i="1"/>
  <c r="J63" i="1"/>
  <c r="I63" i="1"/>
  <c r="G63" i="1"/>
  <c r="F63" i="1"/>
  <c r="J50" i="1"/>
  <c r="I50" i="1"/>
  <c r="G50" i="1"/>
  <c r="F50" i="1"/>
  <c r="C50" i="1"/>
  <c r="J44" i="1"/>
  <c r="I44" i="1"/>
  <c r="G44" i="1"/>
  <c r="F44" i="1"/>
  <c r="J41" i="1"/>
  <c r="I41" i="1"/>
  <c r="G41" i="1"/>
  <c r="F41" i="1"/>
  <c r="J37" i="1"/>
  <c r="J54" i="1" s="1"/>
  <c r="I37" i="1"/>
  <c r="I54" i="1" s="1"/>
  <c r="G37" i="1"/>
  <c r="G54" i="1" s="1"/>
  <c r="F37" i="1"/>
  <c r="F54" i="1" s="1"/>
  <c r="D37" i="1"/>
  <c r="C37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I16" i="1"/>
  <c r="G16" i="1"/>
  <c r="F16" i="1"/>
  <c r="D29" i="1"/>
  <c r="J9" i="1"/>
  <c r="I9" i="1"/>
  <c r="G9" i="1"/>
  <c r="F9" i="1"/>
  <c r="H88" i="1" l="1"/>
  <c r="G29" i="1"/>
  <c r="H66" i="1"/>
  <c r="G174" i="1"/>
  <c r="F174" i="1"/>
  <c r="I174" i="1"/>
  <c r="J174" i="1"/>
  <c r="G221" i="1"/>
  <c r="J221" i="1"/>
  <c r="I197" i="1"/>
  <c r="F221" i="1"/>
  <c r="I221" i="1"/>
  <c r="K303" i="1"/>
  <c r="N37" i="1"/>
  <c r="G116" i="1"/>
  <c r="N111" i="1"/>
  <c r="N115" i="1"/>
  <c r="N132" i="1"/>
  <c r="N143" i="1"/>
  <c r="N146" i="1"/>
  <c r="N149" i="1"/>
  <c r="G197" i="1"/>
  <c r="F209" i="1"/>
  <c r="I209" i="1"/>
  <c r="K304" i="1"/>
  <c r="K22" i="1"/>
  <c r="I29" i="1"/>
  <c r="N178" i="1"/>
  <c r="N201" i="1"/>
  <c r="N19" i="1"/>
  <c r="N75" i="1"/>
  <c r="N98" i="1"/>
  <c r="N69" i="1"/>
  <c r="N127" i="1"/>
  <c r="D116" i="1"/>
  <c r="N108" i="1"/>
  <c r="D103" i="1"/>
  <c r="N66" i="1"/>
  <c r="E66" i="1"/>
  <c r="N59" i="1"/>
  <c r="N28" i="1"/>
  <c r="N25" i="1"/>
  <c r="N22" i="1"/>
  <c r="J103" i="1"/>
  <c r="J209" i="1"/>
  <c r="F197" i="1"/>
  <c r="G209" i="1"/>
  <c r="K288" i="1"/>
  <c r="K294" i="1"/>
  <c r="K291" i="1"/>
  <c r="K285" i="1"/>
  <c r="E75" i="1"/>
  <c r="E72" i="1"/>
  <c r="K16" i="1"/>
  <c r="E22" i="1"/>
  <c r="E25" i="1"/>
  <c r="E28" i="1"/>
  <c r="E111" i="1"/>
  <c r="E149" i="1"/>
  <c r="K158" i="1"/>
  <c r="E178" i="1"/>
  <c r="E201" i="1"/>
  <c r="J197" i="1"/>
  <c r="K161" i="1"/>
  <c r="K282" i="1"/>
  <c r="K257" i="1"/>
  <c r="K278" i="1"/>
  <c r="K236" i="1"/>
  <c r="K242" i="1"/>
  <c r="K233" i="1"/>
  <c r="K246" i="1"/>
  <c r="K187" i="1"/>
  <c r="E146" i="1"/>
  <c r="E143" i="1"/>
  <c r="E132" i="1"/>
  <c r="E127" i="1"/>
  <c r="E115" i="1"/>
  <c r="E108" i="1"/>
  <c r="C116" i="1"/>
  <c r="E98" i="1"/>
  <c r="K72" i="1"/>
  <c r="E69" i="1"/>
  <c r="K41" i="1"/>
  <c r="E37" i="1"/>
  <c r="K34" i="1"/>
  <c r="J29" i="1"/>
  <c r="E19" i="1"/>
  <c r="K13" i="1"/>
  <c r="E13" i="1"/>
  <c r="F29" i="1"/>
  <c r="K9" i="1"/>
  <c r="K174" i="1" l="1"/>
  <c r="H54" i="1"/>
  <c r="K54" i="1"/>
  <c r="K197" i="1"/>
  <c r="K88" i="1"/>
  <c r="M29" i="1"/>
  <c r="E116" i="1"/>
  <c r="N13" i="1"/>
  <c r="G305" i="1"/>
  <c r="F305" i="1"/>
  <c r="I305" i="1"/>
  <c r="J305" i="1"/>
  <c r="K29" i="1"/>
  <c r="N116" i="1" l="1"/>
  <c r="K305" i="1"/>
  <c r="N9" i="1"/>
  <c r="E9" i="1"/>
  <c r="N15" i="1"/>
  <c r="C15" i="1"/>
  <c r="E15" i="1" l="1"/>
  <c r="C16" i="1"/>
  <c r="E16" i="1" l="1"/>
  <c r="C29" i="1"/>
  <c r="E29" i="1" l="1"/>
  <c r="L29" i="1"/>
  <c r="N16" i="1"/>
  <c r="N29" i="1" l="1"/>
  <c r="D32" i="1"/>
  <c r="E39" i="1" l="1"/>
  <c r="D41" i="1" l="1"/>
  <c r="E40" i="1" l="1"/>
  <c r="C41" i="1" l="1"/>
  <c r="E41" i="1" l="1"/>
  <c r="C43" i="1"/>
  <c r="C44" i="1" s="1"/>
  <c r="C54" i="1" s="1"/>
  <c r="N43" i="1" l="1"/>
  <c r="D43" i="1"/>
  <c r="E43" i="1" s="1"/>
  <c r="D44" i="1" l="1"/>
  <c r="E44" i="1" s="1"/>
  <c r="N44" i="1"/>
  <c r="N46" i="1"/>
  <c r="D46" i="1"/>
  <c r="E46" i="1" s="1"/>
  <c r="D47" i="1"/>
  <c r="D48" i="1"/>
  <c r="M50" i="1"/>
  <c r="D49" i="1"/>
  <c r="E47" i="1" l="1"/>
  <c r="N50" i="1"/>
  <c r="D50" i="1"/>
  <c r="E50" i="1" l="1"/>
  <c r="N61" i="1"/>
  <c r="C61" i="1"/>
  <c r="E61" i="1" s="1"/>
  <c r="C62" i="1"/>
  <c r="C63" i="1" l="1"/>
  <c r="N62" i="1" l="1"/>
  <c r="D62" i="1"/>
  <c r="E62" i="1" l="1"/>
  <c r="D63" i="1"/>
  <c r="N63" i="1"/>
  <c r="E63" i="1" l="1"/>
  <c r="D88" i="1"/>
  <c r="N88" i="1"/>
  <c r="N91" i="1" l="1"/>
  <c r="C91" i="1"/>
  <c r="E91" i="1" s="1"/>
  <c r="L92" i="1"/>
  <c r="L103" i="1" s="1"/>
  <c r="N92" i="1" l="1"/>
  <c r="C92" i="1"/>
  <c r="E92" i="1" l="1"/>
  <c r="C103" i="1"/>
  <c r="E103" i="1" l="1"/>
  <c r="N103" i="1"/>
  <c r="N119" i="1"/>
  <c r="D119" i="1"/>
  <c r="N120" i="1"/>
  <c r="D120" i="1"/>
  <c r="D122" i="1"/>
  <c r="E122" i="1" s="1"/>
  <c r="D123" i="1"/>
  <c r="E123" i="1" s="1"/>
  <c r="N124" i="1"/>
  <c r="E119" i="1" l="1"/>
  <c r="E120" i="1"/>
  <c r="C134" i="1" l="1"/>
  <c r="N134" i="1"/>
  <c r="D134" i="1"/>
  <c r="E134" i="1" s="1"/>
  <c r="C135" i="1"/>
  <c r="N135" i="1"/>
  <c r="D135" i="1"/>
  <c r="C136" i="1"/>
  <c r="N136" i="1"/>
  <c r="D136" i="1"/>
  <c r="C137" i="1"/>
  <c r="E136" i="1" l="1"/>
  <c r="E135" i="1"/>
  <c r="C138" i="1"/>
  <c r="N137" i="1"/>
  <c r="D137" i="1"/>
  <c r="E137" i="1" l="1"/>
  <c r="D138" i="1"/>
  <c r="N138" i="1" l="1"/>
  <c r="E138" i="1"/>
  <c r="N150" i="1" l="1"/>
  <c r="E169" i="1"/>
  <c r="N169" i="1"/>
  <c r="N170" i="1"/>
  <c r="E170" i="1"/>
  <c r="E156" i="1" l="1"/>
  <c r="N156" i="1"/>
  <c r="N158" i="1"/>
  <c r="E158" i="1" l="1"/>
  <c r="C153" i="1"/>
  <c r="C154" i="1" l="1"/>
  <c r="N153" i="1"/>
  <c r="D153" i="1"/>
  <c r="E153" i="1" l="1"/>
  <c r="D154" i="1"/>
  <c r="E154" i="1" l="1"/>
  <c r="N154" i="1"/>
  <c r="C160" i="1"/>
  <c r="C161" i="1" l="1"/>
  <c r="N160" i="1"/>
  <c r="D160" i="1"/>
  <c r="E160" i="1" l="1"/>
  <c r="D161" i="1"/>
  <c r="E161" i="1" l="1"/>
  <c r="N161" i="1"/>
  <c r="D163" i="1"/>
  <c r="D164" i="1" l="1"/>
  <c r="N163" i="1"/>
  <c r="L164" i="1"/>
  <c r="L174" i="1" s="1"/>
  <c r="C163" i="1"/>
  <c r="C167" i="1"/>
  <c r="E163" i="1" l="1"/>
  <c r="N164" i="1"/>
  <c r="C164" i="1"/>
  <c r="C174" i="1" s="1"/>
  <c r="E164" i="1" l="1"/>
  <c r="N166" i="1"/>
  <c r="E166" i="1"/>
  <c r="D167" i="1"/>
  <c r="E167" i="1" l="1"/>
  <c r="D174" i="1"/>
  <c r="N167" i="1"/>
  <c r="E174" i="1" l="1"/>
  <c r="N174" i="1"/>
  <c r="M34" i="1"/>
  <c r="M54" i="1" s="1"/>
  <c r="D33" i="1"/>
  <c r="E33" i="1" l="1"/>
  <c r="D310" i="1"/>
  <c r="E310" i="1" s="1"/>
  <c r="D34" i="1"/>
  <c r="D54" i="1" s="1"/>
  <c r="E34" i="1" l="1"/>
  <c r="E54" i="1"/>
  <c r="N54" i="1"/>
  <c r="N185" i="1"/>
  <c r="E185" i="1"/>
  <c r="D184" i="1"/>
  <c r="D187" i="1" s="1"/>
  <c r="E184" i="1" l="1"/>
  <c r="N187" i="1"/>
  <c r="C189" i="1"/>
  <c r="C190" i="1" l="1"/>
  <c r="E187" i="1"/>
  <c r="N189" i="1"/>
  <c r="D189" i="1"/>
  <c r="E189" i="1" l="1"/>
  <c r="D190" i="1"/>
  <c r="N190" i="1" s="1"/>
  <c r="C192" i="1"/>
  <c r="C193" i="1" l="1"/>
  <c r="E190" i="1"/>
  <c r="N192" i="1"/>
  <c r="D192" i="1"/>
  <c r="E192" i="1" l="1"/>
  <c r="D193" i="1"/>
  <c r="E193" i="1" s="1"/>
  <c r="N193" i="1"/>
  <c r="C195" i="1"/>
  <c r="C196" i="1" l="1"/>
  <c r="C197" i="1" s="1"/>
  <c r="D195" i="1"/>
  <c r="D196" i="1" l="1"/>
  <c r="D197" i="1" l="1"/>
  <c r="E197" i="1" l="1"/>
  <c r="N197" i="1"/>
  <c r="C203" i="1"/>
  <c r="C205" i="1" s="1"/>
  <c r="N203" i="1"/>
  <c r="D203" i="1"/>
  <c r="D205" i="1" s="1"/>
  <c r="N205" i="1"/>
  <c r="E203" i="1" l="1"/>
  <c r="D209" i="1" l="1"/>
  <c r="E205" i="1"/>
  <c r="N207" i="1" l="1"/>
  <c r="C207" i="1"/>
  <c r="C208" i="1" s="1"/>
  <c r="N208" i="1" l="1"/>
  <c r="E208" i="1"/>
  <c r="C209" i="1"/>
  <c r="E207" i="1"/>
  <c r="E209" i="1" l="1"/>
  <c r="N209" i="1"/>
  <c r="C212" i="1"/>
  <c r="N212" i="1"/>
  <c r="D212" i="1"/>
  <c r="C213" i="1"/>
  <c r="N213" i="1"/>
  <c r="D213" i="1"/>
  <c r="E212" i="1" l="1"/>
  <c r="C214" i="1"/>
  <c r="E213" i="1"/>
  <c r="D214" i="1"/>
  <c r="E214" i="1" l="1"/>
  <c r="N214" i="1"/>
  <c r="C216" i="1"/>
  <c r="C217" i="1" s="1"/>
  <c r="N216" i="1" l="1"/>
  <c r="D216" i="1"/>
  <c r="E216" i="1" s="1"/>
  <c r="D217" i="1" l="1"/>
  <c r="E217" i="1" l="1"/>
  <c r="N217" i="1"/>
  <c r="C219" i="1"/>
  <c r="C220" i="1" s="1"/>
  <c r="C221" i="1" l="1"/>
  <c r="N219" i="1" l="1"/>
  <c r="D219" i="1"/>
  <c r="E219" i="1" s="1"/>
  <c r="D220" i="1" l="1"/>
  <c r="E220" i="1" l="1"/>
  <c r="D221" i="1"/>
  <c r="N220" i="1"/>
  <c r="E221" i="1" l="1"/>
  <c r="N221" i="1"/>
  <c r="D224" i="1"/>
  <c r="D225" i="1" s="1"/>
  <c r="C227" i="1"/>
  <c r="C228" i="1" s="1"/>
  <c r="N227" i="1"/>
  <c r="D227" i="1"/>
  <c r="E227" i="1" l="1"/>
  <c r="D228" i="1"/>
  <c r="N228" i="1" s="1"/>
  <c r="E228" i="1" l="1"/>
  <c r="D229" i="1"/>
  <c r="D232" i="1"/>
  <c r="D233" i="1" l="1"/>
  <c r="N232" i="1" l="1"/>
  <c r="C232" i="1"/>
  <c r="E232" i="1" l="1"/>
  <c r="C233" i="1"/>
  <c r="N233" i="1"/>
  <c r="C235" i="1"/>
  <c r="C236" i="1" s="1"/>
  <c r="E233" i="1" l="1"/>
  <c r="D235" i="1"/>
  <c r="E235" i="1" l="1"/>
  <c r="D236" i="1"/>
  <c r="E236" i="1" l="1"/>
  <c r="L239" i="1"/>
  <c r="C238" i="1"/>
  <c r="C239" i="1" s="1"/>
  <c r="M239" i="1"/>
  <c r="D238" i="1"/>
  <c r="D239" i="1" s="1"/>
  <c r="C241" i="1"/>
  <c r="D241" i="1"/>
  <c r="C242" i="1" l="1"/>
  <c r="D242" i="1"/>
  <c r="E241" i="1"/>
  <c r="C244" i="1"/>
  <c r="C245" i="1" s="1"/>
  <c r="C246" i="1" l="1"/>
  <c r="E242" i="1"/>
  <c r="C309" i="1"/>
  <c r="N244" i="1"/>
  <c r="D244" i="1"/>
  <c r="E244" i="1" l="1"/>
  <c r="D309" i="1"/>
  <c r="E309" i="1" s="1"/>
  <c r="D245" i="1"/>
  <c r="D246" i="1" s="1"/>
  <c r="E245" i="1" l="1"/>
  <c r="N245" i="1"/>
  <c r="N246" i="1" l="1"/>
  <c r="E246" i="1"/>
  <c r="N249" i="1"/>
  <c r="C249" i="1"/>
  <c r="E249" i="1" l="1"/>
  <c r="C250" i="1"/>
  <c r="N250" i="1" l="1"/>
  <c r="E250" i="1"/>
  <c r="D256" i="1"/>
  <c r="N256" i="1"/>
  <c r="C256" i="1"/>
  <c r="D255" i="1"/>
  <c r="E256" i="1" l="1"/>
  <c r="D257" i="1"/>
  <c r="N255" i="1" l="1"/>
  <c r="C255" i="1"/>
  <c r="E255" i="1" l="1"/>
  <c r="C257" i="1"/>
  <c r="N257" i="1" l="1"/>
  <c r="E257" i="1"/>
  <c r="C260" i="1"/>
  <c r="C312" i="1" s="1"/>
  <c r="N260" i="1"/>
  <c r="D260" i="1"/>
  <c r="D312" i="1" s="1"/>
  <c r="C259" i="1"/>
  <c r="N259" i="1"/>
  <c r="D259" i="1"/>
  <c r="C261" i="1"/>
  <c r="C313" i="1" s="1"/>
  <c r="E312" i="1" l="1"/>
  <c r="E259" i="1"/>
  <c r="E260" i="1"/>
  <c r="C262" i="1"/>
  <c r="D261" i="1"/>
  <c r="N261" i="1"/>
  <c r="E261" i="1" l="1"/>
  <c r="D313" i="1"/>
  <c r="E313" i="1" s="1"/>
  <c r="D262" i="1"/>
  <c r="N262" i="1" l="1"/>
  <c r="E262" i="1"/>
  <c r="C267" i="1"/>
  <c r="N267" i="1"/>
  <c r="D267" i="1"/>
  <c r="C268" i="1" l="1"/>
  <c r="C311" i="1"/>
  <c r="E267" i="1"/>
  <c r="D311" i="1"/>
  <c r="D268" i="1"/>
  <c r="N268" i="1"/>
  <c r="D270" i="1"/>
  <c r="E311" i="1" l="1"/>
  <c r="D271" i="1"/>
  <c r="D314" i="1"/>
  <c r="E268" i="1"/>
  <c r="N270" i="1"/>
  <c r="C270" i="1"/>
  <c r="E270" i="1" l="1"/>
  <c r="C314" i="1"/>
  <c r="E314" i="1" s="1"/>
  <c r="C271" i="1"/>
  <c r="N271" i="1"/>
  <c r="C273" i="1"/>
  <c r="C274" i="1" s="1"/>
  <c r="E271" i="1" l="1"/>
  <c r="D273" i="1"/>
  <c r="D274" i="1" s="1"/>
  <c r="C276" i="1"/>
  <c r="C277" i="1" s="1"/>
  <c r="C278" i="1" s="1"/>
  <c r="N276" i="1" l="1"/>
  <c r="D276" i="1"/>
  <c r="E276" i="1" s="1"/>
  <c r="D277" i="1" l="1"/>
  <c r="E277" i="1" l="1"/>
  <c r="D278" i="1"/>
  <c r="E278" i="1" s="1"/>
  <c r="N277" i="1"/>
  <c r="N278" i="1"/>
  <c r="D281" i="1"/>
  <c r="D282" i="1" s="1"/>
  <c r="C281" i="1" l="1"/>
  <c r="E281" i="1" s="1"/>
  <c r="C282" i="1" l="1"/>
  <c r="E282" i="1" l="1"/>
  <c r="D284" i="1"/>
  <c r="D285" i="1" l="1"/>
  <c r="C284" i="1" l="1"/>
  <c r="E284" i="1" s="1"/>
  <c r="C285" i="1" l="1"/>
  <c r="E285" i="1" l="1"/>
  <c r="D287" i="1"/>
  <c r="M288" i="1"/>
  <c r="M304" i="1" s="1"/>
  <c r="D288" i="1" l="1"/>
  <c r="C287" i="1"/>
  <c r="E287" i="1" s="1"/>
  <c r="L288" i="1"/>
  <c r="L304" i="1" s="1"/>
  <c r="L305" i="1" s="1"/>
  <c r="C288" i="1" l="1"/>
  <c r="E288" i="1" l="1"/>
  <c r="D290" i="1"/>
  <c r="D291" i="1" l="1"/>
  <c r="C290" i="1" l="1"/>
  <c r="C291" i="1" s="1"/>
  <c r="E291" i="1" l="1"/>
  <c r="E290" i="1"/>
  <c r="C293" i="1"/>
  <c r="C294" i="1" s="1"/>
  <c r="N293" i="1"/>
  <c r="D293" i="1"/>
  <c r="E293" i="1" l="1"/>
  <c r="D294" i="1"/>
  <c r="E294" i="1" s="1"/>
  <c r="N294" i="1"/>
  <c r="C296" i="1"/>
  <c r="C297" i="1" s="1"/>
  <c r="N296" i="1"/>
  <c r="N297" i="1"/>
  <c r="D302" i="1"/>
  <c r="D303" i="1" l="1"/>
  <c r="E296" i="1"/>
  <c r="D297" i="1"/>
  <c r="E297" i="1" s="1"/>
  <c r="D304" i="1" l="1"/>
  <c r="M305" i="1"/>
  <c r="C302" i="1"/>
  <c r="E302" i="1" l="1"/>
  <c r="C303" i="1"/>
  <c r="C304" i="1" s="1"/>
  <c r="E303" i="1" l="1"/>
  <c r="E304" i="1"/>
  <c r="N224" i="1"/>
  <c r="C224" i="1"/>
  <c r="E224" i="1" l="1"/>
  <c r="C308" i="1"/>
  <c r="C315" i="1" s="1"/>
  <c r="C225" i="1"/>
  <c r="N225" i="1" l="1"/>
  <c r="E225" i="1"/>
  <c r="C229" i="1"/>
  <c r="E229" i="1" l="1"/>
  <c r="N229" i="1"/>
  <c r="N305" i="1" l="1"/>
  <c r="C121" i="1"/>
  <c r="C124" i="1" s="1"/>
  <c r="C150" i="1" s="1"/>
  <c r="C305" i="1" s="1"/>
  <c r="N121" i="1"/>
  <c r="D121" i="1"/>
  <c r="D124" i="1" s="1"/>
  <c r="E124" i="1" l="1"/>
  <c r="D150" i="1"/>
  <c r="E150" i="1" s="1"/>
  <c r="E121" i="1"/>
  <c r="D57" i="1"/>
  <c r="D308" i="1" l="1"/>
  <c r="E308" i="1" s="1"/>
  <c r="D59" i="1"/>
  <c r="D305" i="1" s="1"/>
  <c r="D315" i="1" l="1"/>
  <c r="E315" i="1" s="1"/>
  <c r="E59" i="1"/>
  <c r="E88" i="1"/>
  <c r="E305" i="1" l="1"/>
</calcChain>
</file>

<file path=xl/sharedStrings.xml><?xml version="1.0" encoding="utf-8"?>
<sst xmlns="http://schemas.openxmlformats.org/spreadsheetml/2006/main" count="337" uniqueCount="140">
  <si>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</si>
  <si>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</si>
  <si>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</si>
  <si>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</si>
  <si>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</si>
  <si>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</si>
  <si>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</si>
  <si>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</si>
  <si>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</si>
  <si>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</si>
  <si>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</si>
  <si>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</si>
  <si>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</si>
  <si>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</si>
  <si>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</si>
  <si>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</si>
  <si>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</si>
  <si>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</si>
  <si>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</si>
  <si>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</si>
  <si>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</si>
  <si>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</si>
  <si>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</si>
  <si>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</si>
  <si>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</si>
  <si>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</si>
  <si>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</si>
  <si>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</si>
  <si>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</si>
  <si>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</si>
  <si>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</si>
  <si>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</si>
  <si>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</si>
  <si>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</si>
  <si>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</si>
  <si>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</si>
  <si>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</si>
  <si>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</si>
  <si>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</si>
  <si>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</si>
  <si>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</si>
  <si>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</si>
  <si>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</si>
  <si>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</si>
  <si>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</si>
  <si>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</si>
  <si>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</si>
  <si>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</si>
  <si>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</si>
  <si>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</si>
  <si>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</si>
  <si>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</si>
  <si>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</si>
  <si>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</si>
  <si>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</si>
  <si>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</si>
  <si>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</si>
  <si>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</si>
  <si>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</si>
  <si>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</si>
  <si>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</si>
  <si>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</si>
  <si>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</si>
  <si>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</si>
  <si>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</si>
  <si>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</si>
  <si>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</si>
  <si>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</si>
  <si>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</si>
  <si>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</si>
  <si>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</si>
  <si>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</si>
  <si>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</si>
  <si>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</si>
  <si>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</si>
  <si>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</si>
  <si>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Основное мероприятие №6 «Предоставление субсидий физкультурно-спортивным организациям по игровым видам спорта(в том числе клубам и центрам)»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</si>
  <si>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</si>
  <si>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</si>
  <si>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</si>
  <si>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</si>
  <si>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</si>
  <si>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</si>
  <si>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</si>
  <si>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</si>
  <si>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</si>
  <si>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</si>
  <si>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</si>
  <si>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</si>
  <si>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</si>
  <si>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</si>
  <si>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</si>
  <si>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</si>
  <si>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</si>
  <si>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</si>
  <si>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</si>
  <si>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</si>
  <si>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</si>
  <si>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</si>
  <si>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</si>
  <si>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</si>
  <si>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</si>
  <si>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</si>
  <si>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</si>
  <si>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</si>
  <si>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</si>
  <si>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</si>
  <si>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</si>
  <si>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</si>
  <si>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</si>
  <si>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</si>
  <si>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</si>
  <si>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</si>
  <si>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</si>
  <si>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</si>
  <si>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</si>
  <si>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</si>
  <si>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</si>
  <si>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% испол-нения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</si>
  <si>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</si>
  <si>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</si>
  <si>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Подпрограмма "Укрепление материально-технической базы архива муниципального образования Кавказский район"</t>
  </si>
  <si>
    <t>Управление  образования администрации МО Кавказский район (национальный проект)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</si>
  <si>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</si>
  <si>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</si>
  <si>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</si>
  <si>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</si>
  <si>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</si>
  <si>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</si>
  <si>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</si>
  <si>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</si>
  <si>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</si>
  <si>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</si>
  <si>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</si>
  <si>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Федеральный проект "Культурная среда"</t>
  </si>
  <si>
    <t>Отдел по физической культуре и спорту администрации МО  Кавказский район              Федеральный проект "Спорт - норма жизни"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</si>
  <si>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</si>
  <si>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</si>
  <si>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Исполнение  муниципальных программ муниципального образования Кавказский район на 1.11. 2020  года (бюджетные средства)</t>
  </si>
  <si>
    <t>Уточненная сводная бюджетная роспись на 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</si>
</sst>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Alignment="1">
      <alignment wrapText="1"/>
    </xf>
    <xf numFmtId="164" fontId="3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wrapText="1"/>
    </xf>
    <xf numFmtId="164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9" fillId="2" borderId="2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164" fontId="9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wrapText="1"/>
    </xf>
    <xf numFmtId="49" fontId="8" fillId="2" borderId="1" xfId="0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2" borderId="0" xfId="0" applyNumberFormat="1" applyFont="1" applyFill="1" applyAlignment="1">
      <alignment horizontal="center" wrapText="1"/>
    </xf>
    <xf numFmtId="1" fontId="3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horizontal="right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49" fontId="8" fillId="2" borderId="6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wrapText="1"/>
    </xf>
    <xf numFmtId="11" fontId="4" fillId="2" borderId="4" xfId="0" applyNumberFormat="1" applyFont="1" applyFill="1" applyBorder="1" applyAlignment="1">
      <alignment horizontal="left" wrapText="1"/>
    </xf>
    <xf numFmtId="11" fontId="0" fillId="0" borderId="6" xfId="0" applyNumberForma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49" fontId="12" fillId="0" borderId="4" xfId="0" applyNumberFormat="1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10" fillId="2" borderId="5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1" fillId="2" borderId="6" xfId="0" applyFont="1" applyFill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Font="1" applyBorder="1" applyAlignment="1">
      <alignment wrapText="1"/>
    </xf>
    <xf numFmtId="0" fontId="0" fillId="0" borderId="5" xfId="0" applyBorder="1" applyAlignment="1">
      <alignment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6"/>
  <sheetViews>
    <sheetView tabSelected="1" topLeftCell="A267" zoomScale="72" zoomScaleNormal="72" workbookViewId="0">
      <selection activeCell="M305" sqref="M305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4" width="12.42578125" style="5" customWidth="1"/>
    <col min="5" max="5" width="10.140625" style="5" customWidth="1"/>
    <col min="6" max="6" width="12.28515625" style="5" customWidth="1"/>
    <col min="7" max="7" width="12.140625" style="5" customWidth="1"/>
    <col min="8" max="8" width="10.28515625" style="5" customWidth="1"/>
    <col min="9" max="10" width="12.42578125" style="5" customWidth="1"/>
    <col min="11" max="11" width="8.42578125" style="5" customWidth="1"/>
    <col min="12" max="13" width="13" style="5" customWidth="1"/>
    <col min="14" max="14" width="8.85546875" style="5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14.25" customHeight="1" x14ac:dyDescent="0.25">
      <c r="E2" s="60" t="s">
        <v>107</v>
      </c>
      <c r="F2" s="61"/>
      <c r="G2" s="61"/>
      <c r="H2" s="61"/>
      <c r="I2" s="61"/>
      <c r="J2" s="61"/>
      <c r="K2" s="61"/>
    </row>
    <row r="3" spans="1:14" ht="19.5" customHeight="1" x14ac:dyDescent="0.25">
      <c r="A3" s="84" t="s">
        <v>0</v>
      </c>
      <c r="B3" s="84" t="s">
        <v>1</v>
      </c>
      <c r="C3" s="82" t="s">
        <v>139</v>
      </c>
      <c r="D3" s="82" t="s">
        <v>108</v>
      </c>
      <c r="E3" s="82" t="s">
        <v>16</v>
      </c>
      <c r="F3" s="79" t="s">
        <v>26</v>
      </c>
      <c r="G3" s="80"/>
      <c r="H3" s="81"/>
      <c r="I3" s="79" t="s">
        <v>27</v>
      </c>
      <c r="J3" s="80"/>
      <c r="K3" s="81"/>
      <c r="L3" s="79" t="s">
        <v>111</v>
      </c>
      <c r="M3" s="80"/>
      <c r="N3" s="81"/>
    </row>
    <row r="4" spans="1:14" ht="75" customHeight="1" x14ac:dyDescent="0.25">
      <c r="A4" s="85"/>
      <c r="B4" s="85"/>
      <c r="C4" s="83"/>
      <c r="D4" s="83"/>
      <c r="E4" s="83"/>
      <c r="F4" s="6" t="s">
        <v>139</v>
      </c>
      <c r="G4" s="6" t="s">
        <v>108</v>
      </c>
      <c r="H4" s="6" t="s">
        <v>118</v>
      </c>
      <c r="I4" s="6" t="s">
        <v>139</v>
      </c>
      <c r="J4" s="6" t="s">
        <v>108</v>
      </c>
      <c r="K4" s="6" t="s">
        <v>16</v>
      </c>
      <c r="L4" s="6" t="s">
        <v>139</v>
      </c>
      <c r="M4" s="6" t="s">
        <v>108</v>
      </c>
      <c r="N4" s="6" t="s">
        <v>16</v>
      </c>
    </row>
    <row r="5" spans="1:14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35">
        <v>11</v>
      </c>
      <c r="L5" s="35">
        <v>12</v>
      </c>
      <c r="M5" s="35">
        <v>13</v>
      </c>
      <c r="N5" s="35">
        <v>14</v>
      </c>
    </row>
    <row r="6" spans="1:14" ht="19.5" customHeight="1" x14ac:dyDescent="0.35">
      <c r="A6" s="15" t="s">
        <v>17</v>
      </c>
      <c r="B6" s="62" t="s">
        <v>2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1:14" ht="15.75" customHeight="1" x14ac:dyDescent="0.25">
      <c r="A7" s="43" t="s">
        <v>28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ht="32.25" customHeight="1" x14ac:dyDescent="0.25">
      <c r="A8" s="48" t="s">
        <v>29</v>
      </c>
      <c r="B8" s="47"/>
      <c r="C8" s="16">
        <f>F8+I8+L8</f>
        <v>530964.5</v>
      </c>
      <c r="D8" s="16">
        <f>G8+J8+M8</f>
        <v>404303.80000000005</v>
      </c>
      <c r="E8" s="16">
        <f>D8/C8*100</f>
        <v>76.145166013923728</v>
      </c>
      <c r="F8" s="16"/>
      <c r="G8" s="16"/>
      <c r="H8" s="16"/>
      <c r="I8" s="16">
        <v>369338.7</v>
      </c>
      <c r="J8" s="16">
        <v>295019.90000000002</v>
      </c>
      <c r="K8" s="16">
        <f>J8/I8*100</f>
        <v>79.877873615735368</v>
      </c>
      <c r="L8" s="16">
        <v>161625.79999999999</v>
      </c>
      <c r="M8" s="16">
        <v>109283.9</v>
      </c>
      <c r="N8" s="16">
        <f>M8/L8*100</f>
        <v>67.615380712732744</v>
      </c>
    </row>
    <row r="9" spans="1:14" x14ac:dyDescent="0.25">
      <c r="A9" s="65" t="s">
        <v>31</v>
      </c>
      <c r="B9" s="47"/>
      <c r="C9" s="18">
        <f>C8</f>
        <v>530964.5</v>
      </c>
      <c r="D9" s="18">
        <f>D8</f>
        <v>404303.80000000005</v>
      </c>
      <c r="E9" s="18">
        <f>D9/C9*100</f>
        <v>76.145166013923728</v>
      </c>
      <c r="F9" s="18">
        <f t="shared" ref="F9:G9" si="0">F8</f>
        <v>0</v>
      </c>
      <c r="G9" s="18">
        <f t="shared" si="0"/>
        <v>0</v>
      </c>
      <c r="H9" s="18"/>
      <c r="I9" s="18">
        <f t="shared" ref="I9:J9" si="1">I8</f>
        <v>369338.7</v>
      </c>
      <c r="J9" s="18">
        <f t="shared" si="1"/>
        <v>295019.90000000002</v>
      </c>
      <c r="K9" s="18">
        <f>J9/I9*100</f>
        <v>79.877873615735368</v>
      </c>
      <c r="L9" s="18">
        <f>L8</f>
        <v>161625.79999999999</v>
      </c>
      <c r="M9" s="18">
        <f>M8</f>
        <v>109283.9</v>
      </c>
      <c r="N9" s="18">
        <f>M9/L9*100</f>
        <v>67.615380712732744</v>
      </c>
    </row>
    <row r="10" spans="1:14" ht="15.75" customHeight="1" x14ac:dyDescent="0.25">
      <c r="A10" s="43" t="s">
        <v>30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5"/>
    </row>
    <row r="11" spans="1:14" ht="31.5" customHeight="1" x14ac:dyDescent="0.25">
      <c r="A11" s="48" t="s">
        <v>123</v>
      </c>
      <c r="B11" s="47"/>
      <c r="C11" s="16">
        <f>I11+L11+F11</f>
        <v>653546.69999999995</v>
      </c>
      <c r="D11" s="16">
        <f>J11+M11+G11</f>
        <v>491847.9</v>
      </c>
      <c r="E11" s="16">
        <f t="shared" ref="E11:E13" si="2">D11/C11*100</f>
        <v>75.25826387004939</v>
      </c>
      <c r="F11" s="16">
        <v>33665.599999999999</v>
      </c>
      <c r="G11" s="16">
        <v>16742.900000000001</v>
      </c>
      <c r="H11" s="16">
        <f>G11/F11*100</f>
        <v>49.732961836414624</v>
      </c>
      <c r="I11" s="16">
        <v>490387.1</v>
      </c>
      <c r="J11" s="16">
        <v>385006.1</v>
      </c>
      <c r="K11" s="16">
        <f t="shared" ref="K11:K13" si="3">J11/I11*100</f>
        <v>78.510650055843627</v>
      </c>
      <c r="L11" s="16">
        <v>129494</v>
      </c>
      <c r="M11" s="16">
        <v>90098.9</v>
      </c>
      <c r="N11" s="16">
        <f t="shared" ref="N11:N13" si="4">M11/L11*100</f>
        <v>69.577663829984388</v>
      </c>
    </row>
    <row r="12" spans="1:14" ht="33" customHeight="1" x14ac:dyDescent="0.25">
      <c r="A12" s="48" t="s">
        <v>122</v>
      </c>
      <c r="B12" s="86"/>
      <c r="C12" s="16">
        <f>I12+L12+F12</f>
        <v>16407.2</v>
      </c>
      <c r="D12" s="16">
        <f>J12+M12+G12</f>
        <v>16303.900000000001</v>
      </c>
      <c r="E12" s="16">
        <f t="shared" si="2"/>
        <v>99.370398361694868</v>
      </c>
      <c r="F12" s="16">
        <v>1072.4000000000001</v>
      </c>
      <c r="G12" s="16">
        <v>978.2</v>
      </c>
      <c r="H12" s="16">
        <f>G12/F12*100</f>
        <v>91.215964192465492</v>
      </c>
      <c r="I12" s="16">
        <v>14514.4</v>
      </c>
      <c r="J12" s="16">
        <v>14510.5</v>
      </c>
      <c r="K12" s="16">
        <f t="shared" si="3"/>
        <v>99.973130132833603</v>
      </c>
      <c r="L12" s="16">
        <v>820.4</v>
      </c>
      <c r="M12" s="16">
        <v>815.2</v>
      </c>
      <c r="N12" s="16">
        <f t="shared" si="4"/>
        <v>99.366162847391521</v>
      </c>
    </row>
    <row r="13" spans="1:14" x14ac:dyDescent="0.25">
      <c r="A13" s="65" t="s">
        <v>31</v>
      </c>
      <c r="B13" s="50"/>
      <c r="C13" s="18">
        <f>C11+C12</f>
        <v>669953.89999999991</v>
      </c>
      <c r="D13" s="18">
        <f>D11+D12</f>
        <v>508151.80000000005</v>
      </c>
      <c r="E13" s="18">
        <f t="shared" si="2"/>
        <v>75.848771087085268</v>
      </c>
      <c r="F13" s="18">
        <f t="shared" ref="F13:G13" si="5">F11+F12</f>
        <v>34738</v>
      </c>
      <c r="G13" s="18">
        <f t="shared" si="5"/>
        <v>17721.100000000002</v>
      </c>
      <c r="H13" s="22">
        <f>G13/F13*100</f>
        <v>51.013587425873688</v>
      </c>
      <c r="I13" s="18">
        <f t="shared" ref="I13:J13" si="6">I11+I12</f>
        <v>504901.5</v>
      </c>
      <c r="J13" s="18">
        <f t="shared" si="6"/>
        <v>399516.6</v>
      </c>
      <c r="K13" s="18">
        <f t="shared" si="3"/>
        <v>79.127631825217392</v>
      </c>
      <c r="L13" s="18">
        <f t="shared" ref="L13:M13" si="7">L11+L12</f>
        <v>130314.4</v>
      </c>
      <c r="M13" s="18">
        <f t="shared" si="7"/>
        <v>90914.099999999991</v>
      </c>
      <c r="N13" s="18">
        <f t="shared" si="4"/>
        <v>69.765198627319762</v>
      </c>
    </row>
    <row r="14" spans="1:14" ht="15.75" customHeight="1" x14ac:dyDescent="0.25">
      <c r="A14" s="51" t="s">
        <v>32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/>
    </row>
    <row r="15" spans="1:14" ht="27.75" customHeight="1" x14ac:dyDescent="0.25">
      <c r="A15" s="46" t="s">
        <v>29</v>
      </c>
      <c r="B15" s="47"/>
      <c r="C15" s="16">
        <f>I15+L15+F15</f>
        <v>51963.7</v>
      </c>
      <c r="D15" s="16">
        <f>J15+M15+G15</f>
        <v>38541.799999999996</v>
      </c>
      <c r="E15" s="16">
        <f t="shared" ref="E15:E16" si="8">D15/C15*100</f>
        <v>74.170622954100651</v>
      </c>
      <c r="F15" s="16"/>
      <c r="G15" s="16"/>
      <c r="H15" s="16"/>
      <c r="I15" s="16">
        <v>777.2</v>
      </c>
      <c r="J15" s="16">
        <v>727.2</v>
      </c>
      <c r="K15" s="16">
        <f t="shared" ref="K15:K16" si="9">J15/I15*100</f>
        <v>93.566649511065364</v>
      </c>
      <c r="L15" s="16">
        <v>51186.5</v>
      </c>
      <c r="M15" s="16">
        <v>37814.6</v>
      </c>
      <c r="N15" s="16">
        <f>M15/L15*100</f>
        <v>73.876119679993749</v>
      </c>
    </row>
    <row r="16" spans="1:14" x14ac:dyDescent="0.25">
      <c r="A16" s="49" t="s">
        <v>31</v>
      </c>
      <c r="B16" s="50"/>
      <c r="C16" s="18">
        <f>C15</f>
        <v>51963.7</v>
      </c>
      <c r="D16" s="18">
        <f>D15</f>
        <v>38541.799999999996</v>
      </c>
      <c r="E16" s="18">
        <f t="shared" si="8"/>
        <v>74.170622954100651</v>
      </c>
      <c r="F16" s="18">
        <f t="shared" ref="F16:G16" si="10">F15</f>
        <v>0</v>
      </c>
      <c r="G16" s="18">
        <f t="shared" si="10"/>
        <v>0</v>
      </c>
      <c r="H16" s="18"/>
      <c r="I16" s="18">
        <f t="shared" ref="I16:J16" si="11">I15</f>
        <v>777.2</v>
      </c>
      <c r="J16" s="18">
        <f t="shared" si="11"/>
        <v>727.2</v>
      </c>
      <c r="K16" s="18">
        <f t="shared" si="9"/>
        <v>93.566649511065364</v>
      </c>
      <c r="L16" s="18">
        <f>SUM(L15)</f>
        <v>51186.5</v>
      </c>
      <c r="M16" s="18">
        <f>SUM(M15)</f>
        <v>37814.6</v>
      </c>
      <c r="N16" s="18">
        <f>M16/L16*100</f>
        <v>73.876119679993749</v>
      </c>
    </row>
    <row r="17" spans="1:16" ht="15.75" customHeight="1" x14ac:dyDescent="0.25">
      <c r="A17" s="51" t="s">
        <v>33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3"/>
    </row>
    <row r="18" spans="1:16" ht="30.75" customHeight="1" x14ac:dyDescent="0.25">
      <c r="A18" s="46" t="s">
        <v>29</v>
      </c>
      <c r="B18" s="112"/>
      <c r="C18" s="16">
        <f>I18+L18+F18</f>
        <v>7270.1</v>
      </c>
      <c r="D18" s="16">
        <f>J18+M18+G18</f>
        <v>5394.5</v>
      </c>
      <c r="E18" s="16">
        <f t="shared" ref="E18:E19" si="12">D18/C18*100</f>
        <v>74.201180176338696</v>
      </c>
      <c r="F18" s="16"/>
      <c r="G18" s="16"/>
      <c r="H18" s="16"/>
      <c r="I18" s="16"/>
      <c r="J18" s="16"/>
      <c r="K18" s="16"/>
      <c r="L18" s="16">
        <v>7270.1</v>
      </c>
      <c r="M18" s="16">
        <v>5394.5</v>
      </c>
      <c r="N18" s="16">
        <f>M18/L18*100</f>
        <v>74.201180176338696</v>
      </c>
    </row>
    <row r="19" spans="1:16" x14ac:dyDescent="0.25">
      <c r="A19" s="113" t="s">
        <v>31</v>
      </c>
      <c r="B19" s="113"/>
      <c r="C19" s="18">
        <f t="shared" ref="C19:D19" si="13">C18</f>
        <v>7270.1</v>
      </c>
      <c r="D19" s="18">
        <f t="shared" si="13"/>
        <v>5394.5</v>
      </c>
      <c r="E19" s="18">
        <f t="shared" si="12"/>
        <v>74.201180176338696</v>
      </c>
      <c r="F19" s="18">
        <f t="shared" ref="F19:G19" si="14">F18</f>
        <v>0</v>
      </c>
      <c r="G19" s="18">
        <f t="shared" si="14"/>
        <v>0</v>
      </c>
      <c r="H19" s="18"/>
      <c r="I19" s="18">
        <f t="shared" ref="I19:M19" si="15">I18</f>
        <v>0</v>
      </c>
      <c r="J19" s="18">
        <f t="shared" si="15"/>
        <v>0</v>
      </c>
      <c r="K19" s="18"/>
      <c r="L19" s="18">
        <f t="shared" si="15"/>
        <v>7270.1</v>
      </c>
      <c r="M19" s="18">
        <f t="shared" si="15"/>
        <v>5394.5</v>
      </c>
      <c r="N19" s="18">
        <f>M19/L19*100</f>
        <v>74.201180176338696</v>
      </c>
    </row>
    <row r="20" spans="1:16" ht="15.75" customHeight="1" x14ac:dyDescent="0.25">
      <c r="A20" s="51" t="s">
        <v>34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6" ht="30" customHeight="1" x14ac:dyDescent="0.25">
      <c r="A21" s="68" t="s">
        <v>29</v>
      </c>
      <c r="B21" s="55"/>
      <c r="C21" s="16">
        <f>I21+L21+F21</f>
        <v>34409.800000000003</v>
      </c>
      <c r="D21" s="16">
        <f>J21+M21+G21</f>
        <v>26338.600000000002</v>
      </c>
      <c r="E21" s="16">
        <f t="shared" ref="E21:E22" si="16">D21/C21*100</f>
        <v>76.543891565774871</v>
      </c>
      <c r="F21" s="16"/>
      <c r="G21" s="16"/>
      <c r="H21" s="16"/>
      <c r="I21" s="16">
        <v>12281.4</v>
      </c>
      <c r="J21" s="16">
        <v>8989.2000000000007</v>
      </c>
      <c r="K21" s="16">
        <f t="shared" ref="K21:K22" si="17">J21/I21*100</f>
        <v>73.193609849040016</v>
      </c>
      <c r="L21" s="16">
        <v>22128.400000000001</v>
      </c>
      <c r="M21" s="16">
        <v>17349.400000000001</v>
      </c>
      <c r="N21" s="16">
        <f>M21/L21*100</f>
        <v>78.403318812024366</v>
      </c>
    </row>
    <row r="22" spans="1:16" x14ac:dyDescent="0.25">
      <c r="A22" s="67" t="s">
        <v>31</v>
      </c>
      <c r="B22" s="90"/>
      <c r="C22" s="18">
        <f t="shared" ref="C22:D22" si="18">C21</f>
        <v>34409.800000000003</v>
      </c>
      <c r="D22" s="18">
        <f t="shared" si="18"/>
        <v>26338.600000000002</v>
      </c>
      <c r="E22" s="18">
        <f t="shared" si="16"/>
        <v>76.543891565774871</v>
      </c>
      <c r="F22" s="18">
        <f t="shared" ref="F22:G22" si="19">F21</f>
        <v>0</v>
      </c>
      <c r="G22" s="18">
        <f t="shared" si="19"/>
        <v>0</v>
      </c>
      <c r="H22" s="18"/>
      <c r="I22" s="18">
        <f t="shared" ref="I22:M22" si="20">I21</f>
        <v>12281.4</v>
      </c>
      <c r="J22" s="18">
        <f t="shared" si="20"/>
        <v>8989.2000000000007</v>
      </c>
      <c r="K22" s="8">
        <f t="shared" si="17"/>
        <v>73.193609849040016</v>
      </c>
      <c r="L22" s="18">
        <f t="shared" si="20"/>
        <v>22128.400000000001</v>
      </c>
      <c r="M22" s="18">
        <f t="shared" si="20"/>
        <v>17349.400000000001</v>
      </c>
      <c r="N22" s="18">
        <f>M22/L22*100</f>
        <v>78.403318812024366</v>
      </c>
    </row>
    <row r="23" spans="1:16" ht="15.75" hidden="1" customHeight="1" x14ac:dyDescent="0.25">
      <c r="A23" s="51" t="s">
        <v>114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3"/>
    </row>
    <row r="24" spans="1:16" ht="30.75" hidden="1" customHeight="1" x14ac:dyDescent="0.25">
      <c r="A24" s="68" t="s">
        <v>29</v>
      </c>
      <c r="B24" s="55"/>
      <c r="C24" s="16">
        <f>I24+L24+F24</f>
        <v>0</v>
      </c>
      <c r="D24" s="16">
        <f>J24+M24+G24</f>
        <v>0</v>
      </c>
      <c r="E24" s="16" t="e">
        <f t="shared" ref="E24:E25" si="21">D24/C24*100</f>
        <v>#DIV/0!</v>
      </c>
      <c r="F24" s="16"/>
      <c r="G24" s="16"/>
      <c r="H24" s="16"/>
      <c r="I24" s="16">
        <v>0</v>
      </c>
      <c r="J24" s="16"/>
      <c r="K24" s="16"/>
      <c r="L24" s="16">
        <v>0</v>
      </c>
      <c r="M24" s="16">
        <v>0</v>
      </c>
      <c r="N24" s="16" t="e">
        <f t="shared" ref="N24:N25" si="22">M24/L24*100</f>
        <v>#DIV/0!</v>
      </c>
    </row>
    <row r="25" spans="1:16" hidden="1" x14ac:dyDescent="0.25">
      <c r="A25" s="67" t="s">
        <v>31</v>
      </c>
      <c r="B25" s="90"/>
      <c r="C25" s="18">
        <f>C24</f>
        <v>0</v>
      </c>
      <c r="D25" s="18">
        <f>D24</f>
        <v>0</v>
      </c>
      <c r="E25" s="18" t="e">
        <f t="shared" si="21"/>
        <v>#DIV/0!</v>
      </c>
      <c r="F25" s="18">
        <f t="shared" ref="F25:G25" si="23">F24</f>
        <v>0</v>
      </c>
      <c r="G25" s="18">
        <f t="shared" si="23"/>
        <v>0</v>
      </c>
      <c r="H25" s="18"/>
      <c r="I25" s="18">
        <f t="shared" ref="I25:M25" si="24">I24</f>
        <v>0</v>
      </c>
      <c r="J25" s="18">
        <f t="shared" si="24"/>
        <v>0</v>
      </c>
      <c r="K25" s="18"/>
      <c r="L25" s="18">
        <f t="shared" si="24"/>
        <v>0</v>
      </c>
      <c r="M25" s="18">
        <f t="shared" si="24"/>
        <v>0</v>
      </c>
      <c r="N25" s="18" t="e">
        <f t="shared" si="22"/>
        <v>#DIV/0!</v>
      </c>
    </row>
    <row r="26" spans="1:16" ht="15.75" customHeight="1" x14ac:dyDescent="0.25">
      <c r="A26" s="51" t="s">
        <v>35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3"/>
    </row>
    <row r="27" spans="1:16" ht="30.75" customHeight="1" x14ac:dyDescent="0.25">
      <c r="A27" s="68" t="s">
        <v>29</v>
      </c>
      <c r="B27" s="55"/>
      <c r="C27" s="16">
        <f>I27+L27+F27</f>
        <v>10535.5</v>
      </c>
      <c r="D27" s="16">
        <f>J27+M27+G27</f>
        <v>9449.5</v>
      </c>
      <c r="E27" s="16">
        <f t="shared" ref="E27:E29" si="25">D27/C27*100</f>
        <v>89.6919937354658</v>
      </c>
      <c r="F27" s="16"/>
      <c r="G27" s="16"/>
      <c r="H27" s="16"/>
      <c r="I27" s="16">
        <v>2762.7</v>
      </c>
      <c r="J27" s="16">
        <v>2762.7</v>
      </c>
      <c r="K27" s="16">
        <f t="shared" ref="K27:K28" si="26">J27/I27*100</f>
        <v>100</v>
      </c>
      <c r="L27" s="16">
        <v>7772.8</v>
      </c>
      <c r="M27" s="16">
        <v>6686.8</v>
      </c>
      <c r="N27" s="16">
        <f t="shared" ref="N27:N29" si="27">M27/L27*100</f>
        <v>86.028200905722514</v>
      </c>
    </row>
    <row r="28" spans="1:16" x14ac:dyDescent="0.25">
      <c r="A28" s="72" t="s">
        <v>31</v>
      </c>
      <c r="B28" s="73"/>
      <c r="C28" s="19">
        <f>C27</f>
        <v>10535.5</v>
      </c>
      <c r="D28" s="19">
        <f>D27</f>
        <v>9449.5</v>
      </c>
      <c r="E28" s="19">
        <f t="shared" si="25"/>
        <v>89.6919937354658</v>
      </c>
      <c r="F28" s="19">
        <f t="shared" ref="F28:G28" si="28">F27</f>
        <v>0</v>
      </c>
      <c r="G28" s="19">
        <f t="shared" si="28"/>
        <v>0</v>
      </c>
      <c r="H28" s="19"/>
      <c r="I28" s="19">
        <f t="shared" ref="I28:J28" si="29">I27</f>
        <v>2762.7</v>
      </c>
      <c r="J28" s="19">
        <f t="shared" si="29"/>
        <v>2762.7</v>
      </c>
      <c r="K28" s="16">
        <f t="shared" si="26"/>
        <v>100</v>
      </c>
      <c r="L28" s="19">
        <f>L27</f>
        <v>7772.8</v>
      </c>
      <c r="M28" s="19">
        <f>M27</f>
        <v>6686.8</v>
      </c>
      <c r="N28" s="20">
        <f t="shared" si="27"/>
        <v>86.028200905722514</v>
      </c>
    </row>
    <row r="29" spans="1:16" s="3" customFormat="1" x14ac:dyDescent="0.25">
      <c r="A29" s="74" t="s">
        <v>53</v>
      </c>
      <c r="B29" s="75"/>
      <c r="C29" s="8">
        <f>C9+C13+C16+C19+C22+C25+C28</f>
        <v>1305097.5</v>
      </c>
      <c r="D29" s="8">
        <f t="shared" ref="D29" si="30">D9+D13+D16+D19+D22+D25+D28</f>
        <v>992180.00000000012</v>
      </c>
      <c r="E29" s="8">
        <f t="shared" si="25"/>
        <v>76.023438861847495</v>
      </c>
      <c r="F29" s="8">
        <f t="shared" ref="F29:G29" si="31">F9+F13+F16+F19+F22+F25+F28</f>
        <v>34738</v>
      </c>
      <c r="G29" s="8">
        <f t="shared" si="31"/>
        <v>17721.100000000002</v>
      </c>
      <c r="H29" s="8"/>
      <c r="I29" s="8">
        <f>I9+I13+I16+I19+I22+I25+I28</f>
        <v>890061.49999999988</v>
      </c>
      <c r="J29" s="8">
        <f t="shared" ref="J29:M29" si="32">J9+J13+J16+J19+J22+J25+J28</f>
        <v>707015.59999999986</v>
      </c>
      <c r="K29" s="8">
        <f t="shared" ref="K29" si="33">J29/I29*100</f>
        <v>79.43446604532383</v>
      </c>
      <c r="L29" s="8">
        <f t="shared" si="32"/>
        <v>380297.99999999994</v>
      </c>
      <c r="M29" s="8">
        <f t="shared" si="32"/>
        <v>267443.3</v>
      </c>
      <c r="N29" s="8">
        <f t="shared" si="27"/>
        <v>70.324666445787258</v>
      </c>
      <c r="P29" s="4"/>
    </row>
    <row r="30" spans="1:16" ht="22.5" customHeight="1" x14ac:dyDescent="0.35">
      <c r="A30" s="21" t="s">
        <v>18</v>
      </c>
      <c r="B30" s="76" t="s">
        <v>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8"/>
    </row>
    <row r="31" spans="1:16" ht="15.75" customHeight="1" x14ac:dyDescent="0.25">
      <c r="A31" s="43" t="s">
        <v>36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</row>
    <row r="32" spans="1:16" hidden="1" x14ac:dyDescent="0.25">
      <c r="A32" s="48" t="s">
        <v>39</v>
      </c>
      <c r="B32" s="47"/>
      <c r="C32" s="16">
        <f>I32+L32+F32</f>
        <v>0</v>
      </c>
      <c r="D32" s="16">
        <f>J32+M32+G32</f>
        <v>0</v>
      </c>
      <c r="E32" s="16"/>
      <c r="F32" s="22">
        <v>0</v>
      </c>
      <c r="G32" s="22">
        <v>0</v>
      </c>
      <c r="H32" s="22"/>
      <c r="I32" s="22">
        <v>0</v>
      </c>
      <c r="J32" s="22">
        <v>0</v>
      </c>
      <c r="K32" s="16"/>
      <c r="L32" s="16">
        <v>0</v>
      </c>
      <c r="M32" s="16">
        <v>0</v>
      </c>
      <c r="N32" s="16"/>
    </row>
    <row r="33" spans="1:14" ht="32.25" customHeight="1" x14ac:dyDescent="0.25">
      <c r="A33" s="54" t="s">
        <v>37</v>
      </c>
      <c r="B33" s="55"/>
      <c r="C33" s="16">
        <f>I33+L33+F33</f>
        <v>80405.399999999994</v>
      </c>
      <c r="D33" s="16">
        <f>J33+M33+G33</f>
        <v>79595.199999999997</v>
      </c>
      <c r="E33" s="16">
        <f t="shared" ref="E33:E34" si="34">D33/C33*100</f>
        <v>98.99235623478026</v>
      </c>
      <c r="F33" s="22">
        <v>9375.7000000000007</v>
      </c>
      <c r="G33" s="22">
        <v>9160.7000000000007</v>
      </c>
      <c r="H33" s="22">
        <f>G33/F33*100</f>
        <v>97.706837889437594</v>
      </c>
      <c r="I33" s="22">
        <v>71029.7</v>
      </c>
      <c r="J33" s="22">
        <v>70434.5</v>
      </c>
      <c r="K33" s="16">
        <f t="shared" ref="K33:K34" si="35">J33/I33*100</f>
        <v>99.162040667495432</v>
      </c>
      <c r="L33" s="16">
        <v>0</v>
      </c>
      <c r="M33" s="16">
        <v>0</v>
      </c>
      <c r="N33" s="23"/>
    </row>
    <row r="34" spans="1:14" x14ac:dyDescent="0.25">
      <c r="A34" s="66" t="s">
        <v>40</v>
      </c>
      <c r="B34" s="55"/>
      <c r="C34" s="24">
        <f>C33+C32</f>
        <v>80405.399999999994</v>
      </c>
      <c r="D34" s="24">
        <f>D33+D32</f>
        <v>79595.199999999997</v>
      </c>
      <c r="E34" s="18">
        <f t="shared" si="34"/>
        <v>98.99235623478026</v>
      </c>
      <c r="F34" s="24">
        <f>F33+F32</f>
        <v>9375.7000000000007</v>
      </c>
      <c r="G34" s="24">
        <f>G33+G32</f>
        <v>9160.7000000000007</v>
      </c>
      <c r="H34" s="22">
        <f>G34/F34*100</f>
        <v>97.706837889437594</v>
      </c>
      <c r="I34" s="24">
        <f>I33+I32</f>
        <v>71029.7</v>
      </c>
      <c r="J34" s="24">
        <f>J33+J32</f>
        <v>70434.5</v>
      </c>
      <c r="K34" s="8">
        <f t="shared" si="35"/>
        <v>99.162040667495432</v>
      </c>
      <c r="L34" s="24">
        <f>L33+L32</f>
        <v>0</v>
      </c>
      <c r="M34" s="24">
        <f>M33+M32</f>
        <v>0</v>
      </c>
      <c r="N34" s="20"/>
    </row>
    <row r="35" spans="1:14" ht="30" customHeight="1" x14ac:dyDescent="0.25">
      <c r="A35" s="43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</row>
    <row r="36" spans="1:14" x14ac:dyDescent="0.25">
      <c r="A36" s="48" t="s">
        <v>39</v>
      </c>
      <c r="B36" s="47"/>
      <c r="C36" s="16">
        <f>I36+L36+F36</f>
        <v>400</v>
      </c>
      <c r="D36" s="16">
        <f>J36+M36+G36</f>
        <v>300</v>
      </c>
      <c r="E36" s="16">
        <f t="shared" ref="E36:E37" si="36">D36/C36*100</f>
        <v>75</v>
      </c>
      <c r="F36" s="22"/>
      <c r="G36" s="22"/>
      <c r="H36" s="16"/>
      <c r="I36" s="22"/>
      <c r="J36" s="22"/>
      <c r="K36" s="16"/>
      <c r="L36" s="16">
        <v>400</v>
      </c>
      <c r="M36" s="16">
        <v>300</v>
      </c>
      <c r="N36" s="16">
        <f t="shared" ref="N36:N108" si="37">M36/L36*100</f>
        <v>75</v>
      </c>
    </row>
    <row r="37" spans="1:14" x14ac:dyDescent="0.25">
      <c r="A37" s="66" t="s">
        <v>40</v>
      </c>
      <c r="B37" s="55"/>
      <c r="C37" s="24">
        <f>C36</f>
        <v>400</v>
      </c>
      <c r="D37" s="24">
        <f>D36</f>
        <v>300</v>
      </c>
      <c r="E37" s="18">
        <f t="shared" si="36"/>
        <v>75</v>
      </c>
      <c r="F37" s="24">
        <f t="shared" ref="F37:G37" si="38">F36</f>
        <v>0</v>
      </c>
      <c r="G37" s="24">
        <f t="shared" si="38"/>
        <v>0</v>
      </c>
      <c r="H37" s="18"/>
      <c r="I37" s="24">
        <f t="shared" ref="I37:J37" si="39">I36</f>
        <v>0</v>
      </c>
      <c r="J37" s="24">
        <f t="shared" si="39"/>
        <v>0</v>
      </c>
      <c r="K37" s="18"/>
      <c r="L37" s="18">
        <f>L36</f>
        <v>400</v>
      </c>
      <c r="M37" s="18">
        <f>M36</f>
        <v>300</v>
      </c>
      <c r="N37" s="18">
        <f t="shared" si="37"/>
        <v>75</v>
      </c>
    </row>
    <row r="38" spans="1:14" ht="15.75" customHeight="1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5"/>
    </row>
    <row r="39" spans="1:14" x14ac:dyDescent="0.25">
      <c r="A39" s="48" t="s">
        <v>39</v>
      </c>
      <c r="B39" s="47"/>
      <c r="C39" s="16">
        <f>I39+L39+F39</f>
        <v>9769.2999999999993</v>
      </c>
      <c r="D39" s="16">
        <f>J39+M39+G39</f>
        <v>5770.6</v>
      </c>
      <c r="E39" s="16">
        <f t="shared" ref="E39:E41" si="40">D39/C39*100</f>
        <v>59.06871526107296</v>
      </c>
      <c r="F39" s="22"/>
      <c r="G39" s="22"/>
      <c r="H39" s="16"/>
      <c r="I39" s="22">
        <v>9769.2999999999993</v>
      </c>
      <c r="J39" s="22">
        <v>5770.6</v>
      </c>
      <c r="K39" s="16">
        <f t="shared" ref="K39:K41" si="41">J39/I39*100</f>
        <v>59.06871526107296</v>
      </c>
      <c r="L39" s="16">
        <v>0</v>
      </c>
      <c r="M39" s="16">
        <v>0</v>
      </c>
      <c r="N39" s="16"/>
    </row>
    <row r="40" spans="1:14" ht="30.75" customHeight="1" x14ac:dyDescent="0.25">
      <c r="A40" s="48" t="s">
        <v>29</v>
      </c>
      <c r="B40" s="47"/>
      <c r="C40" s="16">
        <f>I40+L40+F40</f>
        <v>117961</v>
      </c>
      <c r="D40" s="16">
        <f>J40+M40+G40</f>
        <v>91598.9</v>
      </c>
      <c r="E40" s="16">
        <f t="shared" si="40"/>
        <v>77.651851035511726</v>
      </c>
      <c r="F40" s="22"/>
      <c r="G40" s="22"/>
      <c r="H40" s="16"/>
      <c r="I40" s="22">
        <v>117961</v>
      </c>
      <c r="J40" s="22">
        <v>91598.9</v>
      </c>
      <c r="K40" s="16">
        <f t="shared" si="41"/>
        <v>77.651851035511726</v>
      </c>
      <c r="L40" s="16">
        <v>0</v>
      </c>
      <c r="M40" s="16">
        <v>0</v>
      </c>
      <c r="N40" s="16"/>
    </row>
    <row r="41" spans="1:14" x14ac:dyDescent="0.25">
      <c r="A41" s="66" t="s">
        <v>40</v>
      </c>
      <c r="B41" s="55"/>
      <c r="C41" s="24">
        <f>C39+C40</f>
        <v>127730.3</v>
      </c>
      <c r="D41" s="24">
        <f>D39+D40</f>
        <v>97369.5</v>
      </c>
      <c r="E41" s="18">
        <f t="shared" si="40"/>
        <v>76.230542009217857</v>
      </c>
      <c r="F41" s="24">
        <f t="shared" ref="F41:G41" si="42">F39+F40</f>
        <v>0</v>
      </c>
      <c r="G41" s="24">
        <f t="shared" si="42"/>
        <v>0</v>
      </c>
      <c r="H41" s="18"/>
      <c r="I41" s="24">
        <f t="shared" ref="I41:J41" si="43">I39+I40</f>
        <v>127730.3</v>
      </c>
      <c r="J41" s="24">
        <f t="shared" si="43"/>
        <v>97369.5</v>
      </c>
      <c r="K41" s="18">
        <f t="shared" si="41"/>
        <v>76.230542009217857</v>
      </c>
      <c r="L41" s="18">
        <f>SUM(L39:L40)</f>
        <v>0</v>
      </c>
      <c r="M41" s="18">
        <f>SUM(M39:M40)</f>
        <v>0</v>
      </c>
      <c r="N41" s="17"/>
    </row>
    <row r="42" spans="1:14" ht="31.5" customHeight="1" x14ac:dyDescent="0.25">
      <c r="A42" s="43" t="s">
        <v>42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5"/>
    </row>
    <row r="43" spans="1:14" x14ac:dyDescent="0.25">
      <c r="A43" s="48" t="s">
        <v>39</v>
      </c>
      <c r="B43" s="47"/>
      <c r="C43" s="16">
        <f>I43+L43+F43</f>
        <v>2685</v>
      </c>
      <c r="D43" s="16">
        <f>J43+M43+G43</f>
        <v>2194.6</v>
      </c>
      <c r="E43" s="16">
        <f t="shared" ref="E43:E44" si="44">D43/C43*100</f>
        <v>81.735567970204841</v>
      </c>
      <c r="F43" s="22"/>
      <c r="G43" s="22"/>
      <c r="H43" s="16"/>
      <c r="I43" s="22"/>
      <c r="J43" s="22"/>
      <c r="K43" s="16"/>
      <c r="L43" s="16">
        <v>2685</v>
      </c>
      <c r="M43" s="16">
        <v>2194.6</v>
      </c>
      <c r="N43" s="16">
        <f t="shared" si="37"/>
        <v>81.735567970204841</v>
      </c>
    </row>
    <row r="44" spans="1:14" x14ac:dyDescent="0.25">
      <c r="A44" s="65" t="s">
        <v>40</v>
      </c>
      <c r="B44" s="47"/>
      <c r="C44" s="24">
        <f>C43</f>
        <v>2685</v>
      </c>
      <c r="D44" s="24">
        <f>D43</f>
        <v>2194.6</v>
      </c>
      <c r="E44" s="18">
        <f t="shared" si="44"/>
        <v>81.735567970204841</v>
      </c>
      <c r="F44" s="24">
        <f t="shared" ref="F44:G44" si="45">F43</f>
        <v>0</v>
      </c>
      <c r="G44" s="24">
        <f t="shared" si="45"/>
        <v>0</v>
      </c>
      <c r="H44" s="18"/>
      <c r="I44" s="24">
        <f t="shared" ref="I44:J44" si="46">I43</f>
        <v>0</v>
      </c>
      <c r="J44" s="24">
        <f t="shared" si="46"/>
        <v>0</v>
      </c>
      <c r="K44" s="18"/>
      <c r="L44" s="18">
        <f>L43</f>
        <v>2685</v>
      </c>
      <c r="M44" s="18">
        <f>M43</f>
        <v>2194.6</v>
      </c>
      <c r="N44" s="18">
        <f t="shared" si="37"/>
        <v>81.735567970204841</v>
      </c>
    </row>
    <row r="45" spans="1:14" ht="15.75" customHeight="1" x14ac:dyDescent="0.25">
      <c r="A45" s="43" t="s">
        <v>43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hidden="1" x14ac:dyDescent="0.25">
      <c r="A46" s="48" t="s">
        <v>39</v>
      </c>
      <c r="B46" s="47"/>
      <c r="C46" s="16">
        <f>I46+L46+F46</f>
        <v>0</v>
      </c>
      <c r="D46" s="16">
        <f>J46+M46+G46</f>
        <v>0</v>
      </c>
      <c r="E46" s="16" t="e">
        <f t="shared" ref="E46:E54" si="47">D46/C46*100</f>
        <v>#DIV/0!</v>
      </c>
      <c r="F46" s="22"/>
      <c r="G46" s="22"/>
      <c r="H46" s="16"/>
      <c r="I46" s="22"/>
      <c r="J46" s="22"/>
      <c r="K46" s="16"/>
      <c r="L46" s="16">
        <v>0</v>
      </c>
      <c r="M46" s="16">
        <v>0</v>
      </c>
      <c r="N46" s="16" t="e">
        <f t="shared" si="37"/>
        <v>#DIV/0!</v>
      </c>
    </row>
    <row r="47" spans="1:14" ht="32.25" customHeight="1" x14ac:dyDescent="0.25">
      <c r="A47" s="48" t="s">
        <v>44</v>
      </c>
      <c r="B47" s="47"/>
      <c r="C47" s="16">
        <f t="shared" ref="C47:C49" si="48">I47+L47+F47</f>
        <v>100</v>
      </c>
      <c r="D47" s="16">
        <f t="shared" ref="D47:D49" si="49">J47+M47+G47</f>
        <v>100</v>
      </c>
      <c r="E47" s="16">
        <f t="shared" si="47"/>
        <v>100</v>
      </c>
      <c r="F47" s="22"/>
      <c r="G47" s="22"/>
      <c r="H47" s="16"/>
      <c r="I47" s="22"/>
      <c r="J47" s="22"/>
      <c r="K47" s="16"/>
      <c r="L47" s="16">
        <v>100</v>
      </c>
      <c r="M47" s="16">
        <v>100</v>
      </c>
      <c r="N47" s="16">
        <f t="shared" si="37"/>
        <v>100</v>
      </c>
    </row>
    <row r="48" spans="1:14" ht="30.75" customHeight="1" x14ac:dyDescent="0.25">
      <c r="A48" s="48" t="s">
        <v>45</v>
      </c>
      <c r="B48" s="47"/>
      <c r="C48" s="16">
        <f t="shared" si="48"/>
        <v>0</v>
      </c>
      <c r="D48" s="16">
        <f t="shared" si="49"/>
        <v>0</v>
      </c>
      <c r="E48" s="16"/>
      <c r="F48" s="22"/>
      <c r="G48" s="22"/>
      <c r="H48" s="16"/>
      <c r="I48" s="22"/>
      <c r="J48" s="22"/>
      <c r="K48" s="16"/>
      <c r="L48" s="16">
        <v>0</v>
      </c>
      <c r="M48" s="16">
        <v>0</v>
      </c>
      <c r="N48" s="16"/>
    </row>
    <row r="49" spans="1:14" ht="33.75" hidden="1" customHeight="1" x14ac:dyDescent="0.25">
      <c r="A49" s="48" t="s">
        <v>46</v>
      </c>
      <c r="B49" s="47"/>
      <c r="C49" s="16">
        <f t="shared" si="48"/>
        <v>0</v>
      </c>
      <c r="D49" s="16">
        <f t="shared" si="49"/>
        <v>0</v>
      </c>
      <c r="E49" s="16">
        <v>0</v>
      </c>
      <c r="F49" s="22"/>
      <c r="G49" s="22"/>
      <c r="H49" s="16"/>
      <c r="I49" s="22"/>
      <c r="J49" s="22"/>
      <c r="K49" s="16" t="e">
        <f t="shared" ref="K49" si="50">J49/I49*100</f>
        <v>#DIV/0!</v>
      </c>
      <c r="L49" s="16">
        <v>0</v>
      </c>
      <c r="M49" s="16">
        <v>0</v>
      </c>
      <c r="N49" s="16"/>
    </row>
    <row r="50" spans="1:14" x14ac:dyDescent="0.25">
      <c r="A50" s="65" t="s">
        <v>40</v>
      </c>
      <c r="B50" s="50"/>
      <c r="C50" s="24">
        <f>C46+C47+C48+C49</f>
        <v>100</v>
      </c>
      <c r="D50" s="24">
        <f>D46+D47+D48+D49</f>
        <v>100</v>
      </c>
      <c r="E50" s="18">
        <f t="shared" si="47"/>
        <v>100</v>
      </c>
      <c r="F50" s="24">
        <f t="shared" ref="F50:G50" si="51">F46+F47+F48+F49</f>
        <v>0</v>
      </c>
      <c r="G50" s="24">
        <f t="shared" si="51"/>
        <v>0</v>
      </c>
      <c r="H50" s="22"/>
      <c r="I50" s="24">
        <f t="shared" ref="I50:M50" si="52">I46+I47+I48+I49</f>
        <v>0</v>
      </c>
      <c r="J50" s="24">
        <f t="shared" si="52"/>
        <v>0</v>
      </c>
      <c r="K50" s="18"/>
      <c r="L50" s="24">
        <f t="shared" si="52"/>
        <v>100</v>
      </c>
      <c r="M50" s="24">
        <f t="shared" si="52"/>
        <v>100</v>
      </c>
      <c r="N50" s="18">
        <f t="shared" si="37"/>
        <v>100</v>
      </c>
    </row>
    <row r="51" spans="1:14" x14ac:dyDescent="0.25">
      <c r="A51" s="43" t="s">
        <v>119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</row>
    <row r="52" spans="1:14" x14ac:dyDescent="0.25">
      <c r="A52" s="48" t="s">
        <v>37</v>
      </c>
      <c r="B52" s="71"/>
      <c r="C52" s="16">
        <f t="shared" ref="C52:D52" si="53">I52+L52+F52</f>
        <v>1498</v>
      </c>
      <c r="D52" s="16">
        <f t="shared" si="53"/>
        <v>1415.6</v>
      </c>
      <c r="E52" s="16">
        <f t="shared" si="47"/>
        <v>94.499332443257671</v>
      </c>
      <c r="F52" s="25"/>
      <c r="G52" s="25"/>
      <c r="H52" s="17"/>
      <c r="I52" s="25"/>
      <c r="J52" s="25"/>
      <c r="K52" s="17"/>
      <c r="L52" s="22">
        <v>1498</v>
      </c>
      <c r="M52" s="22">
        <v>1415.6</v>
      </c>
      <c r="N52" s="8">
        <f t="shared" si="37"/>
        <v>94.499332443257671</v>
      </c>
    </row>
    <row r="53" spans="1:14" x14ac:dyDescent="0.25">
      <c r="A53" s="65" t="s">
        <v>40</v>
      </c>
      <c r="B53" s="71"/>
      <c r="C53" s="24">
        <f>C52</f>
        <v>1498</v>
      </c>
      <c r="D53" s="24">
        <f>D52</f>
        <v>1415.6</v>
      </c>
      <c r="E53" s="16">
        <f t="shared" si="47"/>
        <v>94.499332443257671</v>
      </c>
      <c r="F53" s="24">
        <f t="shared" ref="F53:G53" si="54">F52</f>
        <v>0</v>
      </c>
      <c r="G53" s="24">
        <f t="shared" si="54"/>
        <v>0</v>
      </c>
      <c r="H53" s="18"/>
      <c r="I53" s="24">
        <f t="shared" ref="I53:J53" si="55">I52</f>
        <v>0</v>
      </c>
      <c r="J53" s="24">
        <f t="shared" si="55"/>
        <v>0</v>
      </c>
      <c r="K53" s="18"/>
      <c r="L53" s="24">
        <f t="shared" ref="L53:M53" si="56">L52</f>
        <v>1498</v>
      </c>
      <c r="M53" s="24">
        <f t="shared" si="56"/>
        <v>1415.6</v>
      </c>
      <c r="N53" s="18">
        <f t="shared" si="37"/>
        <v>94.499332443257671</v>
      </c>
    </row>
    <row r="54" spans="1:14" x14ac:dyDescent="0.25">
      <c r="A54" s="65" t="s">
        <v>53</v>
      </c>
      <c r="B54" s="47"/>
      <c r="C54" s="9">
        <f>C34+C37+C41+C44+C50+C53</f>
        <v>212818.7</v>
      </c>
      <c r="D54" s="9">
        <f>D34+D37+D41+D44+D50+D53</f>
        <v>180974.90000000002</v>
      </c>
      <c r="E54" s="8">
        <f t="shared" si="47"/>
        <v>85.037123147542957</v>
      </c>
      <c r="F54" s="9">
        <f t="shared" ref="F54:G54" si="57">F34+F37+F41+F44+F50+F53</f>
        <v>9375.7000000000007</v>
      </c>
      <c r="G54" s="9">
        <f t="shared" si="57"/>
        <v>9160.7000000000007</v>
      </c>
      <c r="H54" s="22">
        <f>G54/F54*100</f>
        <v>97.706837889437594</v>
      </c>
      <c r="I54" s="9">
        <f t="shared" ref="I54:J54" si="58">I34+I37+I41+I44+I50+I53</f>
        <v>198760</v>
      </c>
      <c r="J54" s="9">
        <f t="shared" si="58"/>
        <v>167804</v>
      </c>
      <c r="K54" s="8">
        <f t="shared" ref="K54" si="59">J54/I54*100</f>
        <v>84.42543771382573</v>
      </c>
      <c r="L54" s="9">
        <f t="shared" ref="L54:M54" si="60">L34+L37+L41+L44+L50+L53</f>
        <v>4683</v>
      </c>
      <c r="M54" s="9">
        <f t="shared" si="60"/>
        <v>4010.2</v>
      </c>
      <c r="N54" s="8">
        <f t="shared" si="37"/>
        <v>85.633141148836216</v>
      </c>
    </row>
    <row r="55" spans="1:14" ht="33" customHeight="1" x14ac:dyDescent="0.25">
      <c r="A55" s="26" t="s">
        <v>19</v>
      </c>
      <c r="B55" s="57" t="s">
        <v>4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9"/>
    </row>
    <row r="56" spans="1:14" ht="15.75" customHeight="1" x14ac:dyDescent="0.25">
      <c r="A56" s="43" t="s">
        <v>47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4" x14ac:dyDescent="0.25">
      <c r="A57" s="48" t="s">
        <v>39</v>
      </c>
      <c r="B57" s="47"/>
      <c r="C57" s="16">
        <f t="shared" ref="C57:C58" si="61">I57+L57+F57</f>
        <v>114</v>
      </c>
      <c r="D57" s="16">
        <f t="shared" ref="D57:D58" si="62">J57+M57+G57</f>
        <v>55</v>
      </c>
      <c r="E57" s="16"/>
      <c r="F57" s="22"/>
      <c r="G57" s="22"/>
      <c r="H57" s="16"/>
      <c r="I57" s="22"/>
      <c r="J57" s="22"/>
      <c r="K57" s="16"/>
      <c r="L57" s="16">
        <v>114</v>
      </c>
      <c r="M57" s="16">
        <v>55</v>
      </c>
      <c r="N57" s="16"/>
    </row>
    <row r="58" spans="1:14" x14ac:dyDescent="0.25">
      <c r="A58" s="48" t="s">
        <v>44</v>
      </c>
      <c r="B58" s="47"/>
      <c r="C58" s="16">
        <f t="shared" si="61"/>
        <v>720</v>
      </c>
      <c r="D58" s="16">
        <f t="shared" si="62"/>
        <v>78.900000000000006</v>
      </c>
      <c r="E58" s="16">
        <f t="shared" ref="E58:E59" si="63">D58/C58*100</f>
        <v>10.958333333333334</v>
      </c>
      <c r="F58" s="22"/>
      <c r="G58" s="22"/>
      <c r="H58" s="16"/>
      <c r="I58" s="22"/>
      <c r="J58" s="22"/>
      <c r="K58" s="16"/>
      <c r="L58" s="16">
        <v>720</v>
      </c>
      <c r="M58" s="16">
        <v>78.900000000000006</v>
      </c>
      <c r="N58" s="16">
        <f t="shared" si="37"/>
        <v>10.958333333333334</v>
      </c>
    </row>
    <row r="59" spans="1:14" x14ac:dyDescent="0.25">
      <c r="A59" s="66" t="s">
        <v>40</v>
      </c>
      <c r="B59" s="55"/>
      <c r="C59" s="24">
        <f>C57+C58</f>
        <v>834</v>
      </c>
      <c r="D59" s="24">
        <f>D57+D58</f>
        <v>133.9</v>
      </c>
      <c r="E59" s="18">
        <f t="shared" si="63"/>
        <v>16.055155875299761</v>
      </c>
      <c r="F59" s="24">
        <f>F57+F58</f>
        <v>0</v>
      </c>
      <c r="G59" s="24">
        <f>G57+G58</f>
        <v>0</v>
      </c>
      <c r="H59" s="18"/>
      <c r="I59" s="24">
        <f>SUM(I57:I58)</f>
        <v>0</v>
      </c>
      <c r="J59" s="24">
        <f>SUM(J57:J58)</f>
        <v>0</v>
      </c>
      <c r="K59" s="18"/>
      <c r="L59" s="24">
        <f>SUM(L57:L58)</f>
        <v>834</v>
      </c>
      <c r="M59" s="24">
        <f>SUM(M57:M58)</f>
        <v>133.9</v>
      </c>
      <c r="N59" s="18">
        <f t="shared" si="37"/>
        <v>16.055155875299761</v>
      </c>
    </row>
    <row r="60" spans="1:14" ht="15.75" customHeight="1" x14ac:dyDescent="0.25">
      <c r="A60" s="43" t="s">
        <v>48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5"/>
    </row>
    <row r="61" spans="1:14" x14ac:dyDescent="0.25">
      <c r="A61" s="48" t="s">
        <v>39</v>
      </c>
      <c r="B61" s="47"/>
      <c r="C61" s="16">
        <f t="shared" ref="C61:D61" si="64">I61+L61+F61</f>
        <v>6757.1</v>
      </c>
      <c r="D61" s="16">
        <f t="shared" si="64"/>
        <v>4182.3999999999996</v>
      </c>
      <c r="E61" s="16">
        <f t="shared" ref="E61:E66" si="65">D61/C61*100</f>
        <v>61.896375664116256</v>
      </c>
      <c r="F61" s="22"/>
      <c r="G61" s="22"/>
      <c r="H61" s="16"/>
      <c r="I61" s="22">
        <v>4532.5</v>
      </c>
      <c r="J61" s="22">
        <v>3524</v>
      </c>
      <c r="K61" s="16"/>
      <c r="L61" s="16">
        <v>2224.6</v>
      </c>
      <c r="M61" s="16">
        <v>658.4</v>
      </c>
      <c r="N61" s="16">
        <f t="shared" si="37"/>
        <v>29.59633192484042</v>
      </c>
    </row>
    <row r="62" spans="1:14" ht="28.5" customHeight="1" x14ac:dyDescent="0.25">
      <c r="A62" s="48" t="s">
        <v>44</v>
      </c>
      <c r="B62" s="47"/>
      <c r="C62" s="16">
        <f t="shared" ref="C62" si="66">I62+L62+F62</f>
        <v>380</v>
      </c>
      <c r="D62" s="16">
        <f t="shared" ref="D62" si="67">J62+M62+G62</f>
        <v>300</v>
      </c>
      <c r="E62" s="16">
        <f t="shared" si="65"/>
        <v>78.94736842105263</v>
      </c>
      <c r="F62" s="24">
        <f>SUM(F60:F61)</f>
        <v>0</v>
      </c>
      <c r="G62" s="24">
        <f>SUM(G60:G61)</f>
        <v>0</v>
      </c>
      <c r="H62" s="16"/>
      <c r="I62" s="22"/>
      <c r="J62" s="22"/>
      <c r="K62" s="16"/>
      <c r="L62" s="16">
        <v>380</v>
      </c>
      <c r="M62" s="16">
        <v>300</v>
      </c>
      <c r="N62" s="16">
        <f t="shared" si="37"/>
        <v>78.94736842105263</v>
      </c>
    </row>
    <row r="63" spans="1:14" x14ac:dyDescent="0.25">
      <c r="A63" s="66" t="s">
        <v>40</v>
      </c>
      <c r="B63" s="55"/>
      <c r="C63" s="24">
        <f>C61+C62</f>
        <v>7137.1</v>
      </c>
      <c r="D63" s="24">
        <f>D61+D62</f>
        <v>4482.3999999999996</v>
      </c>
      <c r="E63" s="18">
        <f t="shared" si="65"/>
        <v>62.804220201482387</v>
      </c>
      <c r="F63" s="24">
        <f t="shared" ref="F63:G63" si="68">F61+F62</f>
        <v>0</v>
      </c>
      <c r="G63" s="24">
        <f t="shared" si="68"/>
        <v>0</v>
      </c>
      <c r="H63" s="18"/>
      <c r="I63" s="24">
        <f t="shared" ref="I63:J63" si="69">I61+I62</f>
        <v>4532.5</v>
      </c>
      <c r="J63" s="24">
        <f t="shared" si="69"/>
        <v>3524</v>
      </c>
      <c r="K63" s="18">
        <v>0</v>
      </c>
      <c r="L63" s="18">
        <f>SUM(L61:L62)</f>
        <v>2604.6</v>
      </c>
      <c r="M63" s="18">
        <f>SUM(M61:M62)</f>
        <v>958.4</v>
      </c>
      <c r="N63" s="18">
        <f t="shared" si="37"/>
        <v>36.796437072871072</v>
      </c>
    </row>
    <row r="64" spans="1:14" ht="15.75" customHeight="1" x14ac:dyDescent="0.25">
      <c r="A64" s="43" t="s">
        <v>80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5"/>
    </row>
    <row r="65" spans="1:14" x14ac:dyDescent="0.25">
      <c r="A65" s="48" t="s">
        <v>39</v>
      </c>
      <c r="B65" s="47"/>
      <c r="C65" s="16">
        <f t="shared" ref="C65" si="70">I65+L65+F65</f>
        <v>884.9</v>
      </c>
      <c r="D65" s="16">
        <f t="shared" ref="D65" si="71">J65+M65+G65</f>
        <v>884.80000000000007</v>
      </c>
      <c r="E65" s="16">
        <f t="shared" si="65"/>
        <v>99.988699288055159</v>
      </c>
      <c r="F65" s="22">
        <v>118.1</v>
      </c>
      <c r="G65" s="22">
        <v>118.1</v>
      </c>
      <c r="H65" s="22">
        <f t="shared" ref="H65:H66" si="72">G65/F65*100</f>
        <v>100</v>
      </c>
      <c r="I65" s="22">
        <v>333.2</v>
      </c>
      <c r="J65" s="22">
        <v>333.2</v>
      </c>
      <c r="K65" s="16">
        <v>0</v>
      </c>
      <c r="L65" s="16">
        <v>433.6</v>
      </c>
      <c r="M65" s="16">
        <v>433.5</v>
      </c>
      <c r="N65" s="16">
        <f t="shared" si="37"/>
        <v>99.976937269372684</v>
      </c>
    </row>
    <row r="66" spans="1:14" x14ac:dyDescent="0.25">
      <c r="A66" s="66" t="s">
        <v>40</v>
      </c>
      <c r="B66" s="55"/>
      <c r="C66" s="24">
        <f>C65</f>
        <v>884.9</v>
      </c>
      <c r="D66" s="24">
        <f>D65</f>
        <v>884.80000000000007</v>
      </c>
      <c r="E66" s="16">
        <f t="shared" si="65"/>
        <v>99.988699288055159</v>
      </c>
      <c r="F66" s="24">
        <f t="shared" ref="F66:G66" si="73">F65</f>
        <v>118.1</v>
      </c>
      <c r="G66" s="24">
        <f t="shared" si="73"/>
        <v>118.1</v>
      </c>
      <c r="H66" s="22">
        <f t="shared" si="72"/>
        <v>100</v>
      </c>
      <c r="I66" s="24">
        <f t="shared" ref="I66:J66" si="74">I65</f>
        <v>333.2</v>
      </c>
      <c r="J66" s="24">
        <f t="shared" si="74"/>
        <v>333.2</v>
      </c>
      <c r="K66" s="16">
        <v>0</v>
      </c>
      <c r="L66" s="18">
        <f>L65</f>
        <v>433.6</v>
      </c>
      <c r="M66" s="18">
        <f>M65</f>
        <v>433.5</v>
      </c>
      <c r="N66" s="18">
        <f t="shared" si="37"/>
        <v>99.976937269372684</v>
      </c>
    </row>
    <row r="67" spans="1:14" ht="15.75" hidden="1" customHeight="1" x14ac:dyDescent="0.25">
      <c r="A67" s="43" t="s">
        <v>49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5"/>
    </row>
    <row r="68" spans="1:14" hidden="1" x14ac:dyDescent="0.25">
      <c r="A68" s="48" t="s">
        <v>39</v>
      </c>
      <c r="B68" s="47"/>
      <c r="C68" s="16">
        <f t="shared" ref="C68" si="75">I68+L68+F68</f>
        <v>0</v>
      </c>
      <c r="D68" s="16">
        <f t="shared" ref="D68" si="76">J68+M68+G68</f>
        <v>0</v>
      </c>
      <c r="E68" s="16" t="e">
        <f t="shared" ref="E68:E69" si="77">D68/C68*100</f>
        <v>#DIV/0!</v>
      </c>
      <c r="F68" s="22"/>
      <c r="G68" s="22"/>
      <c r="H68" s="16"/>
      <c r="I68" s="22"/>
      <c r="J68" s="22"/>
      <c r="K68" s="16"/>
      <c r="L68" s="16">
        <v>0</v>
      </c>
      <c r="M68" s="16">
        <v>0</v>
      </c>
      <c r="N68" s="16" t="e">
        <f t="shared" si="37"/>
        <v>#DIV/0!</v>
      </c>
    </row>
    <row r="69" spans="1:14" hidden="1" x14ac:dyDescent="0.25">
      <c r="A69" s="65" t="s">
        <v>31</v>
      </c>
      <c r="B69" s="47"/>
      <c r="C69" s="24">
        <f>C68</f>
        <v>0</v>
      </c>
      <c r="D69" s="24">
        <f>D68</f>
        <v>0</v>
      </c>
      <c r="E69" s="18" t="e">
        <f t="shared" si="77"/>
        <v>#DIV/0!</v>
      </c>
      <c r="F69" s="24">
        <f t="shared" ref="F69:G69" si="78">F68</f>
        <v>0</v>
      </c>
      <c r="G69" s="24">
        <f t="shared" si="78"/>
        <v>0</v>
      </c>
      <c r="H69" s="18"/>
      <c r="I69" s="24">
        <f t="shared" ref="I69:J69" si="79">I68</f>
        <v>0</v>
      </c>
      <c r="J69" s="24">
        <f t="shared" si="79"/>
        <v>0</v>
      </c>
      <c r="K69" s="18"/>
      <c r="L69" s="18">
        <f>L68</f>
        <v>0</v>
      </c>
      <c r="M69" s="18">
        <f>M68</f>
        <v>0</v>
      </c>
      <c r="N69" s="18" t="e">
        <f t="shared" si="37"/>
        <v>#DIV/0!</v>
      </c>
    </row>
    <row r="70" spans="1:14" ht="33" customHeight="1" x14ac:dyDescent="0.25">
      <c r="A70" s="43" t="s">
        <v>50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5"/>
    </row>
    <row r="71" spans="1:14" ht="33" customHeight="1" x14ac:dyDescent="0.25">
      <c r="A71" s="48" t="s">
        <v>37</v>
      </c>
      <c r="B71" s="47"/>
      <c r="C71" s="16">
        <f t="shared" ref="C71" si="80">I71+L71+F71</f>
        <v>640.6</v>
      </c>
      <c r="D71" s="16">
        <f t="shared" ref="D71" si="81">J71+M71+G71</f>
        <v>491.8</v>
      </c>
      <c r="E71" s="16">
        <f t="shared" ref="E71:E72" si="82">D71/C71*100</f>
        <v>76.771776459569153</v>
      </c>
      <c r="F71" s="22"/>
      <c r="G71" s="22"/>
      <c r="H71" s="16"/>
      <c r="I71" s="22">
        <v>640.6</v>
      </c>
      <c r="J71" s="22">
        <v>491.8</v>
      </c>
      <c r="K71" s="16">
        <f t="shared" ref="K71:K72" si="83">J71/I71*100</f>
        <v>76.771776459569153</v>
      </c>
      <c r="L71" s="16">
        <v>0</v>
      </c>
      <c r="M71" s="16">
        <v>0</v>
      </c>
      <c r="N71" s="16"/>
    </row>
    <row r="72" spans="1:14" x14ac:dyDescent="0.25">
      <c r="A72" s="65" t="s">
        <v>31</v>
      </c>
      <c r="B72" s="50"/>
      <c r="C72" s="24">
        <f>C71</f>
        <v>640.6</v>
      </c>
      <c r="D72" s="24">
        <f>D71</f>
        <v>491.8</v>
      </c>
      <c r="E72" s="18">
        <f t="shared" si="82"/>
        <v>76.771776459569153</v>
      </c>
      <c r="F72" s="24">
        <f t="shared" ref="F72:H72" si="84">F71</f>
        <v>0</v>
      </c>
      <c r="G72" s="24">
        <f t="shared" si="84"/>
        <v>0</v>
      </c>
      <c r="H72" s="24">
        <f t="shared" si="84"/>
        <v>0</v>
      </c>
      <c r="I72" s="24">
        <f t="shared" ref="I72:J72" si="85">I71</f>
        <v>640.6</v>
      </c>
      <c r="J72" s="24">
        <f t="shared" si="85"/>
        <v>491.8</v>
      </c>
      <c r="K72" s="18">
        <f t="shared" si="83"/>
        <v>76.771776459569153</v>
      </c>
      <c r="L72" s="18">
        <f>L71</f>
        <v>0</v>
      </c>
      <c r="M72" s="18">
        <f>M71</f>
        <v>0</v>
      </c>
      <c r="N72" s="16"/>
    </row>
    <row r="73" spans="1:14" ht="33" customHeight="1" x14ac:dyDescent="0.25">
      <c r="A73" s="43" t="s">
        <v>51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5"/>
    </row>
    <row r="74" spans="1:14" x14ac:dyDescent="0.25">
      <c r="A74" s="54" t="s">
        <v>39</v>
      </c>
      <c r="B74" s="55"/>
      <c r="C74" s="16">
        <f t="shared" ref="C74" si="86">I74+L74+F74</f>
        <v>420</v>
      </c>
      <c r="D74" s="16">
        <f t="shared" ref="D74" si="87">J74+M74+G74</f>
        <v>331.5</v>
      </c>
      <c r="E74" s="16">
        <f t="shared" ref="E74:E88" si="88">D74/C74*100</f>
        <v>78.928571428571431</v>
      </c>
      <c r="F74" s="16"/>
      <c r="G74" s="16"/>
      <c r="H74" s="16"/>
      <c r="I74" s="16"/>
      <c r="J74" s="16"/>
      <c r="K74" s="16"/>
      <c r="L74" s="16">
        <v>420</v>
      </c>
      <c r="M74" s="16">
        <v>331.5</v>
      </c>
      <c r="N74" s="16">
        <f t="shared" si="37"/>
        <v>78.928571428571431</v>
      </c>
    </row>
    <row r="75" spans="1:14" x14ac:dyDescent="0.25">
      <c r="A75" s="56" t="s">
        <v>31</v>
      </c>
      <c r="B75" s="56"/>
      <c r="C75" s="24">
        <f>C74</f>
        <v>420</v>
      </c>
      <c r="D75" s="24">
        <f>D74</f>
        <v>331.5</v>
      </c>
      <c r="E75" s="18">
        <f t="shared" si="88"/>
        <v>78.928571428571431</v>
      </c>
      <c r="F75" s="18"/>
      <c r="G75" s="18"/>
      <c r="H75" s="18"/>
      <c r="I75" s="18">
        <f t="shared" ref="I75:J75" si="89">I74</f>
        <v>0</v>
      </c>
      <c r="J75" s="18">
        <f t="shared" si="89"/>
        <v>0</v>
      </c>
      <c r="K75" s="18"/>
      <c r="L75" s="18">
        <f>L74</f>
        <v>420</v>
      </c>
      <c r="M75" s="18">
        <f>M74</f>
        <v>331.5</v>
      </c>
      <c r="N75" s="18">
        <f t="shared" si="37"/>
        <v>78.928571428571431</v>
      </c>
    </row>
    <row r="76" spans="1:14" ht="32.25" hidden="1" customHeight="1" x14ac:dyDescent="0.25">
      <c r="A76" s="51" t="s">
        <v>110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</row>
    <row r="77" spans="1:14" hidden="1" x14ac:dyDescent="0.25">
      <c r="A77" s="54" t="s">
        <v>39</v>
      </c>
      <c r="B77" s="55"/>
      <c r="C77" s="16">
        <f t="shared" ref="C77" si="90">I77+L77+F77</f>
        <v>0</v>
      </c>
      <c r="D77" s="16">
        <f t="shared" ref="D77" si="91">J77+M77+G77</f>
        <v>0</v>
      </c>
      <c r="E77" s="28"/>
      <c r="F77" s="29"/>
      <c r="G77" s="29"/>
      <c r="H77" s="28">
        <v>0</v>
      </c>
      <c r="I77" s="29"/>
      <c r="J77" s="29"/>
      <c r="K77" s="28"/>
      <c r="L77" s="28">
        <v>0</v>
      </c>
      <c r="M77" s="28">
        <v>0</v>
      </c>
      <c r="N77" s="28"/>
    </row>
    <row r="78" spans="1:14" hidden="1" x14ac:dyDescent="0.25">
      <c r="A78" s="56" t="s">
        <v>31</v>
      </c>
      <c r="B78" s="56"/>
      <c r="C78" s="24">
        <f>C77</f>
        <v>0</v>
      </c>
      <c r="D78" s="24">
        <f>D77</f>
        <v>0</v>
      </c>
      <c r="E78" s="28"/>
      <c r="F78" s="29">
        <f t="shared" ref="F78:G78" si="92">F77</f>
        <v>0</v>
      </c>
      <c r="G78" s="29">
        <f t="shared" si="92"/>
        <v>0</v>
      </c>
      <c r="H78" s="28">
        <v>0</v>
      </c>
      <c r="I78" s="29">
        <f t="shared" ref="I78:J78" si="93">I77</f>
        <v>0</v>
      </c>
      <c r="J78" s="29">
        <f t="shared" si="93"/>
        <v>0</v>
      </c>
      <c r="K78" s="28"/>
      <c r="L78" s="29">
        <f>L77</f>
        <v>0</v>
      </c>
      <c r="M78" s="29">
        <f>M77</f>
        <v>0</v>
      </c>
      <c r="N78" s="29"/>
    </row>
    <row r="79" spans="1:14" x14ac:dyDescent="0.25">
      <c r="A79" s="43" t="s">
        <v>120</v>
      </c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2"/>
    </row>
    <row r="80" spans="1:14" x14ac:dyDescent="0.25">
      <c r="A80" s="68" t="s">
        <v>39</v>
      </c>
      <c r="B80" s="116"/>
      <c r="C80" s="16">
        <f t="shared" ref="C80:D80" si="94">I80+L80+F80</f>
        <v>400</v>
      </c>
      <c r="D80" s="16">
        <f t="shared" si="94"/>
        <v>0</v>
      </c>
      <c r="E80" s="16">
        <f t="shared" ref="E80:E87" si="95">D80/C80*100</f>
        <v>0</v>
      </c>
      <c r="F80" s="36"/>
      <c r="G80" s="36"/>
      <c r="H80" s="28"/>
      <c r="I80" s="36"/>
      <c r="J80" s="36"/>
      <c r="K80" s="28"/>
      <c r="L80" s="36">
        <v>400</v>
      </c>
      <c r="M80" s="36">
        <v>0</v>
      </c>
      <c r="N80" s="16">
        <f t="shared" si="37"/>
        <v>0</v>
      </c>
    </row>
    <row r="81" spans="1:14" x14ac:dyDescent="0.25">
      <c r="A81" s="67" t="s">
        <v>40</v>
      </c>
      <c r="B81" s="93"/>
      <c r="C81" s="24">
        <f>C80</f>
        <v>400</v>
      </c>
      <c r="D81" s="24">
        <f>D80</f>
        <v>0</v>
      </c>
      <c r="E81" s="16">
        <f t="shared" si="95"/>
        <v>0</v>
      </c>
      <c r="F81" s="24">
        <f t="shared" ref="F81:G81" si="96">F80</f>
        <v>0</v>
      </c>
      <c r="G81" s="24">
        <f t="shared" si="96"/>
        <v>0</v>
      </c>
      <c r="H81" s="22"/>
      <c r="I81" s="24">
        <f t="shared" ref="I81:J81" si="97">I80</f>
        <v>0</v>
      </c>
      <c r="J81" s="24">
        <f t="shared" si="97"/>
        <v>0</v>
      </c>
      <c r="K81" s="28"/>
      <c r="L81" s="24">
        <f t="shared" ref="L81:M81" si="98">L80</f>
        <v>400</v>
      </c>
      <c r="M81" s="24">
        <f t="shared" si="98"/>
        <v>0</v>
      </c>
      <c r="N81" s="16">
        <f t="shared" si="37"/>
        <v>0</v>
      </c>
    </row>
    <row r="82" spans="1:14" x14ac:dyDescent="0.25">
      <c r="A82" s="43" t="s">
        <v>133</v>
      </c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2"/>
    </row>
    <row r="83" spans="1:14" x14ac:dyDescent="0.25">
      <c r="A83" s="68" t="s">
        <v>39</v>
      </c>
      <c r="B83" s="93"/>
      <c r="C83" s="16">
        <f t="shared" ref="C83:D83" si="99">I83+L83+F83</f>
        <v>539.29999999999995</v>
      </c>
      <c r="D83" s="16">
        <f t="shared" si="99"/>
        <v>485.3</v>
      </c>
      <c r="E83" s="16">
        <f t="shared" si="95"/>
        <v>89.987020211385143</v>
      </c>
      <c r="F83" s="22"/>
      <c r="G83" s="22"/>
      <c r="H83" s="22"/>
      <c r="I83" s="22"/>
      <c r="J83" s="22"/>
      <c r="K83" s="28"/>
      <c r="L83" s="22">
        <v>539.29999999999995</v>
      </c>
      <c r="M83" s="22">
        <v>485.3</v>
      </c>
      <c r="N83" s="16">
        <f t="shared" si="37"/>
        <v>89.987020211385143</v>
      </c>
    </row>
    <row r="84" spans="1:14" x14ac:dyDescent="0.25">
      <c r="A84" s="67" t="s">
        <v>40</v>
      </c>
      <c r="B84" s="93"/>
      <c r="C84" s="18">
        <f>C83</f>
        <v>539.29999999999995</v>
      </c>
      <c r="D84" s="18">
        <f>D83</f>
        <v>485.3</v>
      </c>
      <c r="E84" s="18">
        <f t="shared" si="95"/>
        <v>89.987020211385143</v>
      </c>
      <c r="F84" s="18">
        <f t="shared" ref="F84:G84" si="100">F83</f>
        <v>0</v>
      </c>
      <c r="G84" s="18">
        <f t="shared" si="100"/>
        <v>0</v>
      </c>
      <c r="H84" s="24"/>
      <c r="I84" s="18">
        <f t="shared" ref="I84:J84" si="101">I83</f>
        <v>0</v>
      </c>
      <c r="J84" s="18">
        <f t="shared" si="101"/>
        <v>0</v>
      </c>
      <c r="K84" s="29"/>
      <c r="L84" s="18">
        <f t="shared" ref="L84:M84" si="102">L83</f>
        <v>539.29999999999995</v>
      </c>
      <c r="M84" s="18">
        <f t="shared" si="102"/>
        <v>485.3</v>
      </c>
      <c r="N84" s="18">
        <f t="shared" si="37"/>
        <v>89.987020211385143</v>
      </c>
    </row>
    <row r="85" spans="1:14" x14ac:dyDescent="0.25">
      <c r="A85" s="43" t="s">
        <v>137</v>
      </c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2"/>
    </row>
    <row r="86" spans="1:14" x14ac:dyDescent="0.25">
      <c r="A86" s="48" t="s">
        <v>39</v>
      </c>
      <c r="B86" s="47"/>
      <c r="C86" s="16">
        <f t="shared" ref="C86:D86" si="103">I86+L86+F86</f>
        <v>5092</v>
      </c>
      <c r="D86" s="16">
        <f t="shared" si="103"/>
        <v>5092</v>
      </c>
      <c r="E86" s="16">
        <f t="shared" si="95"/>
        <v>100</v>
      </c>
      <c r="F86" s="18"/>
      <c r="G86" s="18"/>
      <c r="H86" s="24"/>
      <c r="I86" s="18">
        <v>5092</v>
      </c>
      <c r="J86" s="18">
        <v>5092</v>
      </c>
      <c r="K86" s="16">
        <f t="shared" ref="K86:K87" si="104">J86/I86*100</f>
        <v>100</v>
      </c>
      <c r="L86" s="16">
        <v>0</v>
      </c>
      <c r="M86" s="16">
        <v>0</v>
      </c>
      <c r="N86" s="16" t="e">
        <f t="shared" si="37"/>
        <v>#DIV/0!</v>
      </c>
    </row>
    <row r="87" spans="1:14" x14ac:dyDescent="0.25">
      <c r="A87" s="65" t="s">
        <v>40</v>
      </c>
      <c r="B87" s="71"/>
      <c r="C87" s="18">
        <f>C86</f>
        <v>5092</v>
      </c>
      <c r="D87" s="18">
        <f>D86</f>
        <v>5092</v>
      </c>
      <c r="E87" s="16">
        <f t="shared" si="95"/>
        <v>100</v>
      </c>
      <c r="F87" s="18">
        <f t="shared" ref="F87:G87" si="105">F86</f>
        <v>0</v>
      </c>
      <c r="G87" s="18">
        <f t="shared" si="105"/>
        <v>0</v>
      </c>
      <c r="H87" s="24"/>
      <c r="I87" s="18">
        <f t="shared" ref="I87:J87" si="106">I86</f>
        <v>5092</v>
      </c>
      <c r="J87" s="18">
        <f t="shared" si="106"/>
        <v>5092</v>
      </c>
      <c r="K87" s="16">
        <f t="shared" si="104"/>
        <v>100</v>
      </c>
      <c r="L87" s="18">
        <f t="shared" ref="L87:M87" si="107">L86</f>
        <v>0</v>
      </c>
      <c r="M87" s="18">
        <f t="shared" si="107"/>
        <v>0</v>
      </c>
      <c r="N87" s="16" t="e">
        <f t="shared" si="37"/>
        <v>#DIV/0!</v>
      </c>
    </row>
    <row r="88" spans="1:14" x14ac:dyDescent="0.25">
      <c r="A88" s="67" t="s">
        <v>53</v>
      </c>
      <c r="B88" s="55"/>
      <c r="C88" s="10">
        <f>C59+C63+C66+C69+C72+C75+C78+C81+C84+C87</f>
        <v>15947.9</v>
      </c>
      <c r="D88" s="10">
        <f>D59+D63+D66+D69+D72+D75+D78+D81+D84+D87</f>
        <v>11901.7</v>
      </c>
      <c r="E88" s="10">
        <f t="shared" si="88"/>
        <v>74.628634491061533</v>
      </c>
      <c r="F88" s="10">
        <f t="shared" ref="F88:G88" si="108">F59+F63+F66+F69+F72+F75+F78+F81+F84+F87</f>
        <v>118.1</v>
      </c>
      <c r="G88" s="10">
        <f t="shared" si="108"/>
        <v>118.1</v>
      </c>
      <c r="H88" s="10">
        <f>G88/F88*100</f>
        <v>100</v>
      </c>
      <c r="I88" s="10">
        <f t="shared" ref="I88:J88" si="109">I59+I63+I66+I69+I72+I75+I78+I81+I84+I87</f>
        <v>10598.3</v>
      </c>
      <c r="J88" s="10">
        <f t="shared" si="109"/>
        <v>9441</v>
      </c>
      <c r="K88" s="10">
        <f t="shared" ref="K88" si="110">J88/I88*100</f>
        <v>89.080324202938215</v>
      </c>
      <c r="L88" s="10">
        <f t="shared" ref="L88:M88" si="111">L59+L63+L66+L69+L72+L75+L78+L81+L84+L87</f>
        <v>5231.5</v>
      </c>
      <c r="M88" s="10">
        <f t="shared" si="111"/>
        <v>2342.6</v>
      </c>
      <c r="N88" s="10">
        <f t="shared" si="37"/>
        <v>44.77874414603842</v>
      </c>
    </row>
    <row r="89" spans="1:14" ht="22.5" customHeight="1" x14ac:dyDescent="0.35">
      <c r="A89" s="30" t="s">
        <v>20</v>
      </c>
      <c r="B89" s="62" t="s">
        <v>5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4"/>
    </row>
    <row r="90" spans="1:14" ht="22.5" customHeight="1" x14ac:dyDescent="0.25">
      <c r="A90" s="51" t="s">
        <v>52</v>
      </c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3"/>
    </row>
    <row r="91" spans="1:14" ht="22.5" customHeight="1" x14ac:dyDescent="0.25">
      <c r="A91" s="68" t="s">
        <v>39</v>
      </c>
      <c r="B91" s="55"/>
      <c r="C91" s="16">
        <f t="shared" ref="C91" si="112">I91+L91+F91</f>
        <v>1126</v>
      </c>
      <c r="D91" s="16">
        <f>J91+M91+G91</f>
        <v>1112.5999999999999</v>
      </c>
      <c r="E91" s="16">
        <f t="shared" ref="E91:E92" si="113">D91/C91*100</f>
        <v>98.809946714031966</v>
      </c>
      <c r="F91" s="16"/>
      <c r="G91" s="16"/>
      <c r="H91" s="16"/>
      <c r="I91" s="16"/>
      <c r="J91" s="16"/>
      <c r="K91" s="16"/>
      <c r="L91" s="16">
        <v>1126</v>
      </c>
      <c r="M91" s="16">
        <v>1112.5999999999999</v>
      </c>
      <c r="N91" s="16">
        <f t="shared" si="37"/>
        <v>98.809946714031966</v>
      </c>
    </row>
    <row r="92" spans="1:14" ht="15.75" customHeight="1" x14ac:dyDescent="0.25">
      <c r="A92" s="49" t="s">
        <v>40</v>
      </c>
      <c r="B92" s="50"/>
      <c r="C92" s="18">
        <f>C91</f>
        <v>1126</v>
      </c>
      <c r="D92" s="18">
        <f>D91</f>
        <v>1112.5999999999999</v>
      </c>
      <c r="E92" s="18">
        <f t="shared" si="113"/>
        <v>98.809946714031966</v>
      </c>
      <c r="F92" s="18">
        <f t="shared" ref="F92:G92" si="114">F91</f>
        <v>0</v>
      </c>
      <c r="G92" s="18">
        <f t="shared" si="114"/>
        <v>0</v>
      </c>
      <c r="H92" s="18"/>
      <c r="I92" s="18">
        <f t="shared" ref="I92:M92" si="115">I91</f>
        <v>0</v>
      </c>
      <c r="J92" s="18">
        <f t="shared" si="115"/>
        <v>0</v>
      </c>
      <c r="K92" s="8"/>
      <c r="L92" s="18">
        <f t="shared" si="115"/>
        <v>1126</v>
      </c>
      <c r="M92" s="18">
        <f t="shared" si="115"/>
        <v>1112.5999999999999</v>
      </c>
      <c r="N92" s="18">
        <f t="shared" si="37"/>
        <v>98.809946714031966</v>
      </c>
    </row>
    <row r="93" spans="1:14" ht="15.75" customHeight="1" x14ac:dyDescent="0.25">
      <c r="A93" s="51" t="s">
        <v>115</v>
      </c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3"/>
    </row>
    <row r="94" spans="1:14" x14ac:dyDescent="0.25">
      <c r="A94" s="68" t="s">
        <v>39</v>
      </c>
      <c r="B94" s="55"/>
      <c r="C94" s="16">
        <f t="shared" ref="C94" si="116">I94+L94+F94</f>
        <v>20</v>
      </c>
      <c r="D94" s="16">
        <f t="shared" ref="D94" si="117">J94+M94+G94</f>
        <v>20</v>
      </c>
      <c r="E94" s="16">
        <f t="shared" ref="E94:E98" si="118">D94/C94*100</f>
        <v>100</v>
      </c>
      <c r="F94" s="16"/>
      <c r="G94" s="16"/>
      <c r="H94" s="16"/>
      <c r="I94" s="16"/>
      <c r="J94" s="16"/>
      <c r="K94" s="16"/>
      <c r="L94" s="16">
        <v>20</v>
      </c>
      <c r="M94" s="16">
        <v>20</v>
      </c>
      <c r="N94" s="16">
        <f t="shared" si="37"/>
        <v>100</v>
      </c>
    </row>
    <row r="95" spans="1:14" ht="34.5" customHeight="1" x14ac:dyDescent="0.25">
      <c r="A95" s="68" t="s">
        <v>44</v>
      </c>
      <c r="B95" s="55"/>
      <c r="C95" s="16">
        <f t="shared" ref="C95:C97" si="119">I95+L95+F95</f>
        <v>200</v>
      </c>
      <c r="D95" s="16">
        <f t="shared" ref="D95:D97" si="120">J95+M95+G95</f>
        <v>197.3</v>
      </c>
      <c r="E95" s="16">
        <f t="shared" si="118"/>
        <v>98.65</v>
      </c>
      <c r="F95" s="16"/>
      <c r="G95" s="16"/>
      <c r="H95" s="16"/>
      <c r="I95" s="16"/>
      <c r="J95" s="16"/>
      <c r="K95" s="16"/>
      <c r="L95" s="16">
        <v>200</v>
      </c>
      <c r="M95" s="16">
        <v>197.3</v>
      </c>
      <c r="N95" s="16">
        <f t="shared" si="37"/>
        <v>98.65</v>
      </c>
    </row>
    <row r="96" spans="1:14" ht="30.75" hidden="1" customHeight="1" x14ac:dyDescent="0.25">
      <c r="A96" s="48" t="s">
        <v>45</v>
      </c>
      <c r="B96" s="47"/>
      <c r="C96" s="16">
        <f t="shared" si="119"/>
        <v>0</v>
      </c>
      <c r="D96" s="16">
        <f t="shared" si="120"/>
        <v>0</v>
      </c>
      <c r="E96" s="16" t="e">
        <f t="shared" si="118"/>
        <v>#DIV/0!</v>
      </c>
      <c r="F96" s="16"/>
      <c r="G96" s="16"/>
      <c r="H96" s="16"/>
      <c r="I96" s="16"/>
      <c r="J96" s="16"/>
      <c r="K96" s="16"/>
      <c r="L96" s="16">
        <v>0</v>
      </c>
      <c r="M96" s="16">
        <v>0</v>
      </c>
      <c r="N96" s="16" t="e">
        <f t="shared" si="37"/>
        <v>#DIV/0!</v>
      </c>
    </row>
    <row r="97" spans="1:14" ht="35.25" hidden="1" customHeight="1" x14ac:dyDescent="0.25">
      <c r="A97" s="48" t="s">
        <v>46</v>
      </c>
      <c r="B97" s="47"/>
      <c r="C97" s="16">
        <f t="shared" si="119"/>
        <v>0</v>
      </c>
      <c r="D97" s="16">
        <f t="shared" si="120"/>
        <v>0</v>
      </c>
      <c r="E97" s="16"/>
      <c r="F97" s="16"/>
      <c r="G97" s="16"/>
      <c r="H97" s="16"/>
      <c r="I97" s="16"/>
      <c r="J97" s="16"/>
      <c r="K97" s="16"/>
      <c r="L97" s="16">
        <v>0</v>
      </c>
      <c r="M97" s="16">
        <v>0</v>
      </c>
      <c r="N97" s="16" t="e">
        <f t="shared" si="37"/>
        <v>#DIV/0!</v>
      </c>
    </row>
    <row r="98" spans="1:14" ht="17.25" customHeight="1" x14ac:dyDescent="0.25">
      <c r="A98" s="65" t="s">
        <v>40</v>
      </c>
      <c r="B98" s="50"/>
      <c r="C98" s="18">
        <f>C94+C95+C96+C97</f>
        <v>220</v>
      </c>
      <c r="D98" s="18">
        <f>D94+D95+D96+D97</f>
        <v>217.3</v>
      </c>
      <c r="E98" s="18">
        <f t="shared" si="118"/>
        <v>98.77272727272728</v>
      </c>
      <c r="F98" s="18">
        <f t="shared" ref="F98:G98" si="121">F94+F95+F96+F97</f>
        <v>0</v>
      </c>
      <c r="G98" s="18">
        <f t="shared" si="121"/>
        <v>0</v>
      </c>
      <c r="H98" s="18"/>
      <c r="I98" s="18">
        <f t="shared" ref="I98:J98" si="122">I94+I95+I96+I97</f>
        <v>0</v>
      </c>
      <c r="J98" s="18">
        <f t="shared" si="122"/>
        <v>0</v>
      </c>
      <c r="K98" s="18"/>
      <c r="L98" s="18">
        <f>SUM(L94:L97)</f>
        <v>220</v>
      </c>
      <c r="M98" s="18">
        <f>SUM(M94:M97)</f>
        <v>217.3</v>
      </c>
      <c r="N98" s="18">
        <f t="shared" si="37"/>
        <v>98.77272727272728</v>
      </c>
    </row>
    <row r="99" spans="1:14" ht="19.5" customHeight="1" x14ac:dyDescent="0.25">
      <c r="A99" s="87" t="s">
        <v>112</v>
      </c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9"/>
    </row>
    <row r="100" spans="1:14" ht="17.25" customHeight="1" x14ac:dyDescent="0.25">
      <c r="A100" s="68" t="s">
        <v>39</v>
      </c>
      <c r="B100" s="55"/>
      <c r="C100" s="16">
        <f t="shared" ref="C100:C101" si="123">I100+L100+F100</f>
        <v>0</v>
      </c>
      <c r="D100" s="16">
        <f t="shared" ref="D100:D101" si="124">J100+M100+G100</f>
        <v>0</v>
      </c>
      <c r="E100" s="16"/>
      <c r="F100" s="18"/>
      <c r="G100" s="18"/>
      <c r="H100" s="16"/>
      <c r="I100" s="18"/>
      <c r="J100" s="18"/>
      <c r="K100" s="16"/>
      <c r="L100" s="16">
        <v>0</v>
      </c>
      <c r="M100" s="16">
        <v>0</v>
      </c>
      <c r="N100" s="16"/>
    </row>
    <row r="101" spans="1:14" ht="32.25" customHeight="1" x14ac:dyDescent="0.25">
      <c r="A101" s="68" t="s">
        <v>44</v>
      </c>
      <c r="B101" s="55"/>
      <c r="C101" s="16">
        <f t="shared" si="123"/>
        <v>650</v>
      </c>
      <c r="D101" s="16">
        <f t="shared" si="124"/>
        <v>598</v>
      </c>
      <c r="E101" s="16">
        <f t="shared" ref="E101:E102" si="125">D101/C101*100</f>
        <v>92</v>
      </c>
      <c r="F101" s="18"/>
      <c r="G101" s="18"/>
      <c r="H101" s="16"/>
      <c r="I101" s="18"/>
      <c r="J101" s="18"/>
      <c r="K101" s="16"/>
      <c r="L101" s="16">
        <v>650</v>
      </c>
      <c r="M101" s="16">
        <v>598</v>
      </c>
      <c r="N101" s="16">
        <f t="shared" si="37"/>
        <v>92</v>
      </c>
    </row>
    <row r="102" spans="1:14" ht="17.25" customHeight="1" x14ac:dyDescent="0.25">
      <c r="A102" s="65" t="s">
        <v>40</v>
      </c>
      <c r="B102" s="50"/>
      <c r="C102" s="18">
        <f>C100+C101</f>
        <v>650</v>
      </c>
      <c r="D102" s="18">
        <f>D100+D101</f>
        <v>598</v>
      </c>
      <c r="E102" s="16">
        <f t="shared" si="125"/>
        <v>92</v>
      </c>
      <c r="F102" s="18">
        <f t="shared" ref="F102:G102" si="126">F100+F101</f>
        <v>0</v>
      </c>
      <c r="G102" s="18">
        <f t="shared" si="126"/>
        <v>0</v>
      </c>
      <c r="H102" s="16"/>
      <c r="I102" s="18">
        <f t="shared" ref="I102:J102" si="127">I100+I101</f>
        <v>0</v>
      </c>
      <c r="J102" s="18">
        <f t="shared" si="127"/>
        <v>0</v>
      </c>
      <c r="K102" s="16"/>
      <c r="L102" s="18">
        <f t="shared" ref="L102:N102" si="128">L100+L101</f>
        <v>650</v>
      </c>
      <c r="M102" s="18">
        <f t="shared" si="128"/>
        <v>598</v>
      </c>
      <c r="N102" s="18">
        <f t="shared" si="128"/>
        <v>92</v>
      </c>
    </row>
    <row r="103" spans="1:14" ht="15.75" customHeight="1" x14ac:dyDescent="0.25">
      <c r="A103" s="67" t="s">
        <v>53</v>
      </c>
      <c r="B103" s="55"/>
      <c r="C103" s="8">
        <f>C92+C98+C102</f>
        <v>1996</v>
      </c>
      <c r="D103" s="8">
        <f>D92+D98+D102</f>
        <v>1927.8999999999999</v>
      </c>
      <c r="E103" s="8">
        <f t="shared" ref="E103" si="129">D103/C103*100</f>
        <v>96.588176352705403</v>
      </c>
      <c r="F103" s="8">
        <f t="shared" ref="F103:G103" si="130">F92+F98+F102</f>
        <v>0</v>
      </c>
      <c r="G103" s="8">
        <f t="shared" si="130"/>
        <v>0</v>
      </c>
      <c r="H103" s="8"/>
      <c r="I103" s="8">
        <f t="shared" ref="I103:M103" si="131">I92+I98+I102</f>
        <v>0</v>
      </c>
      <c r="J103" s="8">
        <f t="shared" si="131"/>
        <v>0</v>
      </c>
      <c r="K103" s="8"/>
      <c r="L103" s="8">
        <f t="shared" si="131"/>
        <v>1996</v>
      </c>
      <c r="M103" s="8">
        <f t="shared" si="131"/>
        <v>1927.8999999999999</v>
      </c>
      <c r="N103" s="8">
        <f t="shared" si="37"/>
        <v>96.588176352705403</v>
      </c>
    </row>
    <row r="104" spans="1:14" ht="16.5" customHeight="1" x14ac:dyDescent="0.25">
      <c r="A104" s="31" t="s">
        <v>21</v>
      </c>
      <c r="B104" s="57" t="s">
        <v>6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9"/>
    </row>
    <row r="105" spans="1:14" ht="32.25" customHeight="1" x14ac:dyDescent="0.25">
      <c r="A105" s="43" t="s">
        <v>109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5"/>
    </row>
    <row r="106" spans="1:14" s="2" customFormat="1" x14ac:dyDescent="0.25">
      <c r="A106" s="46" t="s">
        <v>39</v>
      </c>
      <c r="B106" s="47"/>
      <c r="C106" s="16">
        <f t="shared" ref="C106" si="132">I106+L106+F106</f>
        <v>11600</v>
      </c>
      <c r="D106" s="16">
        <f t="shared" ref="D106" si="133">J106+M106+G106</f>
        <v>8858.4</v>
      </c>
      <c r="E106" s="16">
        <f t="shared" ref="E106:E108" si="134">D106/C106*100</f>
        <v>76.365517241379308</v>
      </c>
      <c r="F106" s="16"/>
      <c r="G106" s="16"/>
      <c r="H106" s="16"/>
      <c r="I106" s="16"/>
      <c r="J106" s="16"/>
      <c r="K106" s="16"/>
      <c r="L106" s="32">
        <v>11600</v>
      </c>
      <c r="M106" s="32">
        <v>8858.4</v>
      </c>
      <c r="N106" s="16">
        <f t="shared" si="37"/>
        <v>76.365517241379308</v>
      </c>
    </row>
    <row r="107" spans="1:14" ht="30.75" hidden="1" customHeight="1" x14ac:dyDescent="0.25">
      <c r="A107" s="46" t="s">
        <v>54</v>
      </c>
      <c r="B107" s="47"/>
      <c r="C107" s="16">
        <v>0</v>
      </c>
      <c r="D107" s="16">
        <v>0</v>
      </c>
      <c r="E107" s="16" t="e">
        <f t="shared" si="134"/>
        <v>#DIV/0!</v>
      </c>
      <c r="F107" s="16"/>
      <c r="G107" s="16"/>
      <c r="H107" s="16"/>
      <c r="I107" s="16"/>
      <c r="J107" s="16"/>
      <c r="K107" s="16"/>
      <c r="L107" s="27">
        <f t="shared" ref="L107" si="135">C107-F107-I107</f>
        <v>0</v>
      </c>
      <c r="M107" s="27">
        <f t="shared" ref="M107" si="136">D107-G107-J107</f>
        <v>0</v>
      </c>
      <c r="N107" s="17" t="e">
        <f t="shared" si="37"/>
        <v>#DIV/0!</v>
      </c>
    </row>
    <row r="108" spans="1:14" x14ac:dyDescent="0.25">
      <c r="A108" s="67" t="s">
        <v>40</v>
      </c>
      <c r="B108" s="90"/>
      <c r="C108" s="18">
        <f>C106+C107</f>
        <v>11600</v>
      </c>
      <c r="D108" s="18">
        <f>D106+D107</f>
        <v>8858.4</v>
      </c>
      <c r="E108" s="18">
        <f t="shared" si="134"/>
        <v>76.365517241379308</v>
      </c>
      <c r="F108" s="18">
        <f t="shared" ref="F108:G108" si="137">F106+F107</f>
        <v>0</v>
      </c>
      <c r="G108" s="18">
        <f t="shared" si="137"/>
        <v>0</v>
      </c>
      <c r="H108" s="18"/>
      <c r="I108" s="18">
        <f t="shared" ref="I108:J108" si="138">I106+I107</f>
        <v>0</v>
      </c>
      <c r="J108" s="18">
        <f t="shared" si="138"/>
        <v>0</v>
      </c>
      <c r="K108" s="18"/>
      <c r="L108" s="33">
        <f>SUM(L106:L107)</f>
        <v>11600</v>
      </c>
      <c r="M108" s="33">
        <f>SUM(M106:M107)</f>
        <v>8858.4</v>
      </c>
      <c r="N108" s="18">
        <f t="shared" si="37"/>
        <v>76.365517241379308</v>
      </c>
    </row>
    <row r="109" spans="1:14" ht="25.5" customHeight="1" x14ac:dyDescent="0.25">
      <c r="A109" s="51" t="s">
        <v>55</v>
      </c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3"/>
    </row>
    <row r="110" spans="1:14" x14ac:dyDescent="0.25">
      <c r="A110" s="46" t="s">
        <v>39</v>
      </c>
      <c r="B110" s="47"/>
      <c r="C110" s="16">
        <f t="shared" ref="C110" si="139">I110+L110+F110</f>
        <v>8231.5</v>
      </c>
      <c r="D110" s="16">
        <f t="shared" ref="D110" si="140">J110+M110+G110</f>
        <v>6593.9</v>
      </c>
      <c r="E110" s="16">
        <f t="shared" ref="E110:E111" si="141">D110/C110*100</f>
        <v>80.105691550750151</v>
      </c>
      <c r="F110" s="16"/>
      <c r="G110" s="16"/>
      <c r="H110" s="16"/>
      <c r="I110" s="16"/>
      <c r="J110" s="16"/>
      <c r="K110" s="16"/>
      <c r="L110" s="16">
        <v>8231.5</v>
      </c>
      <c r="M110" s="16">
        <v>6593.9</v>
      </c>
      <c r="N110" s="16">
        <f t="shared" ref="N110:N167" si="142">M110/L110*100</f>
        <v>80.105691550750151</v>
      </c>
    </row>
    <row r="111" spans="1:14" x14ac:dyDescent="0.25">
      <c r="A111" s="49" t="s">
        <v>40</v>
      </c>
      <c r="B111" s="50"/>
      <c r="C111" s="18">
        <f>C110</f>
        <v>8231.5</v>
      </c>
      <c r="D111" s="18">
        <f>D110</f>
        <v>6593.9</v>
      </c>
      <c r="E111" s="18">
        <f t="shared" si="141"/>
        <v>80.105691550750151</v>
      </c>
      <c r="F111" s="18">
        <f t="shared" ref="F111:G111" si="143">F110</f>
        <v>0</v>
      </c>
      <c r="G111" s="18">
        <f t="shared" si="143"/>
        <v>0</v>
      </c>
      <c r="H111" s="18"/>
      <c r="I111" s="18">
        <f t="shared" ref="I111:J111" si="144">I110</f>
        <v>0</v>
      </c>
      <c r="J111" s="18">
        <f t="shared" si="144"/>
        <v>0</v>
      </c>
      <c r="K111" s="18"/>
      <c r="L111" s="18">
        <f>L110</f>
        <v>8231.5</v>
      </c>
      <c r="M111" s="18">
        <f>M110</f>
        <v>6593.9</v>
      </c>
      <c r="N111" s="18">
        <f t="shared" si="142"/>
        <v>80.105691550750151</v>
      </c>
    </row>
    <row r="112" spans="1:14" ht="34.5" customHeight="1" x14ac:dyDescent="0.25">
      <c r="A112" s="51" t="s">
        <v>56</v>
      </c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3"/>
    </row>
    <row r="113" spans="1:14" ht="18.75" customHeight="1" x14ac:dyDescent="0.25">
      <c r="A113" s="46" t="s">
        <v>39</v>
      </c>
      <c r="B113" s="47"/>
      <c r="C113" s="16">
        <f t="shared" ref="C113" si="145">I113+L113+F113</f>
        <v>600</v>
      </c>
      <c r="D113" s="16">
        <f t="shared" ref="D113" si="146">J113+M113+G113</f>
        <v>379</v>
      </c>
      <c r="E113" s="16">
        <f t="shared" ref="E113:E116" si="147">D113/C113*100</f>
        <v>63.166666666666671</v>
      </c>
      <c r="F113" s="16"/>
      <c r="G113" s="16"/>
      <c r="H113" s="16"/>
      <c r="I113" s="16"/>
      <c r="J113" s="16"/>
      <c r="K113" s="16"/>
      <c r="L113" s="16">
        <v>600</v>
      </c>
      <c r="M113" s="16">
        <v>379</v>
      </c>
      <c r="N113" s="16">
        <f t="shared" si="142"/>
        <v>63.166666666666671</v>
      </c>
    </row>
    <row r="114" spans="1:14" ht="34.5" hidden="1" customHeight="1" x14ac:dyDescent="0.25">
      <c r="A114" s="48" t="s">
        <v>99</v>
      </c>
      <c r="B114" s="47"/>
      <c r="C114" s="16">
        <f t="shared" ref="C114" si="148">I114+L114+F114</f>
        <v>0</v>
      </c>
      <c r="D114" s="16">
        <f t="shared" ref="D114" si="149">J114+M114+G114</f>
        <v>0</v>
      </c>
      <c r="E114" s="16" t="e">
        <f t="shared" si="147"/>
        <v>#DIV/0!</v>
      </c>
      <c r="F114" s="16"/>
      <c r="G114" s="16"/>
      <c r="H114" s="16"/>
      <c r="I114" s="16">
        <v>0</v>
      </c>
      <c r="J114" s="16">
        <v>0</v>
      </c>
      <c r="K114" s="16"/>
      <c r="L114" s="16">
        <v>0</v>
      </c>
      <c r="M114" s="16">
        <v>0</v>
      </c>
      <c r="N114" s="16" t="e">
        <f t="shared" si="142"/>
        <v>#DIV/0!</v>
      </c>
    </row>
    <row r="115" spans="1:14" x14ac:dyDescent="0.25">
      <c r="A115" s="49" t="s">
        <v>40</v>
      </c>
      <c r="B115" s="50"/>
      <c r="C115" s="8">
        <f t="shared" ref="C115" si="150">I115+L115+F115</f>
        <v>600</v>
      </c>
      <c r="D115" s="8">
        <f t="shared" ref="D115" si="151">J115+M115+G115</f>
        <v>379</v>
      </c>
      <c r="E115" s="16">
        <f t="shared" si="147"/>
        <v>63.166666666666671</v>
      </c>
      <c r="F115" s="18">
        <f>SUM(F113:F114)</f>
        <v>0</v>
      </c>
      <c r="G115" s="18">
        <f>SUM(G113:G114)</f>
        <v>0</v>
      </c>
      <c r="H115" s="16"/>
      <c r="I115" s="18">
        <f>SUM(I113:I114)</f>
        <v>0</v>
      </c>
      <c r="J115" s="18">
        <f>SUM(J113:J114)</f>
        <v>0</v>
      </c>
      <c r="K115" s="16"/>
      <c r="L115" s="18">
        <f>SUM(L113:L114)</f>
        <v>600</v>
      </c>
      <c r="M115" s="18">
        <f>SUM(M113:M114)</f>
        <v>379</v>
      </c>
      <c r="N115" s="18">
        <f t="shared" si="142"/>
        <v>63.166666666666671</v>
      </c>
    </row>
    <row r="116" spans="1:14" x14ac:dyDescent="0.25">
      <c r="A116" s="66" t="s">
        <v>53</v>
      </c>
      <c r="B116" s="90"/>
      <c r="C116" s="8">
        <f>C108+C111+C115</f>
        <v>20431.5</v>
      </c>
      <c r="D116" s="8">
        <f>D108+D111+D115</f>
        <v>15831.3</v>
      </c>
      <c r="E116" s="8">
        <f t="shared" si="147"/>
        <v>77.484766169884736</v>
      </c>
      <c r="F116" s="8"/>
      <c r="G116" s="8">
        <f t="shared" ref="G116" si="152">G108+G111+G115</f>
        <v>0</v>
      </c>
      <c r="H116" s="8"/>
      <c r="I116" s="8">
        <f t="shared" ref="I116:J116" si="153">I108+I111+I115</f>
        <v>0</v>
      </c>
      <c r="J116" s="8">
        <f t="shared" si="153"/>
        <v>0</v>
      </c>
      <c r="K116" s="8"/>
      <c r="L116" s="8">
        <f>L108+L111+L115</f>
        <v>20431.5</v>
      </c>
      <c r="M116" s="8">
        <f>M108+M111+M115</f>
        <v>15831.3</v>
      </c>
      <c r="N116" s="8">
        <f t="shared" si="142"/>
        <v>77.484766169884736</v>
      </c>
    </row>
    <row r="117" spans="1:14" ht="15.75" customHeight="1" x14ac:dyDescent="0.25">
      <c r="A117" s="26" t="s">
        <v>22</v>
      </c>
      <c r="B117" s="57" t="s">
        <v>7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9"/>
    </row>
    <row r="118" spans="1:14" ht="33.75" customHeight="1" x14ac:dyDescent="0.25">
      <c r="A118" s="51" t="s">
        <v>57</v>
      </c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3"/>
    </row>
    <row r="119" spans="1:14" ht="28.5" customHeight="1" x14ac:dyDescent="0.25">
      <c r="A119" s="46" t="s">
        <v>44</v>
      </c>
      <c r="B119" s="47"/>
      <c r="C119" s="28">
        <f t="shared" ref="C119" si="154">I119+L119+F119</f>
        <v>16171</v>
      </c>
      <c r="D119" s="28">
        <f t="shared" ref="D119" si="155">J119+M119+G119</f>
        <v>10787</v>
      </c>
      <c r="E119" s="28">
        <f t="shared" ref="E119:E124" si="156">D119/C119*100</f>
        <v>66.70583142662791</v>
      </c>
      <c r="F119" s="28"/>
      <c r="G119" s="28"/>
      <c r="H119" s="28"/>
      <c r="I119" s="28"/>
      <c r="J119" s="28"/>
      <c r="K119" s="28"/>
      <c r="L119" s="28">
        <v>16171</v>
      </c>
      <c r="M119" s="28">
        <v>10787</v>
      </c>
      <c r="N119" s="28">
        <f t="shared" si="142"/>
        <v>66.70583142662791</v>
      </c>
    </row>
    <row r="120" spans="1:14" x14ac:dyDescent="0.25">
      <c r="A120" s="48" t="s">
        <v>45</v>
      </c>
      <c r="B120" s="47"/>
      <c r="C120" s="28">
        <f t="shared" ref="C120:C123" si="157">I120+L120+F120</f>
        <v>754.1</v>
      </c>
      <c r="D120" s="28">
        <f t="shared" ref="D120:D123" si="158">J120+M120+G120</f>
        <v>423.3</v>
      </c>
      <c r="E120" s="28">
        <f t="shared" si="156"/>
        <v>56.13313884100252</v>
      </c>
      <c r="F120" s="28"/>
      <c r="G120" s="28"/>
      <c r="H120" s="28"/>
      <c r="I120" s="28"/>
      <c r="J120" s="28"/>
      <c r="K120" s="28"/>
      <c r="L120" s="28">
        <v>754.1</v>
      </c>
      <c r="M120" s="28">
        <v>423.3</v>
      </c>
      <c r="N120" s="28">
        <f t="shared" si="142"/>
        <v>56.13313884100252</v>
      </c>
    </row>
    <row r="121" spans="1:14" ht="30.75" customHeight="1" x14ac:dyDescent="0.25">
      <c r="A121" s="48" t="s">
        <v>46</v>
      </c>
      <c r="B121" s="47"/>
      <c r="C121" s="28">
        <f t="shared" si="157"/>
        <v>235.4</v>
      </c>
      <c r="D121" s="28">
        <f t="shared" si="158"/>
        <v>195.4</v>
      </c>
      <c r="E121" s="28">
        <f t="shared" si="156"/>
        <v>83.007646559048425</v>
      </c>
      <c r="F121" s="28"/>
      <c r="G121" s="28"/>
      <c r="H121" s="28"/>
      <c r="I121" s="28"/>
      <c r="J121" s="28"/>
      <c r="K121" s="28"/>
      <c r="L121" s="28">
        <v>235.4</v>
      </c>
      <c r="M121" s="28">
        <v>195.4</v>
      </c>
      <c r="N121" s="28">
        <f t="shared" si="142"/>
        <v>83.007646559048425</v>
      </c>
    </row>
    <row r="122" spans="1:14" ht="33.75" customHeight="1" x14ac:dyDescent="0.25">
      <c r="A122" s="48" t="s">
        <v>58</v>
      </c>
      <c r="B122" s="47"/>
      <c r="C122" s="28">
        <f t="shared" si="157"/>
        <v>50</v>
      </c>
      <c r="D122" s="28">
        <f t="shared" si="158"/>
        <v>0</v>
      </c>
      <c r="E122" s="28">
        <f t="shared" si="156"/>
        <v>0</v>
      </c>
      <c r="F122" s="28"/>
      <c r="G122" s="28"/>
      <c r="H122" s="28"/>
      <c r="I122" s="28"/>
      <c r="J122" s="28"/>
      <c r="K122" s="28"/>
      <c r="L122" s="28">
        <v>50</v>
      </c>
      <c r="M122" s="28">
        <v>0</v>
      </c>
      <c r="N122" s="28">
        <f>M122/L122*100</f>
        <v>0</v>
      </c>
    </row>
    <row r="123" spans="1:14" ht="18.75" customHeight="1" x14ac:dyDescent="0.25">
      <c r="A123" s="48" t="s">
        <v>39</v>
      </c>
      <c r="B123" s="47"/>
      <c r="C123" s="28">
        <f t="shared" si="157"/>
        <v>88</v>
      </c>
      <c r="D123" s="28">
        <f t="shared" si="158"/>
        <v>83.9</v>
      </c>
      <c r="E123" s="28">
        <f t="shared" si="156"/>
        <v>95.340909090909093</v>
      </c>
      <c r="F123" s="28"/>
      <c r="G123" s="28"/>
      <c r="H123" s="28"/>
      <c r="I123" s="28"/>
      <c r="J123" s="28"/>
      <c r="K123" s="28"/>
      <c r="L123" s="28">
        <v>88</v>
      </c>
      <c r="M123" s="28">
        <v>83.9</v>
      </c>
      <c r="N123" s="28">
        <f t="shared" si="142"/>
        <v>95.340909090909093</v>
      </c>
    </row>
    <row r="124" spans="1:14" x14ac:dyDescent="0.25">
      <c r="A124" s="49" t="s">
        <v>40</v>
      </c>
      <c r="B124" s="50"/>
      <c r="C124" s="29">
        <f>SUM(C119:C123)</f>
        <v>17298.5</v>
      </c>
      <c r="D124" s="29">
        <f>SUM(D119:D123)</f>
        <v>11489.599999999999</v>
      </c>
      <c r="E124" s="29">
        <f t="shared" si="156"/>
        <v>66.419631759979183</v>
      </c>
      <c r="F124" s="29">
        <f t="shared" ref="F124:G124" si="159">SUM(F119:F123)</f>
        <v>0</v>
      </c>
      <c r="G124" s="29">
        <f t="shared" si="159"/>
        <v>0</v>
      </c>
      <c r="H124" s="29"/>
      <c r="I124" s="29">
        <f t="shared" ref="I124:J124" si="160">SUM(I119:I123)</f>
        <v>0</v>
      </c>
      <c r="J124" s="29">
        <f t="shared" si="160"/>
        <v>0</v>
      </c>
      <c r="K124" s="10"/>
      <c r="L124" s="29">
        <f t="shared" ref="L124:M124" si="161">SUM(L119:L123)</f>
        <v>17298.5</v>
      </c>
      <c r="M124" s="29">
        <f t="shared" si="161"/>
        <v>11489.599999999999</v>
      </c>
      <c r="N124" s="29">
        <f t="shared" si="142"/>
        <v>66.419631759979183</v>
      </c>
    </row>
    <row r="125" spans="1:14" ht="15.75" customHeight="1" x14ac:dyDescent="0.25">
      <c r="A125" s="51" t="s">
        <v>59</v>
      </c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3"/>
    </row>
    <row r="126" spans="1:14" x14ac:dyDescent="0.25">
      <c r="A126" s="46" t="s">
        <v>39</v>
      </c>
      <c r="B126" s="47"/>
      <c r="C126" s="16">
        <f t="shared" ref="C126" si="162">I126+L126+F126</f>
        <v>400</v>
      </c>
      <c r="D126" s="16">
        <f t="shared" ref="D126" si="163">J126+M126+G126</f>
        <v>400</v>
      </c>
      <c r="E126" s="16">
        <f t="shared" ref="E126:E127" si="164">D126/C126*100</f>
        <v>100</v>
      </c>
      <c r="F126" s="16"/>
      <c r="G126" s="16"/>
      <c r="H126" s="16"/>
      <c r="I126" s="16"/>
      <c r="J126" s="16"/>
      <c r="K126" s="16"/>
      <c r="L126" s="16">
        <v>400</v>
      </c>
      <c r="M126" s="16">
        <v>400</v>
      </c>
      <c r="N126" s="16">
        <f t="shared" si="142"/>
        <v>100</v>
      </c>
    </row>
    <row r="127" spans="1:14" x14ac:dyDescent="0.25">
      <c r="A127" s="49" t="s">
        <v>40</v>
      </c>
      <c r="B127" s="50"/>
      <c r="C127" s="18">
        <f>C126</f>
        <v>400</v>
      </c>
      <c r="D127" s="18">
        <f>D126</f>
        <v>400</v>
      </c>
      <c r="E127" s="18">
        <f t="shared" si="164"/>
        <v>100</v>
      </c>
      <c r="F127" s="18">
        <f t="shared" ref="F127:G127" si="165">F126</f>
        <v>0</v>
      </c>
      <c r="G127" s="18">
        <f t="shared" si="165"/>
        <v>0</v>
      </c>
      <c r="H127" s="18"/>
      <c r="I127" s="18">
        <f t="shared" ref="I127:J127" si="166">I126</f>
        <v>0</v>
      </c>
      <c r="J127" s="18">
        <f t="shared" si="166"/>
        <v>0</v>
      </c>
      <c r="K127" s="18"/>
      <c r="L127" s="18">
        <f>L126</f>
        <v>400</v>
      </c>
      <c r="M127" s="18">
        <f>M126</f>
        <v>400</v>
      </c>
      <c r="N127" s="18">
        <f t="shared" si="142"/>
        <v>100</v>
      </c>
    </row>
    <row r="128" spans="1:14" ht="15.75" hidden="1" customHeight="1" x14ac:dyDescent="0.25">
      <c r="A128" s="51" t="s">
        <v>60</v>
      </c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3"/>
    </row>
    <row r="129" spans="1:14" hidden="1" x14ac:dyDescent="0.25">
      <c r="A129" s="46" t="s">
        <v>39</v>
      </c>
      <c r="B129" s="47"/>
      <c r="C129" s="16">
        <f t="shared" ref="C129:C130" si="167">I129+L129+F129</f>
        <v>0</v>
      </c>
      <c r="D129" s="16">
        <f t="shared" ref="D129:D130" si="168">J129+M129+G129</f>
        <v>0</v>
      </c>
      <c r="E129" s="16" t="e">
        <f t="shared" ref="E129:E132" si="169">D129/C129*100</f>
        <v>#DIV/0!</v>
      </c>
      <c r="F129" s="16"/>
      <c r="G129" s="16"/>
      <c r="H129" s="16"/>
      <c r="I129" s="16"/>
      <c r="J129" s="16"/>
      <c r="K129" s="16"/>
      <c r="L129" s="16"/>
      <c r="M129" s="16"/>
      <c r="N129" s="16" t="e">
        <f t="shared" si="142"/>
        <v>#DIV/0!</v>
      </c>
    </row>
    <row r="130" spans="1:14" ht="30" hidden="1" customHeight="1" x14ac:dyDescent="0.25">
      <c r="A130" s="46" t="s">
        <v>44</v>
      </c>
      <c r="B130" s="47"/>
      <c r="C130" s="16">
        <f t="shared" si="167"/>
        <v>0</v>
      </c>
      <c r="D130" s="16">
        <f t="shared" si="168"/>
        <v>0</v>
      </c>
      <c r="E130" s="16" t="e">
        <f t="shared" si="169"/>
        <v>#DIV/0!</v>
      </c>
      <c r="F130" s="16"/>
      <c r="G130" s="16"/>
      <c r="H130" s="16"/>
      <c r="I130" s="16"/>
      <c r="J130" s="16"/>
      <c r="K130" s="16"/>
      <c r="L130" s="16"/>
      <c r="M130" s="16"/>
      <c r="N130" s="16" t="e">
        <f t="shared" si="142"/>
        <v>#DIV/0!</v>
      </c>
    </row>
    <row r="131" spans="1:14" ht="30.75" hidden="1" customHeight="1" x14ac:dyDescent="0.25">
      <c r="A131" s="48" t="s">
        <v>58</v>
      </c>
      <c r="B131" s="47"/>
      <c r="C131" s="16">
        <v>0</v>
      </c>
      <c r="D131" s="16">
        <v>0</v>
      </c>
      <c r="E131" s="16" t="e">
        <f t="shared" si="169"/>
        <v>#DIV/0!</v>
      </c>
      <c r="F131" s="16"/>
      <c r="G131" s="16"/>
      <c r="H131" s="16"/>
      <c r="I131" s="16"/>
      <c r="J131" s="16"/>
      <c r="K131" s="16"/>
      <c r="L131" s="17">
        <f t="shared" ref="L131:L142" si="170">C131-F131-I131</f>
        <v>0</v>
      </c>
      <c r="M131" s="17">
        <f t="shared" ref="M131:M142" si="171">D131-G131-J131</f>
        <v>0</v>
      </c>
      <c r="N131" s="17" t="e">
        <f t="shared" si="142"/>
        <v>#DIV/0!</v>
      </c>
    </row>
    <row r="132" spans="1:14" hidden="1" x14ac:dyDescent="0.25">
      <c r="A132" s="49" t="s">
        <v>40</v>
      </c>
      <c r="B132" s="50"/>
      <c r="C132" s="18">
        <f>C129+C130+C131</f>
        <v>0</v>
      </c>
      <c r="D132" s="18">
        <f>D129+D130+D131</f>
        <v>0</v>
      </c>
      <c r="E132" s="18" t="e">
        <f t="shared" si="169"/>
        <v>#DIV/0!</v>
      </c>
      <c r="F132" s="18">
        <f t="shared" ref="F132:G132" si="172">F129+F130+F131</f>
        <v>0</v>
      </c>
      <c r="G132" s="18">
        <f t="shared" si="172"/>
        <v>0</v>
      </c>
      <c r="H132" s="18"/>
      <c r="I132" s="18">
        <f t="shared" ref="I132:J132" si="173">I129+I130+I131</f>
        <v>0</v>
      </c>
      <c r="J132" s="18">
        <f t="shared" si="173"/>
        <v>0</v>
      </c>
      <c r="K132" s="18"/>
      <c r="L132" s="18">
        <f>SUM(L129:L131)</f>
        <v>0</v>
      </c>
      <c r="M132" s="18">
        <f>SUM(M129:M131)</f>
        <v>0</v>
      </c>
      <c r="N132" s="18" t="e">
        <f t="shared" si="142"/>
        <v>#DIV/0!</v>
      </c>
    </row>
    <row r="133" spans="1:14" ht="15.75" customHeight="1" x14ac:dyDescent="0.25">
      <c r="A133" s="43" t="s">
        <v>61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5"/>
    </row>
    <row r="134" spans="1:14" x14ac:dyDescent="0.25">
      <c r="A134" s="46" t="s">
        <v>39</v>
      </c>
      <c r="B134" s="47"/>
      <c r="C134" s="16">
        <f t="shared" ref="C134:C137" si="174">I134+L134+F134</f>
        <v>100</v>
      </c>
      <c r="D134" s="16">
        <f t="shared" ref="D134:D137" si="175">J134+M134+G134</f>
        <v>56.3</v>
      </c>
      <c r="E134" s="16">
        <f t="shared" ref="E134:E138" si="176">D134/C134*100</f>
        <v>56.3</v>
      </c>
      <c r="F134" s="16"/>
      <c r="G134" s="16"/>
      <c r="H134" s="16"/>
      <c r="I134" s="16"/>
      <c r="J134" s="16"/>
      <c r="K134" s="16"/>
      <c r="L134" s="16">
        <v>100</v>
      </c>
      <c r="M134" s="16">
        <v>56.3</v>
      </c>
      <c r="N134" s="16">
        <f t="shared" si="142"/>
        <v>56.3</v>
      </c>
    </row>
    <row r="135" spans="1:14" ht="28.5" customHeight="1" x14ac:dyDescent="0.25">
      <c r="A135" s="46" t="s">
        <v>44</v>
      </c>
      <c r="B135" s="47"/>
      <c r="C135" s="16">
        <f t="shared" si="174"/>
        <v>4703</v>
      </c>
      <c r="D135" s="16">
        <f t="shared" si="175"/>
        <v>3901.3</v>
      </c>
      <c r="E135" s="16">
        <f t="shared" si="176"/>
        <v>82.953433978311722</v>
      </c>
      <c r="F135" s="16"/>
      <c r="G135" s="16"/>
      <c r="H135" s="16"/>
      <c r="I135" s="16"/>
      <c r="J135" s="16"/>
      <c r="K135" s="16"/>
      <c r="L135" s="16">
        <v>4703</v>
      </c>
      <c r="M135" s="16">
        <v>3901.3</v>
      </c>
      <c r="N135" s="16">
        <f t="shared" si="142"/>
        <v>82.953433978311722</v>
      </c>
    </row>
    <row r="136" spans="1:14" x14ac:dyDescent="0.25">
      <c r="A136" s="48" t="s">
        <v>45</v>
      </c>
      <c r="B136" s="47"/>
      <c r="C136" s="16">
        <f t="shared" si="174"/>
        <v>350</v>
      </c>
      <c r="D136" s="16">
        <f t="shared" si="175"/>
        <v>274.8</v>
      </c>
      <c r="E136" s="16">
        <f t="shared" si="176"/>
        <v>78.51428571428572</v>
      </c>
      <c r="F136" s="16"/>
      <c r="G136" s="16"/>
      <c r="H136" s="16"/>
      <c r="I136" s="16"/>
      <c r="J136" s="16"/>
      <c r="K136" s="16"/>
      <c r="L136" s="16">
        <v>350</v>
      </c>
      <c r="M136" s="16">
        <v>274.8</v>
      </c>
      <c r="N136" s="16">
        <f t="shared" si="142"/>
        <v>78.51428571428572</v>
      </c>
    </row>
    <row r="137" spans="1:14" ht="33.75" customHeight="1" x14ac:dyDescent="0.25">
      <c r="A137" s="48" t="s">
        <v>46</v>
      </c>
      <c r="B137" s="47"/>
      <c r="C137" s="16">
        <f t="shared" si="174"/>
        <v>400</v>
      </c>
      <c r="D137" s="16">
        <f t="shared" si="175"/>
        <v>335.2</v>
      </c>
      <c r="E137" s="16">
        <f t="shared" si="176"/>
        <v>83.8</v>
      </c>
      <c r="F137" s="16"/>
      <c r="G137" s="16"/>
      <c r="H137" s="16"/>
      <c r="I137" s="16"/>
      <c r="J137" s="16"/>
      <c r="K137" s="16"/>
      <c r="L137" s="16">
        <v>400</v>
      </c>
      <c r="M137" s="16">
        <v>335.2</v>
      </c>
      <c r="N137" s="16">
        <f t="shared" si="142"/>
        <v>83.8</v>
      </c>
    </row>
    <row r="138" spans="1:14" x14ac:dyDescent="0.25">
      <c r="A138" s="49" t="s">
        <v>40</v>
      </c>
      <c r="B138" s="50"/>
      <c r="C138" s="18">
        <f>C134+C135+C136+C137</f>
        <v>5553</v>
      </c>
      <c r="D138" s="18">
        <f>D134+D135+D136+D137</f>
        <v>4567.6000000000004</v>
      </c>
      <c r="E138" s="18">
        <f t="shared" si="176"/>
        <v>82.254637133081218</v>
      </c>
      <c r="F138" s="18">
        <f t="shared" ref="F138:G138" si="177">F134+F135+F136+F137</f>
        <v>0</v>
      </c>
      <c r="G138" s="18">
        <f t="shared" si="177"/>
        <v>0</v>
      </c>
      <c r="H138" s="18"/>
      <c r="I138" s="18">
        <f t="shared" ref="I138:J138" si="178">I134+I135+I136+I137</f>
        <v>0</v>
      </c>
      <c r="J138" s="18">
        <f t="shared" si="178"/>
        <v>0</v>
      </c>
      <c r="K138" s="18"/>
      <c r="L138" s="18">
        <f>SUM(L134:L137)</f>
        <v>5553</v>
      </c>
      <c r="M138" s="18">
        <f>SUM(M134:M137)</f>
        <v>4567.6000000000004</v>
      </c>
      <c r="N138" s="18">
        <f t="shared" si="142"/>
        <v>82.254637133081218</v>
      </c>
    </row>
    <row r="139" spans="1:14" ht="15.75" customHeight="1" x14ac:dyDescent="0.25">
      <c r="A139" s="51" t="s">
        <v>62</v>
      </c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3"/>
    </row>
    <row r="140" spans="1:14" x14ac:dyDescent="0.25">
      <c r="A140" s="46" t="s">
        <v>39</v>
      </c>
      <c r="B140" s="47"/>
      <c r="C140" s="38">
        <f t="shared" ref="C140" si="179">I140+L140+F140</f>
        <v>100</v>
      </c>
      <c r="D140" s="38">
        <f t="shared" ref="D140" si="180">J140+M140+G140</f>
        <v>99.8</v>
      </c>
      <c r="E140" s="38">
        <f t="shared" ref="E140:E143" si="181">D140/C140*100</f>
        <v>99.8</v>
      </c>
      <c r="F140" s="38"/>
      <c r="G140" s="38"/>
      <c r="H140" s="38"/>
      <c r="I140" s="38"/>
      <c r="J140" s="38"/>
      <c r="K140" s="38"/>
      <c r="L140" s="38">
        <v>100</v>
      </c>
      <c r="M140" s="38">
        <v>99.8</v>
      </c>
      <c r="N140" s="38">
        <f t="shared" si="142"/>
        <v>99.8</v>
      </c>
    </row>
    <row r="141" spans="1:14" hidden="1" x14ac:dyDescent="0.25">
      <c r="A141" s="48" t="s">
        <v>45</v>
      </c>
      <c r="B141" s="47"/>
      <c r="C141" s="38">
        <v>0</v>
      </c>
      <c r="D141" s="38">
        <v>0</v>
      </c>
      <c r="E141" s="38" t="e">
        <f t="shared" si="181"/>
        <v>#DIV/0!</v>
      </c>
      <c r="F141" s="38"/>
      <c r="G141" s="38"/>
      <c r="H141" s="38"/>
      <c r="I141" s="38"/>
      <c r="J141" s="38"/>
      <c r="K141" s="38"/>
      <c r="L141" s="39">
        <f t="shared" si="170"/>
        <v>0</v>
      </c>
      <c r="M141" s="39">
        <f t="shared" si="171"/>
        <v>0</v>
      </c>
      <c r="N141" s="39" t="e">
        <f t="shared" si="142"/>
        <v>#DIV/0!</v>
      </c>
    </row>
    <row r="142" spans="1:14" ht="30.75" hidden="1" customHeight="1" x14ac:dyDescent="0.25">
      <c r="A142" s="48" t="s">
        <v>58</v>
      </c>
      <c r="B142" s="47"/>
      <c r="C142" s="38">
        <v>0</v>
      </c>
      <c r="D142" s="38">
        <v>0</v>
      </c>
      <c r="E142" s="38" t="e">
        <f t="shared" si="181"/>
        <v>#DIV/0!</v>
      </c>
      <c r="F142" s="38"/>
      <c r="G142" s="38"/>
      <c r="H142" s="38"/>
      <c r="I142" s="38"/>
      <c r="J142" s="38"/>
      <c r="K142" s="38"/>
      <c r="L142" s="39">
        <f t="shared" si="170"/>
        <v>0</v>
      </c>
      <c r="M142" s="39">
        <f t="shared" si="171"/>
        <v>0</v>
      </c>
      <c r="N142" s="39" t="e">
        <f t="shared" si="142"/>
        <v>#DIV/0!</v>
      </c>
    </row>
    <row r="143" spans="1:14" x14ac:dyDescent="0.25">
      <c r="A143" s="49" t="s">
        <v>40</v>
      </c>
      <c r="B143" s="50"/>
      <c r="C143" s="40">
        <f>C140+C141+C142</f>
        <v>100</v>
      </c>
      <c r="D143" s="40">
        <f>D140+D141+D142</f>
        <v>99.8</v>
      </c>
      <c r="E143" s="40">
        <f t="shared" si="181"/>
        <v>99.8</v>
      </c>
      <c r="F143" s="40">
        <f t="shared" ref="F143:G143" si="182">F140+F141+F142</f>
        <v>0</v>
      </c>
      <c r="G143" s="40">
        <f t="shared" si="182"/>
        <v>0</v>
      </c>
      <c r="H143" s="40"/>
      <c r="I143" s="40">
        <f t="shared" ref="I143:J143" si="183">I140+I141+I142</f>
        <v>0</v>
      </c>
      <c r="J143" s="40">
        <f t="shared" si="183"/>
        <v>0</v>
      </c>
      <c r="K143" s="40"/>
      <c r="L143" s="40">
        <f>L140</f>
        <v>100</v>
      </c>
      <c r="M143" s="40">
        <f>M140</f>
        <v>99.8</v>
      </c>
      <c r="N143" s="40">
        <f t="shared" si="142"/>
        <v>99.8</v>
      </c>
    </row>
    <row r="144" spans="1:14" ht="15.75" customHeight="1" x14ac:dyDescent="0.25">
      <c r="A144" s="51" t="s">
        <v>63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3"/>
    </row>
    <row r="145" spans="1:14" ht="15.75" customHeight="1" x14ac:dyDescent="0.25">
      <c r="A145" s="46" t="s">
        <v>39</v>
      </c>
      <c r="B145" s="47"/>
      <c r="C145" s="38">
        <f t="shared" ref="C145" si="184">I145+L145+F145</f>
        <v>100</v>
      </c>
      <c r="D145" s="38">
        <f t="shared" ref="D145" si="185">J145+M145+G145</f>
        <v>87.5</v>
      </c>
      <c r="E145" s="38">
        <f t="shared" ref="E145:E146" si="186">D145/C145*100</f>
        <v>87.5</v>
      </c>
      <c r="F145" s="38"/>
      <c r="G145" s="38"/>
      <c r="H145" s="38"/>
      <c r="I145" s="38"/>
      <c r="J145" s="38"/>
      <c r="K145" s="38"/>
      <c r="L145" s="38">
        <v>100</v>
      </c>
      <c r="M145" s="38">
        <v>87.5</v>
      </c>
      <c r="N145" s="38">
        <f t="shared" si="142"/>
        <v>87.5</v>
      </c>
    </row>
    <row r="146" spans="1:14" ht="15.75" customHeight="1" x14ac:dyDescent="0.25">
      <c r="A146" s="49" t="s">
        <v>40</v>
      </c>
      <c r="B146" s="50"/>
      <c r="C146" s="40">
        <f>C145</f>
        <v>100</v>
      </c>
      <c r="D146" s="40">
        <f>D145</f>
        <v>87.5</v>
      </c>
      <c r="E146" s="40">
        <f t="shared" si="186"/>
        <v>87.5</v>
      </c>
      <c r="F146" s="40">
        <f t="shared" ref="F146:G146" si="187">F145</f>
        <v>0</v>
      </c>
      <c r="G146" s="40">
        <f t="shared" si="187"/>
        <v>0</v>
      </c>
      <c r="H146" s="40"/>
      <c r="I146" s="40">
        <f t="shared" ref="I146:J146" si="188">I145</f>
        <v>0</v>
      </c>
      <c r="J146" s="40">
        <f t="shared" si="188"/>
        <v>0</v>
      </c>
      <c r="K146" s="40"/>
      <c r="L146" s="40">
        <f>SUM(L145)</f>
        <v>100</v>
      </c>
      <c r="M146" s="40">
        <f>SUM(M145)</f>
        <v>87.5</v>
      </c>
      <c r="N146" s="40">
        <f t="shared" si="142"/>
        <v>87.5</v>
      </c>
    </row>
    <row r="147" spans="1:14" ht="15.75" customHeight="1" x14ac:dyDescent="0.25">
      <c r="A147" s="51" t="s">
        <v>64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3"/>
    </row>
    <row r="148" spans="1:14" x14ac:dyDescent="0.25">
      <c r="A148" s="46" t="s">
        <v>39</v>
      </c>
      <c r="B148" s="47"/>
      <c r="C148" s="38">
        <f t="shared" ref="C148" si="189">I148+L148+F148</f>
        <v>3605.2</v>
      </c>
      <c r="D148" s="38">
        <f t="shared" ref="D148" si="190">J148+M148+G148</f>
        <v>2545.6999999999998</v>
      </c>
      <c r="E148" s="38">
        <f t="shared" ref="E148:E150" si="191">D148/C148*100</f>
        <v>70.611893930988572</v>
      </c>
      <c r="F148" s="38"/>
      <c r="G148" s="38"/>
      <c r="H148" s="38"/>
      <c r="I148" s="38"/>
      <c r="J148" s="38"/>
      <c r="K148" s="38"/>
      <c r="L148" s="38">
        <v>3605.2</v>
      </c>
      <c r="M148" s="38">
        <v>2545.6999999999998</v>
      </c>
      <c r="N148" s="38">
        <f t="shared" si="142"/>
        <v>70.611893930988572</v>
      </c>
    </row>
    <row r="149" spans="1:14" x14ac:dyDescent="0.25">
      <c r="A149" s="49" t="s">
        <v>40</v>
      </c>
      <c r="B149" s="50"/>
      <c r="C149" s="40">
        <f>C148</f>
        <v>3605.2</v>
      </c>
      <c r="D149" s="40">
        <f>D148</f>
        <v>2545.6999999999998</v>
      </c>
      <c r="E149" s="40">
        <f t="shared" si="191"/>
        <v>70.611893930988572</v>
      </c>
      <c r="F149" s="40">
        <f t="shared" ref="F149:G149" si="192">F148</f>
        <v>0</v>
      </c>
      <c r="G149" s="40">
        <f t="shared" si="192"/>
        <v>0</v>
      </c>
      <c r="H149" s="40"/>
      <c r="I149" s="40">
        <f t="shared" ref="I149:M149" si="193">I148</f>
        <v>0</v>
      </c>
      <c r="J149" s="40">
        <f t="shared" si="193"/>
        <v>0</v>
      </c>
      <c r="K149" s="40"/>
      <c r="L149" s="40">
        <f t="shared" si="193"/>
        <v>3605.2</v>
      </c>
      <c r="M149" s="40">
        <f t="shared" si="193"/>
        <v>2545.6999999999998</v>
      </c>
      <c r="N149" s="38">
        <f t="shared" si="142"/>
        <v>70.611893930988572</v>
      </c>
    </row>
    <row r="150" spans="1:14" x14ac:dyDescent="0.25">
      <c r="A150" s="65" t="s">
        <v>53</v>
      </c>
      <c r="B150" s="50"/>
      <c r="C150" s="41">
        <f>C124+C127+C132+C138+C143+C146+C149</f>
        <v>27056.7</v>
      </c>
      <c r="D150" s="41">
        <f>D124+D127+D132+D138+D143+D146+D149</f>
        <v>19190.199999999997</v>
      </c>
      <c r="E150" s="41">
        <f t="shared" si="191"/>
        <v>70.925870486792547</v>
      </c>
      <c r="F150" s="41">
        <f>F124+F127+F132+F138+F143+F146+F149</f>
        <v>0</v>
      </c>
      <c r="G150" s="41">
        <f>G124+G127+G132+G138+G143+G146+G149</f>
        <v>0</v>
      </c>
      <c r="H150" s="38"/>
      <c r="I150" s="41">
        <f>I124+I127+I132+I138+I143+I146+I149</f>
        <v>0</v>
      </c>
      <c r="J150" s="41">
        <f>J124+J127+J132+J138+J143+J146+J149</f>
        <v>0</v>
      </c>
      <c r="K150" s="41"/>
      <c r="L150" s="41">
        <f>L124+L127+L132+L138+L143+L146+L149</f>
        <v>27056.7</v>
      </c>
      <c r="M150" s="41">
        <f>M124+M127+M132+M138+M143+M146+M149</f>
        <v>19190.199999999997</v>
      </c>
      <c r="N150" s="40">
        <f t="shared" si="142"/>
        <v>70.925870486792547</v>
      </c>
    </row>
    <row r="151" spans="1:14" ht="15.75" customHeight="1" x14ac:dyDescent="0.35">
      <c r="A151" s="26" t="s">
        <v>23</v>
      </c>
      <c r="B151" s="62" t="s">
        <v>8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4"/>
    </row>
    <row r="152" spans="1:14" ht="15.75" customHeight="1" x14ac:dyDescent="0.25">
      <c r="A152" s="43" t="s">
        <v>65</v>
      </c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5"/>
    </row>
    <row r="153" spans="1:14" x14ac:dyDescent="0.25">
      <c r="A153" s="48" t="s">
        <v>45</v>
      </c>
      <c r="B153" s="47"/>
      <c r="C153" s="28">
        <f>F153+I153+L153</f>
        <v>2869.8</v>
      </c>
      <c r="D153" s="28">
        <f>G153+J153+M153</f>
        <v>2053.1999999999998</v>
      </c>
      <c r="E153" s="28">
        <f t="shared" ref="E153:E154" si="194">D153/C153*100</f>
        <v>71.5450554045578</v>
      </c>
      <c r="F153" s="28"/>
      <c r="G153" s="28"/>
      <c r="H153" s="28"/>
      <c r="I153" s="28"/>
      <c r="J153" s="28"/>
      <c r="K153" s="28"/>
      <c r="L153" s="28">
        <v>2869.8</v>
      </c>
      <c r="M153" s="28">
        <v>2053.1999999999998</v>
      </c>
      <c r="N153" s="28">
        <f t="shared" si="142"/>
        <v>71.5450554045578</v>
      </c>
    </row>
    <row r="154" spans="1:14" x14ac:dyDescent="0.25">
      <c r="A154" s="65" t="s">
        <v>31</v>
      </c>
      <c r="B154" s="94"/>
      <c r="C154" s="29">
        <f>C153</f>
        <v>2869.8</v>
      </c>
      <c r="D154" s="29">
        <f>D153</f>
        <v>2053.1999999999998</v>
      </c>
      <c r="E154" s="29">
        <f t="shared" si="194"/>
        <v>71.5450554045578</v>
      </c>
      <c r="F154" s="29">
        <f t="shared" ref="F154:G154" si="195">F153</f>
        <v>0</v>
      </c>
      <c r="G154" s="29">
        <f t="shared" si="195"/>
        <v>0</v>
      </c>
      <c r="H154" s="29"/>
      <c r="I154" s="29">
        <f t="shared" ref="I154:J154" si="196">I153</f>
        <v>0</v>
      </c>
      <c r="J154" s="29">
        <f t="shared" si="196"/>
        <v>0</v>
      </c>
      <c r="K154" s="29"/>
      <c r="L154" s="29">
        <f>SUM(L153)</f>
        <v>2869.8</v>
      </c>
      <c r="M154" s="29">
        <f>SUM(M153)</f>
        <v>2053.1999999999998</v>
      </c>
      <c r="N154" s="29">
        <f t="shared" si="142"/>
        <v>71.5450554045578</v>
      </c>
    </row>
    <row r="155" spans="1:14" ht="15.75" customHeight="1" x14ac:dyDescent="0.25">
      <c r="A155" s="43" t="s">
        <v>66</v>
      </c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5"/>
    </row>
    <row r="156" spans="1:14" x14ac:dyDescent="0.25">
      <c r="A156" s="48" t="s">
        <v>45</v>
      </c>
      <c r="B156" s="47"/>
      <c r="C156" s="28">
        <f>F156+I156+L156</f>
        <v>67944.2</v>
      </c>
      <c r="D156" s="28">
        <f>G156+J156+M156</f>
        <v>49528.600000000006</v>
      </c>
      <c r="E156" s="28">
        <f t="shared" ref="E156:E158" si="197">D156/C156*100</f>
        <v>72.895994065718654</v>
      </c>
      <c r="F156" s="28"/>
      <c r="G156" s="28"/>
      <c r="H156" s="28"/>
      <c r="I156" s="28">
        <v>165.3</v>
      </c>
      <c r="J156" s="28">
        <v>105.8</v>
      </c>
      <c r="K156" s="28">
        <f t="shared" ref="K156:K158" si="198">J156/I156*100</f>
        <v>64.00483968542045</v>
      </c>
      <c r="L156" s="28">
        <v>67778.899999999994</v>
      </c>
      <c r="M156" s="28">
        <v>49422.8</v>
      </c>
      <c r="N156" s="36">
        <f t="shared" si="142"/>
        <v>72.917677920414775</v>
      </c>
    </row>
    <row r="157" spans="1:14" x14ac:dyDescent="0.25">
      <c r="A157" s="96" t="s">
        <v>134</v>
      </c>
      <c r="B157" s="97"/>
      <c r="C157" s="28">
        <f>F157+I157+L157</f>
        <v>8224</v>
      </c>
      <c r="D157" s="28">
        <f>G157+J157+M157</f>
        <v>8224</v>
      </c>
      <c r="E157" s="28"/>
      <c r="F157" s="28">
        <v>6808</v>
      </c>
      <c r="G157" s="28">
        <v>6808</v>
      </c>
      <c r="H157" s="28"/>
      <c r="I157" s="28">
        <v>592</v>
      </c>
      <c r="J157" s="28">
        <v>592</v>
      </c>
      <c r="K157" s="28">
        <f t="shared" si="198"/>
        <v>100</v>
      </c>
      <c r="L157" s="28">
        <v>824</v>
      </c>
      <c r="M157" s="28">
        <v>824</v>
      </c>
      <c r="N157" s="36">
        <f t="shared" si="142"/>
        <v>100</v>
      </c>
    </row>
    <row r="158" spans="1:14" x14ac:dyDescent="0.25">
      <c r="A158" s="66" t="s">
        <v>31</v>
      </c>
      <c r="B158" s="95"/>
      <c r="C158" s="29">
        <f>C156+C157</f>
        <v>76168.2</v>
      </c>
      <c r="D158" s="29">
        <f>D156+D157</f>
        <v>57752.600000000006</v>
      </c>
      <c r="E158" s="29">
        <f t="shared" si="197"/>
        <v>75.822456090599502</v>
      </c>
      <c r="F158" s="29">
        <f t="shared" ref="F158:G158" si="199">F156+F157</f>
        <v>6808</v>
      </c>
      <c r="G158" s="29">
        <f t="shared" si="199"/>
        <v>6808</v>
      </c>
      <c r="H158" s="29"/>
      <c r="I158" s="29">
        <f t="shared" ref="I158:J158" si="200">I156+I157</f>
        <v>757.3</v>
      </c>
      <c r="J158" s="29">
        <f t="shared" si="200"/>
        <v>697.8</v>
      </c>
      <c r="K158" s="29">
        <f t="shared" si="198"/>
        <v>92.143140102997492</v>
      </c>
      <c r="L158" s="29">
        <f t="shared" ref="L158:M158" si="201">L156+L157</f>
        <v>68602.899999999994</v>
      </c>
      <c r="M158" s="29">
        <f t="shared" si="201"/>
        <v>50246.8</v>
      </c>
      <c r="N158" s="29">
        <f t="shared" si="142"/>
        <v>73.242967862874607</v>
      </c>
    </row>
    <row r="159" spans="1:14" ht="15.75" customHeight="1" x14ac:dyDescent="0.25">
      <c r="A159" s="43" t="s">
        <v>67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5"/>
    </row>
    <row r="160" spans="1:14" x14ac:dyDescent="0.25">
      <c r="A160" s="48" t="s">
        <v>45</v>
      </c>
      <c r="B160" s="47"/>
      <c r="C160" s="38">
        <f>F160+I160+L160</f>
        <v>4541.7</v>
      </c>
      <c r="D160" s="38">
        <f>G160+J160+M160</f>
        <v>3317.8</v>
      </c>
      <c r="E160" s="38">
        <f t="shared" ref="E160:E161" si="202">D160/C160*100</f>
        <v>73.051940903186036</v>
      </c>
      <c r="F160" s="38">
        <v>0</v>
      </c>
      <c r="G160" s="38"/>
      <c r="H160" s="38"/>
      <c r="I160" s="38">
        <v>73.400000000000006</v>
      </c>
      <c r="J160" s="38">
        <v>73.400000000000006</v>
      </c>
      <c r="K160" s="38">
        <f t="shared" ref="K160:K161" si="203">J160/I160*100</f>
        <v>100</v>
      </c>
      <c r="L160" s="38">
        <v>4468.3</v>
      </c>
      <c r="M160" s="38">
        <v>3244.4</v>
      </c>
      <c r="N160" s="38">
        <f t="shared" si="142"/>
        <v>72.609269744645616</v>
      </c>
    </row>
    <row r="161" spans="1:14" x14ac:dyDescent="0.25">
      <c r="A161" s="66" t="s">
        <v>31</v>
      </c>
      <c r="B161" s="95"/>
      <c r="C161" s="40">
        <f>C160</f>
        <v>4541.7</v>
      </c>
      <c r="D161" s="40">
        <f>D160</f>
        <v>3317.8</v>
      </c>
      <c r="E161" s="40">
        <f t="shared" si="202"/>
        <v>73.051940903186036</v>
      </c>
      <c r="F161" s="40">
        <v>0</v>
      </c>
      <c r="G161" s="40">
        <f t="shared" ref="G161" si="204">G160</f>
        <v>0</v>
      </c>
      <c r="H161" s="40"/>
      <c r="I161" s="40">
        <v>73.400000000000006</v>
      </c>
      <c r="J161" s="40">
        <f t="shared" ref="J161" si="205">J160</f>
        <v>73.400000000000006</v>
      </c>
      <c r="K161" s="40">
        <f t="shared" si="203"/>
        <v>100</v>
      </c>
      <c r="L161" s="40">
        <f>SUM(L160)</f>
        <v>4468.3</v>
      </c>
      <c r="M161" s="40">
        <f>SUM(M160)</f>
        <v>3244.4</v>
      </c>
      <c r="N161" s="40">
        <f t="shared" si="142"/>
        <v>72.609269744645616</v>
      </c>
    </row>
    <row r="162" spans="1:14" ht="15.75" customHeight="1" x14ac:dyDescent="0.25">
      <c r="A162" s="51" t="s">
        <v>68</v>
      </c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3"/>
    </row>
    <row r="163" spans="1:14" x14ac:dyDescent="0.25">
      <c r="A163" s="48" t="s">
        <v>45</v>
      </c>
      <c r="B163" s="47"/>
      <c r="C163" s="38">
        <f>F163+I163+L163</f>
        <v>4310</v>
      </c>
      <c r="D163" s="38">
        <f>G163+J163+M163</f>
        <v>3146.2</v>
      </c>
      <c r="E163" s="38">
        <f t="shared" ref="E163:E164" si="206">D163/C163*100</f>
        <v>72.997679814385137</v>
      </c>
      <c r="F163" s="38"/>
      <c r="G163" s="38"/>
      <c r="H163" s="38"/>
      <c r="I163" s="38"/>
      <c r="J163" s="38"/>
      <c r="K163" s="38"/>
      <c r="L163" s="38">
        <v>4310</v>
      </c>
      <c r="M163" s="38">
        <v>3146.2</v>
      </c>
      <c r="N163" s="38">
        <f t="shared" si="142"/>
        <v>72.997679814385137</v>
      </c>
    </row>
    <row r="164" spans="1:14" ht="15.75" customHeight="1" x14ac:dyDescent="0.25">
      <c r="A164" s="65" t="s">
        <v>31</v>
      </c>
      <c r="B164" s="94"/>
      <c r="C164" s="40">
        <f>C163</f>
        <v>4310</v>
      </c>
      <c r="D164" s="40">
        <f>D163</f>
        <v>3146.2</v>
      </c>
      <c r="E164" s="40">
        <f t="shared" si="206"/>
        <v>72.997679814385137</v>
      </c>
      <c r="F164" s="40">
        <f t="shared" ref="F164:G164" si="207">F163</f>
        <v>0</v>
      </c>
      <c r="G164" s="40">
        <f t="shared" si="207"/>
        <v>0</v>
      </c>
      <c r="H164" s="40"/>
      <c r="I164" s="40">
        <f t="shared" ref="I164:J164" si="208">I163</f>
        <v>0</v>
      </c>
      <c r="J164" s="40">
        <f t="shared" si="208"/>
        <v>0</v>
      </c>
      <c r="K164" s="40"/>
      <c r="L164" s="40">
        <f>SUM(L163)</f>
        <v>4310</v>
      </c>
      <c r="M164" s="40">
        <f>SUM(M163)</f>
        <v>3146.2</v>
      </c>
      <c r="N164" s="40">
        <f t="shared" si="142"/>
        <v>72.997679814385137</v>
      </c>
    </row>
    <row r="165" spans="1:14" ht="15.75" customHeight="1" x14ac:dyDescent="0.25">
      <c r="A165" s="43" t="s">
        <v>69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5"/>
    </row>
    <row r="166" spans="1:14" x14ac:dyDescent="0.25">
      <c r="A166" s="48" t="s">
        <v>45</v>
      </c>
      <c r="B166" s="47"/>
      <c r="C166" s="28">
        <f>F166+I166+L166</f>
        <v>12955.5</v>
      </c>
      <c r="D166" s="28">
        <f>G166+J166+M166</f>
        <v>9380.2999999999993</v>
      </c>
      <c r="E166" s="28">
        <f t="shared" ref="E166:E167" si="209">D166/C166*100</f>
        <v>72.403998301879497</v>
      </c>
      <c r="F166" s="28"/>
      <c r="G166" s="28"/>
      <c r="H166" s="28"/>
      <c r="I166" s="28"/>
      <c r="J166" s="28"/>
      <c r="K166" s="28"/>
      <c r="L166" s="28">
        <v>12955.5</v>
      </c>
      <c r="M166" s="28">
        <v>9380.2999999999993</v>
      </c>
      <c r="N166" s="28">
        <f t="shared" si="142"/>
        <v>72.403998301879497</v>
      </c>
    </row>
    <row r="167" spans="1:14" x14ac:dyDescent="0.25">
      <c r="A167" s="66" t="s">
        <v>31</v>
      </c>
      <c r="B167" s="95"/>
      <c r="C167" s="29">
        <f>C166</f>
        <v>12955.5</v>
      </c>
      <c r="D167" s="29">
        <f>D166</f>
        <v>9380.2999999999993</v>
      </c>
      <c r="E167" s="29">
        <f t="shared" si="209"/>
        <v>72.403998301879497</v>
      </c>
      <c r="F167" s="29">
        <f t="shared" ref="F167:G167" si="210">F166</f>
        <v>0</v>
      </c>
      <c r="G167" s="29">
        <f t="shared" si="210"/>
        <v>0</v>
      </c>
      <c r="H167" s="29"/>
      <c r="I167" s="29">
        <f t="shared" ref="I167:J167" si="211">I166</f>
        <v>0</v>
      </c>
      <c r="J167" s="29">
        <f t="shared" si="211"/>
        <v>0</v>
      </c>
      <c r="K167" s="29"/>
      <c r="L167" s="29">
        <f>SUM(L166)</f>
        <v>12955.5</v>
      </c>
      <c r="M167" s="29">
        <f>SUM(M166)</f>
        <v>9380.2999999999993</v>
      </c>
      <c r="N167" s="29">
        <f t="shared" si="142"/>
        <v>72.403998301879497</v>
      </c>
    </row>
    <row r="168" spans="1:14" ht="15.75" customHeight="1" x14ac:dyDescent="0.25">
      <c r="A168" s="51" t="s">
        <v>70</v>
      </c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3"/>
    </row>
    <row r="169" spans="1:14" x14ac:dyDescent="0.25">
      <c r="A169" s="48" t="s">
        <v>45</v>
      </c>
      <c r="B169" s="47"/>
      <c r="C169" s="28">
        <f>F169+I169+L169</f>
        <v>700</v>
      </c>
      <c r="D169" s="28">
        <f>G169+J169+M169</f>
        <v>271.89999999999998</v>
      </c>
      <c r="E169" s="28">
        <f t="shared" ref="E169:E174" si="212">D169/C169*100</f>
        <v>38.842857142857142</v>
      </c>
      <c r="F169" s="28"/>
      <c r="G169" s="28"/>
      <c r="H169" s="28"/>
      <c r="I169" s="28"/>
      <c r="J169" s="28"/>
      <c r="K169" s="28"/>
      <c r="L169" s="28">
        <v>700</v>
      </c>
      <c r="M169" s="28">
        <v>271.89999999999998</v>
      </c>
      <c r="N169" s="28">
        <f t="shared" ref="N169:N233" si="213">M169/L169*100</f>
        <v>38.842857142857142</v>
      </c>
    </row>
    <row r="170" spans="1:14" x14ac:dyDescent="0.25">
      <c r="A170" s="66" t="s">
        <v>31</v>
      </c>
      <c r="B170" s="95"/>
      <c r="C170" s="28">
        <f>F170+I170+L170</f>
        <v>700</v>
      </c>
      <c r="D170" s="28">
        <f>G170+J170+M170</f>
        <v>271.89999999999998</v>
      </c>
      <c r="E170" s="29">
        <f t="shared" si="212"/>
        <v>38.842857142857142</v>
      </c>
      <c r="F170" s="29">
        <f t="shared" ref="F170:G170" si="214">F169</f>
        <v>0</v>
      </c>
      <c r="G170" s="29">
        <f t="shared" si="214"/>
        <v>0</v>
      </c>
      <c r="H170" s="29"/>
      <c r="I170" s="29">
        <f t="shared" ref="I170:M170" si="215">I169</f>
        <v>0</v>
      </c>
      <c r="J170" s="29">
        <f t="shared" si="215"/>
        <v>0</v>
      </c>
      <c r="K170" s="29"/>
      <c r="L170" s="29">
        <f t="shared" si="215"/>
        <v>700</v>
      </c>
      <c r="M170" s="29">
        <f t="shared" si="215"/>
        <v>271.89999999999998</v>
      </c>
      <c r="N170" s="28">
        <f t="shared" si="213"/>
        <v>38.842857142857142</v>
      </c>
    </row>
    <row r="171" spans="1:14" x14ac:dyDescent="0.25">
      <c r="A171" s="66" t="s">
        <v>121</v>
      </c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93"/>
    </row>
    <row r="172" spans="1:14" x14ac:dyDescent="0.25">
      <c r="A172" s="54" t="s">
        <v>39</v>
      </c>
      <c r="B172" s="116"/>
      <c r="C172" s="28">
        <f>F172+I172+L172</f>
        <v>2530</v>
      </c>
      <c r="D172" s="28">
        <f>G172+J172+M172</f>
        <v>1941</v>
      </c>
      <c r="E172" s="28">
        <f t="shared" si="212"/>
        <v>76.719367588932812</v>
      </c>
      <c r="F172" s="36"/>
      <c r="G172" s="36"/>
      <c r="H172" s="36"/>
      <c r="I172" s="36">
        <v>2403.5</v>
      </c>
      <c r="J172" s="36">
        <v>1843.9</v>
      </c>
      <c r="K172" s="28">
        <v>0</v>
      </c>
      <c r="L172" s="36">
        <v>126.5</v>
      </c>
      <c r="M172" s="36">
        <v>97.1</v>
      </c>
      <c r="N172" s="28">
        <f t="shared" ref="N172:N173" si="216">M172/L172*100</f>
        <v>76.758893280632407</v>
      </c>
    </row>
    <row r="173" spans="1:14" x14ac:dyDescent="0.25">
      <c r="A173" s="66" t="s">
        <v>40</v>
      </c>
      <c r="B173" s="93"/>
      <c r="C173" s="28">
        <f>C172</f>
        <v>2530</v>
      </c>
      <c r="D173" s="28">
        <f>D172</f>
        <v>1941</v>
      </c>
      <c r="E173" s="28">
        <f t="shared" si="212"/>
        <v>76.719367588932812</v>
      </c>
      <c r="F173" s="28">
        <f t="shared" ref="F173:G173" si="217">F172</f>
        <v>0</v>
      </c>
      <c r="G173" s="28">
        <f t="shared" si="217"/>
        <v>0</v>
      </c>
      <c r="H173" s="29"/>
      <c r="I173" s="28">
        <f t="shared" ref="I173:J173" si="218">I172</f>
        <v>2403.5</v>
      </c>
      <c r="J173" s="28">
        <f t="shared" si="218"/>
        <v>1843.9</v>
      </c>
      <c r="K173" s="28">
        <v>0</v>
      </c>
      <c r="L173" s="28">
        <f t="shared" ref="L173:M173" si="219">L172</f>
        <v>126.5</v>
      </c>
      <c r="M173" s="28">
        <f t="shared" si="219"/>
        <v>97.1</v>
      </c>
      <c r="N173" s="28">
        <f t="shared" si="216"/>
        <v>76.758893280632407</v>
      </c>
    </row>
    <row r="174" spans="1:14" x14ac:dyDescent="0.25">
      <c r="A174" s="66" t="s">
        <v>53</v>
      </c>
      <c r="B174" s="90"/>
      <c r="C174" s="10">
        <f>C154+C158+C161+C164+C170+C167+C173</f>
        <v>104075.2</v>
      </c>
      <c r="D174" s="10">
        <f>D154+D158+D161+D164+D170+D167+D173</f>
        <v>77863</v>
      </c>
      <c r="E174" s="10">
        <f t="shared" si="212"/>
        <v>74.814172828877574</v>
      </c>
      <c r="F174" s="10">
        <f t="shared" ref="F174:G174" si="220">F154+F158+F161+F164+F170+F167+F173</f>
        <v>6808</v>
      </c>
      <c r="G174" s="10">
        <f t="shared" si="220"/>
        <v>6808</v>
      </c>
      <c r="H174" s="10"/>
      <c r="I174" s="10">
        <f t="shared" ref="I174:J174" si="221">I154+I158+I161+I164+I170+I167+I173</f>
        <v>3234.2</v>
      </c>
      <c r="J174" s="10">
        <f t="shared" si="221"/>
        <v>2615.1</v>
      </c>
      <c r="K174" s="10">
        <f t="shared" ref="K174" si="222">J174/I174*100</f>
        <v>80.857708243151322</v>
      </c>
      <c r="L174" s="10">
        <f>L154+L158+L161+L164+L170+L167+L173</f>
        <v>94033</v>
      </c>
      <c r="M174" s="10">
        <f t="shared" ref="M174" si="223">M154+M158+M161+M164+M170+M167+M173</f>
        <v>68439.900000000009</v>
      </c>
      <c r="N174" s="29">
        <f t="shared" si="213"/>
        <v>72.782852828262421</v>
      </c>
    </row>
    <row r="175" spans="1:14" ht="27.75" customHeight="1" x14ac:dyDescent="0.35">
      <c r="A175" s="26" t="s">
        <v>24</v>
      </c>
      <c r="B175" s="62" t="s">
        <v>9</v>
      </c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4"/>
    </row>
    <row r="176" spans="1:14" ht="15.75" customHeight="1" x14ac:dyDescent="0.25">
      <c r="A176" s="51" t="s">
        <v>71</v>
      </c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3"/>
    </row>
    <row r="177" spans="1:14" ht="30" customHeight="1" x14ac:dyDescent="0.25">
      <c r="A177" s="48" t="s">
        <v>46</v>
      </c>
      <c r="B177" s="47"/>
      <c r="C177" s="28">
        <f>F177+I177+L177</f>
        <v>2320</v>
      </c>
      <c r="D177" s="28">
        <f>G177+J177+M177</f>
        <v>1624.2</v>
      </c>
      <c r="E177" s="28">
        <f>H177+K177+N177</f>
        <v>70.008620689655174</v>
      </c>
      <c r="F177" s="28"/>
      <c r="G177" s="28"/>
      <c r="H177" s="28"/>
      <c r="I177" s="28"/>
      <c r="J177" s="28"/>
      <c r="K177" s="28"/>
      <c r="L177" s="28">
        <v>2320</v>
      </c>
      <c r="M177" s="28">
        <v>1624.2</v>
      </c>
      <c r="N177" s="28">
        <f t="shared" si="213"/>
        <v>70.008620689655174</v>
      </c>
    </row>
    <row r="178" spans="1:14" x14ac:dyDescent="0.25">
      <c r="A178" s="66" t="s">
        <v>31</v>
      </c>
      <c r="B178" s="95"/>
      <c r="C178" s="29">
        <f>C177</f>
        <v>2320</v>
      </c>
      <c r="D178" s="29">
        <f>D177</f>
        <v>1624.2</v>
      </c>
      <c r="E178" s="28">
        <f t="shared" ref="E178" si="224">D178/C178*100</f>
        <v>70.008620689655174</v>
      </c>
      <c r="F178" s="29">
        <f t="shared" ref="F178:G178" si="225">F177</f>
        <v>0</v>
      </c>
      <c r="G178" s="29">
        <f t="shared" si="225"/>
        <v>0</v>
      </c>
      <c r="H178" s="28"/>
      <c r="I178" s="29">
        <f t="shared" ref="I178:J178" si="226">I177</f>
        <v>0</v>
      </c>
      <c r="J178" s="29">
        <f t="shared" si="226"/>
        <v>0</v>
      </c>
      <c r="K178" s="28"/>
      <c r="L178" s="29">
        <f>SUM(L177)</f>
        <v>2320</v>
      </c>
      <c r="M178" s="29">
        <f>SUM(M177)</f>
        <v>1624.2</v>
      </c>
      <c r="N178" s="29">
        <f t="shared" si="213"/>
        <v>70.008620689655174</v>
      </c>
    </row>
    <row r="179" spans="1:14" ht="15.75" hidden="1" customHeight="1" x14ac:dyDescent="0.25">
      <c r="A179" s="43" t="s">
        <v>72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5"/>
    </row>
    <row r="180" spans="1:14" hidden="1" x14ac:dyDescent="0.25">
      <c r="A180" s="46" t="s">
        <v>39</v>
      </c>
      <c r="B180" s="47"/>
      <c r="C180" s="16">
        <v>0</v>
      </c>
      <c r="D180" s="16">
        <v>0</v>
      </c>
      <c r="E180" s="16" t="e">
        <f t="shared" ref="E180" si="227">D180/C180*100</f>
        <v>#DIV/0!</v>
      </c>
      <c r="F180" s="16"/>
      <c r="G180" s="16"/>
      <c r="H180" s="32"/>
      <c r="I180" s="16"/>
      <c r="J180" s="16"/>
      <c r="K180" s="32"/>
      <c r="L180" s="27">
        <f t="shared" ref="L180" si="228">C180-F180-I180</f>
        <v>0</v>
      </c>
      <c r="M180" s="27">
        <f t="shared" ref="M180" si="229">D180-G180-J180</f>
        <v>0</v>
      </c>
      <c r="N180" s="17" t="e">
        <f t="shared" si="213"/>
        <v>#DIV/0!</v>
      </c>
    </row>
    <row r="181" spans="1:14" ht="31.5" hidden="1" customHeight="1" x14ac:dyDescent="0.25">
      <c r="A181" s="48" t="s">
        <v>46</v>
      </c>
      <c r="B181" s="47"/>
      <c r="C181" s="16">
        <f>F181+I181+L181</f>
        <v>0</v>
      </c>
      <c r="D181" s="16">
        <f>G181+J181+M181</f>
        <v>0</v>
      </c>
      <c r="E181" s="16"/>
      <c r="F181" s="16"/>
      <c r="G181" s="16"/>
      <c r="H181" s="16"/>
      <c r="I181" s="16"/>
      <c r="J181" s="16"/>
      <c r="K181" s="16"/>
      <c r="L181" s="17"/>
      <c r="M181" s="17">
        <v>0</v>
      </c>
      <c r="N181" s="17"/>
    </row>
    <row r="182" spans="1:14" hidden="1" x14ac:dyDescent="0.25">
      <c r="A182" s="66" t="s">
        <v>31</v>
      </c>
      <c r="B182" s="95"/>
      <c r="C182" s="18">
        <f>C180+C181</f>
        <v>0</v>
      </c>
      <c r="D182" s="18">
        <f>D180+D181</f>
        <v>0</v>
      </c>
      <c r="E182" s="16"/>
      <c r="F182" s="18">
        <f t="shared" ref="F182:I182" si="230">F180+F181</f>
        <v>0</v>
      </c>
      <c r="G182" s="18">
        <f t="shared" si="230"/>
        <v>0</v>
      </c>
      <c r="H182" s="18">
        <f t="shared" si="230"/>
        <v>0</v>
      </c>
      <c r="I182" s="18">
        <f t="shared" si="230"/>
        <v>0</v>
      </c>
      <c r="J182" s="18">
        <f t="shared" ref="J182" si="231">J180+J181</f>
        <v>0</v>
      </c>
      <c r="K182" s="16"/>
      <c r="L182" s="17">
        <f>SUM(L180:L181)</f>
        <v>0</v>
      </c>
      <c r="M182" s="17">
        <f>SUM(M180:M181)</f>
        <v>0</v>
      </c>
      <c r="N182" s="17"/>
    </row>
    <row r="183" spans="1:14" ht="15.75" customHeight="1" x14ac:dyDescent="0.25">
      <c r="A183" s="43" t="s">
        <v>73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5"/>
    </row>
    <row r="184" spans="1:14" x14ac:dyDescent="0.25">
      <c r="A184" s="46" t="s">
        <v>39</v>
      </c>
      <c r="B184" s="47"/>
      <c r="C184" s="28">
        <f t="shared" ref="C184:D186" si="232">F184+I184+L184</f>
        <v>5965.7</v>
      </c>
      <c r="D184" s="28">
        <f t="shared" si="232"/>
        <v>268.8</v>
      </c>
      <c r="E184" s="28">
        <f t="shared" ref="E184:E187" si="233">D184/C184*100</f>
        <v>4.5057579160869645</v>
      </c>
      <c r="F184" s="28"/>
      <c r="G184" s="28"/>
      <c r="H184" s="28"/>
      <c r="I184" s="28">
        <v>0</v>
      </c>
      <c r="J184" s="28">
        <v>0</v>
      </c>
      <c r="K184" s="28">
        <v>0</v>
      </c>
      <c r="L184" s="28">
        <v>5965.7</v>
      </c>
      <c r="M184" s="28">
        <v>268.8</v>
      </c>
      <c r="N184" s="28">
        <f t="shared" si="213"/>
        <v>4.5057579160869645</v>
      </c>
    </row>
    <row r="185" spans="1:14" ht="30" customHeight="1" x14ac:dyDescent="0.25">
      <c r="A185" s="48" t="s">
        <v>46</v>
      </c>
      <c r="B185" s="47"/>
      <c r="C185" s="28">
        <f t="shared" si="232"/>
        <v>104298</v>
      </c>
      <c r="D185" s="28">
        <f t="shared" si="232"/>
        <v>70511.8</v>
      </c>
      <c r="E185" s="28">
        <f t="shared" si="233"/>
        <v>67.606090241423615</v>
      </c>
      <c r="F185" s="28"/>
      <c r="G185" s="28"/>
      <c r="H185" s="28"/>
      <c r="I185" s="28">
        <v>1164.4000000000001</v>
      </c>
      <c r="J185" s="28">
        <v>861.2</v>
      </c>
      <c r="K185" s="28">
        <v>0</v>
      </c>
      <c r="L185" s="28">
        <v>103133.6</v>
      </c>
      <c r="M185" s="28">
        <v>69650.600000000006</v>
      </c>
      <c r="N185" s="28">
        <f t="shared" si="213"/>
        <v>67.534343802601668</v>
      </c>
    </row>
    <row r="186" spans="1:14" ht="49.5" customHeight="1" x14ac:dyDescent="0.25">
      <c r="A186" s="48" t="s">
        <v>135</v>
      </c>
      <c r="B186" s="98"/>
      <c r="C186" s="28">
        <f t="shared" si="232"/>
        <v>3252.7</v>
      </c>
      <c r="D186" s="28">
        <f t="shared" si="232"/>
        <v>1846.8000000000002</v>
      </c>
      <c r="E186" s="28"/>
      <c r="F186" s="28">
        <v>2966.4</v>
      </c>
      <c r="G186" s="28">
        <v>1684.2</v>
      </c>
      <c r="H186" s="28"/>
      <c r="I186" s="28">
        <v>123.6</v>
      </c>
      <c r="J186" s="28">
        <v>70.2</v>
      </c>
      <c r="K186" s="28">
        <v>0</v>
      </c>
      <c r="L186" s="28">
        <v>162.69999999999999</v>
      </c>
      <c r="M186" s="28">
        <v>92.4</v>
      </c>
      <c r="N186" s="28">
        <f t="shared" si="213"/>
        <v>56.791641057160426</v>
      </c>
    </row>
    <row r="187" spans="1:14" ht="18.75" customHeight="1" x14ac:dyDescent="0.25">
      <c r="A187" s="65" t="s">
        <v>31</v>
      </c>
      <c r="B187" s="94"/>
      <c r="C187" s="18">
        <f>C184+C185+C186</f>
        <v>113516.4</v>
      </c>
      <c r="D187" s="18">
        <f>D184+D185+D186</f>
        <v>72627.400000000009</v>
      </c>
      <c r="E187" s="18">
        <f t="shared" si="233"/>
        <v>63.9796540411782</v>
      </c>
      <c r="F187" s="18">
        <f t="shared" ref="F187:G187" si="234">F184+F185+F186</f>
        <v>2966.4</v>
      </c>
      <c r="G187" s="18">
        <f t="shared" si="234"/>
        <v>1684.2</v>
      </c>
      <c r="H187" s="18">
        <f t="shared" ref="H187" si="235">H184+H185</f>
        <v>0</v>
      </c>
      <c r="I187" s="18">
        <f t="shared" ref="I187:J187" si="236">I184+I185+I186</f>
        <v>1288</v>
      </c>
      <c r="J187" s="18">
        <f t="shared" si="236"/>
        <v>931.40000000000009</v>
      </c>
      <c r="K187" s="18">
        <f t="shared" ref="K187" si="237">J187/I187*100</f>
        <v>72.313664596273298</v>
      </c>
      <c r="L187" s="18">
        <f t="shared" ref="L187:M187" si="238">L184+L185+L186</f>
        <v>109262</v>
      </c>
      <c r="M187" s="18">
        <f t="shared" si="238"/>
        <v>70011.8</v>
      </c>
      <c r="N187" s="18">
        <f t="shared" si="213"/>
        <v>64.076989255184785</v>
      </c>
    </row>
    <row r="188" spans="1:14" ht="15.75" customHeight="1" x14ac:dyDescent="0.25">
      <c r="A188" s="51" t="s">
        <v>74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3"/>
    </row>
    <row r="189" spans="1:14" ht="31.5" customHeight="1" x14ac:dyDescent="0.25">
      <c r="A189" s="48" t="s">
        <v>46</v>
      </c>
      <c r="B189" s="47"/>
      <c r="C189" s="28">
        <f>F189+I189+L189</f>
        <v>2207</v>
      </c>
      <c r="D189" s="28">
        <f>G189+J189+M189</f>
        <v>1589.4</v>
      </c>
      <c r="E189" s="28">
        <f t="shared" ref="E189:E190" si="239">D189/C189*100</f>
        <v>72.016311735387404</v>
      </c>
      <c r="F189" s="28"/>
      <c r="G189" s="28"/>
      <c r="H189" s="28"/>
      <c r="I189" s="28"/>
      <c r="J189" s="28"/>
      <c r="K189" s="28"/>
      <c r="L189" s="28">
        <v>2207</v>
      </c>
      <c r="M189" s="28">
        <v>1589.4</v>
      </c>
      <c r="N189" s="28">
        <f t="shared" si="213"/>
        <v>72.016311735387404</v>
      </c>
    </row>
    <row r="190" spans="1:14" x14ac:dyDescent="0.25">
      <c r="A190" s="65" t="s">
        <v>31</v>
      </c>
      <c r="B190" s="94"/>
      <c r="C190" s="29">
        <f>C189</f>
        <v>2207</v>
      </c>
      <c r="D190" s="29">
        <f>D189</f>
        <v>1589.4</v>
      </c>
      <c r="E190" s="29">
        <f t="shared" si="239"/>
        <v>72.016311735387404</v>
      </c>
      <c r="F190" s="29">
        <f t="shared" ref="F190:I190" si="240">F189</f>
        <v>0</v>
      </c>
      <c r="G190" s="29">
        <f t="shared" si="240"/>
        <v>0</v>
      </c>
      <c r="H190" s="29">
        <f t="shared" si="240"/>
        <v>0</v>
      </c>
      <c r="I190" s="29">
        <f t="shared" si="240"/>
        <v>0</v>
      </c>
      <c r="J190" s="29">
        <f t="shared" ref="J190" si="241">J189</f>
        <v>0</v>
      </c>
      <c r="K190" s="29"/>
      <c r="L190" s="29">
        <f>SUM(L189)</f>
        <v>2207</v>
      </c>
      <c r="M190" s="29">
        <f>SUM(M189)</f>
        <v>1589.4</v>
      </c>
      <c r="N190" s="29">
        <f t="shared" si="213"/>
        <v>72.016311735387404</v>
      </c>
    </row>
    <row r="191" spans="1:14" ht="28.5" customHeight="1" x14ac:dyDescent="0.25">
      <c r="A191" s="51" t="s">
        <v>75</v>
      </c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3"/>
    </row>
    <row r="192" spans="1:14" ht="31.5" customHeight="1" x14ac:dyDescent="0.25">
      <c r="A192" s="48" t="s">
        <v>46</v>
      </c>
      <c r="B192" s="47"/>
      <c r="C192" s="28">
        <f>F192+I192+L192</f>
        <v>400</v>
      </c>
      <c r="D192" s="28">
        <f>G192+J192+M192</f>
        <v>317.10000000000002</v>
      </c>
      <c r="E192" s="28">
        <f t="shared" ref="E192:E193" si="242">D192/C192*100</f>
        <v>79.275000000000006</v>
      </c>
      <c r="F192" s="28"/>
      <c r="G192" s="28"/>
      <c r="H192" s="28"/>
      <c r="I192" s="28"/>
      <c r="J192" s="28"/>
      <c r="K192" s="28"/>
      <c r="L192" s="28">
        <v>400</v>
      </c>
      <c r="M192" s="28">
        <v>317.10000000000002</v>
      </c>
      <c r="N192" s="28">
        <f t="shared" si="213"/>
        <v>79.275000000000006</v>
      </c>
    </row>
    <row r="193" spans="1:14" x14ac:dyDescent="0.25">
      <c r="A193" s="66" t="s">
        <v>31</v>
      </c>
      <c r="B193" s="95"/>
      <c r="C193" s="29">
        <f>C192</f>
        <v>400</v>
      </c>
      <c r="D193" s="29">
        <f>D192</f>
        <v>317.10000000000002</v>
      </c>
      <c r="E193" s="29">
        <f t="shared" si="242"/>
        <v>79.275000000000006</v>
      </c>
      <c r="F193" s="29">
        <f t="shared" ref="F193:G193" si="243">F192</f>
        <v>0</v>
      </c>
      <c r="G193" s="29">
        <f t="shared" si="243"/>
        <v>0</v>
      </c>
      <c r="H193" s="29"/>
      <c r="I193" s="29">
        <f t="shared" ref="I193:J193" si="244">I192</f>
        <v>0</v>
      </c>
      <c r="J193" s="29">
        <f t="shared" si="244"/>
        <v>0</v>
      </c>
      <c r="K193" s="29"/>
      <c r="L193" s="29">
        <f>SUM(L192)</f>
        <v>400</v>
      </c>
      <c r="M193" s="29">
        <f>SUM(M192)</f>
        <v>317.10000000000002</v>
      </c>
      <c r="N193" s="29">
        <f t="shared" si="213"/>
        <v>79.275000000000006</v>
      </c>
    </row>
    <row r="194" spans="1:14" ht="15.75" customHeight="1" x14ac:dyDescent="0.25">
      <c r="A194" s="43" t="s">
        <v>76</v>
      </c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5"/>
    </row>
    <row r="195" spans="1:14" ht="28.5" customHeight="1" x14ac:dyDescent="0.25">
      <c r="A195" s="48" t="s">
        <v>46</v>
      </c>
      <c r="B195" s="47"/>
      <c r="C195" s="28">
        <f>F195+I195+L195</f>
        <v>0</v>
      </c>
      <c r="D195" s="28">
        <f>G195+J195+M195</f>
        <v>0</v>
      </c>
      <c r="E195" s="28"/>
      <c r="F195" s="28"/>
      <c r="G195" s="28"/>
      <c r="H195" s="28"/>
      <c r="I195" s="28"/>
      <c r="J195" s="28"/>
      <c r="K195" s="28"/>
      <c r="L195" s="28"/>
      <c r="M195" s="28"/>
      <c r="N195" s="28"/>
    </row>
    <row r="196" spans="1:14" x14ac:dyDescent="0.25">
      <c r="A196" s="66" t="s">
        <v>31</v>
      </c>
      <c r="B196" s="95"/>
      <c r="C196" s="29">
        <f>C195</f>
        <v>0</v>
      </c>
      <c r="D196" s="29">
        <f>D195</f>
        <v>0</v>
      </c>
      <c r="E196" s="29"/>
      <c r="F196" s="29">
        <f t="shared" ref="F196:I196" si="245">F195</f>
        <v>0</v>
      </c>
      <c r="G196" s="29">
        <f t="shared" si="245"/>
        <v>0</v>
      </c>
      <c r="H196" s="29">
        <f t="shared" si="245"/>
        <v>0</v>
      </c>
      <c r="I196" s="29">
        <f t="shared" si="245"/>
        <v>0</v>
      </c>
      <c r="J196" s="29">
        <f t="shared" ref="J196" si="246">J195</f>
        <v>0</v>
      </c>
      <c r="K196" s="29"/>
      <c r="L196" s="29">
        <f>SUM(L195)</f>
        <v>0</v>
      </c>
      <c r="M196" s="29">
        <f>SUM(M195)</f>
        <v>0</v>
      </c>
      <c r="N196" s="28"/>
    </row>
    <row r="197" spans="1:14" x14ac:dyDescent="0.25">
      <c r="A197" s="66" t="s">
        <v>53</v>
      </c>
      <c r="B197" s="90"/>
      <c r="C197" s="10">
        <f>C178+C182+C187+C190+C193+C196</f>
        <v>118443.4</v>
      </c>
      <c r="D197" s="10">
        <f>D178+D182+D187+D190+D193+D196</f>
        <v>76158.100000000006</v>
      </c>
      <c r="E197" s="10">
        <f t="shared" ref="E197" si="247">D197/C197*100</f>
        <v>64.299150480313813</v>
      </c>
      <c r="F197" s="10">
        <f>F178+F182+F187+F190+F193+F196</f>
        <v>2966.4</v>
      </c>
      <c r="G197" s="10">
        <f>G178+G182+G187+G190+G193+G196</f>
        <v>1684.2</v>
      </c>
      <c r="H197" s="10">
        <f>H178+H182+H187+H190+H193+H196</f>
        <v>0</v>
      </c>
      <c r="I197" s="10">
        <f>I178+I182+I187+I190+I193+I196</f>
        <v>1288</v>
      </c>
      <c r="J197" s="10">
        <f>J178+J182+J187+J190+J193+J196</f>
        <v>931.40000000000009</v>
      </c>
      <c r="K197" s="10">
        <f t="shared" ref="K197" si="248">J197/I197*100</f>
        <v>72.313664596273298</v>
      </c>
      <c r="L197" s="10">
        <f>L178+L182+L187+L190+L193+L196</f>
        <v>114189</v>
      </c>
      <c r="M197" s="10">
        <f>M178+M182+M187+M190+M193+M196</f>
        <v>73542.5</v>
      </c>
      <c r="N197" s="10">
        <f t="shared" si="213"/>
        <v>64.404189545402801</v>
      </c>
    </row>
    <row r="198" spans="1:14" ht="28.5" customHeight="1" x14ac:dyDescent="0.35">
      <c r="A198" s="26" t="s">
        <v>25</v>
      </c>
      <c r="B198" s="62" t="s">
        <v>10</v>
      </c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4"/>
    </row>
    <row r="199" spans="1:14" ht="15.75" customHeight="1" x14ac:dyDescent="0.25">
      <c r="A199" s="43" t="s">
        <v>77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5"/>
    </row>
    <row r="200" spans="1:14" x14ac:dyDescent="0.25">
      <c r="A200" s="46" t="s">
        <v>39</v>
      </c>
      <c r="B200" s="47"/>
      <c r="C200" s="28">
        <f>F200+I200+L200</f>
        <v>1060</v>
      </c>
      <c r="D200" s="28">
        <f>G200+J200+M200</f>
        <v>354</v>
      </c>
      <c r="E200" s="28">
        <f t="shared" ref="E200:E201" si="249">D200/C200*100</f>
        <v>33.39622641509434</v>
      </c>
      <c r="F200" s="28"/>
      <c r="G200" s="28"/>
      <c r="H200" s="28"/>
      <c r="I200" s="28"/>
      <c r="J200" s="28"/>
      <c r="K200" s="28"/>
      <c r="L200" s="28">
        <v>1060</v>
      </c>
      <c r="M200" s="28">
        <v>354</v>
      </c>
      <c r="N200" s="28">
        <f t="shared" si="213"/>
        <v>33.39622641509434</v>
      </c>
    </row>
    <row r="201" spans="1:14" x14ac:dyDescent="0.25">
      <c r="A201" s="49" t="s">
        <v>40</v>
      </c>
      <c r="B201" s="50"/>
      <c r="C201" s="29">
        <f>C200</f>
        <v>1060</v>
      </c>
      <c r="D201" s="29">
        <f>D200</f>
        <v>354</v>
      </c>
      <c r="E201" s="29">
        <f t="shared" si="249"/>
        <v>33.39622641509434</v>
      </c>
      <c r="F201" s="29">
        <f t="shared" ref="F201:G201" si="250">F200</f>
        <v>0</v>
      </c>
      <c r="G201" s="29">
        <f t="shared" si="250"/>
        <v>0</v>
      </c>
      <c r="H201" s="29"/>
      <c r="I201" s="29">
        <f t="shared" ref="I201:J201" si="251">I200</f>
        <v>0</v>
      </c>
      <c r="J201" s="29">
        <f t="shared" si="251"/>
        <v>0</v>
      </c>
      <c r="K201" s="29"/>
      <c r="L201" s="29">
        <f>SUM(L200)</f>
        <v>1060</v>
      </c>
      <c r="M201" s="29">
        <f>SUM(M200)</f>
        <v>354</v>
      </c>
      <c r="N201" s="36">
        <f t="shared" si="213"/>
        <v>33.39622641509434</v>
      </c>
    </row>
    <row r="202" spans="1:14" ht="15.75" customHeight="1" x14ac:dyDescent="0.25">
      <c r="A202" s="43" t="s">
        <v>78</v>
      </c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5"/>
    </row>
    <row r="203" spans="1:14" x14ac:dyDescent="0.25">
      <c r="A203" s="118" t="s">
        <v>39</v>
      </c>
      <c r="B203" s="119"/>
      <c r="C203" s="28">
        <f>F203+I203+L203</f>
        <v>220</v>
      </c>
      <c r="D203" s="28">
        <f>G203+J203+M203</f>
        <v>99.9</v>
      </c>
      <c r="E203" s="28">
        <f t="shared" ref="E203:E205" si="252">D203/C203*100</f>
        <v>45.409090909090907</v>
      </c>
      <c r="F203" s="28"/>
      <c r="G203" s="28"/>
      <c r="H203" s="28"/>
      <c r="I203" s="28"/>
      <c r="J203" s="28"/>
      <c r="K203" s="28"/>
      <c r="L203" s="28">
        <v>220</v>
      </c>
      <c r="M203" s="36">
        <v>99.9</v>
      </c>
      <c r="N203" s="36">
        <f t="shared" si="213"/>
        <v>45.409090909090907</v>
      </c>
    </row>
    <row r="204" spans="1:14" x14ac:dyDescent="0.25">
      <c r="A204" s="125" t="s">
        <v>87</v>
      </c>
      <c r="B204" s="126"/>
      <c r="C204" s="28">
        <f>F204+I204+L204</f>
        <v>715</v>
      </c>
      <c r="D204" s="28">
        <f>G204+J204+M204</f>
        <v>710</v>
      </c>
      <c r="E204" s="28">
        <f t="shared" si="252"/>
        <v>99.300699300699307</v>
      </c>
      <c r="F204" s="28"/>
      <c r="G204" s="28"/>
      <c r="H204" s="28"/>
      <c r="I204" s="28"/>
      <c r="J204" s="28"/>
      <c r="K204" s="28"/>
      <c r="L204" s="28">
        <v>715</v>
      </c>
      <c r="M204" s="28">
        <v>710</v>
      </c>
      <c r="N204" s="28">
        <f t="shared" si="213"/>
        <v>99.300699300699307</v>
      </c>
    </row>
    <row r="205" spans="1:14" x14ac:dyDescent="0.25">
      <c r="A205" s="120" t="s">
        <v>40</v>
      </c>
      <c r="B205" s="121"/>
      <c r="C205" s="29">
        <f>C203+C204</f>
        <v>935</v>
      </c>
      <c r="D205" s="29">
        <f>D203+D204</f>
        <v>809.9</v>
      </c>
      <c r="E205" s="29">
        <f t="shared" si="252"/>
        <v>86.620320855614978</v>
      </c>
      <c r="F205" s="29">
        <f>F203+F204</f>
        <v>0</v>
      </c>
      <c r="G205" s="29">
        <f>G203+G204</f>
        <v>0</v>
      </c>
      <c r="H205" s="29"/>
      <c r="I205" s="29">
        <f>I203+I204</f>
        <v>0</v>
      </c>
      <c r="J205" s="29">
        <f>J203+J204</f>
        <v>0</v>
      </c>
      <c r="K205" s="29"/>
      <c r="L205" s="29">
        <f>L203+L204</f>
        <v>935</v>
      </c>
      <c r="M205" s="29">
        <f>M203+M204</f>
        <v>809.9</v>
      </c>
      <c r="N205" s="36">
        <f t="shared" si="213"/>
        <v>86.620320855614978</v>
      </c>
    </row>
    <row r="206" spans="1:14" ht="31.5" hidden="1" customHeight="1" x14ac:dyDescent="0.25">
      <c r="A206" s="109" t="s">
        <v>79</v>
      </c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1"/>
    </row>
    <row r="207" spans="1:14" hidden="1" x14ac:dyDescent="0.25">
      <c r="A207" s="118" t="s">
        <v>39</v>
      </c>
      <c r="B207" s="119"/>
      <c r="C207" s="28">
        <f>F207+I207+L207</f>
        <v>0</v>
      </c>
      <c r="D207" s="28">
        <f>G207+J207+M207</f>
        <v>0</v>
      </c>
      <c r="E207" s="28" t="e">
        <f t="shared" ref="E207:E209" si="253">D207/C207*100</f>
        <v>#DIV/0!</v>
      </c>
      <c r="F207" s="28"/>
      <c r="G207" s="28"/>
      <c r="H207" s="28"/>
      <c r="I207" s="28"/>
      <c r="J207" s="28"/>
      <c r="K207" s="28"/>
      <c r="L207" s="28"/>
      <c r="M207" s="28"/>
      <c r="N207" s="28" t="e">
        <f t="shared" si="213"/>
        <v>#DIV/0!</v>
      </c>
    </row>
    <row r="208" spans="1:14" hidden="1" x14ac:dyDescent="0.25">
      <c r="A208" s="120" t="s">
        <v>40</v>
      </c>
      <c r="B208" s="121"/>
      <c r="C208" s="29">
        <f>C207</f>
        <v>0</v>
      </c>
      <c r="D208" s="29">
        <f>D207</f>
        <v>0</v>
      </c>
      <c r="E208" s="29" t="e">
        <f t="shared" si="253"/>
        <v>#DIV/0!</v>
      </c>
      <c r="F208" s="29">
        <f t="shared" ref="F208:G208" si="254">F207</f>
        <v>0</v>
      </c>
      <c r="G208" s="29">
        <f t="shared" si="254"/>
        <v>0</v>
      </c>
      <c r="H208" s="29"/>
      <c r="I208" s="29">
        <f t="shared" ref="I208:J208" si="255">I207</f>
        <v>0</v>
      </c>
      <c r="J208" s="29">
        <f t="shared" si="255"/>
        <v>0</v>
      </c>
      <c r="K208" s="29"/>
      <c r="L208" s="29">
        <f>SUM(L207)</f>
        <v>0</v>
      </c>
      <c r="M208" s="29">
        <f>SUM(M207)</f>
        <v>0</v>
      </c>
      <c r="N208" s="28" t="e">
        <f t="shared" si="213"/>
        <v>#DIV/0!</v>
      </c>
    </row>
    <row r="209" spans="1:15" x14ac:dyDescent="0.25">
      <c r="A209" s="122" t="s">
        <v>53</v>
      </c>
      <c r="B209" s="123"/>
      <c r="C209" s="10">
        <f>C201+C205+C208</f>
        <v>1995</v>
      </c>
      <c r="D209" s="10">
        <f>D201+D205+D208</f>
        <v>1163.9000000000001</v>
      </c>
      <c r="E209" s="10">
        <f t="shared" si="253"/>
        <v>58.340852130325814</v>
      </c>
      <c r="F209" s="10">
        <f t="shared" ref="F209:G209" si="256">F201+F205+F208</f>
        <v>0</v>
      </c>
      <c r="G209" s="10">
        <f t="shared" si="256"/>
        <v>0</v>
      </c>
      <c r="H209" s="10"/>
      <c r="I209" s="10">
        <f t="shared" ref="I209:M209" si="257">I201+I205+I208</f>
        <v>0</v>
      </c>
      <c r="J209" s="10">
        <f t="shared" si="257"/>
        <v>0</v>
      </c>
      <c r="K209" s="10"/>
      <c r="L209" s="10">
        <f t="shared" si="257"/>
        <v>1995</v>
      </c>
      <c r="M209" s="10">
        <f t="shared" si="257"/>
        <v>1163.9000000000001</v>
      </c>
      <c r="N209" s="10">
        <f t="shared" si="213"/>
        <v>58.340852130325814</v>
      </c>
      <c r="O209" s="42"/>
    </row>
    <row r="210" spans="1:15" ht="21" customHeight="1" x14ac:dyDescent="0.35">
      <c r="A210" s="26">
        <v>10</v>
      </c>
      <c r="B210" s="62" t="s">
        <v>11</v>
      </c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4"/>
    </row>
    <row r="211" spans="1:15" ht="15.75" customHeight="1" x14ac:dyDescent="0.25">
      <c r="A211" s="51" t="s">
        <v>81</v>
      </c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3"/>
    </row>
    <row r="212" spans="1:15" ht="30" customHeight="1" x14ac:dyDescent="0.25">
      <c r="A212" s="48" t="s">
        <v>44</v>
      </c>
      <c r="B212" s="124"/>
      <c r="C212" s="28">
        <f>F212+I212+L212</f>
        <v>80</v>
      </c>
      <c r="D212" s="28">
        <f>G212+J212+M212</f>
        <v>59.3</v>
      </c>
      <c r="E212" s="28">
        <f t="shared" ref="E212:E214" si="258">D212/C212*100</f>
        <v>74.125</v>
      </c>
      <c r="F212" s="28"/>
      <c r="G212" s="28"/>
      <c r="H212" s="28"/>
      <c r="I212" s="28"/>
      <c r="J212" s="28"/>
      <c r="K212" s="28"/>
      <c r="L212" s="28">
        <v>80</v>
      </c>
      <c r="M212" s="28">
        <v>59.3</v>
      </c>
      <c r="N212" s="28">
        <f t="shared" si="213"/>
        <v>74.125</v>
      </c>
    </row>
    <row r="213" spans="1:15" ht="30.75" customHeight="1" x14ac:dyDescent="0.25">
      <c r="A213" s="48" t="s">
        <v>58</v>
      </c>
      <c r="B213" s="47"/>
      <c r="C213" s="28">
        <f>F213+I213+L213</f>
        <v>300</v>
      </c>
      <c r="D213" s="28">
        <f>G213+J213+M213</f>
        <v>75.7</v>
      </c>
      <c r="E213" s="28">
        <f t="shared" si="258"/>
        <v>25.233333333333334</v>
      </c>
      <c r="F213" s="28"/>
      <c r="G213" s="28"/>
      <c r="H213" s="28"/>
      <c r="I213" s="28"/>
      <c r="J213" s="28"/>
      <c r="K213" s="28"/>
      <c r="L213" s="28">
        <v>300</v>
      </c>
      <c r="M213" s="28">
        <v>75.7</v>
      </c>
      <c r="N213" s="28">
        <f t="shared" si="213"/>
        <v>25.233333333333334</v>
      </c>
    </row>
    <row r="214" spans="1:15" x14ac:dyDescent="0.25">
      <c r="A214" s="65" t="s">
        <v>31</v>
      </c>
      <c r="B214" s="94"/>
      <c r="C214" s="29">
        <f>C213+C212</f>
        <v>380</v>
      </c>
      <c r="D214" s="29">
        <f>D213+D212</f>
        <v>135</v>
      </c>
      <c r="E214" s="29">
        <f t="shared" si="258"/>
        <v>35.526315789473685</v>
      </c>
      <c r="F214" s="29">
        <f t="shared" ref="F214:G214" si="259">F213+F212</f>
        <v>0</v>
      </c>
      <c r="G214" s="29">
        <f t="shared" si="259"/>
        <v>0</v>
      </c>
      <c r="H214" s="29"/>
      <c r="I214" s="29">
        <f t="shared" ref="I214:J214" si="260">I213+I212</f>
        <v>0</v>
      </c>
      <c r="J214" s="29">
        <f t="shared" si="260"/>
        <v>0</v>
      </c>
      <c r="K214" s="29"/>
      <c r="L214" s="29">
        <f>SUM(L212:L213)</f>
        <v>380</v>
      </c>
      <c r="M214" s="29">
        <f>SUM(M212:M213)</f>
        <v>135</v>
      </c>
      <c r="N214" s="29">
        <f t="shared" si="213"/>
        <v>35.526315789473685</v>
      </c>
    </row>
    <row r="215" spans="1:15" ht="15.75" customHeight="1" x14ac:dyDescent="0.25">
      <c r="A215" s="43" t="s">
        <v>82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5"/>
    </row>
    <row r="216" spans="1:15" ht="30.75" customHeight="1" x14ac:dyDescent="0.25">
      <c r="A216" s="48" t="s">
        <v>58</v>
      </c>
      <c r="B216" s="47"/>
      <c r="C216" s="28">
        <f>F216+I216+L216</f>
        <v>3756.4</v>
      </c>
      <c r="D216" s="28">
        <f>G216+J216+M216</f>
        <v>2574.8000000000002</v>
      </c>
      <c r="E216" s="28">
        <f t="shared" ref="E216:E217" si="261">D216/C216*100</f>
        <v>68.544350974337135</v>
      </c>
      <c r="F216" s="28"/>
      <c r="G216" s="28"/>
      <c r="H216" s="28"/>
      <c r="I216" s="28"/>
      <c r="J216" s="28"/>
      <c r="K216" s="28"/>
      <c r="L216" s="28">
        <v>3756.4</v>
      </c>
      <c r="M216" s="28">
        <v>2574.8000000000002</v>
      </c>
      <c r="N216" s="28">
        <f t="shared" si="213"/>
        <v>68.544350974337135</v>
      </c>
    </row>
    <row r="217" spans="1:15" x14ac:dyDescent="0.25">
      <c r="A217" s="65" t="s">
        <v>31</v>
      </c>
      <c r="B217" s="94"/>
      <c r="C217" s="29">
        <f>C216</f>
        <v>3756.4</v>
      </c>
      <c r="D217" s="29">
        <f>D216</f>
        <v>2574.8000000000002</v>
      </c>
      <c r="E217" s="29">
        <f t="shared" si="261"/>
        <v>68.544350974337135</v>
      </c>
      <c r="F217" s="29">
        <f t="shared" ref="F217:G217" si="262">F216</f>
        <v>0</v>
      </c>
      <c r="G217" s="29">
        <f t="shared" si="262"/>
        <v>0</v>
      </c>
      <c r="H217" s="29"/>
      <c r="I217" s="29">
        <f t="shared" ref="I217:J217" si="263">I216</f>
        <v>0</v>
      </c>
      <c r="J217" s="29">
        <f t="shared" si="263"/>
        <v>0</v>
      </c>
      <c r="K217" s="29"/>
      <c r="L217" s="29">
        <f>SUM(L216)</f>
        <v>3756.4</v>
      </c>
      <c r="M217" s="29">
        <f>SUM(M216)</f>
        <v>2574.8000000000002</v>
      </c>
      <c r="N217" s="29">
        <f t="shared" si="213"/>
        <v>68.544350974337135</v>
      </c>
    </row>
    <row r="218" spans="1:15" ht="15.75" customHeight="1" x14ac:dyDescent="0.25">
      <c r="A218" s="51" t="s">
        <v>83</v>
      </c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3"/>
    </row>
    <row r="219" spans="1:15" ht="28.5" customHeight="1" x14ac:dyDescent="0.25">
      <c r="A219" s="48" t="s">
        <v>58</v>
      </c>
      <c r="B219" s="47"/>
      <c r="C219" s="16">
        <f>F219+I219+L219</f>
        <v>2719.4</v>
      </c>
      <c r="D219" s="16">
        <f>G219+J219+M219</f>
        <v>2134.6</v>
      </c>
      <c r="E219" s="16">
        <f t="shared" ref="E219:E221" si="264">D219/C219*100</f>
        <v>78.495256306538195</v>
      </c>
      <c r="F219" s="16"/>
      <c r="G219" s="16"/>
      <c r="H219" s="16"/>
      <c r="I219" s="16"/>
      <c r="J219" s="16"/>
      <c r="K219" s="16"/>
      <c r="L219" s="16">
        <v>2719.4</v>
      </c>
      <c r="M219" s="16">
        <v>2134.6</v>
      </c>
      <c r="N219" s="16">
        <f t="shared" si="213"/>
        <v>78.495256306538195</v>
      </c>
    </row>
    <row r="220" spans="1:15" x14ac:dyDescent="0.25">
      <c r="A220" s="65" t="s">
        <v>31</v>
      </c>
      <c r="B220" s="94"/>
      <c r="C220" s="18">
        <f>C219</f>
        <v>2719.4</v>
      </c>
      <c r="D220" s="18">
        <f>D219</f>
        <v>2134.6</v>
      </c>
      <c r="E220" s="18">
        <f t="shared" si="264"/>
        <v>78.495256306538195</v>
      </c>
      <c r="F220" s="18">
        <f t="shared" ref="F220:G220" si="265">F219</f>
        <v>0</v>
      </c>
      <c r="G220" s="18">
        <f t="shared" si="265"/>
        <v>0</v>
      </c>
      <c r="H220" s="18"/>
      <c r="I220" s="18">
        <f t="shared" ref="I220:J220" si="266">I219</f>
        <v>0</v>
      </c>
      <c r="J220" s="18">
        <f t="shared" si="266"/>
        <v>0</v>
      </c>
      <c r="K220" s="18"/>
      <c r="L220" s="18">
        <f>SUM(L219)</f>
        <v>2719.4</v>
      </c>
      <c r="M220" s="18">
        <f>SUM(M219)</f>
        <v>2134.6</v>
      </c>
      <c r="N220" s="18">
        <f t="shared" si="213"/>
        <v>78.495256306538195</v>
      </c>
    </row>
    <row r="221" spans="1:15" x14ac:dyDescent="0.25">
      <c r="A221" s="66" t="s">
        <v>53</v>
      </c>
      <c r="B221" s="90"/>
      <c r="C221" s="8">
        <f>C214+C217+C220</f>
        <v>6855.7999999999993</v>
      </c>
      <c r="D221" s="8">
        <f>D214+D217+D220</f>
        <v>4844.3999999999996</v>
      </c>
      <c r="E221" s="16">
        <f t="shared" si="264"/>
        <v>70.661337845328049</v>
      </c>
      <c r="F221" s="8">
        <f>F214+F217+F220</f>
        <v>0</v>
      </c>
      <c r="G221" s="8">
        <f>G214+G217+G220</f>
        <v>0</v>
      </c>
      <c r="H221" s="16"/>
      <c r="I221" s="8">
        <f>I214+I217+I220</f>
        <v>0</v>
      </c>
      <c r="J221" s="8">
        <f>J214+J217+J220</f>
        <v>0</v>
      </c>
      <c r="K221" s="16"/>
      <c r="L221" s="8">
        <f>L214+L217+L220</f>
        <v>6855.7999999999993</v>
      </c>
      <c r="M221" s="8">
        <f>M214+M217+M220</f>
        <v>4844.3999999999996</v>
      </c>
      <c r="N221" s="8">
        <f t="shared" si="213"/>
        <v>70.661337845328049</v>
      </c>
    </row>
    <row r="222" spans="1:15" ht="22.5" customHeight="1" x14ac:dyDescent="0.35">
      <c r="A222" s="26">
        <v>11</v>
      </c>
      <c r="B222" s="62" t="s">
        <v>12</v>
      </c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4"/>
    </row>
    <row r="223" spans="1:15" ht="15.75" customHeight="1" x14ac:dyDescent="0.25">
      <c r="A223" s="51" t="s">
        <v>84</v>
      </c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3"/>
    </row>
    <row r="224" spans="1:15" x14ac:dyDescent="0.25">
      <c r="A224" s="46" t="s">
        <v>39</v>
      </c>
      <c r="B224" s="47"/>
      <c r="C224" s="16">
        <f>F224+I224+L224</f>
        <v>2000</v>
      </c>
      <c r="D224" s="16">
        <f>G224+J224+M224</f>
        <v>1474.2</v>
      </c>
      <c r="E224" s="16">
        <f t="shared" ref="E224:E225" si="267">D224/C224*100</f>
        <v>73.709999999999994</v>
      </c>
      <c r="F224" s="16"/>
      <c r="G224" s="16"/>
      <c r="H224" s="16"/>
      <c r="I224" s="16"/>
      <c r="J224" s="16"/>
      <c r="K224" s="16"/>
      <c r="L224" s="16">
        <v>2000</v>
      </c>
      <c r="M224" s="16">
        <v>1474.2</v>
      </c>
      <c r="N224" s="16">
        <f t="shared" si="213"/>
        <v>73.709999999999994</v>
      </c>
    </row>
    <row r="225" spans="1:15" x14ac:dyDescent="0.25">
      <c r="A225" s="65" t="s">
        <v>31</v>
      </c>
      <c r="B225" s="94"/>
      <c r="C225" s="34">
        <f>C224</f>
        <v>2000</v>
      </c>
      <c r="D225" s="34">
        <f>D224</f>
        <v>1474.2</v>
      </c>
      <c r="E225" s="18">
        <f t="shared" si="267"/>
        <v>73.709999999999994</v>
      </c>
      <c r="F225" s="34">
        <f t="shared" ref="F225:G225" si="268">F224</f>
        <v>0</v>
      </c>
      <c r="G225" s="34">
        <f t="shared" si="268"/>
        <v>0</v>
      </c>
      <c r="H225" s="18"/>
      <c r="I225" s="34">
        <f t="shared" ref="I225:J225" si="269">I224</f>
        <v>0</v>
      </c>
      <c r="J225" s="34">
        <f t="shared" si="269"/>
        <v>0</v>
      </c>
      <c r="K225" s="18"/>
      <c r="L225" s="18">
        <f>SUM(L224)</f>
        <v>2000</v>
      </c>
      <c r="M225" s="18">
        <f>SUM(M224)</f>
        <v>1474.2</v>
      </c>
      <c r="N225" s="18">
        <f t="shared" si="213"/>
        <v>73.709999999999994</v>
      </c>
    </row>
    <row r="226" spans="1:15" ht="15.75" customHeight="1" x14ac:dyDescent="0.25">
      <c r="A226" s="51" t="s">
        <v>85</v>
      </c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3"/>
    </row>
    <row r="227" spans="1:15" x14ac:dyDescent="0.25">
      <c r="A227" s="46" t="s">
        <v>39</v>
      </c>
      <c r="B227" s="47"/>
      <c r="C227" s="16">
        <f>F227+I227+L227</f>
        <v>1500</v>
      </c>
      <c r="D227" s="16">
        <f>G227+J227+M227</f>
        <v>1295.3</v>
      </c>
      <c r="E227" s="16">
        <f t="shared" ref="E227:E229" si="270">D227/C227*100</f>
        <v>86.353333333333325</v>
      </c>
      <c r="F227" s="16"/>
      <c r="G227" s="16"/>
      <c r="H227" s="16"/>
      <c r="I227" s="16"/>
      <c r="J227" s="16"/>
      <c r="K227" s="16"/>
      <c r="L227" s="16">
        <v>1500</v>
      </c>
      <c r="M227" s="16">
        <v>1295.3</v>
      </c>
      <c r="N227" s="16">
        <f t="shared" si="213"/>
        <v>86.353333333333325</v>
      </c>
    </row>
    <row r="228" spans="1:15" x14ac:dyDescent="0.25">
      <c r="A228" s="65" t="s">
        <v>31</v>
      </c>
      <c r="B228" s="94"/>
      <c r="C228" s="18">
        <f>C227</f>
        <v>1500</v>
      </c>
      <c r="D228" s="18">
        <f>D227</f>
        <v>1295.3</v>
      </c>
      <c r="E228" s="18">
        <f t="shared" si="270"/>
        <v>86.353333333333325</v>
      </c>
      <c r="F228" s="18">
        <f t="shared" ref="F228:G228" si="271">F227</f>
        <v>0</v>
      </c>
      <c r="G228" s="18">
        <f t="shared" si="271"/>
        <v>0</v>
      </c>
      <c r="H228" s="18"/>
      <c r="I228" s="18">
        <f t="shared" ref="I228:J228" si="272">I227</f>
        <v>0</v>
      </c>
      <c r="J228" s="18">
        <f t="shared" si="272"/>
        <v>0</v>
      </c>
      <c r="K228" s="18"/>
      <c r="L228" s="18">
        <f>SUM(L227)</f>
        <v>1500</v>
      </c>
      <c r="M228" s="18">
        <f>SUM(M227)</f>
        <v>1295.3</v>
      </c>
      <c r="N228" s="18">
        <f t="shared" si="213"/>
        <v>86.353333333333325</v>
      </c>
    </row>
    <row r="229" spans="1:15" x14ac:dyDescent="0.25">
      <c r="A229" s="66" t="s">
        <v>53</v>
      </c>
      <c r="B229" s="90"/>
      <c r="C229" s="8">
        <f>C225+C228</f>
        <v>3500</v>
      </c>
      <c r="D229" s="8">
        <f>D225+D228</f>
        <v>2769.5</v>
      </c>
      <c r="E229" s="8">
        <f t="shared" si="270"/>
        <v>79.128571428571419</v>
      </c>
      <c r="F229" s="8">
        <f t="shared" ref="F229:G229" si="273">F225+F228</f>
        <v>0</v>
      </c>
      <c r="G229" s="8">
        <f t="shared" si="273"/>
        <v>0</v>
      </c>
      <c r="H229" s="8"/>
      <c r="I229" s="8">
        <f t="shared" ref="I229:M229" si="274">I225+I228</f>
        <v>0</v>
      </c>
      <c r="J229" s="8">
        <f t="shared" si="274"/>
        <v>0</v>
      </c>
      <c r="K229" s="8"/>
      <c r="L229" s="8">
        <f t="shared" si="274"/>
        <v>3500</v>
      </c>
      <c r="M229" s="8">
        <f t="shared" si="274"/>
        <v>2769.5</v>
      </c>
      <c r="N229" s="8">
        <f t="shared" si="213"/>
        <v>79.128571428571419</v>
      </c>
      <c r="O229" s="42"/>
    </row>
    <row r="230" spans="1:15" ht="15.75" customHeight="1" x14ac:dyDescent="0.25">
      <c r="A230" s="26">
        <v>12</v>
      </c>
      <c r="B230" s="57" t="s">
        <v>13</v>
      </c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</row>
    <row r="231" spans="1:15" ht="15.75" customHeight="1" x14ac:dyDescent="0.25">
      <c r="A231" s="43" t="s">
        <v>86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5"/>
    </row>
    <row r="232" spans="1:15" ht="30.75" customHeight="1" x14ac:dyDescent="0.25">
      <c r="A232" s="48" t="s">
        <v>87</v>
      </c>
      <c r="B232" s="106"/>
      <c r="C232" s="16">
        <f>F232+I232+L232</f>
        <v>5268.5</v>
      </c>
      <c r="D232" s="16">
        <f>G232+J232+M232</f>
        <v>3737.8</v>
      </c>
      <c r="E232" s="16">
        <f t="shared" ref="E232:E233" si="275">D232/C232*100</f>
        <v>70.946189617538209</v>
      </c>
      <c r="F232" s="16"/>
      <c r="G232" s="16"/>
      <c r="H232" s="16"/>
      <c r="I232" s="16">
        <v>640.79999999999995</v>
      </c>
      <c r="J232" s="16">
        <v>485.5</v>
      </c>
      <c r="K232" s="16">
        <f t="shared" ref="K232:K233" si="276">J232/I232*100</f>
        <v>75.764669163545577</v>
      </c>
      <c r="L232" s="16">
        <v>4627.7</v>
      </c>
      <c r="M232" s="16">
        <v>3252.3</v>
      </c>
      <c r="N232" s="16">
        <f t="shared" si="213"/>
        <v>70.278972275644492</v>
      </c>
    </row>
    <row r="233" spans="1:15" x14ac:dyDescent="0.25">
      <c r="A233" s="65" t="s">
        <v>31</v>
      </c>
      <c r="B233" s="94"/>
      <c r="C233" s="18">
        <f>C232</f>
        <v>5268.5</v>
      </c>
      <c r="D233" s="18">
        <f>D232</f>
        <v>3737.8</v>
      </c>
      <c r="E233" s="18">
        <f t="shared" si="275"/>
        <v>70.946189617538209</v>
      </c>
      <c r="F233" s="18">
        <f t="shared" ref="F233:G233" si="277">F232</f>
        <v>0</v>
      </c>
      <c r="G233" s="18">
        <f t="shared" si="277"/>
        <v>0</v>
      </c>
      <c r="H233" s="18"/>
      <c r="I233" s="18">
        <f t="shared" ref="I233:J233" si="278">I232</f>
        <v>640.79999999999995</v>
      </c>
      <c r="J233" s="18">
        <f t="shared" si="278"/>
        <v>485.5</v>
      </c>
      <c r="K233" s="18">
        <f t="shared" si="276"/>
        <v>75.764669163545577</v>
      </c>
      <c r="L233" s="18">
        <f>SUM(L232)</f>
        <v>4627.7</v>
      </c>
      <c r="M233" s="18">
        <f>SUM(M232)</f>
        <v>3252.3</v>
      </c>
      <c r="N233" s="18">
        <f t="shared" si="213"/>
        <v>70.278972275644492</v>
      </c>
    </row>
    <row r="234" spans="1:15" ht="15.75" customHeight="1" x14ac:dyDescent="0.25">
      <c r="A234" s="43" t="s">
        <v>88</v>
      </c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5"/>
    </row>
    <row r="235" spans="1:15" ht="30.75" customHeight="1" x14ac:dyDescent="0.25">
      <c r="A235" s="48" t="s">
        <v>87</v>
      </c>
      <c r="B235" s="106"/>
      <c r="C235" s="16">
        <f>F235+I235+L235</f>
        <v>11797.8</v>
      </c>
      <c r="D235" s="16">
        <f>G235+J235+M235</f>
        <v>6480.4</v>
      </c>
      <c r="E235" s="16">
        <f t="shared" ref="E235:E236" si="279">D235/C235*100</f>
        <v>54.92888504636457</v>
      </c>
      <c r="F235" s="16"/>
      <c r="G235" s="16"/>
      <c r="H235" s="16"/>
      <c r="I235" s="16">
        <v>11797.8</v>
      </c>
      <c r="J235" s="16">
        <v>6480.4</v>
      </c>
      <c r="K235" s="16">
        <f t="shared" ref="K235:K236" si="280">J235/I235*100</f>
        <v>54.92888504636457</v>
      </c>
      <c r="L235" s="16"/>
      <c r="M235" s="16">
        <v>0</v>
      </c>
      <c r="N235" s="16"/>
    </row>
    <row r="236" spans="1:15" x14ac:dyDescent="0.25">
      <c r="A236" s="65" t="s">
        <v>31</v>
      </c>
      <c r="B236" s="94"/>
      <c r="C236" s="18">
        <f>C235</f>
        <v>11797.8</v>
      </c>
      <c r="D236" s="18">
        <f>D235</f>
        <v>6480.4</v>
      </c>
      <c r="E236" s="18">
        <f t="shared" si="279"/>
        <v>54.92888504636457</v>
      </c>
      <c r="F236" s="18">
        <f t="shared" ref="F236:G236" si="281">F235</f>
        <v>0</v>
      </c>
      <c r="G236" s="18">
        <f t="shared" si="281"/>
        <v>0</v>
      </c>
      <c r="H236" s="18"/>
      <c r="I236" s="18">
        <f t="shared" ref="I236:J236" si="282">I235</f>
        <v>11797.8</v>
      </c>
      <c r="J236" s="18">
        <f t="shared" si="282"/>
        <v>6480.4</v>
      </c>
      <c r="K236" s="18">
        <f t="shared" si="280"/>
        <v>54.92888504636457</v>
      </c>
      <c r="L236" s="18">
        <f>SUM(L235)</f>
        <v>0</v>
      </c>
      <c r="M236" s="18">
        <f>SUM(M235)</f>
        <v>0</v>
      </c>
      <c r="N236" s="18"/>
    </row>
    <row r="237" spans="1:15" ht="15.75" hidden="1" customHeight="1" x14ac:dyDescent="0.25">
      <c r="A237" s="43" t="s">
        <v>89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5"/>
    </row>
    <row r="238" spans="1:15" ht="30.75" hidden="1" customHeight="1" x14ac:dyDescent="0.25">
      <c r="A238" s="48" t="s">
        <v>87</v>
      </c>
      <c r="B238" s="106"/>
      <c r="C238" s="16">
        <f>F238+I238+L238</f>
        <v>0</v>
      </c>
      <c r="D238" s="16">
        <f>G238+J238+M238</f>
        <v>0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5" hidden="1" x14ac:dyDescent="0.25">
      <c r="A239" s="65" t="s">
        <v>31</v>
      </c>
      <c r="B239" s="94"/>
      <c r="C239" s="18">
        <f>C238</f>
        <v>0</v>
      </c>
      <c r="D239" s="18">
        <f>D238</f>
        <v>0</v>
      </c>
      <c r="E239" s="16"/>
      <c r="F239" s="18">
        <f t="shared" ref="F239:G239" si="283">F238</f>
        <v>0</v>
      </c>
      <c r="G239" s="18">
        <f t="shared" si="283"/>
        <v>0</v>
      </c>
      <c r="H239" s="16"/>
      <c r="I239" s="18">
        <f t="shared" ref="I239:J239" si="284">I238</f>
        <v>0</v>
      </c>
      <c r="J239" s="18">
        <f t="shared" si="284"/>
        <v>0</v>
      </c>
      <c r="K239" s="16"/>
      <c r="L239" s="18">
        <f>SUM(L238)</f>
        <v>0</v>
      </c>
      <c r="M239" s="18">
        <f>SUM(M238)</f>
        <v>0</v>
      </c>
      <c r="N239" s="18"/>
    </row>
    <row r="240" spans="1:15" ht="15.75" customHeight="1" x14ac:dyDescent="0.25">
      <c r="A240" s="43" t="s">
        <v>90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5"/>
    </row>
    <row r="241" spans="1:14" ht="30.75" customHeight="1" x14ac:dyDescent="0.25">
      <c r="A241" s="48" t="s">
        <v>87</v>
      </c>
      <c r="B241" s="106"/>
      <c r="C241" s="16">
        <f>F241+I241+L241</f>
        <v>354.9</v>
      </c>
      <c r="D241" s="16">
        <f>G241+J241+M241</f>
        <v>0</v>
      </c>
      <c r="E241" s="16">
        <f t="shared" ref="E241:E242" si="285">D241/C241*100</f>
        <v>0</v>
      </c>
      <c r="F241" s="16"/>
      <c r="G241" s="16"/>
      <c r="H241" s="16"/>
      <c r="I241" s="16">
        <v>354.9</v>
      </c>
      <c r="J241" s="16">
        <v>0</v>
      </c>
      <c r="K241" s="16">
        <f t="shared" ref="K241:K242" si="286">J241/I241*100</f>
        <v>0</v>
      </c>
      <c r="L241" s="16"/>
      <c r="M241" s="16">
        <v>0</v>
      </c>
      <c r="N241" s="17"/>
    </row>
    <row r="242" spans="1:14" x14ac:dyDescent="0.25">
      <c r="A242" s="65" t="s">
        <v>31</v>
      </c>
      <c r="B242" s="94"/>
      <c r="C242" s="18">
        <f>C241</f>
        <v>354.9</v>
      </c>
      <c r="D242" s="18">
        <f>D241</f>
        <v>0</v>
      </c>
      <c r="E242" s="18">
        <f t="shared" si="285"/>
        <v>0</v>
      </c>
      <c r="F242" s="18">
        <f t="shared" ref="F242:G242" si="287">F241</f>
        <v>0</v>
      </c>
      <c r="G242" s="18">
        <f t="shared" si="287"/>
        <v>0</v>
      </c>
      <c r="H242" s="18"/>
      <c r="I242" s="18">
        <f t="shared" ref="I242:J242" si="288">I241</f>
        <v>354.9</v>
      </c>
      <c r="J242" s="18">
        <f t="shared" si="288"/>
        <v>0</v>
      </c>
      <c r="K242" s="18">
        <f t="shared" si="286"/>
        <v>0</v>
      </c>
      <c r="L242" s="18">
        <f>SUM(L241)</f>
        <v>0</v>
      </c>
      <c r="M242" s="18">
        <f>SUM(M241)</f>
        <v>0</v>
      </c>
      <c r="N242" s="17"/>
    </row>
    <row r="243" spans="1:14" ht="15.75" customHeight="1" x14ac:dyDescent="0.25">
      <c r="A243" s="43" t="s">
        <v>91</v>
      </c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5"/>
    </row>
    <row r="244" spans="1:14" ht="33" customHeight="1" x14ac:dyDescent="0.25">
      <c r="A244" s="48" t="s">
        <v>87</v>
      </c>
      <c r="B244" s="106"/>
      <c r="C244" s="16">
        <f>F244+I244+L244</f>
        <v>200</v>
      </c>
      <c r="D244" s="16">
        <f>G244+J244+M244</f>
        <v>168.8</v>
      </c>
      <c r="E244" s="16">
        <f t="shared" ref="E244:E246" si="289">D244/C244*100</f>
        <v>84.4</v>
      </c>
      <c r="F244" s="16"/>
      <c r="G244" s="16"/>
      <c r="H244" s="16"/>
      <c r="I244" s="16"/>
      <c r="J244" s="16"/>
      <c r="K244" s="16"/>
      <c r="L244" s="16">
        <v>200</v>
      </c>
      <c r="M244" s="16">
        <v>168.8</v>
      </c>
      <c r="N244" s="16">
        <f t="shared" ref="N244:N305" si="290">M244/L244*100</f>
        <v>84.4</v>
      </c>
    </row>
    <row r="245" spans="1:14" x14ac:dyDescent="0.25">
      <c r="A245" s="49" t="s">
        <v>40</v>
      </c>
      <c r="B245" s="50"/>
      <c r="C245" s="18">
        <f>C244</f>
        <v>200</v>
      </c>
      <c r="D245" s="18">
        <f>D244</f>
        <v>168.8</v>
      </c>
      <c r="E245" s="18">
        <f t="shared" si="289"/>
        <v>84.4</v>
      </c>
      <c r="F245" s="18">
        <f t="shared" ref="F245:G245" si="291">F244</f>
        <v>0</v>
      </c>
      <c r="G245" s="18">
        <f t="shared" si="291"/>
        <v>0</v>
      </c>
      <c r="H245" s="18"/>
      <c r="I245" s="18">
        <f t="shared" ref="I245:J245" si="292">I244</f>
        <v>0</v>
      </c>
      <c r="J245" s="18">
        <f t="shared" si="292"/>
        <v>0</v>
      </c>
      <c r="K245" s="18"/>
      <c r="L245" s="18">
        <f>SUM(L244)</f>
        <v>200</v>
      </c>
      <c r="M245" s="18">
        <f>SUM(M244)</f>
        <v>168.8</v>
      </c>
      <c r="N245" s="18">
        <f t="shared" si="290"/>
        <v>84.4</v>
      </c>
    </row>
    <row r="246" spans="1:14" x14ac:dyDescent="0.25">
      <c r="A246" s="66" t="s">
        <v>53</v>
      </c>
      <c r="B246" s="90"/>
      <c r="C246" s="8">
        <f t="shared" ref="C246:D246" si="293">C233+C236+C245+C242+C238</f>
        <v>17621.2</v>
      </c>
      <c r="D246" s="8">
        <f t="shared" si="293"/>
        <v>10387</v>
      </c>
      <c r="E246" s="8">
        <f t="shared" si="289"/>
        <v>58.946042267268972</v>
      </c>
      <c r="F246" s="8">
        <f t="shared" ref="F246:G246" si="294">F233+F236+F245+F242+F238</f>
        <v>0</v>
      </c>
      <c r="G246" s="8">
        <f t="shared" si="294"/>
        <v>0</v>
      </c>
      <c r="H246" s="8"/>
      <c r="I246" s="8">
        <f>I233+I236+I245+I242+I238</f>
        <v>12793.499999999998</v>
      </c>
      <c r="J246" s="8">
        <f>J233+J236+J245+J242+J238</f>
        <v>6965.9</v>
      </c>
      <c r="K246" s="8">
        <f t="shared" ref="K246" si="295">J246/I246*100</f>
        <v>54.448743502559893</v>
      </c>
      <c r="L246" s="8">
        <f t="shared" ref="L246:M246" si="296">L233+L236+L245+L242+L238</f>
        <v>4827.7</v>
      </c>
      <c r="M246" s="8">
        <f t="shared" si="296"/>
        <v>3421.1000000000004</v>
      </c>
      <c r="N246" s="8">
        <f t="shared" si="290"/>
        <v>70.863972492076982</v>
      </c>
    </row>
    <row r="247" spans="1:14" ht="15.75" customHeight="1" x14ac:dyDescent="0.35">
      <c r="A247" s="26">
        <v>13</v>
      </c>
      <c r="B247" s="62" t="s">
        <v>14</v>
      </c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4"/>
    </row>
    <row r="248" spans="1:14" ht="34.5" customHeight="1" x14ac:dyDescent="0.25">
      <c r="A248" s="43" t="s">
        <v>92</v>
      </c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5"/>
    </row>
    <row r="249" spans="1:14" ht="32.25" customHeight="1" x14ac:dyDescent="0.25">
      <c r="A249" s="46" t="s">
        <v>44</v>
      </c>
      <c r="B249" s="47"/>
      <c r="C249" s="16">
        <f>F249+I249+L249</f>
        <v>0</v>
      </c>
      <c r="D249" s="16">
        <f>G249+J249+M249</f>
        <v>0</v>
      </c>
      <c r="E249" s="16" t="e">
        <f t="shared" ref="E249:E253" si="297">D249/C249*100</f>
        <v>#DIV/0!</v>
      </c>
      <c r="F249" s="16"/>
      <c r="G249" s="16"/>
      <c r="H249" s="16"/>
      <c r="I249" s="16">
        <v>0</v>
      </c>
      <c r="J249" s="16">
        <v>0</v>
      </c>
      <c r="K249" s="16"/>
      <c r="L249" s="16">
        <v>0</v>
      </c>
      <c r="M249" s="16">
        <v>0</v>
      </c>
      <c r="N249" s="16" t="e">
        <f t="shared" si="290"/>
        <v>#DIV/0!</v>
      </c>
    </row>
    <row r="250" spans="1:14" x14ac:dyDescent="0.25">
      <c r="A250" s="65" t="s">
        <v>31</v>
      </c>
      <c r="B250" s="94"/>
      <c r="C250" s="18">
        <f>C249</f>
        <v>0</v>
      </c>
      <c r="D250" s="18">
        <f>D249</f>
        <v>0</v>
      </c>
      <c r="E250" s="18" t="e">
        <f t="shared" si="297"/>
        <v>#DIV/0!</v>
      </c>
      <c r="F250" s="18">
        <f t="shared" ref="F250:G250" si="298">F249</f>
        <v>0</v>
      </c>
      <c r="G250" s="18">
        <f t="shared" si="298"/>
        <v>0</v>
      </c>
      <c r="H250" s="18"/>
      <c r="I250" s="18">
        <f t="shared" ref="I250:J250" si="299">I249</f>
        <v>0</v>
      </c>
      <c r="J250" s="18">
        <f t="shared" si="299"/>
        <v>0</v>
      </c>
      <c r="K250" s="18"/>
      <c r="L250" s="18">
        <f>SUM(L249)</f>
        <v>0</v>
      </c>
      <c r="M250" s="18">
        <f>SUM(M249)</f>
        <v>0</v>
      </c>
      <c r="N250" s="18" t="e">
        <f t="shared" si="290"/>
        <v>#DIV/0!</v>
      </c>
    </row>
    <row r="251" spans="1:14" x14ac:dyDescent="0.25">
      <c r="A251" s="43" t="s">
        <v>136</v>
      </c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4"/>
      <c r="N251" s="115"/>
    </row>
    <row r="252" spans="1:14" x14ac:dyDescent="0.25">
      <c r="A252" s="46" t="s">
        <v>44</v>
      </c>
      <c r="B252" s="47"/>
      <c r="C252" s="16">
        <f>F252+I252+L252</f>
        <v>0</v>
      </c>
      <c r="D252" s="16">
        <f>G252+J252+M252</f>
        <v>0</v>
      </c>
      <c r="E252" s="16" t="e">
        <f t="shared" si="297"/>
        <v>#DIV/0!</v>
      </c>
      <c r="F252" s="18"/>
      <c r="G252" s="18"/>
      <c r="H252" s="18"/>
      <c r="I252" s="16"/>
      <c r="J252" s="16"/>
      <c r="K252" s="16"/>
      <c r="L252" s="16">
        <v>0</v>
      </c>
      <c r="M252" s="16">
        <v>0</v>
      </c>
      <c r="N252" s="16" t="e">
        <f t="shared" si="290"/>
        <v>#DIV/0!</v>
      </c>
    </row>
    <row r="253" spans="1:14" x14ac:dyDescent="0.25">
      <c r="A253" s="65" t="s">
        <v>31</v>
      </c>
      <c r="B253" s="94"/>
      <c r="C253" s="18">
        <f>C252</f>
        <v>0</v>
      </c>
      <c r="D253" s="18">
        <f>D252</f>
        <v>0</v>
      </c>
      <c r="E253" s="16" t="e">
        <f t="shared" si="297"/>
        <v>#DIV/0!</v>
      </c>
      <c r="F253" s="18">
        <f t="shared" ref="F253:G253" si="300">F252</f>
        <v>0</v>
      </c>
      <c r="G253" s="18">
        <f t="shared" si="300"/>
        <v>0</v>
      </c>
      <c r="H253" s="18"/>
      <c r="I253" s="18">
        <f t="shared" ref="I253:J253" si="301">I252</f>
        <v>0</v>
      </c>
      <c r="J253" s="18">
        <f t="shared" si="301"/>
        <v>0</v>
      </c>
      <c r="K253" s="16"/>
      <c r="L253" s="18">
        <f t="shared" ref="L253:M253" si="302">L252</f>
        <v>0</v>
      </c>
      <c r="M253" s="18">
        <f t="shared" si="302"/>
        <v>0</v>
      </c>
      <c r="N253" s="16" t="e">
        <f t="shared" si="290"/>
        <v>#DIV/0!</v>
      </c>
    </row>
    <row r="254" spans="1:14" ht="19.5" customHeight="1" x14ac:dyDescent="0.25">
      <c r="A254" s="43" t="s">
        <v>93</v>
      </c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5"/>
    </row>
    <row r="255" spans="1:14" ht="30.75" customHeight="1" x14ac:dyDescent="0.25">
      <c r="A255" s="46" t="s">
        <v>44</v>
      </c>
      <c r="B255" s="47"/>
      <c r="C255" s="16">
        <f>F255+I255+L255</f>
        <v>381.6</v>
      </c>
      <c r="D255" s="16">
        <f>G255+J255+M255</f>
        <v>320.2</v>
      </c>
      <c r="E255" s="16">
        <f t="shared" ref="E255:E257" si="303">D255/C255*100</f>
        <v>83.909853249475887</v>
      </c>
      <c r="F255" s="16"/>
      <c r="G255" s="16"/>
      <c r="H255" s="16"/>
      <c r="I255" s="16">
        <v>97.4</v>
      </c>
      <c r="J255" s="16">
        <v>36</v>
      </c>
      <c r="K255" s="16">
        <f t="shared" ref="K255:K257" si="304">J255/I255*100</f>
        <v>36.960985626283367</v>
      </c>
      <c r="L255" s="16">
        <v>284.2</v>
      </c>
      <c r="M255" s="16">
        <v>284.2</v>
      </c>
      <c r="N255" s="16">
        <f t="shared" si="290"/>
        <v>100</v>
      </c>
    </row>
    <row r="256" spans="1:14" ht="30.75" customHeight="1" x14ac:dyDescent="0.25">
      <c r="A256" s="48" t="s">
        <v>58</v>
      </c>
      <c r="B256" s="47"/>
      <c r="C256" s="16">
        <f>F256+I256+L256</f>
        <v>115</v>
      </c>
      <c r="D256" s="16">
        <f>G256+J256+M256</f>
        <v>0</v>
      </c>
      <c r="E256" s="16">
        <f t="shared" si="303"/>
        <v>0</v>
      </c>
      <c r="F256" s="16"/>
      <c r="G256" s="16"/>
      <c r="H256" s="16"/>
      <c r="I256" s="16"/>
      <c r="J256" s="16"/>
      <c r="K256" s="16"/>
      <c r="L256" s="16">
        <v>115</v>
      </c>
      <c r="M256" s="16">
        <v>0</v>
      </c>
      <c r="N256" s="8">
        <f t="shared" si="290"/>
        <v>0</v>
      </c>
    </row>
    <row r="257" spans="1:14" x14ac:dyDescent="0.25">
      <c r="A257" s="65" t="s">
        <v>31</v>
      </c>
      <c r="B257" s="94"/>
      <c r="C257" s="18">
        <f>C255+C256</f>
        <v>496.6</v>
      </c>
      <c r="D257" s="18">
        <f>D255+D256</f>
        <v>320.2</v>
      </c>
      <c r="E257" s="18">
        <f t="shared" si="303"/>
        <v>64.47845348368908</v>
      </c>
      <c r="F257" s="18">
        <f t="shared" ref="F257:G257" si="305">F255+F256</f>
        <v>0</v>
      </c>
      <c r="G257" s="18">
        <f t="shared" si="305"/>
        <v>0</v>
      </c>
      <c r="H257" s="18"/>
      <c r="I257" s="18">
        <f t="shared" ref="I257:J257" si="306">I255+I256</f>
        <v>97.4</v>
      </c>
      <c r="J257" s="18">
        <f t="shared" si="306"/>
        <v>36</v>
      </c>
      <c r="K257" s="18">
        <f t="shared" si="304"/>
        <v>36.960985626283367</v>
      </c>
      <c r="L257" s="18">
        <f>SUM(L255:L256)</f>
        <v>399.2</v>
      </c>
      <c r="M257" s="18">
        <f>SUM(M255:M256)</f>
        <v>284.2</v>
      </c>
      <c r="N257" s="18">
        <f t="shared" si="290"/>
        <v>71.192384769539075</v>
      </c>
    </row>
    <row r="258" spans="1:14" ht="30" customHeight="1" x14ac:dyDescent="0.25">
      <c r="A258" s="51" t="s">
        <v>94</v>
      </c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3"/>
    </row>
    <row r="259" spans="1:14" ht="33" customHeight="1" x14ac:dyDescent="0.25">
      <c r="A259" s="46" t="s">
        <v>44</v>
      </c>
      <c r="B259" s="47"/>
      <c r="C259" s="16">
        <f t="shared" ref="C259:D261" si="307">F259+I259+L259</f>
        <v>615.79999999999995</v>
      </c>
      <c r="D259" s="16">
        <f t="shared" si="307"/>
        <v>344.2</v>
      </c>
      <c r="E259" s="16">
        <f t="shared" ref="E259:E265" si="308">D259/C259*100</f>
        <v>55.894771029555059</v>
      </c>
      <c r="F259" s="16"/>
      <c r="G259" s="16"/>
      <c r="H259" s="16"/>
      <c r="I259" s="16"/>
      <c r="J259" s="16"/>
      <c r="K259" s="16"/>
      <c r="L259" s="16">
        <v>615.79999999999995</v>
      </c>
      <c r="M259" s="16">
        <v>344.2</v>
      </c>
      <c r="N259" s="16">
        <f t="shared" si="290"/>
        <v>55.894771029555059</v>
      </c>
    </row>
    <row r="260" spans="1:14" x14ac:dyDescent="0.25">
      <c r="A260" s="48" t="s">
        <v>45</v>
      </c>
      <c r="B260" s="47"/>
      <c r="C260" s="16">
        <f t="shared" si="307"/>
        <v>70</v>
      </c>
      <c r="D260" s="16">
        <f t="shared" si="307"/>
        <v>0</v>
      </c>
      <c r="E260" s="16">
        <f t="shared" si="308"/>
        <v>0</v>
      </c>
      <c r="F260" s="16"/>
      <c r="G260" s="16"/>
      <c r="H260" s="16"/>
      <c r="I260" s="16"/>
      <c r="J260" s="16"/>
      <c r="K260" s="16"/>
      <c r="L260" s="16">
        <v>70</v>
      </c>
      <c r="M260" s="16">
        <v>0</v>
      </c>
      <c r="N260" s="16">
        <f t="shared" si="290"/>
        <v>0</v>
      </c>
    </row>
    <row r="261" spans="1:14" ht="30.75" customHeight="1" x14ac:dyDescent="0.25">
      <c r="A261" s="48" t="s">
        <v>46</v>
      </c>
      <c r="B261" s="47"/>
      <c r="C261" s="16">
        <f t="shared" si="307"/>
        <v>100</v>
      </c>
      <c r="D261" s="16">
        <f t="shared" si="307"/>
        <v>0</v>
      </c>
      <c r="E261" s="16">
        <f t="shared" si="308"/>
        <v>0</v>
      </c>
      <c r="F261" s="16"/>
      <c r="G261" s="16"/>
      <c r="H261" s="16"/>
      <c r="I261" s="16"/>
      <c r="J261" s="16"/>
      <c r="K261" s="16"/>
      <c r="L261" s="16">
        <v>100</v>
      </c>
      <c r="M261" s="16">
        <v>0</v>
      </c>
      <c r="N261" s="16">
        <f t="shared" si="290"/>
        <v>0</v>
      </c>
    </row>
    <row r="262" spans="1:14" x14ac:dyDescent="0.25">
      <c r="A262" s="65" t="s">
        <v>31</v>
      </c>
      <c r="B262" s="94"/>
      <c r="C262" s="18">
        <f>C259+C260+C261</f>
        <v>785.8</v>
      </c>
      <c r="D262" s="18">
        <f>D259+D260+D261</f>
        <v>344.2</v>
      </c>
      <c r="E262" s="18">
        <f t="shared" si="308"/>
        <v>43.802494273351996</v>
      </c>
      <c r="F262" s="18">
        <f t="shared" ref="F262:G262" si="309">F259+F260+F261</f>
        <v>0</v>
      </c>
      <c r="G262" s="18">
        <f t="shared" si="309"/>
        <v>0</v>
      </c>
      <c r="H262" s="18"/>
      <c r="I262" s="18">
        <f t="shared" ref="I262:J262" si="310">I259+I260+I261</f>
        <v>0</v>
      </c>
      <c r="J262" s="18">
        <f t="shared" si="310"/>
        <v>0</v>
      </c>
      <c r="K262" s="18"/>
      <c r="L262" s="18">
        <f>SUM(L259:L261)</f>
        <v>785.8</v>
      </c>
      <c r="M262" s="18">
        <f>SUM(M259:M261)</f>
        <v>344.2</v>
      </c>
      <c r="N262" s="18">
        <f t="shared" si="290"/>
        <v>43.802494273351996</v>
      </c>
    </row>
    <row r="263" spans="1:14" x14ac:dyDescent="0.25">
      <c r="A263" s="43" t="s">
        <v>116</v>
      </c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70"/>
    </row>
    <row r="264" spans="1:14" x14ac:dyDescent="0.25">
      <c r="A264" s="65" t="s">
        <v>44</v>
      </c>
      <c r="B264" s="108"/>
      <c r="C264" s="16">
        <f t="shared" ref="C264:D264" si="311">F264+I264+L264</f>
        <v>0</v>
      </c>
      <c r="D264" s="16">
        <f t="shared" si="311"/>
        <v>0</v>
      </c>
      <c r="E264" s="16" t="e">
        <f t="shared" si="308"/>
        <v>#DIV/0!</v>
      </c>
      <c r="F264" s="18"/>
      <c r="G264" s="18"/>
      <c r="H264" s="18"/>
      <c r="I264" s="18"/>
      <c r="J264" s="18"/>
      <c r="K264" s="16"/>
      <c r="L264" s="18">
        <v>0</v>
      </c>
      <c r="M264" s="18">
        <v>0</v>
      </c>
      <c r="N264" s="16" t="e">
        <f t="shared" si="290"/>
        <v>#DIV/0!</v>
      </c>
    </row>
    <row r="265" spans="1:14" x14ac:dyDescent="0.25">
      <c r="A265" s="65" t="s">
        <v>31</v>
      </c>
      <c r="B265" s="94"/>
      <c r="C265" s="18">
        <f>C264</f>
        <v>0</v>
      </c>
      <c r="D265" s="18">
        <f>D264</f>
        <v>0</v>
      </c>
      <c r="E265" s="16" t="e">
        <f t="shared" si="308"/>
        <v>#DIV/0!</v>
      </c>
      <c r="F265" s="18">
        <f t="shared" ref="F265:G265" si="312">F264</f>
        <v>0</v>
      </c>
      <c r="G265" s="18">
        <f t="shared" si="312"/>
        <v>0</v>
      </c>
      <c r="H265" s="18"/>
      <c r="I265" s="18">
        <f t="shared" ref="I265:J265" si="313">I264</f>
        <v>0</v>
      </c>
      <c r="J265" s="18">
        <f t="shared" si="313"/>
        <v>0</v>
      </c>
      <c r="K265" s="16"/>
      <c r="L265" s="18">
        <f t="shared" ref="L265:M265" si="314">L264</f>
        <v>0</v>
      </c>
      <c r="M265" s="18">
        <f t="shared" si="314"/>
        <v>0</v>
      </c>
      <c r="N265" s="16" t="e">
        <f t="shared" si="290"/>
        <v>#DIV/0!</v>
      </c>
    </row>
    <row r="266" spans="1:14" ht="15.75" customHeight="1" x14ac:dyDescent="0.25">
      <c r="A266" s="43" t="s">
        <v>95</v>
      </c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5"/>
    </row>
    <row r="267" spans="1:14" ht="30" customHeight="1" x14ac:dyDescent="0.25">
      <c r="A267" s="46" t="s">
        <v>44</v>
      </c>
      <c r="B267" s="47"/>
      <c r="C267" s="16">
        <f>F267+I267+L267</f>
        <v>10</v>
      </c>
      <c r="D267" s="16">
        <f>G267+J267+M267</f>
        <v>0</v>
      </c>
      <c r="E267" s="16">
        <f t="shared" ref="E267:E268" si="315">D267/C267*100</f>
        <v>0</v>
      </c>
      <c r="F267" s="16"/>
      <c r="G267" s="16"/>
      <c r="H267" s="16"/>
      <c r="I267" s="16"/>
      <c r="J267" s="16"/>
      <c r="K267" s="16"/>
      <c r="L267" s="16">
        <v>10</v>
      </c>
      <c r="M267" s="16">
        <v>0</v>
      </c>
      <c r="N267" s="16">
        <f t="shared" si="290"/>
        <v>0</v>
      </c>
    </row>
    <row r="268" spans="1:14" x14ac:dyDescent="0.25">
      <c r="A268" s="65" t="s">
        <v>31</v>
      </c>
      <c r="B268" s="94"/>
      <c r="C268" s="18">
        <f>C267</f>
        <v>10</v>
      </c>
      <c r="D268" s="18">
        <f>D267</f>
        <v>0</v>
      </c>
      <c r="E268" s="18">
        <f t="shared" si="315"/>
        <v>0</v>
      </c>
      <c r="F268" s="18">
        <f t="shared" ref="F268:G268" si="316">F267</f>
        <v>0</v>
      </c>
      <c r="G268" s="18">
        <f t="shared" si="316"/>
        <v>0</v>
      </c>
      <c r="H268" s="18"/>
      <c r="I268" s="18">
        <f t="shared" ref="I268:J268" si="317">I267</f>
        <v>0</v>
      </c>
      <c r="J268" s="18">
        <f t="shared" si="317"/>
        <v>0</v>
      </c>
      <c r="K268" s="18"/>
      <c r="L268" s="18">
        <f>SUM(L267)</f>
        <v>10</v>
      </c>
      <c r="M268" s="18">
        <f>SUM(M267)</f>
        <v>0</v>
      </c>
      <c r="N268" s="18">
        <f t="shared" si="290"/>
        <v>0</v>
      </c>
    </row>
    <row r="269" spans="1:14" ht="39" customHeight="1" x14ac:dyDescent="0.25">
      <c r="A269" s="43" t="s">
        <v>96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27.75" customHeight="1" x14ac:dyDescent="0.25">
      <c r="A270" s="48" t="s">
        <v>58</v>
      </c>
      <c r="B270" s="47"/>
      <c r="C270" s="16">
        <f>F270+I270+L270</f>
        <v>100</v>
      </c>
      <c r="D270" s="16">
        <f>G270+J270+M270</f>
        <v>15</v>
      </c>
      <c r="E270" s="16">
        <f t="shared" ref="E270:E271" si="318">D270/C270*100</f>
        <v>15</v>
      </c>
      <c r="F270" s="16"/>
      <c r="G270" s="16"/>
      <c r="H270" s="16"/>
      <c r="I270" s="16"/>
      <c r="J270" s="16"/>
      <c r="K270" s="17"/>
      <c r="L270" s="16">
        <v>100</v>
      </c>
      <c r="M270" s="16">
        <v>15</v>
      </c>
      <c r="N270" s="16">
        <f t="shared" si="290"/>
        <v>15</v>
      </c>
    </row>
    <row r="271" spans="1:14" x14ac:dyDescent="0.25">
      <c r="A271" s="65" t="s">
        <v>31</v>
      </c>
      <c r="B271" s="94"/>
      <c r="C271" s="18">
        <f>C270</f>
        <v>100</v>
      </c>
      <c r="D271" s="18">
        <f>D270</f>
        <v>15</v>
      </c>
      <c r="E271" s="18">
        <f t="shared" si="318"/>
        <v>15</v>
      </c>
      <c r="F271" s="18">
        <f t="shared" ref="F271:G271" si="319">F270</f>
        <v>0</v>
      </c>
      <c r="G271" s="18">
        <f t="shared" si="319"/>
        <v>0</v>
      </c>
      <c r="H271" s="18"/>
      <c r="I271" s="18">
        <f t="shared" ref="I271:J271" si="320">I270</f>
        <v>0</v>
      </c>
      <c r="J271" s="18">
        <f t="shared" si="320"/>
        <v>0</v>
      </c>
      <c r="K271" s="18"/>
      <c r="L271" s="18">
        <f>SUM(L270)</f>
        <v>100</v>
      </c>
      <c r="M271" s="18">
        <f>SUM(M270)</f>
        <v>15</v>
      </c>
      <c r="N271" s="18">
        <f t="shared" si="290"/>
        <v>15</v>
      </c>
    </row>
    <row r="272" spans="1:14" ht="16.5" hidden="1" customHeight="1" x14ac:dyDescent="0.25">
      <c r="A272" s="43" t="s">
        <v>97</v>
      </c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.75" hidden="1" customHeight="1" x14ac:dyDescent="0.25">
      <c r="A273" s="48" t="s">
        <v>58</v>
      </c>
      <c r="B273" s="47"/>
      <c r="C273" s="16">
        <f>F273+I273+L273</f>
        <v>0</v>
      </c>
      <c r="D273" s="16">
        <f>G273+J273+M273</f>
        <v>0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</row>
    <row r="274" spans="1:14" hidden="1" x14ac:dyDescent="0.25">
      <c r="A274" s="65" t="s">
        <v>31</v>
      </c>
      <c r="B274" s="94"/>
      <c r="C274" s="18">
        <f>C273</f>
        <v>0</v>
      </c>
      <c r="D274" s="18">
        <f>D273</f>
        <v>0</v>
      </c>
      <c r="E274" s="18"/>
      <c r="F274" s="18">
        <f t="shared" ref="F274:G274" si="321">F273</f>
        <v>0</v>
      </c>
      <c r="G274" s="18">
        <f t="shared" si="321"/>
        <v>0</v>
      </c>
      <c r="H274" s="18"/>
      <c r="I274" s="18">
        <f t="shared" ref="I274:J274" si="322">I273</f>
        <v>0</v>
      </c>
      <c r="J274" s="18">
        <f t="shared" si="322"/>
        <v>0</v>
      </c>
      <c r="K274" s="18"/>
      <c r="L274" s="18">
        <f>SUM(L273)</f>
        <v>0</v>
      </c>
      <c r="M274" s="18">
        <f>SUM(M273)</f>
        <v>0</v>
      </c>
      <c r="N274" s="18"/>
    </row>
    <row r="275" spans="1:14" ht="15.75" hidden="1" customHeight="1" x14ac:dyDescent="0.25">
      <c r="A275" s="43" t="s">
        <v>98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2.25" hidden="1" customHeight="1" x14ac:dyDescent="0.25">
      <c r="A276" s="48" t="s">
        <v>99</v>
      </c>
      <c r="B276" s="47"/>
      <c r="C276" s="16">
        <f>F276+I276+L276</f>
        <v>0</v>
      </c>
      <c r="D276" s="16">
        <f>G276+J276+M276</f>
        <v>0</v>
      </c>
      <c r="E276" s="16" t="e">
        <f t="shared" ref="E276:E278" si="323">D276/C276*100</f>
        <v>#DIV/0!</v>
      </c>
      <c r="F276" s="16"/>
      <c r="G276" s="16"/>
      <c r="H276" s="16"/>
      <c r="I276" s="16"/>
      <c r="J276" s="16"/>
      <c r="K276" s="16"/>
      <c r="L276" s="16"/>
      <c r="M276" s="16"/>
      <c r="N276" s="16" t="e">
        <f t="shared" si="290"/>
        <v>#DIV/0!</v>
      </c>
    </row>
    <row r="277" spans="1:14" hidden="1" x14ac:dyDescent="0.25">
      <c r="A277" s="65" t="s">
        <v>31</v>
      </c>
      <c r="B277" s="94"/>
      <c r="C277" s="18">
        <f>C276</f>
        <v>0</v>
      </c>
      <c r="D277" s="18">
        <f>D276</f>
        <v>0</v>
      </c>
      <c r="E277" s="18" t="e">
        <f t="shared" si="323"/>
        <v>#DIV/0!</v>
      </c>
      <c r="F277" s="18">
        <f t="shared" ref="F277:G277" si="324">F276</f>
        <v>0</v>
      </c>
      <c r="G277" s="18">
        <f t="shared" si="324"/>
        <v>0</v>
      </c>
      <c r="H277" s="18"/>
      <c r="I277" s="18">
        <f t="shared" ref="I277:J277" si="325">I276</f>
        <v>0</v>
      </c>
      <c r="J277" s="18">
        <f t="shared" si="325"/>
        <v>0</v>
      </c>
      <c r="K277" s="18"/>
      <c r="L277" s="18">
        <f>SUM(L276)</f>
        <v>0</v>
      </c>
      <c r="M277" s="18">
        <f>SUM(M276)</f>
        <v>0</v>
      </c>
      <c r="N277" s="18" t="e">
        <f t="shared" si="290"/>
        <v>#DIV/0!</v>
      </c>
    </row>
    <row r="278" spans="1:14" x14ac:dyDescent="0.25">
      <c r="A278" s="66" t="s">
        <v>53</v>
      </c>
      <c r="B278" s="90"/>
      <c r="C278" s="8">
        <f>C250+C257+C262+C268+C271+C274+C277+C265+C253</f>
        <v>1392.4</v>
      </c>
      <c r="D278" s="8">
        <f>D250+D257+D262+D268+D271+D274+D277+D265+D253</f>
        <v>679.4</v>
      </c>
      <c r="E278" s="8">
        <f t="shared" si="323"/>
        <v>48.793450158000567</v>
      </c>
      <c r="F278" s="8">
        <f t="shared" ref="F278:G278" si="326">F250+F257+F262+F268+F271+F274+F277+F265+F253</f>
        <v>0</v>
      </c>
      <c r="G278" s="8">
        <f t="shared" si="326"/>
        <v>0</v>
      </c>
      <c r="H278" s="8"/>
      <c r="I278" s="8">
        <f t="shared" ref="I278:J278" si="327">I250+I257+I262+I268+I271+I274+I277+I265+I253</f>
        <v>97.4</v>
      </c>
      <c r="J278" s="8">
        <f t="shared" si="327"/>
        <v>36</v>
      </c>
      <c r="K278" s="8">
        <f t="shared" ref="K278" si="328">J278/I278*100</f>
        <v>36.960985626283367</v>
      </c>
      <c r="L278" s="8">
        <f t="shared" ref="L278:M278" si="329">L250+L257+L262+L268+L271+L274+L277+L265+L253</f>
        <v>1295</v>
      </c>
      <c r="M278" s="8">
        <f t="shared" si="329"/>
        <v>643.4</v>
      </c>
      <c r="N278" s="8">
        <f t="shared" si="290"/>
        <v>49.683397683397686</v>
      </c>
    </row>
    <row r="279" spans="1:14" ht="15.75" customHeight="1" x14ac:dyDescent="0.35">
      <c r="A279" s="26">
        <v>14</v>
      </c>
      <c r="B279" s="62" t="s">
        <v>15</v>
      </c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4"/>
    </row>
    <row r="280" spans="1:14" ht="15.75" hidden="1" customHeight="1" x14ac:dyDescent="0.25">
      <c r="A280" s="43" t="s">
        <v>100</v>
      </c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28.5" hidden="1" customHeight="1" x14ac:dyDescent="0.25">
      <c r="A281" s="48" t="s">
        <v>99</v>
      </c>
      <c r="B281" s="47"/>
      <c r="C281" s="16">
        <f>F281+I281+L281</f>
        <v>0</v>
      </c>
      <c r="D281" s="16">
        <f>G281+J281+M281</f>
        <v>0</v>
      </c>
      <c r="E281" s="16" t="e">
        <f t="shared" ref="E281:E282" si="330">D281/C281*100</f>
        <v>#DIV/0!</v>
      </c>
      <c r="F281" s="16"/>
      <c r="G281" s="16"/>
      <c r="H281" s="16"/>
      <c r="I281" s="16"/>
      <c r="J281" s="16"/>
      <c r="K281" s="16" t="e">
        <f t="shared" ref="K281:K282" si="331">J281/I281*100</f>
        <v>#DIV/0!</v>
      </c>
      <c r="L281" s="16"/>
      <c r="M281" s="16"/>
      <c r="N281" s="17"/>
    </row>
    <row r="282" spans="1:14" hidden="1" x14ac:dyDescent="0.25">
      <c r="A282" s="65" t="s">
        <v>31</v>
      </c>
      <c r="B282" s="94"/>
      <c r="C282" s="18">
        <f>C281</f>
        <v>0</v>
      </c>
      <c r="D282" s="18">
        <f>D281</f>
        <v>0</v>
      </c>
      <c r="E282" s="18" t="e">
        <f t="shared" si="330"/>
        <v>#DIV/0!</v>
      </c>
      <c r="F282" s="18">
        <f t="shared" ref="F282:G282" si="332">F281</f>
        <v>0</v>
      </c>
      <c r="G282" s="18">
        <f t="shared" si="332"/>
        <v>0</v>
      </c>
      <c r="H282" s="18"/>
      <c r="I282" s="18">
        <f t="shared" ref="I282:J282" si="333">I281</f>
        <v>0</v>
      </c>
      <c r="J282" s="18">
        <f t="shared" si="333"/>
        <v>0</v>
      </c>
      <c r="K282" s="18" t="e">
        <f t="shared" si="331"/>
        <v>#DIV/0!</v>
      </c>
      <c r="L282" s="18">
        <f>SUM(L281)</f>
        <v>0</v>
      </c>
      <c r="M282" s="18">
        <f>SUM(M281)</f>
        <v>0</v>
      </c>
      <c r="N282" s="17"/>
    </row>
    <row r="283" spans="1:14" ht="48.75" hidden="1" customHeight="1" x14ac:dyDescent="0.25">
      <c r="A283" s="87" t="s">
        <v>101</v>
      </c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9"/>
    </row>
    <row r="284" spans="1:14" ht="30.75" hidden="1" customHeight="1" x14ac:dyDescent="0.25">
      <c r="A284" s="48" t="s">
        <v>99</v>
      </c>
      <c r="B284" s="47"/>
      <c r="C284" s="16">
        <f>F284+I284+L284</f>
        <v>0</v>
      </c>
      <c r="D284" s="16">
        <f>G284+J284+M284</f>
        <v>0</v>
      </c>
      <c r="E284" s="16" t="e">
        <f t="shared" ref="E284:E285" si="334">D284/C284*100</f>
        <v>#DIV/0!</v>
      </c>
      <c r="F284" s="16"/>
      <c r="G284" s="16"/>
      <c r="H284" s="16"/>
      <c r="I284" s="16"/>
      <c r="J284" s="16"/>
      <c r="K284" s="16" t="e">
        <f t="shared" ref="K284:K285" si="335">J284/I284*100</f>
        <v>#DIV/0!</v>
      </c>
      <c r="L284" s="16"/>
      <c r="M284" s="16"/>
      <c r="N284" s="16"/>
    </row>
    <row r="285" spans="1:14" hidden="1" x14ac:dyDescent="0.25">
      <c r="A285" s="65" t="s">
        <v>31</v>
      </c>
      <c r="B285" s="94"/>
      <c r="C285" s="18">
        <f>C284</f>
        <v>0</v>
      </c>
      <c r="D285" s="18">
        <f>D284</f>
        <v>0</v>
      </c>
      <c r="E285" s="18" t="e">
        <f t="shared" si="334"/>
        <v>#DIV/0!</v>
      </c>
      <c r="F285" s="18">
        <f t="shared" ref="F285:G285" si="336">F284</f>
        <v>0</v>
      </c>
      <c r="G285" s="18">
        <f t="shared" si="336"/>
        <v>0</v>
      </c>
      <c r="H285" s="18"/>
      <c r="I285" s="18">
        <f t="shared" ref="I285:J285" si="337">I284</f>
        <v>0</v>
      </c>
      <c r="J285" s="18">
        <f t="shared" si="337"/>
        <v>0</v>
      </c>
      <c r="K285" s="18" t="e">
        <f t="shared" si="335"/>
        <v>#DIV/0!</v>
      </c>
      <c r="L285" s="18">
        <f>SUM(L284)</f>
        <v>0</v>
      </c>
      <c r="M285" s="18">
        <f>SUM(M284)</f>
        <v>0</v>
      </c>
      <c r="N285" s="18"/>
    </row>
    <row r="286" spans="1:14" ht="30.75" hidden="1" customHeight="1" x14ac:dyDescent="0.25">
      <c r="A286" s="43" t="s">
        <v>102</v>
      </c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hidden="1" customHeight="1" x14ac:dyDescent="0.25">
      <c r="A287" s="48" t="s">
        <v>99</v>
      </c>
      <c r="B287" s="47"/>
      <c r="C287" s="16">
        <f>F287+I287+L287</f>
        <v>0</v>
      </c>
      <c r="D287" s="16">
        <f>G287+J287+M287</f>
        <v>0</v>
      </c>
      <c r="E287" s="16" t="e">
        <f t="shared" ref="E287:E288" si="338">D287/C287*100</f>
        <v>#DIV/0!</v>
      </c>
      <c r="F287" s="16"/>
      <c r="G287" s="16"/>
      <c r="H287" s="16"/>
      <c r="I287" s="16"/>
      <c r="J287" s="16"/>
      <c r="K287" s="16" t="e">
        <f t="shared" ref="K287:K288" si="339">J287/I287*100</f>
        <v>#DIV/0!</v>
      </c>
      <c r="L287" s="16"/>
      <c r="M287" s="16"/>
      <c r="N287" s="17"/>
    </row>
    <row r="288" spans="1:14" hidden="1" x14ac:dyDescent="0.25">
      <c r="A288" s="65" t="s">
        <v>31</v>
      </c>
      <c r="B288" s="94"/>
      <c r="C288" s="18">
        <f>C287</f>
        <v>0</v>
      </c>
      <c r="D288" s="18">
        <f>D287</f>
        <v>0</v>
      </c>
      <c r="E288" s="18" t="e">
        <f t="shared" si="338"/>
        <v>#DIV/0!</v>
      </c>
      <c r="F288" s="18">
        <f t="shared" ref="F288:G288" si="340">F287</f>
        <v>0</v>
      </c>
      <c r="G288" s="18">
        <f t="shared" si="340"/>
        <v>0</v>
      </c>
      <c r="H288" s="18"/>
      <c r="I288" s="18">
        <f t="shared" ref="I288:J288" si="341">I287</f>
        <v>0</v>
      </c>
      <c r="J288" s="18">
        <f t="shared" si="341"/>
        <v>0</v>
      </c>
      <c r="K288" s="18" t="e">
        <f t="shared" si="339"/>
        <v>#DIV/0!</v>
      </c>
      <c r="L288" s="18">
        <f>SUM(L287)</f>
        <v>0</v>
      </c>
      <c r="M288" s="18">
        <f>SUM(M287)</f>
        <v>0</v>
      </c>
      <c r="N288" s="17"/>
    </row>
    <row r="289" spans="1:14" ht="50.25" hidden="1" customHeight="1" x14ac:dyDescent="0.25">
      <c r="A289" s="87" t="s">
        <v>103</v>
      </c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9"/>
    </row>
    <row r="290" spans="1:14" ht="30" hidden="1" customHeight="1" x14ac:dyDescent="0.25">
      <c r="A290" s="48" t="s">
        <v>99</v>
      </c>
      <c r="B290" s="47"/>
      <c r="C290" s="16">
        <f>F290+I290+L290</f>
        <v>0</v>
      </c>
      <c r="D290" s="16">
        <f>G290+J290+M290</f>
        <v>0</v>
      </c>
      <c r="E290" s="16" t="e">
        <f t="shared" ref="E290:E291" si="342">D290/C290*100</f>
        <v>#DIV/0!</v>
      </c>
      <c r="F290" s="16"/>
      <c r="G290" s="16"/>
      <c r="H290" s="16"/>
      <c r="I290" s="16"/>
      <c r="J290" s="16"/>
      <c r="K290" s="16" t="e">
        <f t="shared" ref="K290:K291" si="343">J290/I290*100</f>
        <v>#DIV/0!</v>
      </c>
      <c r="L290" s="16"/>
      <c r="M290" s="16"/>
      <c r="N290" s="17"/>
    </row>
    <row r="291" spans="1:14" hidden="1" x14ac:dyDescent="0.25">
      <c r="A291" s="65" t="s">
        <v>31</v>
      </c>
      <c r="B291" s="94"/>
      <c r="C291" s="18">
        <f>C290</f>
        <v>0</v>
      </c>
      <c r="D291" s="18">
        <f>D290</f>
        <v>0</v>
      </c>
      <c r="E291" s="18" t="e">
        <f t="shared" si="342"/>
        <v>#DIV/0!</v>
      </c>
      <c r="F291" s="18">
        <f t="shared" ref="F291:G291" si="344">F290</f>
        <v>0</v>
      </c>
      <c r="G291" s="18">
        <f t="shared" si="344"/>
        <v>0</v>
      </c>
      <c r="H291" s="18"/>
      <c r="I291" s="18">
        <f t="shared" ref="I291:J291" si="345">I290</f>
        <v>0</v>
      </c>
      <c r="J291" s="18">
        <f t="shared" si="345"/>
        <v>0</v>
      </c>
      <c r="K291" s="18" t="e">
        <f t="shared" si="343"/>
        <v>#DIV/0!</v>
      </c>
      <c r="L291" s="18">
        <f>SUM(L290)</f>
        <v>0</v>
      </c>
      <c r="M291" s="18">
        <f>SUM(M290)</f>
        <v>0</v>
      </c>
      <c r="N291" s="18"/>
    </row>
    <row r="292" spans="1:14" ht="15.75" hidden="1" customHeight="1" x14ac:dyDescent="0.25">
      <c r="A292" s="43" t="s">
        <v>104</v>
      </c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1.5" hidden="1" customHeight="1" x14ac:dyDescent="0.25">
      <c r="A293" s="48" t="s">
        <v>99</v>
      </c>
      <c r="B293" s="47"/>
      <c r="C293" s="16">
        <f>F293+I293+L293</f>
        <v>0</v>
      </c>
      <c r="D293" s="16">
        <f>G293+J293+M293</f>
        <v>0</v>
      </c>
      <c r="E293" s="16" t="e">
        <f t="shared" ref="E293:E300" si="346">D293/C293*100</f>
        <v>#DIV/0!</v>
      </c>
      <c r="F293" s="16"/>
      <c r="G293" s="16"/>
      <c r="H293" s="16"/>
      <c r="I293" s="16"/>
      <c r="J293" s="16"/>
      <c r="K293" s="16" t="e">
        <f t="shared" ref="K293:K294" si="347">J293/I293*100</f>
        <v>#DIV/0!</v>
      </c>
      <c r="L293" s="16"/>
      <c r="M293" s="16"/>
      <c r="N293" s="16" t="e">
        <f t="shared" si="290"/>
        <v>#DIV/0!</v>
      </c>
    </row>
    <row r="294" spans="1:14" hidden="1" x14ac:dyDescent="0.25">
      <c r="A294" s="65" t="s">
        <v>31</v>
      </c>
      <c r="B294" s="94"/>
      <c r="C294" s="18">
        <f>C293</f>
        <v>0</v>
      </c>
      <c r="D294" s="18">
        <f>D293</f>
        <v>0</v>
      </c>
      <c r="E294" s="18" t="e">
        <f t="shared" si="346"/>
        <v>#DIV/0!</v>
      </c>
      <c r="F294" s="18">
        <f t="shared" ref="F294:G294" si="348">F293</f>
        <v>0</v>
      </c>
      <c r="G294" s="18">
        <f t="shared" si="348"/>
        <v>0</v>
      </c>
      <c r="H294" s="18"/>
      <c r="I294" s="18">
        <f t="shared" ref="I294:J294" si="349">I293</f>
        <v>0</v>
      </c>
      <c r="J294" s="18">
        <f t="shared" si="349"/>
        <v>0</v>
      </c>
      <c r="K294" s="18" t="e">
        <f t="shared" si="347"/>
        <v>#DIV/0!</v>
      </c>
      <c r="L294" s="18">
        <f>SUM(L293)</f>
        <v>0</v>
      </c>
      <c r="M294" s="18">
        <f>SUM(M293)</f>
        <v>0</v>
      </c>
      <c r="N294" s="18" t="e">
        <f t="shared" si="290"/>
        <v>#DIV/0!</v>
      </c>
    </row>
    <row r="295" spans="1:14" ht="46.5" hidden="1" customHeight="1" x14ac:dyDescent="0.25">
      <c r="A295" s="103" t="s">
        <v>113</v>
      </c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5"/>
    </row>
    <row r="296" spans="1:14" ht="15.75" hidden="1" customHeight="1" x14ac:dyDescent="0.25">
      <c r="A296" s="48" t="s">
        <v>99</v>
      </c>
      <c r="B296" s="47"/>
      <c r="C296" s="16">
        <f>F296+I296+L296</f>
        <v>0</v>
      </c>
      <c r="D296" s="16">
        <f>G296+J296+M296</f>
        <v>0</v>
      </c>
      <c r="E296" s="16" t="e">
        <f t="shared" si="346"/>
        <v>#DIV/0!</v>
      </c>
      <c r="F296" s="18"/>
      <c r="G296" s="18"/>
      <c r="H296" s="16"/>
      <c r="I296" s="16"/>
      <c r="J296" s="16"/>
      <c r="K296" s="16"/>
      <c r="L296" s="16"/>
      <c r="M296" s="16"/>
      <c r="N296" s="16" t="e">
        <f t="shared" si="290"/>
        <v>#DIV/0!</v>
      </c>
    </row>
    <row r="297" spans="1:14" ht="15.75" hidden="1" customHeight="1" x14ac:dyDescent="0.25">
      <c r="A297" s="65" t="s">
        <v>31</v>
      </c>
      <c r="B297" s="94"/>
      <c r="C297" s="18">
        <f>C296</f>
        <v>0</v>
      </c>
      <c r="D297" s="18">
        <f>D296</f>
        <v>0</v>
      </c>
      <c r="E297" s="16" t="e">
        <f t="shared" si="346"/>
        <v>#DIV/0!</v>
      </c>
      <c r="F297" s="18">
        <f t="shared" ref="F297:G297" si="350">F296</f>
        <v>0</v>
      </c>
      <c r="G297" s="18">
        <f t="shared" si="350"/>
        <v>0</v>
      </c>
      <c r="H297" s="18"/>
      <c r="I297" s="18">
        <f t="shared" ref="I297:J297" si="351">I296</f>
        <v>0</v>
      </c>
      <c r="J297" s="18">
        <f t="shared" si="351"/>
        <v>0</v>
      </c>
      <c r="K297" s="16"/>
      <c r="L297" s="18">
        <f>SUM(L296)</f>
        <v>0</v>
      </c>
      <c r="M297" s="18">
        <f>SUM(M296)</f>
        <v>0</v>
      </c>
      <c r="N297" s="16" t="e">
        <f t="shared" si="290"/>
        <v>#DIV/0!</v>
      </c>
    </row>
    <row r="298" spans="1:14" ht="51" hidden="1" customHeight="1" x14ac:dyDescent="0.25">
      <c r="A298" s="43" t="s">
        <v>117</v>
      </c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2"/>
    </row>
    <row r="299" spans="1:14" ht="33.75" hidden="1" customHeight="1" x14ac:dyDescent="0.25">
      <c r="A299" s="48" t="s">
        <v>37</v>
      </c>
      <c r="B299" s="71"/>
      <c r="C299" s="16">
        <f>F299+I299+L299</f>
        <v>0</v>
      </c>
      <c r="D299" s="16">
        <f>G299+J299+M299</f>
        <v>0</v>
      </c>
      <c r="E299" s="16" t="e">
        <f t="shared" si="346"/>
        <v>#DIV/0!</v>
      </c>
      <c r="F299" s="18"/>
      <c r="G299" s="18"/>
      <c r="H299" s="18"/>
      <c r="I299" s="18"/>
      <c r="J299" s="18"/>
      <c r="K299" s="16"/>
      <c r="L299" s="16"/>
      <c r="M299" s="16"/>
      <c r="N299" s="16" t="e">
        <f t="shared" si="290"/>
        <v>#DIV/0!</v>
      </c>
    </row>
    <row r="300" spans="1:14" ht="15.75" hidden="1" customHeight="1" x14ac:dyDescent="0.25">
      <c r="A300" s="65" t="s">
        <v>31</v>
      </c>
      <c r="B300" s="94"/>
      <c r="C300" s="18">
        <f>C299</f>
        <v>0</v>
      </c>
      <c r="D300" s="18">
        <f>D299</f>
        <v>0</v>
      </c>
      <c r="E300" s="16" t="e">
        <f t="shared" si="346"/>
        <v>#DIV/0!</v>
      </c>
      <c r="F300" s="18">
        <f t="shared" ref="F300:G300" si="352">F299</f>
        <v>0</v>
      </c>
      <c r="G300" s="18">
        <f t="shared" si="352"/>
        <v>0</v>
      </c>
      <c r="H300" s="18"/>
      <c r="I300" s="18">
        <f t="shared" ref="I300:J300" si="353">I299</f>
        <v>0</v>
      </c>
      <c r="J300" s="18">
        <f t="shared" si="353"/>
        <v>0</v>
      </c>
      <c r="K300" s="16"/>
      <c r="L300" s="18">
        <f t="shared" ref="L300:M300" si="354">L299</f>
        <v>0</v>
      </c>
      <c r="M300" s="18">
        <f t="shared" si="354"/>
        <v>0</v>
      </c>
      <c r="N300" s="16" t="e">
        <f t="shared" si="290"/>
        <v>#DIV/0!</v>
      </c>
    </row>
    <row r="301" spans="1:14" ht="15.75" customHeight="1" x14ac:dyDescent="0.25">
      <c r="A301" s="43" t="s">
        <v>105</v>
      </c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5"/>
    </row>
    <row r="302" spans="1:14" x14ac:dyDescent="0.25">
      <c r="A302" s="46" t="s">
        <v>39</v>
      </c>
      <c r="B302" s="47"/>
      <c r="C302" s="16">
        <f>F302+I302+L302</f>
        <v>15000</v>
      </c>
      <c r="D302" s="16">
        <f>G302+J302+M302</f>
        <v>5452.5</v>
      </c>
      <c r="E302" s="16">
        <f t="shared" ref="E302:E305" si="355">D302/C302*100</f>
        <v>36.35</v>
      </c>
      <c r="F302" s="16"/>
      <c r="G302" s="16"/>
      <c r="H302" s="16"/>
      <c r="I302" s="16">
        <v>15000</v>
      </c>
      <c r="J302" s="16">
        <v>5452.5</v>
      </c>
      <c r="K302" s="16">
        <f t="shared" ref="K302:K303" si="356">J302/I302*100</f>
        <v>36.35</v>
      </c>
      <c r="L302" s="16">
        <v>0</v>
      </c>
      <c r="M302" s="16">
        <v>0</v>
      </c>
      <c r="N302" s="16"/>
    </row>
    <row r="303" spans="1:14" x14ac:dyDescent="0.25">
      <c r="A303" s="65" t="s">
        <v>31</v>
      </c>
      <c r="B303" s="94"/>
      <c r="C303" s="18">
        <f>C302</f>
        <v>15000</v>
      </c>
      <c r="D303" s="18">
        <f>D302</f>
        <v>5452.5</v>
      </c>
      <c r="E303" s="18">
        <f t="shared" si="355"/>
        <v>36.35</v>
      </c>
      <c r="F303" s="18">
        <f t="shared" ref="F303:G303" si="357">F302</f>
        <v>0</v>
      </c>
      <c r="G303" s="18">
        <f t="shared" si="357"/>
        <v>0</v>
      </c>
      <c r="H303" s="18"/>
      <c r="I303" s="18">
        <f t="shared" ref="I303:J303" si="358">I302</f>
        <v>15000</v>
      </c>
      <c r="J303" s="18">
        <f t="shared" si="358"/>
        <v>5452.5</v>
      </c>
      <c r="K303" s="18">
        <f t="shared" si="356"/>
        <v>36.35</v>
      </c>
      <c r="L303" s="18">
        <f>SUM(L302)</f>
        <v>0</v>
      </c>
      <c r="M303" s="18">
        <f>SUM(M302)</f>
        <v>0</v>
      </c>
      <c r="N303" s="18"/>
    </row>
    <row r="304" spans="1:14" x14ac:dyDescent="0.25">
      <c r="A304" s="65" t="s">
        <v>53</v>
      </c>
      <c r="B304" s="50"/>
      <c r="C304" s="8">
        <f>C282+C285+C288+C291+C303+C294+C297+C300</f>
        <v>15000</v>
      </c>
      <c r="D304" s="8">
        <f>D282+D285+D288+D291+D303+D294+D297+D300</f>
        <v>5452.5</v>
      </c>
      <c r="E304" s="8">
        <f t="shared" si="355"/>
        <v>36.35</v>
      </c>
      <c r="F304" s="8">
        <f t="shared" ref="F304:G304" si="359">F282+F285+F288+F291+F303+F294+F297+F300</f>
        <v>0</v>
      </c>
      <c r="G304" s="8">
        <f t="shared" si="359"/>
        <v>0</v>
      </c>
      <c r="H304" s="8"/>
      <c r="I304" s="8">
        <f t="shared" ref="I304:J304" si="360">I282+I285+I288+I291+I303+I294+I297+I300</f>
        <v>15000</v>
      </c>
      <c r="J304" s="8">
        <f t="shared" si="360"/>
        <v>5452.5</v>
      </c>
      <c r="K304" s="8">
        <f t="shared" ref="K304:K305" si="361">J304/I304*100</f>
        <v>36.35</v>
      </c>
      <c r="L304" s="8">
        <f t="shared" ref="L304:M304" si="362">L282+L285+L288+L291+L303+L294+L297+L300</f>
        <v>0</v>
      </c>
      <c r="M304" s="8">
        <f t="shared" si="362"/>
        <v>0</v>
      </c>
      <c r="N304" s="8"/>
    </row>
    <row r="305" spans="1:14" ht="38.25" customHeight="1" x14ac:dyDescent="0.3">
      <c r="A305" s="99" t="s">
        <v>106</v>
      </c>
      <c r="B305" s="100"/>
      <c r="C305" s="11">
        <f>C29+C54+C88+C103+C116+C150+C174+C197+C209+C221+C229+C246+C278+C304</f>
        <v>1852231.2999999996</v>
      </c>
      <c r="D305" s="11">
        <f>D29+D54+D88+D103+D116+D150+D174+D197+D209+D221+D229+D246+D278+D304</f>
        <v>1401323.7999999998</v>
      </c>
      <c r="E305" s="11">
        <f t="shared" si="355"/>
        <v>75.655983137743121</v>
      </c>
      <c r="F305" s="11">
        <f>F29+F54+F88+F103+F116+F150+F174+F197+F209+F221+F229+F246+F278+F304</f>
        <v>54006.2</v>
      </c>
      <c r="G305" s="11">
        <f>G29+G54+G88+G103+G116+G150+G174+G197+G209+G221+G229+G246+G278+G304</f>
        <v>35492.1</v>
      </c>
      <c r="H305" s="11"/>
      <c r="I305" s="12">
        <f>I29+I54+I88+I103+I116+I150+I174+I197+I209+I221+I229+I246+I278+I304</f>
        <v>1131832.8999999999</v>
      </c>
      <c r="J305" s="11">
        <f>J29+J54+J88+J103+J116+J150+J174+J197+J209+J221+J229+J246+J278+J304</f>
        <v>900261.49999999988</v>
      </c>
      <c r="K305" s="11">
        <f t="shared" si="361"/>
        <v>79.54014236553823</v>
      </c>
      <c r="L305" s="12">
        <f>L29+L54+L88+L103+L116+L150+L174+L197+L209+L221+L229+L246+L278+L304</f>
        <v>666392.19999999995</v>
      </c>
      <c r="M305" s="11">
        <f>M29+M54+M88+M103+M116+M150+M174+M197+M209+M221+M229+M246+M278+M304</f>
        <v>465570.20000000007</v>
      </c>
      <c r="N305" s="7">
        <f t="shared" si="290"/>
        <v>69.864293129481425</v>
      </c>
    </row>
    <row r="306" spans="1:14" hidden="1" x14ac:dyDescent="0.25">
      <c r="A306" s="13"/>
      <c r="B306" s="13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1:14" ht="49.5" hidden="1" customHeight="1" x14ac:dyDescent="0.25">
      <c r="A307" s="13"/>
      <c r="B307" s="37" t="s">
        <v>132</v>
      </c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1:14" hidden="1" x14ac:dyDescent="0.25">
      <c r="A308" s="13"/>
      <c r="B308" s="13" t="s">
        <v>124</v>
      </c>
      <c r="C308" s="14">
        <f>C302+C227+C224+C203+C200+C184+C172+C148+C145+C140+C134+C126+C123+C113+C110+C106+C94+C91+C80+C74+C68+C65+C61+C57+C43+C39+C36</f>
        <v>75676.7</v>
      </c>
      <c r="D308" s="14">
        <f>D302+D227+D224+D203+D200+D184+D172+D148+D145+D140+D134+D126+D123+D113+D110+D106+D94+D91+D80+D74+D68+D65+D61+D57+D43+D39+D36</f>
        <v>44841.69999999999</v>
      </c>
      <c r="E308" s="14">
        <f>D308/C308*100</f>
        <v>59.254301522132955</v>
      </c>
      <c r="F308" s="14">
        <f>F302+F227+F224+F203+F200+F184+F172+F148+F145+F140+F134+F126+F123+F113+F110+F106+F94+F91+F80+F74+F68+F65+F61+F57+F43+F39+F36</f>
        <v>118.1</v>
      </c>
      <c r="G308" s="14">
        <f>G302+G227+G224+G203+G200+G184+G172+G148+G145+G140+G134+G126+G123+G113+G110+G106+G94+G91+G80+G74+G68+G65+G61+G57+G43+G39+G36</f>
        <v>118.1</v>
      </c>
      <c r="H308" s="14">
        <f>G308/F308*100</f>
        <v>100</v>
      </c>
      <c r="I308" s="14">
        <f>I302+I227+I224+I203+I200+I184+I172+I148+I145+I140+I134+I126+I123+I113+I110+I106+I94+I91+I80+I74+I68+I65+I61+I57+I43+I39+I36</f>
        <v>32038.5</v>
      </c>
      <c r="J308" s="14">
        <f>J302+J227+J224+J203+J200+J184+J172+J148+J145+J140+J134+J126+J123+J113+J110+J106+J94+J91+J80+J74+J68+J65+J61+J57+J43+J39+J36</f>
        <v>16924.199999999997</v>
      </c>
      <c r="K308" s="14">
        <f>J308/I308*100</f>
        <v>52.824570438690941</v>
      </c>
      <c r="L308" s="14">
        <f>L302+L227+L224+L203+L200+L184+L172+L148+L145+L140+L134+L126+L123+L113+L110+L106+L94+L91+L80+L74+L68+L65+L61+L57+L43+L39+L36</f>
        <v>43520.1</v>
      </c>
      <c r="M308" s="14">
        <f>M302+M227+M224+M203+M200+M184+M172+M148+M145+M140+M134+M126+M123+M113+M110+M106+M94+M91+M80+M74+M68+M65+M61+M57+M43+M39+M36</f>
        <v>27799.399999999998</v>
      </c>
      <c r="N308" s="14">
        <f>M308/L308*100</f>
        <v>63.877151017575784</v>
      </c>
    </row>
    <row r="309" spans="1:14" hidden="1" x14ac:dyDescent="0.25">
      <c r="A309" s="13"/>
      <c r="B309" s="13" t="s">
        <v>126</v>
      </c>
      <c r="C309" s="14">
        <f>C232+C235+C241+C244+C204</f>
        <v>18336.2</v>
      </c>
      <c r="D309" s="14">
        <f>D232+D235+D241+D244+D204</f>
        <v>11097</v>
      </c>
      <c r="E309" s="14">
        <f t="shared" ref="E309:E315" si="363">D309/C309*100</f>
        <v>60.519627840010472</v>
      </c>
      <c r="F309" s="14">
        <f t="shared" ref="F309:G309" si="364">F232+F235+F241+F244+F204</f>
        <v>0</v>
      </c>
      <c r="G309" s="14">
        <f t="shared" si="364"/>
        <v>0</v>
      </c>
      <c r="H309" s="14"/>
      <c r="I309" s="14">
        <f t="shared" ref="I309:J309" si="365">I232+I235+I241+I244+I204</f>
        <v>12793.499999999998</v>
      </c>
      <c r="J309" s="14">
        <f t="shared" si="365"/>
        <v>6965.9</v>
      </c>
      <c r="K309" s="14">
        <f t="shared" ref="K309:K315" si="366">J309/I309*100</f>
        <v>54.448743502559893</v>
      </c>
      <c r="L309" s="14">
        <f t="shared" ref="L309:M309" si="367">L232+L235+L241+L244+L204</f>
        <v>5542.7</v>
      </c>
      <c r="M309" s="14">
        <f t="shared" si="367"/>
        <v>4131.1000000000004</v>
      </c>
      <c r="N309" s="14">
        <f t="shared" ref="N309:N315" si="368">M309/L309*100</f>
        <v>74.532267667382328</v>
      </c>
    </row>
    <row r="310" spans="1:14" hidden="1" x14ac:dyDescent="0.25">
      <c r="A310" s="13"/>
      <c r="B310" s="13" t="s">
        <v>127</v>
      </c>
      <c r="C310" s="14">
        <f>C33+C52+C71</f>
        <v>82544</v>
      </c>
      <c r="D310" s="14">
        <f>D33+D52+D71</f>
        <v>81502.600000000006</v>
      </c>
      <c r="E310" s="14">
        <f t="shared" si="363"/>
        <v>98.738369839116118</v>
      </c>
      <c r="F310" s="14">
        <f>F33+F52+F71</f>
        <v>9375.7000000000007</v>
      </c>
      <c r="G310" s="14">
        <f>G33+G52+G71</f>
        <v>9160.7000000000007</v>
      </c>
      <c r="H310" s="14">
        <f t="shared" ref="H310:H315" si="369">G310/F310*100</f>
        <v>97.706837889437594</v>
      </c>
      <c r="I310" s="14">
        <f>I33+I52+I71</f>
        <v>71670.3</v>
      </c>
      <c r="J310" s="14">
        <f>J33+J52+J71</f>
        <v>70926.3</v>
      </c>
      <c r="K310" s="14">
        <f t="shared" si="366"/>
        <v>98.961913093708276</v>
      </c>
      <c r="L310" s="14">
        <f>L33+L52+L71</f>
        <v>1498</v>
      </c>
      <c r="M310" s="14">
        <f>M33+M52+M71</f>
        <v>1415.6</v>
      </c>
      <c r="N310" s="14">
        <f t="shared" si="368"/>
        <v>94.499332443257671</v>
      </c>
    </row>
    <row r="311" spans="1:14" hidden="1" x14ac:dyDescent="0.25">
      <c r="A311" s="13"/>
      <c r="B311" s="13" t="s">
        <v>128</v>
      </c>
      <c r="C311" s="14">
        <f>C8+C11+C12+C15+C18+C21+C27+C40+C47+C62+C95+C119+C135+C212+C249+C252+C255+C259+C264+C267+C58</f>
        <v>1446419.9000000001</v>
      </c>
      <c r="D311" s="14">
        <f>D8+D11+D12+D15+D18+D21+D27+D40+D47+D62+D95+D119+D135+D212+D249+D252+D255+D259+D264+D267+D58</f>
        <v>1099867.1000000001</v>
      </c>
      <c r="E311" s="14">
        <f t="shared" si="363"/>
        <v>76.04065043629447</v>
      </c>
      <c r="F311" s="14">
        <f>F8+F11+F12+F15+F18+F21+F27+F40+F47+F62+F95+F119+F135+F212+F249+F252+F255+F259+F264+F267+F58</f>
        <v>34738</v>
      </c>
      <c r="G311" s="14">
        <f>G8+G11+G12+G15+G18+G21+G27+G40+G47+G62+G95+G119+G135+G212+G249+G252+G255+G259+G264+G267+G58</f>
        <v>17721.100000000002</v>
      </c>
      <c r="H311" s="14">
        <f t="shared" si="369"/>
        <v>51.013587425873688</v>
      </c>
      <c r="I311" s="14">
        <f>I8+I11+I12+I15+I18+I21+I27+I40+I47+I62+I95+I119+I135+I212+I249+I252+I255+I259+I264+I267+I58</f>
        <v>1008119.9</v>
      </c>
      <c r="J311" s="14">
        <f>J8+J11+J12+J15+J18+J21+J27+J40+J47+J62+J95+J119+J135+J212+J249+J252+J255+J259+J264+J267+J58</f>
        <v>798650.49999999988</v>
      </c>
      <c r="K311" s="14">
        <f t="shared" si="366"/>
        <v>79.221777092189114</v>
      </c>
      <c r="L311" s="14">
        <f>L8+L11+L12+L15+L18+L21+L27+L40+L47+L62+L95+L119+L135+L212+L249+L252+L255+L259+L264+L267+L58</f>
        <v>403562</v>
      </c>
      <c r="M311" s="14">
        <f>M8+M11+M12+M15+M18+M21+M27+M40+M47+M62+M95+M119+M135+M212+M249+M252+M255+M259+M264+M267+M58</f>
        <v>283495.5</v>
      </c>
      <c r="N311" s="14">
        <f t="shared" si="368"/>
        <v>70.248313765914531</v>
      </c>
    </row>
    <row r="312" spans="1:14" hidden="1" x14ac:dyDescent="0.25">
      <c r="A312" s="13"/>
      <c r="B312" s="13" t="s">
        <v>129</v>
      </c>
      <c r="C312" s="14">
        <f>C48+C120+C136+C153+C156+C160+C163+C166+C169+C260</f>
        <v>94495.299999999988</v>
      </c>
      <c r="D312" s="14">
        <f>D48+D120+D136+D153+D156+D160+D163+D166+D169+D260</f>
        <v>68396.100000000006</v>
      </c>
      <c r="E312" s="14">
        <f t="shared" si="363"/>
        <v>72.380425269828251</v>
      </c>
      <c r="F312" s="14">
        <f>F48+F120+F136+F153+F156+F160+F163+F166+F169+F260</f>
        <v>0</v>
      </c>
      <c r="G312" s="14">
        <f>G48+G120+G136+G153+G156+G160+G163+G166+G169+G260</f>
        <v>0</v>
      </c>
      <c r="H312" s="14" t="e">
        <f t="shared" si="369"/>
        <v>#DIV/0!</v>
      </c>
      <c r="I312" s="14">
        <f>I48+I120+I136+I153+I156+I160+I163+I166+I169+I260</f>
        <v>238.70000000000002</v>
      </c>
      <c r="J312" s="14">
        <f>J48+J120+J136+J153+J156+J160+J163+J166+J169+J260</f>
        <v>179.2</v>
      </c>
      <c r="K312" s="14">
        <f t="shared" si="366"/>
        <v>75.073313782991193</v>
      </c>
      <c r="L312" s="14">
        <f>L48+L120+L136+L153+L156+L160+L163+L166+L169+L260</f>
        <v>94256.599999999991</v>
      </c>
      <c r="M312" s="14">
        <f>M48+M120+M136+M153+M156+M160+M163+M166+M169+M260</f>
        <v>68216.899999999994</v>
      </c>
      <c r="N312" s="14">
        <f t="shared" si="368"/>
        <v>72.373605667932011</v>
      </c>
    </row>
    <row r="313" spans="1:14" hidden="1" x14ac:dyDescent="0.25">
      <c r="A313" s="13"/>
      <c r="B313" s="13" t="s">
        <v>130</v>
      </c>
      <c r="C313" s="14">
        <f>C137+C177+C185+C189+C192+C195+C261</f>
        <v>109725</v>
      </c>
      <c r="D313" s="14">
        <f>D137+D177+D185+D189+D192+D195+D261</f>
        <v>74377.7</v>
      </c>
      <c r="E313" s="14">
        <f t="shared" si="363"/>
        <v>67.785554796081101</v>
      </c>
      <c r="F313" s="14">
        <f t="shared" ref="F313:G313" si="370">F137+F177+F185+F189+F192+F195+F261</f>
        <v>0</v>
      </c>
      <c r="G313" s="14">
        <f t="shared" si="370"/>
        <v>0</v>
      </c>
      <c r="H313" s="14"/>
      <c r="I313" s="14">
        <f t="shared" ref="I313:J313" si="371">I137+I177+I185+I189+I192+I195+I261</f>
        <v>1164.4000000000001</v>
      </c>
      <c r="J313" s="14">
        <f t="shared" si="371"/>
        <v>861.2</v>
      </c>
      <c r="K313" s="14">
        <f t="shared" si="366"/>
        <v>73.960838199931288</v>
      </c>
      <c r="L313" s="14">
        <f t="shared" ref="L313:M313" si="372">L137+L177+L185+L189+L192+L195+L261</f>
        <v>108560.6</v>
      </c>
      <c r="M313" s="14">
        <f t="shared" si="372"/>
        <v>73516.5</v>
      </c>
      <c r="N313" s="14">
        <f t="shared" si="368"/>
        <v>67.719319900590079</v>
      </c>
    </row>
    <row r="314" spans="1:14" hidden="1" x14ac:dyDescent="0.25">
      <c r="A314" s="13"/>
      <c r="B314" s="13" t="s">
        <v>131</v>
      </c>
      <c r="C314" s="14">
        <f>C270+C256+C219+C216+C213+C122</f>
        <v>7040.8</v>
      </c>
      <c r="D314" s="14">
        <f>D270+D256+D219+D216+D213+D122</f>
        <v>4800.0999999999995</v>
      </c>
      <c r="E314" s="14">
        <f t="shared" si="363"/>
        <v>68.175491421429371</v>
      </c>
      <c r="F314" s="14">
        <f t="shared" ref="F314:G314" si="373">F270+F256+F219+F216+F213+F122</f>
        <v>0</v>
      </c>
      <c r="G314" s="14">
        <f t="shared" si="373"/>
        <v>0</v>
      </c>
      <c r="H314" s="14"/>
      <c r="I314" s="14">
        <f t="shared" ref="I314:J314" si="374">I270+I256+I219+I216+I213+I122</f>
        <v>0</v>
      </c>
      <c r="J314" s="14">
        <f t="shared" si="374"/>
        <v>0</v>
      </c>
      <c r="K314" s="14"/>
      <c r="L314" s="14">
        <f t="shared" ref="L314:M314" si="375">L270+L256+L219+L216+L213+L122</f>
        <v>7040.8</v>
      </c>
      <c r="M314" s="14">
        <f t="shared" si="375"/>
        <v>4800.0999999999995</v>
      </c>
      <c r="N314" s="14">
        <f t="shared" si="368"/>
        <v>68.175491421429371</v>
      </c>
    </row>
    <row r="315" spans="1:14" hidden="1" x14ac:dyDescent="0.25">
      <c r="A315" s="13"/>
      <c r="B315" s="13" t="s">
        <v>125</v>
      </c>
      <c r="C315" s="14">
        <f>C308+C309+C310+C311+C312+C313+C314</f>
        <v>1834237.9000000001</v>
      </c>
      <c r="D315" s="14">
        <f>D308+D309+D310+D311+D312+D313+D314</f>
        <v>1384882.3000000003</v>
      </c>
      <c r="E315" s="14">
        <f t="shared" si="363"/>
        <v>75.501781966232414</v>
      </c>
      <c r="F315" s="14">
        <f t="shared" ref="F315:G315" si="376">F308+F309+F310+F311+F312+F313+F314</f>
        <v>44231.8</v>
      </c>
      <c r="G315" s="14">
        <f t="shared" si="376"/>
        <v>26999.9</v>
      </c>
      <c r="H315" s="14">
        <f t="shared" si="369"/>
        <v>61.041829633883317</v>
      </c>
      <c r="I315" s="14">
        <f t="shared" ref="I315:J315" si="377">I308+I309+I310+I311+I312+I313+I314</f>
        <v>1126025.2999999998</v>
      </c>
      <c r="J315" s="14">
        <f t="shared" si="377"/>
        <v>894507.29999999981</v>
      </c>
      <c r="K315" s="14">
        <f t="shared" si="366"/>
        <v>79.439360731948028</v>
      </c>
      <c r="L315" s="14">
        <f t="shared" ref="L315:M315" si="378">L308+L309+L310+L311+L312+L313+L314</f>
        <v>663980.80000000005</v>
      </c>
      <c r="M315" s="14">
        <f t="shared" si="378"/>
        <v>463375.1</v>
      </c>
      <c r="N315" s="14">
        <f t="shared" si="368"/>
        <v>69.787424576132324</v>
      </c>
    </row>
    <row r="316" spans="1:14" hidden="1" x14ac:dyDescent="0.25">
      <c r="A316" s="13"/>
      <c r="B316" s="13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1:14" hidden="1" x14ac:dyDescent="0.25">
      <c r="A317" s="13"/>
      <c r="B317" s="13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1:14" x14ac:dyDescent="0.25">
      <c r="A318" s="13"/>
      <c r="B318" s="13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1:14" x14ac:dyDescent="0.25">
      <c r="A319" s="13"/>
      <c r="B319" s="13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5">
      <c r="A320" s="13"/>
      <c r="B320" s="13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x14ac:dyDescent="0.25">
      <c r="A321" s="13"/>
      <c r="B321" s="13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1:14" x14ac:dyDescent="0.25">
      <c r="A322" s="13"/>
      <c r="B322" s="13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1:14" x14ac:dyDescent="0.25">
      <c r="A323" s="13"/>
      <c r="B323" s="13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1:14" x14ac:dyDescent="0.25">
      <c r="A324" s="13"/>
      <c r="B324" s="13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5">
      <c r="A325" s="13"/>
      <c r="B325" s="13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x14ac:dyDescent="0.25">
      <c r="A326" s="13"/>
      <c r="B326" s="13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1:14" x14ac:dyDescent="0.25">
      <c r="A327" s="13"/>
      <c r="B327" s="13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1:14" x14ac:dyDescent="0.25">
      <c r="A328" s="13"/>
      <c r="B328" s="13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5">
      <c r="A329" s="13"/>
      <c r="B329" s="13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5">
      <c r="A330" s="13"/>
      <c r="B330" s="13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1:14" x14ac:dyDescent="0.25">
      <c r="A331" s="13"/>
      <c r="B331" s="13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5">
      <c r="A332" s="13"/>
      <c r="B332" s="13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x14ac:dyDescent="0.25">
      <c r="A333" s="13"/>
      <c r="B333" s="13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1:14" x14ac:dyDescent="0.25">
      <c r="A334" s="13"/>
      <c r="B334" s="13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1:14" x14ac:dyDescent="0.25">
      <c r="A335" s="13"/>
      <c r="B335" s="13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1:14" x14ac:dyDescent="0.25">
      <c r="A336" s="13"/>
      <c r="B336" s="13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</sheetData>
  <mergeCells count="310">
    <mergeCell ref="A85:N85"/>
    <mergeCell ref="A86:B86"/>
    <mergeCell ref="A87:B87"/>
    <mergeCell ref="A251:N251"/>
    <mergeCell ref="A252:B252"/>
    <mergeCell ref="A253:B253"/>
    <mergeCell ref="A79:N79"/>
    <mergeCell ref="A80:B80"/>
    <mergeCell ref="A81:B81"/>
    <mergeCell ref="A171:N171"/>
    <mergeCell ref="A172:B172"/>
    <mergeCell ref="A173:B173"/>
    <mergeCell ref="A220:B220"/>
    <mergeCell ref="A221:B221"/>
    <mergeCell ref="A203:B203"/>
    <mergeCell ref="A205:B205"/>
    <mergeCell ref="A207:B207"/>
    <mergeCell ref="A208:B208"/>
    <mergeCell ref="A209:B209"/>
    <mergeCell ref="A216:B216"/>
    <mergeCell ref="A212:B212"/>
    <mergeCell ref="A204:B204"/>
    <mergeCell ref="A189:B189"/>
    <mergeCell ref="A190:B190"/>
    <mergeCell ref="A218:N218"/>
    <mergeCell ref="B222:N222"/>
    <mergeCell ref="A219:B219"/>
    <mergeCell ref="A192:B192"/>
    <mergeCell ref="A202:N202"/>
    <mergeCell ref="A206:N206"/>
    <mergeCell ref="A18:B18"/>
    <mergeCell ref="A21:B21"/>
    <mergeCell ref="A16:B16"/>
    <mergeCell ref="A19:B19"/>
    <mergeCell ref="A22:B22"/>
    <mergeCell ref="A200:B200"/>
    <mergeCell ref="A201:B201"/>
    <mergeCell ref="A213:B213"/>
    <mergeCell ref="A214:B214"/>
    <mergeCell ref="A217:B217"/>
    <mergeCell ref="B210:N210"/>
    <mergeCell ref="A211:N211"/>
    <mergeCell ref="A215:N215"/>
    <mergeCell ref="A199:N199"/>
    <mergeCell ref="A160:B160"/>
    <mergeCell ref="A161:B161"/>
    <mergeCell ref="A163:B163"/>
    <mergeCell ref="A164:B164"/>
    <mergeCell ref="A248:N248"/>
    <mergeCell ref="A241:B241"/>
    <mergeCell ref="A224:B224"/>
    <mergeCell ref="A225:B225"/>
    <mergeCell ref="A264:B264"/>
    <mergeCell ref="A227:B227"/>
    <mergeCell ref="A228:B228"/>
    <mergeCell ref="A229:B229"/>
    <mergeCell ref="A223:N223"/>
    <mergeCell ref="A226:N226"/>
    <mergeCell ref="B230:N230"/>
    <mergeCell ref="A231:N231"/>
    <mergeCell ref="A259:B259"/>
    <mergeCell ref="A249:B249"/>
    <mergeCell ref="A243:N243"/>
    <mergeCell ref="A276:B276"/>
    <mergeCell ref="A269:N269"/>
    <mergeCell ref="A272:N272"/>
    <mergeCell ref="A278:B278"/>
    <mergeCell ref="A265:B265"/>
    <mergeCell ref="A1:N1"/>
    <mergeCell ref="A250:B250"/>
    <mergeCell ref="A255:B255"/>
    <mergeCell ref="A256:B256"/>
    <mergeCell ref="A257:B257"/>
    <mergeCell ref="A242:B242"/>
    <mergeCell ref="A244:B244"/>
    <mergeCell ref="A245:B245"/>
    <mergeCell ref="A246:B246"/>
    <mergeCell ref="L3:N3"/>
    <mergeCell ref="B6:N6"/>
    <mergeCell ref="A7:N7"/>
    <mergeCell ref="A10:N10"/>
    <mergeCell ref="A14:N14"/>
    <mergeCell ref="A17:N17"/>
    <mergeCell ref="A20:N20"/>
    <mergeCell ref="A23:N23"/>
    <mergeCell ref="A26:N26"/>
    <mergeCell ref="A15:B15"/>
    <mergeCell ref="A24:B24"/>
    <mergeCell ref="A25:B25"/>
    <mergeCell ref="A232:B232"/>
    <mergeCell ref="A233:B233"/>
    <mergeCell ref="A133:N133"/>
    <mergeCell ref="A139:N139"/>
    <mergeCell ref="A144:N144"/>
    <mergeCell ref="A147:N147"/>
    <mergeCell ref="A277:B277"/>
    <mergeCell ref="A235:B235"/>
    <mergeCell ref="A236:B236"/>
    <mergeCell ref="A238:B238"/>
    <mergeCell ref="A239:B239"/>
    <mergeCell ref="A234:N234"/>
    <mergeCell ref="A237:N237"/>
    <mergeCell ref="A240:N240"/>
    <mergeCell ref="A254:N254"/>
    <mergeCell ref="A258:N258"/>
    <mergeCell ref="B247:N247"/>
    <mergeCell ref="A263:N263"/>
    <mergeCell ref="A260:B260"/>
    <mergeCell ref="A261:B261"/>
    <mergeCell ref="A262:B262"/>
    <mergeCell ref="A267:B267"/>
    <mergeCell ref="A304:B304"/>
    <mergeCell ref="A305:B305"/>
    <mergeCell ref="A287:B287"/>
    <mergeCell ref="A288:B288"/>
    <mergeCell ref="A290:B290"/>
    <mergeCell ref="A291:B291"/>
    <mergeCell ref="A293:B293"/>
    <mergeCell ref="A294:B294"/>
    <mergeCell ref="A301:N301"/>
    <mergeCell ref="A298:N298"/>
    <mergeCell ref="A299:B299"/>
    <mergeCell ref="A300:B300"/>
    <mergeCell ref="A289:N289"/>
    <mergeCell ref="A292:N292"/>
    <mergeCell ref="A295:N295"/>
    <mergeCell ref="A296:B296"/>
    <mergeCell ref="A297:B297"/>
    <mergeCell ref="A191:N191"/>
    <mergeCell ref="A194:N194"/>
    <mergeCell ref="B198:N198"/>
    <mergeCell ref="A193:B193"/>
    <mergeCell ref="A195:B195"/>
    <mergeCell ref="A196:B196"/>
    <mergeCell ref="A197:B197"/>
    <mergeCell ref="A302:B302"/>
    <mergeCell ref="A303:B303"/>
    <mergeCell ref="A281:B281"/>
    <mergeCell ref="A275:N275"/>
    <mergeCell ref="B279:N279"/>
    <mergeCell ref="A280:N280"/>
    <mergeCell ref="A283:N283"/>
    <mergeCell ref="A286:N286"/>
    <mergeCell ref="A285:B285"/>
    <mergeCell ref="A266:N266"/>
    <mergeCell ref="A282:B282"/>
    <mergeCell ref="A284:B284"/>
    <mergeCell ref="A268:B268"/>
    <mergeCell ref="A270:B270"/>
    <mergeCell ref="A271:B271"/>
    <mergeCell ref="A273:B273"/>
    <mergeCell ref="A274:B274"/>
    <mergeCell ref="A159:N159"/>
    <mergeCell ref="A162:N162"/>
    <mergeCell ref="A165:N165"/>
    <mergeCell ref="A168:N168"/>
    <mergeCell ref="B175:N175"/>
    <mergeCell ref="A176:N176"/>
    <mergeCell ref="A179:N179"/>
    <mergeCell ref="A183:N183"/>
    <mergeCell ref="A188:N188"/>
    <mergeCell ref="A169:B169"/>
    <mergeCell ref="A170:B170"/>
    <mergeCell ref="A174:B174"/>
    <mergeCell ref="A177:B177"/>
    <mergeCell ref="A178:B178"/>
    <mergeCell ref="A180:B180"/>
    <mergeCell ref="A181:B181"/>
    <mergeCell ref="A182:B182"/>
    <mergeCell ref="A184:B184"/>
    <mergeCell ref="A185:B185"/>
    <mergeCell ref="A187:B187"/>
    <mergeCell ref="A186:B186"/>
    <mergeCell ref="A166:B166"/>
    <mergeCell ref="A167:B167"/>
    <mergeCell ref="A150:B150"/>
    <mergeCell ref="A153:B153"/>
    <mergeCell ref="A154:B154"/>
    <mergeCell ref="A156:B156"/>
    <mergeCell ref="A158:B158"/>
    <mergeCell ref="A142:B142"/>
    <mergeCell ref="A143:B143"/>
    <mergeCell ref="A145:B145"/>
    <mergeCell ref="A146:B146"/>
    <mergeCell ref="A148:B148"/>
    <mergeCell ref="A149:B149"/>
    <mergeCell ref="B151:N151"/>
    <mergeCell ref="A152:N152"/>
    <mergeCell ref="A155:N155"/>
    <mergeCell ref="A157:B157"/>
    <mergeCell ref="A141:B141"/>
    <mergeCell ref="A65:B65"/>
    <mergeCell ref="A66:B66"/>
    <mergeCell ref="A91:B91"/>
    <mergeCell ref="A94:B94"/>
    <mergeCell ref="A95:B95"/>
    <mergeCell ref="A75:B75"/>
    <mergeCell ref="A88:B88"/>
    <mergeCell ref="A93:N93"/>
    <mergeCell ref="A99:N99"/>
    <mergeCell ref="B104:N104"/>
    <mergeCell ref="A132:B132"/>
    <mergeCell ref="A115:B115"/>
    <mergeCell ref="A116:B116"/>
    <mergeCell ref="A108:B108"/>
    <mergeCell ref="A110:B110"/>
    <mergeCell ref="A111:B111"/>
    <mergeCell ref="A122:B122"/>
    <mergeCell ref="A82:N82"/>
    <mergeCell ref="A83:B83"/>
    <mergeCell ref="A84:B84"/>
    <mergeCell ref="A130:B130"/>
    <mergeCell ref="A131:B131"/>
    <mergeCell ref="A101:B101"/>
    <mergeCell ref="A9:B9"/>
    <mergeCell ref="A8:B8"/>
    <mergeCell ref="A11:B11"/>
    <mergeCell ref="A13:B13"/>
    <mergeCell ref="F3:H3"/>
    <mergeCell ref="I3:K3"/>
    <mergeCell ref="C3:C4"/>
    <mergeCell ref="A3:A4"/>
    <mergeCell ref="B3:B4"/>
    <mergeCell ref="D3:D4"/>
    <mergeCell ref="E3:E4"/>
    <mergeCell ref="A12:B12"/>
    <mergeCell ref="A27:B27"/>
    <mergeCell ref="A28:B28"/>
    <mergeCell ref="A29:B29"/>
    <mergeCell ref="B30:N30"/>
    <mergeCell ref="A31:N31"/>
    <mergeCell ref="A39:B39"/>
    <mergeCell ref="A40:B40"/>
    <mergeCell ref="A41:B41"/>
    <mergeCell ref="A33:B33"/>
    <mergeCell ref="A34:B34"/>
    <mergeCell ref="A36:B36"/>
    <mergeCell ref="A37:B37"/>
    <mergeCell ref="A35:N35"/>
    <mergeCell ref="A38:N38"/>
    <mergeCell ref="A32:B32"/>
    <mergeCell ref="A42:N42"/>
    <mergeCell ref="A57:B57"/>
    <mergeCell ref="A59:B59"/>
    <mergeCell ref="A61:B61"/>
    <mergeCell ref="A62:B62"/>
    <mergeCell ref="A49:B49"/>
    <mergeCell ref="A50:B50"/>
    <mergeCell ref="A43:B43"/>
    <mergeCell ref="A54:B54"/>
    <mergeCell ref="A44:B44"/>
    <mergeCell ref="A46:B46"/>
    <mergeCell ref="A47:B47"/>
    <mergeCell ref="A48:B48"/>
    <mergeCell ref="A58:B58"/>
    <mergeCell ref="A45:N45"/>
    <mergeCell ref="B55:N55"/>
    <mergeCell ref="A56:N56"/>
    <mergeCell ref="A60:N60"/>
    <mergeCell ref="A51:N51"/>
    <mergeCell ref="A52:B52"/>
    <mergeCell ref="A53:B53"/>
    <mergeCell ref="E2:K2"/>
    <mergeCell ref="A126:B126"/>
    <mergeCell ref="A127:B127"/>
    <mergeCell ref="A119:B119"/>
    <mergeCell ref="A120:B120"/>
    <mergeCell ref="A121:B121"/>
    <mergeCell ref="A96:B96"/>
    <mergeCell ref="A97:B97"/>
    <mergeCell ref="B89:N89"/>
    <mergeCell ref="A90:N90"/>
    <mergeCell ref="A98:B98"/>
    <mergeCell ref="A92:B92"/>
    <mergeCell ref="A105:N105"/>
    <mergeCell ref="A109:N109"/>
    <mergeCell ref="A112:N112"/>
    <mergeCell ref="A71:B71"/>
    <mergeCell ref="A74:B74"/>
    <mergeCell ref="A63:B63"/>
    <mergeCell ref="A103:B103"/>
    <mergeCell ref="A100:B100"/>
    <mergeCell ref="A102:B102"/>
    <mergeCell ref="A68:B68"/>
    <mergeCell ref="A69:B69"/>
    <mergeCell ref="A72:B72"/>
    <mergeCell ref="A64:N64"/>
    <mergeCell ref="A129:B129"/>
    <mergeCell ref="A134:B134"/>
    <mergeCell ref="A135:B135"/>
    <mergeCell ref="A136:B136"/>
    <mergeCell ref="A137:B137"/>
    <mergeCell ref="A138:B138"/>
    <mergeCell ref="A140:B140"/>
    <mergeCell ref="A125:N125"/>
    <mergeCell ref="A128:N128"/>
    <mergeCell ref="A76:N76"/>
    <mergeCell ref="A77:B77"/>
    <mergeCell ref="A78:B78"/>
    <mergeCell ref="A67:N67"/>
    <mergeCell ref="A70:N70"/>
    <mergeCell ref="A73:N73"/>
    <mergeCell ref="A124:B124"/>
    <mergeCell ref="A106:B106"/>
    <mergeCell ref="A107:B107"/>
    <mergeCell ref="A113:B113"/>
    <mergeCell ref="A114:B114"/>
    <mergeCell ref="B117:N117"/>
    <mergeCell ref="A118:N118"/>
    <mergeCell ref="A123:B123"/>
  </mergeCells>
  <pageMargins left="0.47244094488188981" right="0.31496062992125984" top="0.43307086614173229" bottom="0.35433070866141736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Skrebchova</cp:lastModifiedBy>
  <cp:lastPrinted>2020-10-02T07:10:14Z</cp:lastPrinted>
  <dcterms:created xsi:type="dcterms:W3CDTF">2016-11-22T06:59:06Z</dcterms:created>
  <dcterms:modified xsi:type="dcterms:W3CDTF">2020-11-02T14:23:23Z</dcterms:modified>
</cp:coreProperties>
</file>