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30" windowWidth="12120" windowHeight="679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Лист1!$A$1:$N$329</definedName>
  </definedNames>
  <calcPr calcId="144525" iterate="1"/>
</workbook>
</file>

<file path=xl/calcChain.xml><?xml version="1.0" encoding="utf-8"?>
<calcChain xmlns="http://schemas.openxmlformats.org/spreadsheetml/2006/main">
  <c r="K292" i="1" l="1"/>
  <c r="K291" i="1"/>
  <c r="K273" i="1"/>
  <c r="K272" i="1"/>
  <c r="J317" i="1" l="1"/>
  <c r="M62" i="1" l="1"/>
  <c r="L62" i="1"/>
  <c r="J62" i="1"/>
  <c r="I62" i="1"/>
  <c r="G62" i="1"/>
  <c r="F62" i="1"/>
  <c r="M324" i="1"/>
  <c r="N324" i="1" s="1"/>
  <c r="L324" i="1"/>
  <c r="L325" i="1" s="1"/>
  <c r="J324" i="1"/>
  <c r="J325" i="1" s="1"/>
  <c r="I324" i="1"/>
  <c r="I325" i="1" s="1"/>
  <c r="G324" i="1"/>
  <c r="G325" i="1" s="1"/>
  <c r="F324" i="1"/>
  <c r="F325" i="1" s="1"/>
  <c r="L260" i="1"/>
  <c r="M260" i="1"/>
  <c r="I245" i="1"/>
  <c r="I246" i="1" s="1"/>
  <c r="F245" i="1"/>
  <c r="F246" i="1" s="1"/>
  <c r="M244" i="1"/>
  <c r="L244" i="1"/>
  <c r="L245" i="1" s="1"/>
  <c r="L246" i="1" s="1"/>
  <c r="J244" i="1"/>
  <c r="J245" i="1" s="1"/>
  <c r="J246" i="1" s="1"/>
  <c r="I244" i="1"/>
  <c r="G244" i="1"/>
  <c r="G245" i="1" s="1"/>
  <c r="G246" i="1" s="1"/>
  <c r="F244" i="1"/>
  <c r="K316" i="1"/>
  <c r="C316" i="1"/>
  <c r="D316" i="1"/>
  <c r="E316" i="1" s="1"/>
  <c r="K299" i="1"/>
  <c r="H296" i="1"/>
  <c r="F290" i="1"/>
  <c r="G290" i="1"/>
  <c r="I290" i="1"/>
  <c r="J290" i="1"/>
  <c r="L290" i="1"/>
  <c r="M290" i="1"/>
  <c r="N289" i="1"/>
  <c r="C289" i="1"/>
  <c r="D289" i="1"/>
  <c r="K195" i="1"/>
  <c r="D187" i="1"/>
  <c r="C187" i="1"/>
  <c r="D184" i="1"/>
  <c r="C184" i="1"/>
  <c r="N187" i="1"/>
  <c r="N184" i="1"/>
  <c r="N244" i="1" l="1"/>
  <c r="M325" i="1"/>
  <c r="M245" i="1"/>
  <c r="E187" i="1"/>
  <c r="E184" i="1"/>
  <c r="N290" i="1"/>
  <c r="N62" i="1"/>
  <c r="E289" i="1"/>
  <c r="M188" i="1"/>
  <c r="L188" i="1"/>
  <c r="J188" i="1"/>
  <c r="I188" i="1"/>
  <c r="G188" i="1"/>
  <c r="F188" i="1"/>
  <c r="M185" i="1"/>
  <c r="L185" i="1"/>
  <c r="J185" i="1"/>
  <c r="I185" i="1"/>
  <c r="G185" i="1"/>
  <c r="D185" i="1" s="1"/>
  <c r="F185" i="1"/>
  <c r="K162" i="1"/>
  <c r="D188" i="1" l="1"/>
  <c r="E188" i="1" s="1"/>
  <c r="C185" i="1"/>
  <c r="E185" i="1" s="1"/>
  <c r="C188" i="1"/>
  <c r="M246" i="1"/>
  <c r="N245" i="1"/>
  <c r="N188" i="1"/>
  <c r="N185" i="1"/>
  <c r="N55" i="1" l="1"/>
  <c r="K259" i="1" l="1"/>
  <c r="M89" i="1" l="1"/>
  <c r="J89" i="1"/>
  <c r="L89" i="1" l="1"/>
  <c r="I89" i="1"/>
  <c r="G89" i="1"/>
  <c r="F89" i="1"/>
  <c r="N88" i="1"/>
  <c r="D88" i="1"/>
  <c r="C88" i="1"/>
  <c r="E88" i="1" l="1"/>
  <c r="M99" i="1" l="1"/>
  <c r="L99" i="1"/>
  <c r="J99" i="1"/>
  <c r="I99" i="1"/>
  <c r="G99" i="1"/>
  <c r="F99" i="1"/>
  <c r="D98" i="1"/>
  <c r="C98" i="1"/>
  <c r="C99" i="1" s="1"/>
  <c r="N98" i="1"/>
  <c r="M93" i="1"/>
  <c r="L93" i="1"/>
  <c r="J93" i="1"/>
  <c r="I93" i="1"/>
  <c r="G93" i="1"/>
  <c r="F93" i="1"/>
  <c r="D91" i="1"/>
  <c r="C91" i="1"/>
  <c r="N91" i="1"/>
  <c r="N99" i="1" l="1"/>
  <c r="E98" i="1"/>
  <c r="D99" i="1"/>
  <c r="E99" i="1" s="1"/>
  <c r="E91" i="1"/>
  <c r="M119" i="1" l="1"/>
  <c r="L119" i="1"/>
  <c r="J119" i="1"/>
  <c r="I119" i="1"/>
  <c r="G119" i="1"/>
  <c r="F119" i="1"/>
  <c r="N118" i="1"/>
  <c r="D118" i="1"/>
  <c r="C118" i="1"/>
  <c r="E118" i="1" l="1"/>
  <c r="N12" i="1"/>
  <c r="M14" i="1"/>
  <c r="L14" i="1"/>
  <c r="J14" i="1"/>
  <c r="I14" i="1"/>
  <c r="G14" i="1"/>
  <c r="F14" i="1"/>
  <c r="D12" i="1"/>
  <c r="C12" i="1"/>
  <c r="N323" i="1" l="1"/>
  <c r="D323" i="1"/>
  <c r="D324" i="1" s="1"/>
  <c r="C323" i="1"/>
  <c r="C324" i="1" s="1"/>
  <c r="C325" i="1" s="1"/>
  <c r="M203" i="1"/>
  <c r="L203" i="1"/>
  <c r="J203" i="1"/>
  <c r="I203" i="1"/>
  <c r="G203" i="1"/>
  <c r="F203" i="1"/>
  <c r="N201" i="1"/>
  <c r="C201" i="1"/>
  <c r="D201" i="1"/>
  <c r="D325" i="1" l="1"/>
  <c r="E324" i="1"/>
  <c r="N325" i="1"/>
  <c r="E325" i="1"/>
  <c r="E323" i="1"/>
  <c r="E201" i="1"/>
  <c r="H124" i="1" l="1"/>
  <c r="K124" i="1"/>
  <c r="M109" i="1"/>
  <c r="L109" i="1"/>
  <c r="J109" i="1"/>
  <c r="I109" i="1"/>
  <c r="G109" i="1"/>
  <c r="F109" i="1"/>
  <c r="N108" i="1"/>
  <c r="D108" i="1"/>
  <c r="D109" i="1" s="1"/>
  <c r="C108" i="1"/>
  <c r="C109" i="1" s="1"/>
  <c r="N109" i="1" l="1"/>
  <c r="E109" i="1"/>
  <c r="E108" i="1"/>
  <c r="J70" i="1" l="1"/>
  <c r="I70" i="1"/>
  <c r="G70" i="1"/>
  <c r="F70" i="1"/>
  <c r="M70" i="1"/>
  <c r="L70" i="1"/>
  <c r="N69" i="1"/>
  <c r="C69" i="1"/>
  <c r="D69" i="1"/>
  <c r="E69" i="1" l="1"/>
  <c r="G106" i="1" l="1"/>
  <c r="G110" i="1" s="1"/>
  <c r="F106" i="1"/>
  <c r="F110" i="1" s="1"/>
  <c r="K92" i="1"/>
  <c r="M163" i="1" l="1"/>
  <c r="L163" i="1"/>
  <c r="J163" i="1"/>
  <c r="I163" i="1"/>
  <c r="G163" i="1"/>
  <c r="F163" i="1"/>
  <c r="N162" i="1"/>
  <c r="D162" i="1"/>
  <c r="C162" i="1"/>
  <c r="E162" i="1" l="1"/>
  <c r="N310" i="1"/>
  <c r="N309" i="1"/>
  <c r="N313" i="1"/>
  <c r="C76" i="1"/>
  <c r="N297" i="1"/>
  <c r="N121" i="1" l="1"/>
  <c r="M122" i="1"/>
  <c r="L122" i="1"/>
  <c r="J122" i="1"/>
  <c r="I122" i="1"/>
  <c r="G122" i="1"/>
  <c r="F122" i="1"/>
  <c r="C122" i="1" s="1"/>
  <c r="D122" i="1"/>
  <c r="D121" i="1"/>
  <c r="C121" i="1"/>
  <c r="N122" i="1" l="1"/>
  <c r="E121" i="1"/>
  <c r="E122" i="1"/>
  <c r="N76" i="1" l="1"/>
  <c r="N75" i="1"/>
  <c r="K75" i="1"/>
  <c r="H75" i="1"/>
  <c r="M77" i="1"/>
  <c r="L77" i="1"/>
  <c r="J77" i="1"/>
  <c r="I77" i="1"/>
  <c r="G77" i="1"/>
  <c r="F77" i="1"/>
  <c r="D76" i="1"/>
  <c r="E76" i="1" s="1"/>
  <c r="D75" i="1"/>
  <c r="C75" i="1"/>
  <c r="C77" i="1" s="1"/>
  <c r="J73" i="1"/>
  <c r="I73" i="1"/>
  <c r="G73" i="1"/>
  <c r="F73" i="1"/>
  <c r="D72" i="1"/>
  <c r="D73" i="1" s="1"/>
  <c r="C72" i="1"/>
  <c r="C73" i="1" s="1"/>
  <c r="N72" i="1"/>
  <c r="M73" i="1"/>
  <c r="L73" i="1"/>
  <c r="D77" i="1" l="1"/>
  <c r="E77" i="1" s="1"/>
  <c r="H77" i="1"/>
  <c r="N73" i="1"/>
  <c r="N77" i="1"/>
  <c r="E73" i="1"/>
  <c r="K77" i="1"/>
  <c r="E75" i="1"/>
  <c r="E72" i="1"/>
  <c r="M47" i="1" l="1"/>
  <c r="L47" i="1"/>
  <c r="G47" i="1"/>
  <c r="F47" i="1"/>
  <c r="J47" i="1"/>
  <c r="I47" i="1"/>
  <c r="K45" i="1"/>
  <c r="D45" i="1"/>
  <c r="C45" i="1"/>
  <c r="E45" i="1" l="1"/>
  <c r="N161" i="1"/>
  <c r="N299" i="1"/>
  <c r="M314" i="1" l="1"/>
  <c r="L314" i="1"/>
  <c r="M311" i="1"/>
  <c r="L311" i="1"/>
  <c r="J311" i="1"/>
  <c r="I311" i="1"/>
  <c r="G311" i="1"/>
  <c r="F311" i="1"/>
  <c r="D310" i="1"/>
  <c r="C310" i="1"/>
  <c r="N105" i="1"/>
  <c r="N311" i="1" l="1"/>
  <c r="N314" i="1"/>
  <c r="E310" i="1"/>
  <c r="M303" i="1"/>
  <c r="L303" i="1"/>
  <c r="J303" i="1"/>
  <c r="I303" i="1"/>
  <c r="G303" i="1"/>
  <c r="F303" i="1"/>
  <c r="D300" i="1"/>
  <c r="D301" i="1"/>
  <c r="D302" i="1"/>
  <c r="C300" i="1"/>
  <c r="C301" i="1"/>
  <c r="C302" i="1"/>
  <c r="N300" i="1"/>
  <c r="N301" i="1"/>
  <c r="N302" i="1"/>
  <c r="K303" i="1" l="1"/>
  <c r="E302" i="1"/>
  <c r="E300" i="1"/>
  <c r="E301" i="1"/>
  <c r="J284" i="1"/>
  <c r="I284" i="1"/>
  <c r="G284" i="1"/>
  <c r="F284" i="1"/>
  <c r="N287" i="1"/>
  <c r="N288" i="1"/>
  <c r="D287" i="1"/>
  <c r="D288" i="1"/>
  <c r="C287" i="1"/>
  <c r="C288" i="1"/>
  <c r="M278" i="1"/>
  <c r="L278" i="1"/>
  <c r="J278" i="1"/>
  <c r="I278" i="1"/>
  <c r="G278" i="1"/>
  <c r="F278" i="1"/>
  <c r="N286" i="1"/>
  <c r="D286" i="1"/>
  <c r="C286" i="1"/>
  <c r="M284" i="1"/>
  <c r="L284" i="1"/>
  <c r="N283" i="1"/>
  <c r="D283" i="1"/>
  <c r="C283" i="1"/>
  <c r="C284" i="1" s="1"/>
  <c r="D290" i="1" l="1"/>
  <c r="E290" i="1" s="1"/>
  <c r="E288" i="1"/>
  <c r="C290" i="1"/>
  <c r="E287" i="1"/>
  <c r="N284" i="1"/>
  <c r="E283" i="1"/>
  <c r="E286" i="1"/>
  <c r="D284" i="1"/>
  <c r="E284" i="1" s="1"/>
  <c r="C296" i="1" l="1"/>
  <c r="C297" i="1" s="1"/>
  <c r="D296" i="1"/>
  <c r="D297" i="1" s="1"/>
  <c r="K296" i="1"/>
  <c r="F297" i="1"/>
  <c r="F304" i="1" s="1"/>
  <c r="F305" i="1" s="1"/>
  <c r="G297" i="1"/>
  <c r="I297" i="1"/>
  <c r="I304" i="1" s="1"/>
  <c r="I305" i="1" s="1"/>
  <c r="J297" i="1"/>
  <c r="J304" i="1" s="1"/>
  <c r="L297" i="1"/>
  <c r="L304" i="1" s="1"/>
  <c r="L305" i="1" s="1"/>
  <c r="M297" i="1"/>
  <c r="M304" i="1" s="1"/>
  <c r="N256" i="1"/>
  <c r="N304" i="1" l="1"/>
  <c r="M305" i="1"/>
  <c r="K304" i="1"/>
  <c r="J305" i="1"/>
  <c r="G304" i="1"/>
  <c r="H297" i="1"/>
  <c r="K297" i="1"/>
  <c r="E296" i="1"/>
  <c r="E297" i="1"/>
  <c r="H304" i="1" l="1"/>
  <c r="G305" i="1"/>
  <c r="H305" i="1" s="1"/>
  <c r="M226" i="1"/>
  <c r="L226" i="1"/>
  <c r="J226" i="1"/>
  <c r="I226" i="1"/>
  <c r="G226" i="1"/>
  <c r="F226" i="1"/>
  <c r="M219" i="1"/>
  <c r="L219" i="1"/>
  <c r="J219" i="1"/>
  <c r="I219" i="1"/>
  <c r="G219" i="1"/>
  <c r="F219" i="1"/>
  <c r="N218" i="1"/>
  <c r="D218" i="1"/>
  <c r="D219" i="1" s="1"/>
  <c r="C218" i="1"/>
  <c r="C219" i="1" s="1"/>
  <c r="N219" i="1" l="1"/>
  <c r="E219" i="1"/>
  <c r="E218" i="1"/>
  <c r="N194" i="1" l="1"/>
  <c r="N195" i="1" s="1"/>
  <c r="M195" i="1"/>
  <c r="L195" i="1"/>
  <c r="J195" i="1"/>
  <c r="I195" i="1"/>
  <c r="G195" i="1"/>
  <c r="F195" i="1"/>
  <c r="D194" i="1"/>
  <c r="D195" i="1" s="1"/>
  <c r="C194" i="1"/>
  <c r="E194" i="1" l="1"/>
  <c r="C195" i="1"/>
  <c r="E195" i="1" s="1"/>
  <c r="K169" i="1" l="1"/>
  <c r="D161" i="1"/>
  <c r="D163" i="1" s="1"/>
  <c r="C161" i="1"/>
  <c r="C163" i="1" s="1"/>
  <c r="E161" i="1" l="1"/>
  <c r="N163" i="1"/>
  <c r="E163" i="1"/>
  <c r="J114" i="1" l="1"/>
  <c r="J123" i="1" s="1"/>
  <c r="I114" i="1"/>
  <c r="G114" i="1"/>
  <c r="F114" i="1"/>
  <c r="J96" i="1"/>
  <c r="I96" i="1"/>
  <c r="G96" i="1"/>
  <c r="F96" i="1"/>
  <c r="J82" i="1"/>
  <c r="I82" i="1"/>
  <c r="G82" i="1"/>
  <c r="F82" i="1"/>
  <c r="J78" i="1"/>
  <c r="I78" i="1"/>
  <c r="G78" i="1"/>
  <c r="F78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J63" i="1" s="1"/>
  <c r="I50" i="1"/>
  <c r="I63" i="1" s="1"/>
  <c r="I64" i="1" s="1"/>
  <c r="G50" i="1"/>
  <c r="G63" i="1" s="1"/>
  <c r="G64" i="1" s="1"/>
  <c r="F50" i="1"/>
  <c r="F63" i="1" s="1"/>
  <c r="F64" i="1" s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2" i="1"/>
  <c r="I132" i="1"/>
  <c r="G132" i="1"/>
  <c r="F132" i="1"/>
  <c r="J129" i="1"/>
  <c r="J136" i="1" s="1"/>
  <c r="J137" i="1" s="1"/>
  <c r="I129" i="1"/>
  <c r="I136" i="1" s="1"/>
  <c r="I137" i="1" s="1"/>
  <c r="G129" i="1"/>
  <c r="G136" i="1" s="1"/>
  <c r="G137" i="1" s="1"/>
  <c r="F129" i="1"/>
  <c r="F136" i="1" s="1"/>
  <c r="F137" i="1" s="1"/>
  <c r="J155" i="1"/>
  <c r="I155" i="1"/>
  <c r="G155" i="1"/>
  <c r="F155" i="1"/>
  <c r="J149" i="1"/>
  <c r="I149" i="1"/>
  <c r="G149" i="1"/>
  <c r="F149" i="1"/>
  <c r="J146" i="1"/>
  <c r="J156" i="1" s="1"/>
  <c r="J157" i="1" s="1"/>
  <c r="I146" i="1"/>
  <c r="I156" i="1" s="1"/>
  <c r="I157" i="1" s="1"/>
  <c r="G146" i="1"/>
  <c r="G156" i="1" s="1"/>
  <c r="G157" i="1" s="1"/>
  <c r="F146" i="1"/>
  <c r="F156" i="1" s="1"/>
  <c r="F157" i="1" s="1"/>
  <c r="M146" i="1"/>
  <c r="L146" i="1"/>
  <c r="N141" i="1"/>
  <c r="D141" i="1"/>
  <c r="C141" i="1"/>
  <c r="J64" i="1" l="1"/>
  <c r="K63" i="1"/>
  <c r="I123" i="1"/>
  <c r="F123" i="1"/>
  <c r="F124" i="1" s="1"/>
  <c r="G123" i="1"/>
  <c r="G124" i="1" s="1"/>
  <c r="H78" i="1"/>
  <c r="K78" i="1"/>
  <c r="E141" i="1"/>
  <c r="M129" i="1" l="1"/>
  <c r="L129" i="1"/>
  <c r="N116" i="1"/>
  <c r="N95" i="1" l="1"/>
  <c r="D68" i="1"/>
  <c r="C68" i="1"/>
  <c r="N68" i="1"/>
  <c r="M78" i="1"/>
  <c r="L78" i="1"/>
  <c r="D70" i="1" l="1"/>
  <c r="D78" i="1" s="1"/>
  <c r="C70" i="1"/>
  <c r="C78" i="1" s="1"/>
  <c r="N70" i="1"/>
  <c r="E68" i="1"/>
  <c r="E70" i="1" l="1"/>
  <c r="E78" i="1"/>
  <c r="N78" i="1"/>
  <c r="K44" i="1"/>
  <c r="M56" i="1"/>
  <c r="L56" i="1"/>
  <c r="M59" i="1"/>
  <c r="L59" i="1"/>
  <c r="N56" i="1" l="1"/>
  <c r="M26" i="1"/>
  <c r="L26" i="1"/>
  <c r="M19" i="1"/>
  <c r="L19" i="1"/>
  <c r="J19" i="1"/>
  <c r="I19" i="1"/>
  <c r="N13" i="1"/>
  <c r="J10" i="1"/>
  <c r="J15" i="1" s="1"/>
  <c r="J326" i="1" s="1"/>
  <c r="I10" i="1"/>
  <c r="I15" i="1" s="1"/>
  <c r="I326" i="1" s="1"/>
  <c r="G10" i="1"/>
  <c r="G15" i="1" s="1"/>
  <c r="G326" i="1" s="1"/>
  <c r="F10" i="1"/>
  <c r="F15" i="1" s="1"/>
  <c r="F326" i="1" s="1"/>
  <c r="M15" i="1"/>
  <c r="M326" i="1" s="1"/>
  <c r="L15" i="1"/>
  <c r="L326" i="1" s="1"/>
  <c r="N326" i="1" s="1"/>
  <c r="K9" i="1"/>
  <c r="H9" i="1"/>
  <c r="K326" i="1" l="1"/>
  <c r="H326" i="1"/>
  <c r="H10" i="1"/>
  <c r="N14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C326" i="1" s="1"/>
  <c r="D15" i="1"/>
  <c r="D326" i="1" s="1"/>
  <c r="E10" i="1"/>
  <c r="E9" i="1"/>
  <c r="E326" i="1" l="1"/>
  <c r="E15" i="1"/>
  <c r="D61" i="1"/>
  <c r="D62" i="1" s="1"/>
  <c r="C61" i="1"/>
  <c r="C62" i="1" s="1"/>
  <c r="N61" i="1"/>
  <c r="E61" i="1" l="1"/>
  <c r="E62" i="1"/>
  <c r="N280" i="1"/>
  <c r="M281" i="1"/>
  <c r="L281" i="1"/>
  <c r="D280" i="1"/>
  <c r="D281" i="1" s="1"/>
  <c r="C280" i="1"/>
  <c r="C281" i="1" s="1"/>
  <c r="E281" i="1" l="1"/>
  <c r="N281" i="1"/>
  <c r="E280" i="1"/>
  <c r="I26" i="1" l="1"/>
  <c r="D55" i="1" l="1"/>
  <c r="D56" i="1" s="1"/>
  <c r="C55" i="1"/>
  <c r="C56" i="1" s="1"/>
  <c r="H172" i="1" l="1"/>
  <c r="K172" i="1"/>
  <c r="K202" i="1" l="1"/>
  <c r="N277" i="1" l="1"/>
  <c r="N275" i="1"/>
  <c r="N276" i="1"/>
  <c r="K84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77" i="1"/>
  <c r="D277" i="1"/>
  <c r="C275" i="1"/>
  <c r="D275" i="1"/>
  <c r="D276" i="1"/>
  <c r="C276" i="1"/>
  <c r="J273" i="1"/>
  <c r="I273" i="1"/>
  <c r="G273" i="1"/>
  <c r="F273" i="1"/>
  <c r="D272" i="1"/>
  <c r="C272" i="1"/>
  <c r="C273" i="1" s="1"/>
  <c r="M270" i="1"/>
  <c r="L270" i="1"/>
  <c r="J270" i="1"/>
  <c r="I270" i="1"/>
  <c r="G270" i="1"/>
  <c r="F270" i="1"/>
  <c r="N269" i="1"/>
  <c r="D269" i="1"/>
  <c r="C269" i="1"/>
  <c r="C270" i="1" s="1"/>
  <c r="M267" i="1"/>
  <c r="L267" i="1"/>
  <c r="J267" i="1"/>
  <c r="J291" i="1" s="1"/>
  <c r="J292" i="1" s="1"/>
  <c r="I267" i="1"/>
  <c r="I291" i="1" s="1"/>
  <c r="I292" i="1" s="1"/>
  <c r="G267" i="1"/>
  <c r="G291" i="1" s="1"/>
  <c r="G292" i="1" s="1"/>
  <c r="F267" i="1"/>
  <c r="N266" i="1"/>
  <c r="D266" i="1"/>
  <c r="D267" i="1" s="1"/>
  <c r="C266" i="1"/>
  <c r="C267" i="1" s="1"/>
  <c r="F291" i="1" l="1"/>
  <c r="F292" i="1" s="1"/>
  <c r="L291" i="1"/>
  <c r="L292" i="1" s="1"/>
  <c r="M291" i="1"/>
  <c r="N291" i="1" s="1"/>
  <c r="M292" i="1"/>
  <c r="D278" i="1"/>
  <c r="C278" i="1"/>
  <c r="C291" i="1" s="1"/>
  <c r="C292" i="1" s="1"/>
  <c r="D273" i="1"/>
  <c r="E269" i="1"/>
  <c r="N270" i="1"/>
  <c r="N278" i="1"/>
  <c r="E276" i="1"/>
  <c r="E277" i="1"/>
  <c r="N267" i="1"/>
  <c r="E275" i="1"/>
  <c r="D270" i="1"/>
  <c r="D291" i="1" s="1"/>
  <c r="E267" i="1"/>
  <c r="E266" i="1"/>
  <c r="D292" i="1" l="1"/>
  <c r="E292" i="1" s="1"/>
  <c r="E291" i="1"/>
  <c r="E270" i="1"/>
  <c r="N292" i="1"/>
  <c r="E278" i="1"/>
  <c r="F173" i="1"/>
  <c r="F212" i="1" l="1"/>
  <c r="G212" i="1"/>
  <c r="I212" i="1"/>
  <c r="J212" i="1"/>
  <c r="K212" i="1"/>
  <c r="L212" i="1"/>
  <c r="M212" i="1"/>
  <c r="F209" i="1"/>
  <c r="G209" i="1"/>
  <c r="I209" i="1"/>
  <c r="J209" i="1"/>
  <c r="L209" i="1"/>
  <c r="M209" i="1"/>
  <c r="D211" i="1"/>
  <c r="C211" i="1"/>
  <c r="C212" i="1" s="1"/>
  <c r="D212" i="1" l="1"/>
  <c r="N209" i="1"/>
  <c r="C309" i="1"/>
  <c r="C311" i="1" s="1"/>
  <c r="D309" i="1"/>
  <c r="D311" i="1" s="1"/>
  <c r="C313" i="1"/>
  <c r="C314" i="1" s="1"/>
  <c r="D313" i="1"/>
  <c r="D314" i="1" s="1"/>
  <c r="F314" i="1"/>
  <c r="G314" i="1"/>
  <c r="I314" i="1"/>
  <c r="J314" i="1"/>
  <c r="C317" i="1"/>
  <c r="F317" i="1"/>
  <c r="G317" i="1"/>
  <c r="I317" i="1"/>
  <c r="J318" i="1"/>
  <c r="L317" i="1"/>
  <c r="L318" i="1" s="1"/>
  <c r="L319" i="1" s="1"/>
  <c r="M317" i="1"/>
  <c r="M318" i="1" s="1"/>
  <c r="M170" i="1"/>
  <c r="L170" i="1"/>
  <c r="J170" i="1"/>
  <c r="I170" i="1"/>
  <c r="G170" i="1"/>
  <c r="F170" i="1"/>
  <c r="G318" i="1" l="1"/>
  <c r="G319" i="1" s="1"/>
  <c r="M319" i="1"/>
  <c r="N318" i="1"/>
  <c r="I318" i="1"/>
  <c r="I319" i="1" s="1"/>
  <c r="F318" i="1"/>
  <c r="F319" i="1" s="1"/>
  <c r="C318" i="1"/>
  <c r="J319" i="1"/>
  <c r="K318" i="1"/>
  <c r="C319" i="1"/>
  <c r="K170" i="1"/>
  <c r="E309" i="1"/>
  <c r="E311" i="1"/>
  <c r="D317" i="1"/>
  <c r="D318" i="1" s="1"/>
  <c r="E313" i="1"/>
  <c r="E314" i="1"/>
  <c r="K317" i="1"/>
  <c r="K203" i="1"/>
  <c r="N203" i="1"/>
  <c r="N170" i="1"/>
  <c r="D319" i="1" l="1"/>
  <c r="E319" i="1" s="1"/>
  <c r="E318" i="1"/>
  <c r="N319" i="1"/>
  <c r="K319" i="1"/>
  <c r="E317" i="1"/>
  <c r="M38" i="1"/>
  <c r="L38" i="1"/>
  <c r="N37" i="1"/>
  <c r="D37" i="1"/>
  <c r="D38" i="1" s="1"/>
  <c r="C37" i="1"/>
  <c r="C38" i="1" s="1"/>
  <c r="N38" i="1" l="1"/>
  <c r="E38" i="1"/>
  <c r="E37" i="1"/>
  <c r="N145" i="1"/>
  <c r="I173" i="1" l="1"/>
  <c r="K31" i="1" l="1"/>
  <c r="M96" i="1" l="1"/>
  <c r="L96" i="1"/>
  <c r="D95" i="1"/>
  <c r="C95" i="1"/>
  <c r="C96" i="1" s="1"/>
  <c r="H22" i="1"/>
  <c r="N96" i="1" l="1"/>
  <c r="D96" i="1"/>
  <c r="E96" i="1" s="1"/>
  <c r="E95" i="1"/>
  <c r="N92" i="1"/>
  <c r="D92" i="1"/>
  <c r="D93" i="1" s="1"/>
  <c r="C92" i="1"/>
  <c r="C93" i="1" s="1"/>
  <c r="N93" i="1" l="1"/>
  <c r="E92" i="1"/>
  <c r="E93" i="1"/>
  <c r="H84" i="1"/>
  <c r="N58" i="1" l="1"/>
  <c r="D299" i="1"/>
  <c r="D303" i="1" s="1"/>
  <c r="D304" i="1" s="1"/>
  <c r="C299" i="1"/>
  <c r="C303" i="1" s="1"/>
  <c r="C304" i="1" s="1"/>
  <c r="C305" i="1" s="1"/>
  <c r="C202" i="1"/>
  <c r="C203" i="1" s="1"/>
  <c r="D87" i="1"/>
  <c r="D89" i="1" s="1"/>
  <c r="C87" i="1"/>
  <c r="C89" i="1" s="1"/>
  <c r="N87" i="1"/>
  <c r="L173" i="1"/>
  <c r="D305" i="1" l="1"/>
  <c r="E304" i="1"/>
  <c r="E303" i="1"/>
  <c r="E299" i="1"/>
  <c r="N303" i="1"/>
  <c r="N89" i="1"/>
  <c r="E87" i="1"/>
  <c r="E89" i="1"/>
  <c r="J251" i="1" l="1"/>
  <c r="M135" i="1"/>
  <c r="D135" i="1" s="1"/>
  <c r="L135" i="1"/>
  <c r="J173" i="1"/>
  <c r="K173" i="1" s="1"/>
  <c r="K25" i="1"/>
  <c r="C135" i="1" l="1"/>
  <c r="N117" i="1"/>
  <c r="D117" i="1"/>
  <c r="C117" i="1"/>
  <c r="D49" i="1"/>
  <c r="D50" i="1" s="1"/>
  <c r="C49" i="1"/>
  <c r="C50" i="1" s="1"/>
  <c r="M50" i="1"/>
  <c r="L50" i="1"/>
  <c r="N49" i="1"/>
  <c r="M182" i="1"/>
  <c r="L182" i="1"/>
  <c r="D105" i="1"/>
  <c r="D34" i="1"/>
  <c r="C34" i="1"/>
  <c r="N119" i="1" l="1"/>
  <c r="E117" i="1"/>
  <c r="E49" i="1"/>
  <c r="N50" i="1"/>
  <c r="E50" i="1"/>
  <c r="D198" i="1"/>
  <c r="D181" i="1"/>
  <c r="C181" i="1"/>
  <c r="N123" i="1" l="1"/>
  <c r="N124" i="1"/>
  <c r="M251" i="1"/>
  <c r="L251" i="1"/>
  <c r="M206" i="1"/>
  <c r="L206" i="1"/>
  <c r="M167" i="1"/>
  <c r="L167" i="1"/>
  <c r="M114" i="1"/>
  <c r="M123" i="1" s="1"/>
  <c r="L114" i="1"/>
  <c r="L123" i="1" s="1"/>
  <c r="M82" i="1"/>
  <c r="L82" i="1"/>
  <c r="M257" i="1" l="1"/>
  <c r="L257" i="1"/>
  <c r="M254" i="1"/>
  <c r="M261" i="1" s="1"/>
  <c r="L254" i="1"/>
  <c r="L261" i="1" s="1"/>
  <c r="L262" i="1" s="1"/>
  <c r="M237" i="1"/>
  <c r="L237" i="1"/>
  <c r="M234" i="1"/>
  <c r="L234" i="1"/>
  <c r="L238" i="1" s="1"/>
  <c r="L239" i="1" s="1"/>
  <c r="M223" i="1"/>
  <c r="M227" i="1" s="1"/>
  <c r="L223" i="1"/>
  <c r="D222" i="1"/>
  <c r="C222" i="1"/>
  <c r="C46" i="1"/>
  <c r="D202" i="1"/>
  <c r="D203" i="1" s="1"/>
  <c r="C198" i="1"/>
  <c r="E198" i="1" s="1"/>
  <c r="M199" i="1"/>
  <c r="M213" i="1" s="1"/>
  <c r="L199" i="1"/>
  <c r="L213" i="1" s="1"/>
  <c r="L214" i="1" s="1"/>
  <c r="D178" i="1"/>
  <c r="C178" i="1"/>
  <c r="M179" i="1"/>
  <c r="L179" i="1"/>
  <c r="M176" i="1"/>
  <c r="M173" i="1"/>
  <c r="D169" i="1"/>
  <c r="D170" i="1" s="1"/>
  <c r="C169" i="1"/>
  <c r="C170" i="1" s="1"/>
  <c r="L155" i="1"/>
  <c r="M155" i="1"/>
  <c r="D148" i="1"/>
  <c r="C148" i="1"/>
  <c r="L149" i="1"/>
  <c r="M149" i="1"/>
  <c r="N261" i="1" l="1"/>
  <c r="M262" i="1"/>
  <c r="M156" i="1"/>
  <c r="M157" i="1" s="1"/>
  <c r="M238" i="1"/>
  <c r="M239" i="1" s="1"/>
  <c r="L156" i="1"/>
  <c r="L157" i="1" s="1"/>
  <c r="M189" i="1"/>
  <c r="M190" i="1" s="1"/>
  <c r="N257" i="1"/>
  <c r="M228" i="1"/>
  <c r="L227" i="1"/>
  <c r="L228" i="1" s="1"/>
  <c r="N213" i="1"/>
  <c r="M214" i="1"/>
  <c r="E170" i="1"/>
  <c r="C143" i="1"/>
  <c r="C145" i="1"/>
  <c r="C142" i="1"/>
  <c r="D134" i="1"/>
  <c r="C134" i="1"/>
  <c r="D131" i="1"/>
  <c r="C131" i="1"/>
  <c r="M132" i="1"/>
  <c r="M136" i="1" s="1"/>
  <c r="L132" i="1"/>
  <c r="L136" i="1" s="1"/>
  <c r="L137" i="1" s="1"/>
  <c r="D128" i="1"/>
  <c r="D129" i="1" s="1"/>
  <c r="C128" i="1"/>
  <c r="C129" i="1" s="1"/>
  <c r="D116" i="1"/>
  <c r="C116" i="1"/>
  <c r="C119" i="1" s="1"/>
  <c r="D113" i="1"/>
  <c r="D114" i="1" s="1"/>
  <c r="C113" i="1"/>
  <c r="C114" i="1" s="1"/>
  <c r="D84" i="1"/>
  <c r="D85" i="1" s="1"/>
  <c r="C84" i="1"/>
  <c r="C85" i="1" s="1"/>
  <c r="M85" i="1"/>
  <c r="M100" i="1" s="1"/>
  <c r="L85" i="1"/>
  <c r="C58" i="1"/>
  <c r="C59" i="1" s="1"/>
  <c r="M53" i="1"/>
  <c r="M63" i="1" s="1"/>
  <c r="L53" i="1"/>
  <c r="L63" i="1" s="1"/>
  <c r="L64" i="1" s="1"/>
  <c r="C44" i="1"/>
  <c r="C47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D25" i="1"/>
  <c r="D26" i="1" s="1"/>
  <c r="C18" i="1"/>
  <c r="C19" i="1" s="1"/>
  <c r="D18" i="1"/>
  <c r="D19" i="1" s="1"/>
  <c r="C22" i="1"/>
  <c r="C23" i="1" s="1"/>
  <c r="N238" i="1" l="1"/>
  <c r="N156" i="1"/>
  <c r="M137" i="1"/>
  <c r="N136" i="1"/>
  <c r="M64" i="1"/>
  <c r="N63" i="1"/>
  <c r="L39" i="1"/>
  <c r="C123" i="1"/>
  <c r="L100" i="1"/>
  <c r="L101" i="1" s="1"/>
  <c r="E116" i="1"/>
  <c r="D119" i="1"/>
  <c r="E119" i="1" s="1"/>
  <c r="N305" i="1"/>
  <c r="N227" i="1"/>
  <c r="M39" i="1"/>
  <c r="M101" i="1"/>
  <c r="D22" i="1"/>
  <c r="D23" i="1" s="1"/>
  <c r="M40" i="1" l="1"/>
  <c r="M327" i="1"/>
  <c r="L40" i="1"/>
  <c r="N100" i="1"/>
  <c r="D123" i="1"/>
  <c r="N39" i="1"/>
  <c r="F176" i="1"/>
  <c r="G176" i="1"/>
  <c r="I176" i="1"/>
  <c r="J176" i="1"/>
  <c r="D106" i="1"/>
  <c r="D110" i="1" s="1"/>
  <c r="I106" i="1"/>
  <c r="J106" i="1"/>
  <c r="M106" i="1"/>
  <c r="N148" i="1"/>
  <c r="E84" i="1"/>
  <c r="I206" i="1"/>
  <c r="N40" i="1" l="1"/>
  <c r="D124" i="1"/>
  <c r="J110" i="1"/>
  <c r="J124" i="1" s="1"/>
  <c r="M110" i="1"/>
  <c r="M124" i="1" s="1"/>
  <c r="M328" i="1" s="1"/>
  <c r="I110" i="1"/>
  <c r="I124" i="1" s="1"/>
  <c r="E123" i="1"/>
  <c r="N131" i="1"/>
  <c r="N113" i="1"/>
  <c r="N198" i="1"/>
  <c r="N134" i="1"/>
  <c r="N128" i="1"/>
  <c r="N222" i="1"/>
  <c r="N84" i="1"/>
  <c r="N34" i="1"/>
  <c r="N31" i="1"/>
  <c r="N28" i="1"/>
  <c r="N22" i="1"/>
  <c r="N18" i="1"/>
  <c r="J234" i="1"/>
  <c r="I234" i="1"/>
  <c r="G234" i="1"/>
  <c r="F234" i="1"/>
  <c r="K253" i="1"/>
  <c r="K250" i="1"/>
  <c r="K46" i="1"/>
  <c r="K22" i="1"/>
  <c r="K23" i="1" s="1"/>
  <c r="K18" i="1"/>
  <c r="E222" i="1"/>
  <c r="E148" i="1"/>
  <c r="E134" i="1"/>
  <c r="E131" i="1"/>
  <c r="E128" i="1"/>
  <c r="E113" i="1"/>
  <c r="E34" i="1"/>
  <c r="E31" i="1"/>
  <c r="E28" i="1"/>
  <c r="E22" i="1"/>
  <c r="E23" i="1" s="1"/>
  <c r="E18" i="1"/>
  <c r="J260" i="1"/>
  <c r="I260" i="1"/>
  <c r="G260" i="1"/>
  <c r="F260" i="1"/>
  <c r="J257" i="1"/>
  <c r="I257" i="1"/>
  <c r="G257" i="1"/>
  <c r="F257" i="1"/>
  <c r="J254" i="1"/>
  <c r="I254" i="1"/>
  <c r="G254" i="1"/>
  <c r="F254" i="1"/>
  <c r="I251" i="1"/>
  <c r="I261" i="1" s="1"/>
  <c r="I262" i="1" s="1"/>
  <c r="G251" i="1"/>
  <c r="G261" i="1" s="1"/>
  <c r="G262" i="1" s="1"/>
  <c r="F251" i="1"/>
  <c r="F261" i="1" s="1"/>
  <c r="F262" i="1" s="1"/>
  <c r="J237" i="1"/>
  <c r="I237" i="1"/>
  <c r="G237" i="1"/>
  <c r="F237" i="1"/>
  <c r="J223" i="1"/>
  <c r="J227" i="1" s="1"/>
  <c r="J228" i="1" s="1"/>
  <c r="I223" i="1"/>
  <c r="I227" i="1" s="1"/>
  <c r="I228" i="1" s="1"/>
  <c r="G223" i="1"/>
  <c r="G227" i="1" s="1"/>
  <c r="G228" i="1" s="1"/>
  <c r="F223" i="1"/>
  <c r="F227" i="1" s="1"/>
  <c r="F228" i="1" s="1"/>
  <c r="D223" i="1"/>
  <c r="C223" i="1"/>
  <c r="J206" i="1"/>
  <c r="G206" i="1"/>
  <c r="F206" i="1"/>
  <c r="J199" i="1"/>
  <c r="I199" i="1"/>
  <c r="I213" i="1" s="1"/>
  <c r="I214" i="1" s="1"/>
  <c r="G199" i="1"/>
  <c r="F199" i="1"/>
  <c r="D199" i="1"/>
  <c r="C199" i="1"/>
  <c r="J182" i="1"/>
  <c r="I182" i="1"/>
  <c r="G182" i="1"/>
  <c r="F182" i="1"/>
  <c r="J179" i="1"/>
  <c r="I179" i="1"/>
  <c r="G179" i="1"/>
  <c r="F179" i="1"/>
  <c r="G173" i="1"/>
  <c r="H173" i="1" s="1"/>
  <c r="J167" i="1"/>
  <c r="J189" i="1" s="1"/>
  <c r="I167" i="1"/>
  <c r="I189" i="1" s="1"/>
  <c r="G167" i="1"/>
  <c r="G189" i="1" s="1"/>
  <c r="F167" i="1"/>
  <c r="F189" i="1" s="1"/>
  <c r="D149" i="1"/>
  <c r="C149" i="1"/>
  <c r="D132" i="1"/>
  <c r="D136" i="1" s="1"/>
  <c r="C132" i="1"/>
  <c r="C136" i="1" s="1"/>
  <c r="C137" i="1" s="1"/>
  <c r="J85" i="1"/>
  <c r="J100" i="1" s="1"/>
  <c r="I85" i="1"/>
  <c r="G85" i="1"/>
  <c r="G100" i="1" s="1"/>
  <c r="G327" i="1" s="1"/>
  <c r="F85" i="1"/>
  <c r="D35" i="1"/>
  <c r="C35" i="1"/>
  <c r="J32" i="1"/>
  <c r="I32" i="1"/>
  <c r="I39" i="1" s="1"/>
  <c r="J26" i="1"/>
  <c r="J261" i="1" l="1"/>
  <c r="J262" i="1"/>
  <c r="K261" i="1"/>
  <c r="G238" i="1"/>
  <c r="G239" i="1" s="1"/>
  <c r="J238" i="1"/>
  <c r="J239" i="1" s="1"/>
  <c r="F238" i="1"/>
  <c r="F239" i="1" s="1"/>
  <c r="I238" i="1"/>
  <c r="I239" i="1" s="1"/>
  <c r="D137" i="1"/>
  <c r="E136" i="1"/>
  <c r="F213" i="1"/>
  <c r="F214" i="1" s="1"/>
  <c r="K260" i="1"/>
  <c r="F100" i="1"/>
  <c r="I100" i="1"/>
  <c r="J39" i="1"/>
  <c r="G213" i="1"/>
  <c r="G214" i="1" s="1"/>
  <c r="J213" i="1"/>
  <c r="J214" i="1" s="1"/>
  <c r="K214" i="1" s="1"/>
  <c r="G190" i="1"/>
  <c r="J190" i="1"/>
  <c r="F190" i="1"/>
  <c r="I190" i="1"/>
  <c r="K100" i="1"/>
  <c r="J101" i="1"/>
  <c r="G101" i="1"/>
  <c r="I40" i="1"/>
  <c r="C39" i="1"/>
  <c r="K305" i="1"/>
  <c r="K85" i="1"/>
  <c r="C182" i="1"/>
  <c r="D182" i="1"/>
  <c r="H85" i="1"/>
  <c r="N132" i="1"/>
  <c r="N135" i="1"/>
  <c r="K32" i="1"/>
  <c r="N199" i="1"/>
  <c r="N223" i="1"/>
  <c r="N29" i="1"/>
  <c r="N114" i="1"/>
  <c r="N149" i="1"/>
  <c r="N129" i="1"/>
  <c r="N85" i="1"/>
  <c r="E85" i="1"/>
  <c r="N35" i="1"/>
  <c r="N32" i="1"/>
  <c r="K26" i="1"/>
  <c r="E32" i="1"/>
  <c r="E35" i="1"/>
  <c r="E132" i="1"/>
  <c r="E199" i="1"/>
  <c r="E223" i="1"/>
  <c r="K254" i="1"/>
  <c r="K251" i="1"/>
  <c r="E149" i="1"/>
  <c r="E135" i="1"/>
  <c r="E129" i="1"/>
  <c r="E114" i="1"/>
  <c r="K47" i="1"/>
  <c r="E29" i="1"/>
  <c r="K19" i="1"/>
  <c r="I101" i="1" l="1"/>
  <c r="K101" i="1" s="1"/>
  <c r="I327" i="1"/>
  <c r="F101" i="1"/>
  <c r="F327" i="1"/>
  <c r="H327" i="1" s="1"/>
  <c r="K39" i="1"/>
  <c r="J327" i="1"/>
  <c r="K190" i="1"/>
  <c r="H190" i="1"/>
  <c r="G328" i="1"/>
  <c r="H100" i="1"/>
  <c r="F328" i="1"/>
  <c r="J40" i="1"/>
  <c r="J328" i="1" s="1"/>
  <c r="D39" i="1"/>
  <c r="C40" i="1"/>
  <c r="K262" i="1"/>
  <c r="K213" i="1"/>
  <c r="H189" i="1"/>
  <c r="K189" i="1"/>
  <c r="H101" i="1"/>
  <c r="H40" i="1"/>
  <c r="K64" i="1"/>
  <c r="E137" i="1"/>
  <c r="N23" i="1"/>
  <c r="K327" i="1" l="1"/>
  <c r="I328" i="1"/>
  <c r="E39" i="1"/>
  <c r="K40" i="1"/>
  <c r="D40" i="1"/>
  <c r="K328" i="1"/>
  <c r="H328" i="1"/>
  <c r="N137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C63" i="1" s="1"/>
  <c r="C64" i="1" l="1"/>
  <c r="N52" i="1"/>
  <c r="D52" i="1"/>
  <c r="E52" i="1" s="1"/>
  <c r="D53" i="1" l="1"/>
  <c r="N53" i="1"/>
  <c r="D58" i="1"/>
  <c r="D59" i="1" s="1"/>
  <c r="E53" i="1" l="1"/>
  <c r="E58" i="1"/>
  <c r="N59" i="1"/>
  <c r="E59" i="1" l="1"/>
  <c r="C81" i="1"/>
  <c r="C82" i="1" s="1"/>
  <c r="C100" i="1" l="1"/>
  <c r="N81" i="1"/>
  <c r="D81" i="1"/>
  <c r="D82" i="1" s="1"/>
  <c r="D100" i="1" s="1"/>
  <c r="C101" i="1" l="1"/>
  <c r="E100" i="1"/>
  <c r="D101" i="1"/>
  <c r="E81" i="1"/>
  <c r="N82" i="1"/>
  <c r="E82" i="1" l="1"/>
  <c r="N101" i="1"/>
  <c r="C105" i="1" l="1"/>
  <c r="E105" i="1" s="1"/>
  <c r="L106" i="1"/>
  <c r="L110" i="1" s="1"/>
  <c r="N110" i="1" l="1"/>
  <c r="L124" i="1"/>
  <c r="N106" i="1"/>
  <c r="C106" i="1"/>
  <c r="C110" i="1" s="1"/>
  <c r="E110" i="1" l="1"/>
  <c r="C124" i="1"/>
  <c r="E106" i="1"/>
  <c r="N142" i="1"/>
  <c r="D142" i="1"/>
  <c r="N143" i="1"/>
  <c r="D143" i="1"/>
  <c r="D145" i="1"/>
  <c r="E145" i="1" s="1"/>
  <c r="N146" i="1"/>
  <c r="E124" i="1" l="1"/>
  <c r="E142" i="1"/>
  <c r="E143" i="1"/>
  <c r="C151" i="1" l="1"/>
  <c r="N151" i="1"/>
  <c r="D151" i="1"/>
  <c r="C152" i="1"/>
  <c r="N152" i="1"/>
  <c r="D152" i="1"/>
  <c r="C153" i="1"/>
  <c r="N153" i="1"/>
  <c r="D153" i="1"/>
  <c r="C154" i="1"/>
  <c r="E151" i="1" l="1"/>
  <c r="E153" i="1"/>
  <c r="E152" i="1"/>
  <c r="C155" i="1"/>
  <c r="N154" i="1"/>
  <c r="D154" i="1"/>
  <c r="E154" i="1" l="1"/>
  <c r="D155" i="1"/>
  <c r="N155" i="1" l="1"/>
  <c r="E155" i="1"/>
  <c r="N157" i="1" l="1"/>
  <c r="E181" i="1"/>
  <c r="N181" i="1"/>
  <c r="N182" i="1"/>
  <c r="E182" i="1"/>
  <c r="E169" i="1" l="1"/>
  <c r="N169" i="1"/>
  <c r="C166" i="1" l="1"/>
  <c r="C167" i="1" l="1"/>
  <c r="N166" i="1"/>
  <c r="D166" i="1"/>
  <c r="E166" i="1" l="1"/>
  <c r="D167" i="1"/>
  <c r="E167" i="1" l="1"/>
  <c r="N167" i="1"/>
  <c r="C172" i="1"/>
  <c r="C173" i="1" l="1"/>
  <c r="N172" i="1"/>
  <c r="D172" i="1"/>
  <c r="E172" i="1" l="1"/>
  <c r="D173" i="1"/>
  <c r="E173" i="1" l="1"/>
  <c r="N173" i="1"/>
  <c r="D175" i="1"/>
  <c r="D176" i="1" l="1"/>
  <c r="N175" i="1"/>
  <c r="L176" i="1"/>
  <c r="L189" i="1" s="1"/>
  <c r="L327" i="1" s="1"/>
  <c r="N327" i="1" s="1"/>
  <c r="C175" i="1"/>
  <c r="C179" i="1"/>
  <c r="E175" i="1" l="1"/>
  <c r="N176" i="1"/>
  <c r="C176" i="1"/>
  <c r="C189" i="1" l="1"/>
  <c r="C190" i="1" s="1"/>
  <c r="L190" i="1"/>
  <c r="L328" i="1" s="1"/>
  <c r="N189" i="1"/>
  <c r="E176" i="1"/>
  <c r="N178" i="1"/>
  <c r="E178" i="1"/>
  <c r="D179" i="1"/>
  <c r="D189" i="1" s="1"/>
  <c r="D190" i="1" l="1"/>
  <c r="E189" i="1"/>
  <c r="E179" i="1"/>
  <c r="N179" i="1"/>
  <c r="E190" i="1" l="1"/>
  <c r="N190" i="1"/>
  <c r="D46" i="1"/>
  <c r="D47" i="1" s="1"/>
  <c r="D63" i="1" l="1"/>
  <c r="E46" i="1"/>
  <c r="E63" i="1" l="1"/>
  <c r="D64" i="1"/>
  <c r="E64" i="1" s="1"/>
  <c r="N328" i="1"/>
  <c r="E47" i="1"/>
  <c r="N64" i="1"/>
  <c r="N202" i="1"/>
  <c r="E202" i="1"/>
  <c r="E203" i="1" l="1"/>
  <c r="C205" i="1"/>
  <c r="C206" i="1" l="1"/>
  <c r="N205" i="1"/>
  <c r="D205" i="1"/>
  <c r="E205" i="1" l="1"/>
  <c r="D206" i="1"/>
  <c r="C208" i="1"/>
  <c r="C209" i="1" s="1"/>
  <c r="C213" i="1" s="1"/>
  <c r="C214" i="1" s="1"/>
  <c r="N206" i="1" l="1"/>
  <c r="E206" i="1"/>
  <c r="N208" i="1"/>
  <c r="D208" i="1"/>
  <c r="D209" i="1" s="1"/>
  <c r="D213" i="1" l="1"/>
  <c r="D214" i="1" s="1"/>
  <c r="E214" i="1" s="1"/>
  <c r="E208" i="1"/>
  <c r="E209" i="1" s="1"/>
  <c r="N214" i="1" l="1"/>
  <c r="C225" i="1"/>
  <c r="C226" i="1" s="1"/>
  <c r="C227" i="1" s="1"/>
  <c r="C228" i="1" s="1"/>
  <c r="N225" i="1"/>
  <c r="D225" i="1"/>
  <c r="D226" i="1" s="1"/>
  <c r="D227" i="1" s="1"/>
  <c r="N226" i="1"/>
  <c r="E227" i="1" l="1"/>
  <c r="D228" i="1"/>
  <c r="E225" i="1"/>
  <c r="E226" i="1" l="1"/>
  <c r="E228" i="1" l="1"/>
  <c r="N228" i="1"/>
  <c r="C232" i="1"/>
  <c r="N232" i="1"/>
  <c r="D232" i="1"/>
  <c r="C233" i="1"/>
  <c r="N233" i="1"/>
  <c r="D233" i="1"/>
  <c r="E232" i="1" l="1"/>
  <c r="C234" i="1"/>
  <c r="E233" i="1"/>
  <c r="D234" i="1"/>
  <c r="E234" i="1" l="1"/>
  <c r="N234" i="1"/>
  <c r="C236" i="1"/>
  <c r="C237" i="1" s="1"/>
  <c r="C238" i="1" s="1"/>
  <c r="C239" i="1" s="1"/>
  <c r="N236" i="1" l="1"/>
  <c r="D236" i="1"/>
  <c r="E236" i="1" s="1"/>
  <c r="D237" i="1" l="1"/>
  <c r="D238" i="1" s="1"/>
  <c r="E238" i="1" l="1"/>
  <c r="D239" i="1"/>
  <c r="E237" i="1"/>
  <c r="N237" i="1"/>
  <c r="E239" i="1" l="1"/>
  <c r="N239" i="1"/>
  <c r="D243" i="1"/>
  <c r="D244" i="1" s="1"/>
  <c r="D245" i="1" l="1"/>
  <c r="D250" i="1"/>
  <c r="D246" i="1" l="1"/>
  <c r="D251" i="1"/>
  <c r="N250" i="1" l="1"/>
  <c r="C250" i="1"/>
  <c r="E250" i="1" l="1"/>
  <c r="C251" i="1"/>
  <c r="N251" i="1"/>
  <c r="C253" i="1"/>
  <c r="C254" i="1" s="1"/>
  <c r="E251" i="1" l="1"/>
  <c r="D253" i="1"/>
  <c r="E253" i="1" l="1"/>
  <c r="D254" i="1"/>
  <c r="E254" i="1" l="1"/>
  <c r="C256" i="1"/>
  <c r="D256" i="1"/>
  <c r="C257" i="1" l="1"/>
  <c r="D257" i="1"/>
  <c r="E256" i="1"/>
  <c r="C259" i="1"/>
  <c r="C260" i="1" s="1"/>
  <c r="C261" i="1" l="1"/>
  <c r="C262" i="1" s="1"/>
  <c r="E257" i="1"/>
  <c r="D259" i="1"/>
  <c r="E259" i="1" l="1"/>
  <c r="D260" i="1"/>
  <c r="D261" i="1" s="1"/>
  <c r="E261" i="1" l="1"/>
  <c r="D262" i="1"/>
  <c r="E260" i="1"/>
  <c r="N262" i="1" l="1"/>
  <c r="E262" i="1"/>
  <c r="E305" i="1" l="1"/>
  <c r="N243" i="1" l="1"/>
  <c r="C243" i="1"/>
  <c r="C244" i="1" s="1"/>
  <c r="C245" i="1" l="1"/>
  <c r="E244" i="1"/>
  <c r="E243" i="1"/>
  <c r="C246" i="1" l="1"/>
  <c r="E245" i="1"/>
  <c r="E246" i="1"/>
  <c r="N246" i="1"/>
  <c r="C144" i="1" l="1"/>
  <c r="N144" i="1"/>
  <c r="D144" i="1"/>
  <c r="D146" i="1" s="1"/>
  <c r="D156" i="1" l="1"/>
  <c r="D327" i="1" s="1"/>
  <c r="C146" i="1"/>
  <c r="E144" i="1"/>
  <c r="D157" i="1" l="1"/>
  <c r="D328" i="1" s="1"/>
  <c r="C156" i="1"/>
  <c r="E146" i="1"/>
  <c r="C157" i="1" l="1"/>
  <c r="C328" i="1" s="1"/>
  <c r="E328" i="1" s="1"/>
  <c r="C327" i="1"/>
  <c r="E327" i="1" s="1"/>
  <c r="E157" i="1"/>
  <c r="E156" i="1"/>
  <c r="E101" i="1"/>
</calcChain>
</file>

<file path=xl/sharedStrings.xml><?xml version="1.0" encoding="utf-8"?>
<sst xmlns="http://schemas.openxmlformats.org/spreadsheetml/2006/main" count="371" uniqueCount="145">
  <si>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</si>
  <si>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</si>
  <si>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</si>
  <si>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</si>
  <si>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</si>
  <si>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</si>
  <si>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</si>
  <si>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</si>
  <si>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</si>
  <si>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</si>
  <si>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</si>
  <si>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</si>
  <si>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</si>
  <si>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</si>
  <si>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</si>
  <si>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</si>
  <si>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</si>
  <si>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</si>
  <si>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</si>
  <si>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</si>
  <si>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</si>
  <si>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</si>
  <si>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</si>
  <si>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</si>
  <si>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</si>
  <si>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</si>
  <si>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</si>
  <si>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</si>
  <si>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</si>
  <si>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</si>
  <si>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</si>
  <si>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</si>
  <si>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</si>
  <si>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</si>
  <si>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</si>
  <si>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</si>
  <si>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</si>
  <si>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</si>
  <si>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</si>
  <si>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</si>
  <si>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</si>
  <si>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</si>
  <si>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</si>
  <si>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</si>
  <si>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</si>
  <si>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</si>
  <si>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</si>
  <si>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</si>
  <si>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</si>
  <si>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</si>
  <si>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</si>
  <si>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</si>
  <si>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</si>
  <si>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</si>
  <si>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</si>
  <si>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</si>
  <si>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</si>
  <si>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</si>
  <si>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</si>
  <si>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</si>
  <si>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</si>
  <si>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</si>
  <si>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</si>
  <si>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</si>
  <si>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</si>
  <si>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</si>
  <si>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</si>
  <si>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</si>
  <si>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</si>
  <si>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</si>
  <si>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</si>
  <si>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</si>
  <si>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</si>
  <si>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</si>
  <si>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</si>
  <si>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</si>
  <si>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</si>
  <si>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</si>
  <si>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</si>
  <si>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</si>
  <si>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</si>
  <si>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</si>
  <si>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</si>
  <si>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</si>
  <si>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</si>
  <si>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</si>
  <si>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</si>
  <si>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</si>
  <si>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</si>
  <si>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</si>
  <si>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</si>
  <si>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</si>
  <si>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</si>
  <si>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</si>
  <si>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</si>
  <si>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</si>
  <si>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</si>
  <si>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</si>
  <si>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</si>
  <si>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</si>
  <si>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</si>
  <si>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</si>
  <si>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</si>
  <si>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</si>
  <si>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</si>
  <si>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</si>
  <si>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</si>
  <si>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</si>
  <si>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</si>
  <si>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</si>
  <si>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</si>
  <si>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</si>
  <si>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</si>
  <si>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</si>
  <si>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</si>
  <si>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</si>
  <si>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</si>
  <si>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</si>
  <si>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</si>
  <si>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</si>
  <si>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</si>
  <si>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</si>
  <si>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</si>
  <si>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</si>
  <si>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</si>
  <si>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</si>
  <si>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</si>
  <si>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</si>
  <si>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</si>
  <si>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</si>
  <si>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</si>
  <si>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</si>
  <si>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</si>
  <si>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</si>
  <si>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0</t>
  </si>
  <si>
    <t>Комплекс процессных мероприятий - организация досуга населения</t>
  </si>
  <si>
    <t>Комплекс процессных мероприятий - культурно-просветительская деятельность и сохранность культурных ценностей</t>
  </si>
  <si>
    <t>Финансовое управление администрации МО</t>
  </si>
  <si>
    <t>0,0</t>
  </si>
  <si>
    <t>850</t>
  </si>
  <si>
    <t>?</t>
  </si>
  <si>
    <t>Итого по процессной части МП</t>
  </si>
  <si>
    <t>Итого по проектной части МП</t>
  </si>
  <si>
    <t>Исполнение  муниципальных программ муниципального образования Кавказский район на 01.07.2026  года (бюджетные средства)</t>
  </si>
  <si>
    <t>Уточненная сводная бюджетная роспись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</si>
</sst>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165" fontId="5" fillId="3" borderId="5" xfId="0" applyNumberFormat="1" applyFont="1" applyFill="1" applyBorder="1" applyAlignment="1">
      <alignment horizontal="center" wrapText="1"/>
    </xf>
    <xf numFmtId="164" fontId="14" fillId="4" borderId="1" xfId="1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4" fillId="2" borderId="6" xfId="0" applyFont="1" applyFill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left" wrapText="1"/>
    </xf>
    <xf numFmtId="0" fontId="15" fillId="4" borderId="6" xfId="1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15" fillId="4" borderId="4" xfId="1" applyNumberFormat="1" applyFont="1" applyFill="1" applyBorder="1" applyAlignment="1">
      <alignment horizontal="center" wrapText="1"/>
    </xf>
    <xf numFmtId="0" fontId="15" fillId="4" borderId="5" xfId="1" applyNumberFormat="1" applyFont="1" applyFill="1" applyBorder="1" applyAlignment="1">
      <alignment horizontal="center" wrapText="1"/>
    </xf>
    <xf numFmtId="0" fontId="15" fillId="4" borderId="12" xfId="1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4" borderId="6" xfId="1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15" fillId="2" borderId="4" xfId="1" applyNumberFormat="1" applyFont="1" applyFill="1" applyBorder="1" applyAlignment="1">
      <alignment horizontal="center" wrapText="1"/>
    </xf>
    <xf numFmtId="0" fontId="15" fillId="2" borderId="5" xfId="1" applyNumberFormat="1" applyFont="1" applyFill="1" applyBorder="1" applyAlignment="1">
      <alignment horizontal="center" wrapText="1"/>
    </xf>
    <xf numFmtId="0" fontId="15" fillId="2" borderId="6" xfId="1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9"/>
  <sheetViews>
    <sheetView tabSelected="1" view="pageBreakPreview" topLeftCell="A300" zoomScale="60" zoomScaleNormal="80" workbookViewId="0">
      <selection activeCell="M209" sqref="M209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18" t="s">
        <v>143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14.25" customHeight="1" x14ac:dyDescent="0.25">
      <c r="E2" s="81" t="s">
        <v>35</v>
      </c>
      <c r="F2" s="82"/>
      <c r="G2" s="82"/>
      <c r="H2" s="82"/>
      <c r="I2" s="82"/>
      <c r="J2" s="82"/>
      <c r="K2" s="82"/>
    </row>
    <row r="3" spans="1:14" ht="19.5" customHeight="1" x14ac:dyDescent="0.25">
      <c r="A3" s="105" t="s">
        <v>0</v>
      </c>
      <c r="B3" s="105" t="s">
        <v>55</v>
      </c>
      <c r="C3" s="103" t="s">
        <v>144</v>
      </c>
      <c r="D3" s="103" t="s">
        <v>36</v>
      </c>
      <c r="E3" s="103" t="s">
        <v>13</v>
      </c>
      <c r="F3" s="96" t="s">
        <v>23</v>
      </c>
      <c r="G3" s="97"/>
      <c r="H3" s="98"/>
      <c r="I3" s="96" t="s">
        <v>24</v>
      </c>
      <c r="J3" s="97"/>
      <c r="K3" s="98"/>
      <c r="L3" s="96" t="s">
        <v>37</v>
      </c>
      <c r="M3" s="97"/>
      <c r="N3" s="98"/>
    </row>
    <row r="4" spans="1:14" ht="81.75" customHeight="1" x14ac:dyDescent="0.25">
      <c r="A4" s="106"/>
      <c r="B4" s="106"/>
      <c r="C4" s="104"/>
      <c r="D4" s="104"/>
      <c r="E4" s="104"/>
      <c r="F4" s="10" t="s">
        <v>144</v>
      </c>
      <c r="G4" s="10" t="s">
        <v>36</v>
      </c>
      <c r="H4" s="10" t="s">
        <v>13</v>
      </c>
      <c r="I4" s="10" t="s">
        <v>144</v>
      </c>
      <c r="J4" s="10" t="s">
        <v>36</v>
      </c>
      <c r="K4" s="10" t="s">
        <v>13</v>
      </c>
      <c r="L4" s="10" t="s">
        <v>144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</row>
    <row r="6" spans="1:14" ht="19.5" customHeight="1" x14ac:dyDescent="0.35">
      <c r="A6" s="30" t="s">
        <v>14</v>
      </c>
      <c r="B6" s="83" t="s">
        <v>1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1:14" ht="19.5" customHeight="1" x14ac:dyDescent="0.25">
      <c r="A7" s="62" t="s">
        <v>53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spans="1:14" ht="19.5" customHeight="1" x14ac:dyDescent="0.25">
      <c r="A8" s="99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</row>
    <row r="9" spans="1:14" ht="33.75" customHeight="1" x14ac:dyDescent="0.25">
      <c r="A9" s="66" t="s">
        <v>120</v>
      </c>
      <c r="B9" s="51"/>
      <c r="C9" s="18">
        <f>F9+I9+L9</f>
        <v>93768.099999999991</v>
      </c>
      <c r="D9" s="18">
        <f>G9+J9+M9</f>
        <v>64084.5</v>
      </c>
      <c r="E9" s="18">
        <f>D9/C9*100</f>
        <v>68.343605127969965</v>
      </c>
      <c r="F9" s="39">
        <v>93513.4</v>
      </c>
      <c r="G9" s="39">
        <v>63908.4</v>
      </c>
      <c r="H9" s="18">
        <f>G9/F9*100</f>
        <v>68.341435558968016</v>
      </c>
      <c r="I9" s="40">
        <v>254.7</v>
      </c>
      <c r="J9" s="39">
        <v>176.1</v>
      </c>
      <c r="K9" s="18">
        <f>J9/I9*100</f>
        <v>69.140164899882222</v>
      </c>
      <c r="L9" s="42">
        <v>0</v>
      </c>
      <c r="M9" s="42">
        <v>0</v>
      </c>
      <c r="N9" s="40"/>
    </row>
    <row r="10" spans="1:14" x14ac:dyDescent="0.25">
      <c r="A10" s="90" t="s">
        <v>51</v>
      </c>
      <c r="B10" s="91"/>
      <c r="C10" s="21">
        <f>C9</f>
        <v>93768.099999999991</v>
      </c>
      <c r="D10" s="21">
        <f>D9</f>
        <v>64084.5</v>
      </c>
      <c r="E10" s="21">
        <f>D10/C10*100</f>
        <v>68.343605127969965</v>
      </c>
      <c r="F10" s="21">
        <f>F9</f>
        <v>93513.4</v>
      </c>
      <c r="G10" s="21">
        <f>G9</f>
        <v>63908.4</v>
      </c>
      <c r="H10" s="21">
        <f>G10/F10*100</f>
        <v>68.341435558968016</v>
      </c>
      <c r="I10" s="21">
        <f>I9</f>
        <v>254.7</v>
      </c>
      <c r="J10" s="21">
        <f>J9</f>
        <v>176.1</v>
      </c>
      <c r="K10" s="21">
        <f>J10/I10*100</f>
        <v>69.140164899882222</v>
      </c>
      <c r="L10" s="21">
        <f>L9</f>
        <v>0</v>
      </c>
      <c r="M10" s="21">
        <f>M9</f>
        <v>0</v>
      </c>
      <c r="N10" s="44"/>
    </row>
    <row r="11" spans="1:14" x14ac:dyDescent="0.25">
      <c r="A11" s="99" t="s">
        <v>50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7"/>
    </row>
    <row r="12" spans="1:14" ht="30.75" hidden="1" customHeight="1" x14ac:dyDescent="0.25">
      <c r="A12" s="66" t="s">
        <v>122</v>
      </c>
      <c r="B12" s="51"/>
      <c r="C12" s="18">
        <f>F12+I12+L12</f>
        <v>0</v>
      </c>
      <c r="D12" s="18">
        <f>G12+J12+M12</f>
        <v>0</v>
      </c>
      <c r="E12" s="18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18" t="e">
        <f>M12/L12*100</f>
        <v>#DIV/0!</v>
      </c>
    </row>
    <row r="13" spans="1:14" ht="34.5" customHeight="1" x14ac:dyDescent="0.25">
      <c r="A13" s="66" t="s">
        <v>121</v>
      </c>
      <c r="B13" s="51"/>
      <c r="C13" s="18">
        <f>F13+I13+L13</f>
        <v>34310.6</v>
      </c>
      <c r="D13" s="18">
        <f>G13+J13+M13</f>
        <v>3451.7</v>
      </c>
      <c r="E13" s="18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34310.6</v>
      </c>
      <c r="M13" s="42">
        <v>3451.7</v>
      </c>
      <c r="N13" s="18">
        <f>M13/L13*100</f>
        <v>10.060156336525738</v>
      </c>
    </row>
    <row r="14" spans="1:14" x14ac:dyDescent="0.25">
      <c r="A14" s="90" t="s">
        <v>51</v>
      </c>
      <c r="B14" s="91"/>
      <c r="C14" s="21">
        <f>C12+C13</f>
        <v>34310.6</v>
      </c>
      <c r="D14" s="21">
        <f>D12+D13</f>
        <v>3451.7</v>
      </c>
      <c r="E14" s="21">
        <v>0</v>
      </c>
      <c r="F14" s="21">
        <f>F12+F13</f>
        <v>0</v>
      </c>
      <c r="G14" s="21">
        <f>G12+G13</f>
        <v>0</v>
      </c>
      <c r="H14" s="42">
        <v>0</v>
      </c>
      <c r="I14" s="21">
        <f>I12+I13</f>
        <v>0</v>
      </c>
      <c r="J14" s="21">
        <f>J12+J13</f>
        <v>0</v>
      </c>
      <c r="K14" s="42">
        <v>0</v>
      </c>
      <c r="L14" s="21">
        <f>L12+L13</f>
        <v>34310.6</v>
      </c>
      <c r="M14" s="21">
        <f>M12+M13</f>
        <v>3451.7</v>
      </c>
      <c r="N14" s="21">
        <f>M14/L14*100</f>
        <v>10.060156336525738</v>
      </c>
    </row>
    <row r="15" spans="1:14" x14ac:dyDescent="0.25">
      <c r="A15" s="65" t="s">
        <v>56</v>
      </c>
      <c r="B15" s="65"/>
      <c r="C15" s="19">
        <f>C10+C14</f>
        <v>128078.69999999998</v>
      </c>
      <c r="D15" s="19">
        <f>D10+D14</f>
        <v>67536.2</v>
      </c>
      <c r="E15" s="19">
        <f>D15/C15*100</f>
        <v>52.730235394331771</v>
      </c>
      <c r="F15" s="19">
        <f>F10+F14</f>
        <v>93513.4</v>
      </c>
      <c r="G15" s="19">
        <f>G10+G14</f>
        <v>63908.4</v>
      </c>
      <c r="H15" s="19">
        <f>G15/F15*100</f>
        <v>68.341435558968016</v>
      </c>
      <c r="I15" s="19">
        <f>I10+I14</f>
        <v>254.7</v>
      </c>
      <c r="J15" s="19">
        <f>J10+J14</f>
        <v>176.1</v>
      </c>
      <c r="K15" s="19">
        <f>J15/I15*100</f>
        <v>69.140164899882222</v>
      </c>
      <c r="L15" s="19">
        <f>L10+L14</f>
        <v>34310.6</v>
      </c>
      <c r="M15" s="19">
        <f>M10+M14</f>
        <v>3451.7</v>
      </c>
      <c r="N15" s="19"/>
    </row>
    <row r="16" spans="1:14" ht="18.75" customHeight="1" x14ac:dyDescent="0.25">
      <c r="A16" s="62" t="s">
        <v>54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1:20" ht="15.75" customHeight="1" x14ac:dyDescent="0.25">
      <c r="A17" s="54" t="s">
        <v>43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</row>
    <row r="18" spans="1:20" ht="32.25" customHeight="1" x14ac:dyDescent="0.25">
      <c r="A18" s="66" t="s">
        <v>25</v>
      </c>
      <c r="B18" s="51"/>
      <c r="C18" s="18">
        <f>F18+I18+L18</f>
        <v>1061428.6000000001</v>
      </c>
      <c r="D18" s="18">
        <f>G18+J18+M18</f>
        <v>573748.6</v>
      </c>
      <c r="E18" s="18">
        <f>D18/C18*100</f>
        <v>54.054375395575349</v>
      </c>
      <c r="F18" s="11">
        <v>0</v>
      </c>
      <c r="G18" s="11">
        <v>0</v>
      </c>
      <c r="H18" s="11">
        <v>0</v>
      </c>
      <c r="I18" s="11">
        <v>786534.6</v>
      </c>
      <c r="J18" s="11">
        <v>444082</v>
      </c>
      <c r="K18" s="18">
        <f>J18/I18*100</f>
        <v>56.460580373705113</v>
      </c>
      <c r="L18" s="11">
        <v>274894</v>
      </c>
      <c r="M18" s="11">
        <v>129666.6</v>
      </c>
      <c r="N18" s="18">
        <f>M18/L18*100</f>
        <v>47.16967267383064</v>
      </c>
    </row>
    <row r="19" spans="1:20" x14ac:dyDescent="0.25">
      <c r="A19" s="52" t="s">
        <v>51</v>
      </c>
      <c r="B19" s="51"/>
      <c r="C19" s="19">
        <f>C18</f>
        <v>1061428.6000000001</v>
      </c>
      <c r="D19" s="19">
        <f>D18</f>
        <v>573748.6</v>
      </c>
      <c r="E19" s="19">
        <f>D19/C19*100</f>
        <v>54.054375395575349</v>
      </c>
      <c r="F19" s="19">
        <f>F18</f>
        <v>0</v>
      </c>
      <c r="G19" s="19">
        <f>G18</f>
        <v>0</v>
      </c>
      <c r="H19" s="18"/>
      <c r="I19" s="19">
        <f>I18</f>
        <v>786534.6</v>
      </c>
      <c r="J19" s="19">
        <f>J18</f>
        <v>444082</v>
      </c>
      <c r="K19" s="19">
        <f>J19/I19*100</f>
        <v>56.460580373705113</v>
      </c>
      <c r="L19" s="19">
        <f>L18</f>
        <v>274894</v>
      </c>
      <c r="M19" s="19">
        <f>M18</f>
        <v>129666.6</v>
      </c>
      <c r="N19" s="19">
        <f>M19/L19*100</f>
        <v>47.16967267383064</v>
      </c>
    </row>
    <row r="20" spans="1:20" ht="15.75" customHeight="1" x14ac:dyDescent="0.25">
      <c r="A20" s="54" t="s">
        <v>44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</row>
    <row r="21" spans="1:20" x14ac:dyDescent="0.25">
      <c r="A21" s="66" t="s">
        <v>27</v>
      </c>
      <c r="B21" s="51"/>
      <c r="C21" s="18">
        <f>I21+L21+F21</f>
        <v>60</v>
      </c>
      <c r="D21" s="18">
        <f>J21+M21+G21</f>
        <v>0</v>
      </c>
      <c r="E21" s="18">
        <f>D21/C21*100</f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60</v>
      </c>
      <c r="M21" s="11">
        <v>0</v>
      </c>
      <c r="N21" s="18">
        <f t="shared" ref="N21" si="0">M21/L21*100</f>
        <v>0</v>
      </c>
    </row>
    <row r="22" spans="1:20" ht="31.5" customHeight="1" x14ac:dyDescent="0.25">
      <c r="A22" s="66" t="s">
        <v>25</v>
      </c>
      <c r="B22" s="51"/>
      <c r="C22" s="18">
        <f>I22+L22+F22</f>
        <v>1343368.0999999999</v>
      </c>
      <c r="D22" s="18">
        <f>J22+M22+G22</f>
        <v>803621.5</v>
      </c>
      <c r="E22" s="18">
        <f>D22/C22*100</f>
        <v>59.821392215581128</v>
      </c>
      <c r="F22" s="11">
        <v>50963.7</v>
      </c>
      <c r="G22" s="11">
        <v>31480.400000000001</v>
      </c>
      <c r="H22" s="18">
        <f>G22/F22*100</f>
        <v>61.770240386785112</v>
      </c>
      <c r="I22" s="11">
        <v>1064584.2</v>
      </c>
      <c r="J22" s="11">
        <v>649061.6</v>
      </c>
      <c r="K22" s="18">
        <f>J22/I22*100</f>
        <v>60.968554671391892</v>
      </c>
      <c r="L22" s="11">
        <v>227820.2</v>
      </c>
      <c r="M22" s="11">
        <v>123079.5</v>
      </c>
      <c r="N22" s="18">
        <f>M22/L22*100</f>
        <v>54.024840641874597</v>
      </c>
    </row>
    <row r="23" spans="1:20" x14ac:dyDescent="0.25">
      <c r="A23" s="52" t="s">
        <v>52</v>
      </c>
      <c r="B23" s="70"/>
      <c r="C23" s="19">
        <f>C22+C21</f>
        <v>1343428.0999999999</v>
      </c>
      <c r="D23" s="19">
        <f>D22+D21</f>
        <v>803621.5</v>
      </c>
      <c r="E23" s="19">
        <f>E22</f>
        <v>59.821392215581128</v>
      </c>
      <c r="F23" s="19">
        <f>F22+F21</f>
        <v>50963.7</v>
      </c>
      <c r="G23" s="19">
        <f>G22+G21</f>
        <v>31480.400000000001</v>
      </c>
      <c r="H23" s="21">
        <f>G23/F23*100</f>
        <v>61.770240386785112</v>
      </c>
      <c r="I23" s="19">
        <f>I22+I21</f>
        <v>1064584.2</v>
      </c>
      <c r="J23" s="19">
        <f>J22+J21</f>
        <v>649061.6</v>
      </c>
      <c r="K23" s="19">
        <f>K22</f>
        <v>60.968554671391892</v>
      </c>
      <c r="L23" s="19">
        <f>L22+L21</f>
        <v>227880.2</v>
      </c>
      <c r="M23" s="19">
        <f>M22+M21</f>
        <v>123079.5</v>
      </c>
      <c r="N23" s="19">
        <f t="shared" ref="N23" si="1">M23/L23*100</f>
        <v>54.010616104426802</v>
      </c>
    </row>
    <row r="24" spans="1:20" ht="15.75" customHeight="1" x14ac:dyDescent="0.25">
      <c r="A24" s="57" t="s">
        <v>45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20" ht="27.75" customHeight="1" x14ac:dyDescent="0.25">
      <c r="A25" s="50" t="s">
        <v>25</v>
      </c>
      <c r="B25" s="51"/>
      <c r="C25" s="18">
        <f>I25+L25+F25</f>
        <v>117294.70000000001</v>
      </c>
      <c r="D25" s="18">
        <f>J25+M25+G25</f>
        <v>51750.5</v>
      </c>
      <c r="E25" s="18">
        <f t="shared" ref="E25:E26" si="2">D25/C25*100</f>
        <v>44.120066806087564</v>
      </c>
      <c r="F25" s="11">
        <v>0</v>
      </c>
      <c r="G25" s="11">
        <v>0</v>
      </c>
      <c r="H25" s="11">
        <v>0</v>
      </c>
      <c r="I25" s="11">
        <v>365.1</v>
      </c>
      <c r="J25" s="11">
        <v>365.1</v>
      </c>
      <c r="K25" s="18">
        <f t="shared" ref="K25:K26" si="3">J25/I25*100</f>
        <v>100</v>
      </c>
      <c r="L25" s="11">
        <v>116929.60000000001</v>
      </c>
      <c r="M25" s="11">
        <v>51385.4</v>
      </c>
      <c r="N25" s="18">
        <f>M25/L25*100</f>
        <v>43.94558777247164</v>
      </c>
    </row>
    <row r="26" spans="1:20" x14ac:dyDescent="0.25">
      <c r="A26" s="69" t="s">
        <v>51</v>
      </c>
      <c r="B26" s="70"/>
      <c r="C26" s="19">
        <f>C25</f>
        <v>117294.70000000001</v>
      </c>
      <c r="D26" s="19">
        <f>D25</f>
        <v>51750.5</v>
      </c>
      <c r="E26" s="19">
        <f t="shared" si="2"/>
        <v>44.120066806087564</v>
      </c>
      <c r="F26" s="19">
        <f>F25</f>
        <v>0</v>
      </c>
      <c r="G26" s="19">
        <f>G25</f>
        <v>0</v>
      </c>
      <c r="H26" s="18"/>
      <c r="I26" s="19">
        <f t="shared" ref="I26:J26" si="4">I25</f>
        <v>365.1</v>
      </c>
      <c r="J26" s="19">
        <f t="shared" si="4"/>
        <v>365.1</v>
      </c>
      <c r="K26" s="19">
        <f t="shared" si="3"/>
        <v>100</v>
      </c>
      <c r="L26" s="19">
        <f>L25</f>
        <v>116929.60000000001</v>
      </c>
      <c r="M26" s="19">
        <f>M25</f>
        <v>51385.4</v>
      </c>
      <c r="N26" s="19">
        <f>M26/L26*100</f>
        <v>43.94558777247164</v>
      </c>
    </row>
    <row r="27" spans="1:20" ht="15.75" customHeight="1" x14ac:dyDescent="0.25">
      <c r="A27" s="57" t="s">
        <v>46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</row>
    <row r="28" spans="1:20" ht="30.75" customHeight="1" x14ac:dyDescent="0.25">
      <c r="A28" s="50" t="s">
        <v>25</v>
      </c>
      <c r="B28" s="102"/>
      <c r="C28" s="18">
        <f>I28+L28+F28</f>
        <v>16275.9</v>
      </c>
      <c r="D28" s="18">
        <f>J28+M28+G28</f>
        <v>5697</v>
      </c>
      <c r="E28" s="18">
        <f t="shared" ref="E28:E29" si="5">D28/C28*100</f>
        <v>35.002672663262864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16275.9</v>
      </c>
      <c r="M28" s="11">
        <v>5697</v>
      </c>
      <c r="N28" s="18">
        <f>M28/L28*100</f>
        <v>35.002672663262864</v>
      </c>
      <c r="S28" s="1" t="s">
        <v>41</v>
      </c>
    </row>
    <row r="29" spans="1:20" x14ac:dyDescent="0.25">
      <c r="A29" s="92" t="s">
        <v>52</v>
      </c>
      <c r="B29" s="92"/>
      <c r="C29" s="19">
        <f t="shared" ref="C29:J29" si="6">C28</f>
        <v>16275.9</v>
      </c>
      <c r="D29" s="19">
        <f t="shared" si="6"/>
        <v>5697</v>
      </c>
      <c r="E29" s="19">
        <f t="shared" si="5"/>
        <v>35.002672663262864</v>
      </c>
      <c r="F29" s="19">
        <f t="shared" si="6"/>
        <v>0</v>
      </c>
      <c r="G29" s="19">
        <f t="shared" si="6"/>
        <v>0</v>
      </c>
      <c r="H29" s="18"/>
      <c r="I29" s="19">
        <f t="shared" si="6"/>
        <v>0</v>
      </c>
      <c r="J29" s="19">
        <f t="shared" si="6"/>
        <v>0</v>
      </c>
      <c r="K29" s="18"/>
      <c r="L29" s="19">
        <f t="shared" ref="L29:M29" si="7">L28</f>
        <v>16275.9</v>
      </c>
      <c r="M29" s="19">
        <f t="shared" si="7"/>
        <v>5697</v>
      </c>
      <c r="N29" s="19">
        <f>M29/L29*100</f>
        <v>35.002672663262864</v>
      </c>
    </row>
    <row r="30" spans="1:20" ht="15.75" customHeight="1" x14ac:dyDescent="0.25">
      <c r="A30" s="57" t="s">
        <v>47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9"/>
    </row>
    <row r="31" spans="1:20" ht="30" customHeight="1" x14ac:dyDescent="0.25">
      <c r="A31" s="76" t="s">
        <v>25</v>
      </c>
      <c r="B31" s="80"/>
      <c r="C31" s="18">
        <f>I31+L31+F31</f>
        <v>71842.7</v>
      </c>
      <c r="D31" s="18">
        <f>J31+M31+G31</f>
        <v>32480.3</v>
      </c>
      <c r="E31" s="18">
        <f t="shared" ref="E31:E32" si="8">D31/C31*100</f>
        <v>45.210299724258697</v>
      </c>
      <c r="F31" s="11">
        <v>0</v>
      </c>
      <c r="G31" s="11">
        <v>0</v>
      </c>
      <c r="H31" s="11">
        <v>0</v>
      </c>
      <c r="I31" s="11">
        <v>26136.5</v>
      </c>
      <c r="J31" s="11">
        <v>11254.8</v>
      </c>
      <c r="K31" s="18">
        <f t="shared" ref="K31:K32" si="9">J31/I31*100</f>
        <v>43.06161880894534</v>
      </c>
      <c r="L31" s="11">
        <v>45706.2</v>
      </c>
      <c r="M31" s="11">
        <v>21225.5</v>
      </c>
      <c r="N31" s="18">
        <f>M31/L31*100</f>
        <v>46.438995147266674</v>
      </c>
      <c r="T31" s="8"/>
    </row>
    <row r="32" spans="1:20" x14ac:dyDescent="0.25">
      <c r="A32" s="78" t="s">
        <v>52</v>
      </c>
      <c r="B32" s="72"/>
      <c r="C32" s="19">
        <f t="shared" ref="C32:G32" si="10">C31</f>
        <v>71842.7</v>
      </c>
      <c r="D32" s="19">
        <f t="shared" si="10"/>
        <v>32480.3</v>
      </c>
      <c r="E32" s="19">
        <f t="shared" si="8"/>
        <v>45.210299724258697</v>
      </c>
      <c r="F32" s="19">
        <f t="shared" si="10"/>
        <v>0</v>
      </c>
      <c r="G32" s="19">
        <f t="shared" si="10"/>
        <v>0</v>
      </c>
      <c r="H32" s="18"/>
      <c r="I32" s="19">
        <f t="shared" ref="I32:M32" si="11">I31</f>
        <v>26136.5</v>
      </c>
      <c r="J32" s="19">
        <f t="shared" si="11"/>
        <v>11254.8</v>
      </c>
      <c r="K32" s="21">
        <f t="shared" si="9"/>
        <v>43.06161880894534</v>
      </c>
      <c r="L32" s="19">
        <f t="shared" si="11"/>
        <v>45706.2</v>
      </c>
      <c r="M32" s="19">
        <f t="shared" si="11"/>
        <v>21225.5</v>
      </c>
      <c r="N32" s="19">
        <f>M32/L32*100</f>
        <v>46.438995147266674</v>
      </c>
    </row>
    <row r="33" spans="1:16" ht="15.75" customHeight="1" x14ac:dyDescent="0.25">
      <c r="A33" s="57" t="s">
        <v>48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</row>
    <row r="34" spans="1:16" ht="30.75" customHeight="1" x14ac:dyDescent="0.25">
      <c r="A34" s="76" t="s">
        <v>25</v>
      </c>
      <c r="B34" s="80"/>
      <c r="C34" s="18">
        <f>I34+L34+F34</f>
        <v>12964.5</v>
      </c>
      <c r="D34" s="18">
        <f>J34+M34+G34</f>
        <v>3227.7</v>
      </c>
      <c r="E34" s="18">
        <f t="shared" ref="E34:E35" si="12">D34/C34*100</f>
        <v>24.89644799259516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8">
        <v>0</v>
      </c>
      <c r="L34" s="11">
        <v>12964.5</v>
      </c>
      <c r="M34" s="11">
        <v>3227.7</v>
      </c>
      <c r="N34" s="18">
        <f t="shared" ref="N34:N35" si="13">M34/L34*100</f>
        <v>24.89644799259516</v>
      </c>
    </row>
    <row r="35" spans="1:16" x14ac:dyDescent="0.25">
      <c r="A35" s="94" t="s">
        <v>52</v>
      </c>
      <c r="B35" s="95"/>
      <c r="C35" s="20">
        <f>C34</f>
        <v>12964.5</v>
      </c>
      <c r="D35" s="20">
        <f>D34</f>
        <v>3227.7</v>
      </c>
      <c r="E35" s="20">
        <f t="shared" si="12"/>
        <v>24.89644799259516</v>
      </c>
      <c r="F35" s="20">
        <f>F34</f>
        <v>0</v>
      </c>
      <c r="G35" s="20">
        <f>G34</f>
        <v>0</v>
      </c>
      <c r="H35" s="18"/>
      <c r="I35" s="20">
        <f>I34</f>
        <v>0</v>
      </c>
      <c r="J35" s="20">
        <f>J34</f>
        <v>0</v>
      </c>
      <c r="K35" s="21"/>
      <c r="L35" s="20">
        <f>L34</f>
        <v>12964.5</v>
      </c>
      <c r="M35" s="20">
        <f>M34</f>
        <v>3227.7</v>
      </c>
      <c r="N35" s="23">
        <f t="shared" si="13"/>
        <v>24.89644799259516</v>
      </c>
    </row>
    <row r="36" spans="1:16" s="27" customFormat="1" ht="15.75" customHeight="1" x14ac:dyDescent="0.25">
      <c r="A36" s="57" t="s">
        <v>49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P36" s="28"/>
    </row>
    <row r="37" spans="1:16" s="27" customFormat="1" ht="15.75" customHeight="1" x14ac:dyDescent="0.25">
      <c r="A37" s="93" t="s">
        <v>25</v>
      </c>
      <c r="B37" s="93"/>
      <c r="C37" s="18">
        <f>I37+L37+F37</f>
        <v>265</v>
      </c>
      <c r="D37" s="18">
        <f>J37+M37+G37</f>
        <v>0</v>
      </c>
      <c r="E37" s="18">
        <f t="shared" ref="E37:E40" si="14">D37/C37*100</f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265</v>
      </c>
      <c r="M37" s="11">
        <v>0</v>
      </c>
      <c r="N37" s="18">
        <f t="shared" ref="N37:N40" si="15">M37/L37*100</f>
        <v>0</v>
      </c>
      <c r="P37" s="28"/>
    </row>
    <row r="38" spans="1:16" s="27" customFormat="1" ht="15.75" customHeight="1" x14ac:dyDescent="0.25">
      <c r="A38" s="94" t="s">
        <v>52</v>
      </c>
      <c r="B38" s="95"/>
      <c r="C38" s="19">
        <f>C37</f>
        <v>265</v>
      </c>
      <c r="D38" s="19">
        <f>D37</f>
        <v>0</v>
      </c>
      <c r="E38" s="19">
        <f t="shared" si="14"/>
        <v>0</v>
      </c>
      <c r="F38" s="19">
        <f>F37</f>
        <v>0</v>
      </c>
      <c r="G38" s="19">
        <f>G37</f>
        <v>0</v>
      </c>
      <c r="H38" s="19"/>
      <c r="I38" s="19">
        <f>I37</f>
        <v>0</v>
      </c>
      <c r="J38" s="19">
        <f>J37</f>
        <v>0</v>
      </c>
      <c r="K38" s="19"/>
      <c r="L38" s="19">
        <f>L37</f>
        <v>265</v>
      </c>
      <c r="M38" s="19">
        <f>M37</f>
        <v>0</v>
      </c>
      <c r="N38" s="19">
        <f t="shared" si="15"/>
        <v>0</v>
      </c>
      <c r="P38" s="28"/>
    </row>
    <row r="39" spans="1:16" s="27" customFormat="1" ht="15.75" customHeight="1" x14ac:dyDescent="0.25">
      <c r="A39" s="60" t="s">
        <v>57</v>
      </c>
      <c r="B39" s="61"/>
      <c r="C39" s="19">
        <f>I39+L39+F39</f>
        <v>2623499.5</v>
      </c>
      <c r="D39" s="19">
        <f>J39+M39+G39</f>
        <v>1470525.6</v>
      </c>
      <c r="E39" s="19">
        <f t="shared" si="14"/>
        <v>56.052063284174444</v>
      </c>
      <c r="F39" s="19">
        <f>F19+F23+F26+F29+F32+F35+F38</f>
        <v>50963.7</v>
      </c>
      <c r="G39" s="19">
        <f>G19+G23+G26+G29+G32+G35+G38</f>
        <v>31480.400000000001</v>
      </c>
      <c r="H39" s="19">
        <f>G39/F39*100</f>
        <v>61.770240386785112</v>
      </c>
      <c r="I39" s="19">
        <f>I19+I23+I26+I29+I32+I35+I38</f>
        <v>1877620.4</v>
      </c>
      <c r="J39" s="19">
        <f>J19+J23+J26+J29+J32+J35+J38</f>
        <v>1104763.5000000002</v>
      </c>
      <c r="K39" s="19">
        <f>J39/I39*100</f>
        <v>58.838490463780659</v>
      </c>
      <c r="L39" s="19">
        <f>L19+L23+L26+L29+L32+L35+L38</f>
        <v>694915.4</v>
      </c>
      <c r="M39" s="19">
        <f>M19+M23+M26+M29+M32+M35+M38</f>
        <v>334281.7</v>
      </c>
      <c r="N39" s="19">
        <f>M39/L39*100</f>
        <v>48.10394186112439</v>
      </c>
      <c r="P39" s="28"/>
    </row>
    <row r="40" spans="1:16" s="3" customFormat="1" ht="15.75" customHeight="1" x14ac:dyDescent="0.25">
      <c r="A40" s="119" t="s">
        <v>31</v>
      </c>
      <c r="B40" s="120"/>
      <c r="C40" s="21">
        <f>I40+L40+F40</f>
        <v>2751578.1999999997</v>
      </c>
      <c r="D40" s="21">
        <f>J40+M40+G40</f>
        <v>1538061.8000000005</v>
      </c>
      <c r="E40" s="21">
        <f t="shared" si="14"/>
        <v>55.897440966787734</v>
      </c>
      <c r="F40" s="21">
        <f>F15+F39</f>
        <v>144477.09999999998</v>
      </c>
      <c r="G40" s="21">
        <f>G15+G39</f>
        <v>95388.800000000003</v>
      </c>
      <c r="H40" s="21">
        <f t="shared" ref="H40" si="16">G40/F40*100</f>
        <v>66.023473616234014</v>
      </c>
      <c r="I40" s="21">
        <f>I15+I39</f>
        <v>1877875.0999999999</v>
      </c>
      <c r="J40" s="21">
        <f>J15+J39</f>
        <v>1104939.6000000003</v>
      </c>
      <c r="K40" s="21">
        <f t="shared" ref="K40" si="17">J40/I40*100</f>
        <v>58.839887700731552</v>
      </c>
      <c r="L40" s="21">
        <f>L15+L39</f>
        <v>729226</v>
      </c>
      <c r="M40" s="21">
        <f>M15+M39</f>
        <v>337733.4</v>
      </c>
      <c r="N40" s="21">
        <f t="shared" si="15"/>
        <v>46.313954795906895</v>
      </c>
      <c r="P40" s="4"/>
    </row>
    <row r="41" spans="1:16" ht="22.5" customHeight="1" x14ac:dyDescent="0.35">
      <c r="A41" s="31" t="s">
        <v>15</v>
      </c>
      <c r="B41" s="121" t="s">
        <v>2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3"/>
    </row>
    <row r="42" spans="1:16" ht="22.5" customHeight="1" x14ac:dyDescent="0.25">
      <c r="A42" s="62" t="s">
        <v>54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</row>
    <row r="43" spans="1:16" ht="15.75" customHeight="1" x14ac:dyDescent="0.25">
      <c r="A43" s="54" t="s">
        <v>58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</row>
    <row r="44" spans="1:16" x14ac:dyDescent="0.25">
      <c r="A44" s="66" t="s">
        <v>27</v>
      </c>
      <c r="B44" s="51"/>
      <c r="C44" s="18">
        <f t="shared" ref="C44:D46" si="18">I44+L44+F44</f>
        <v>20426.2</v>
      </c>
      <c r="D44" s="18">
        <f t="shared" si="18"/>
        <v>8588.9</v>
      </c>
      <c r="E44" s="18">
        <f t="shared" ref="E44:E47" si="19">D44/C44*100</f>
        <v>42.048447582027002</v>
      </c>
      <c r="F44" s="13">
        <v>0</v>
      </c>
      <c r="G44" s="13">
        <v>0</v>
      </c>
      <c r="H44" s="13">
        <v>0</v>
      </c>
      <c r="I44" s="13">
        <v>20426.2</v>
      </c>
      <c r="J44" s="13">
        <v>8588.9</v>
      </c>
      <c r="K44" s="18">
        <f t="shared" ref="K44:K47" si="20">J44/I44*100</f>
        <v>42.048447582027002</v>
      </c>
      <c r="L44" s="13">
        <v>0</v>
      </c>
      <c r="M44" s="13">
        <v>0</v>
      </c>
      <c r="N44" s="13">
        <v>0</v>
      </c>
    </row>
    <row r="45" spans="1:16" x14ac:dyDescent="0.25">
      <c r="A45" s="66" t="s">
        <v>26</v>
      </c>
      <c r="B45" s="75"/>
      <c r="C45" s="18">
        <f t="shared" si="18"/>
        <v>982.7</v>
      </c>
      <c r="D45" s="18">
        <f t="shared" si="18"/>
        <v>423.1</v>
      </c>
      <c r="E45" s="18">
        <f t="shared" si="19"/>
        <v>43.054848885723004</v>
      </c>
      <c r="F45" s="13">
        <v>0</v>
      </c>
      <c r="G45" s="13">
        <v>0</v>
      </c>
      <c r="H45" s="13">
        <v>0</v>
      </c>
      <c r="I45" s="13">
        <v>982.7</v>
      </c>
      <c r="J45" s="13">
        <v>423.1</v>
      </c>
      <c r="K45" s="18">
        <f t="shared" si="20"/>
        <v>43.054848885723004</v>
      </c>
      <c r="L45" s="13">
        <v>0</v>
      </c>
      <c r="M45" s="13">
        <v>0</v>
      </c>
      <c r="N45" s="13">
        <v>0</v>
      </c>
    </row>
    <row r="46" spans="1:16" ht="32.25" customHeight="1" x14ac:dyDescent="0.25">
      <c r="A46" s="66" t="s">
        <v>28</v>
      </c>
      <c r="B46" s="51"/>
      <c r="C46" s="18">
        <f t="shared" si="18"/>
        <v>116261.2</v>
      </c>
      <c r="D46" s="18">
        <f t="shared" si="18"/>
        <v>51352.800000000003</v>
      </c>
      <c r="E46" s="18">
        <f t="shared" si="19"/>
        <v>44.170196075732918</v>
      </c>
      <c r="F46" s="13">
        <v>0</v>
      </c>
      <c r="G46" s="13">
        <v>0</v>
      </c>
      <c r="H46" s="13">
        <v>0</v>
      </c>
      <c r="I46" s="13">
        <v>116261.2</v>
      </c>
      <c r="J46" s="13">
        <v>51352.800000000003</v>
      </c>
      <c r="K46" s="18">
        <f t="shared" si="20"/>
        <v>44.170196075732918</v>
      </c>
      <c r="L46" s="13">
        <v>0</v>
      </c>
      <c r="M46" s="13">
        <v>0</v>
      </c>
      <c r="N46" s="13">
        <v>0</v>
      </c>
    </row>
    <row r="47" spans="1:16" x14ac:dyDescent="0.25">
      <c r="A47" s="67" t="s">
        <v>51</v>
      </c>
      <c r="B47" s="80"/>
      <c r="C47" s="24">
        <f>C44+C45+C46</f>
        <v>137670.1</v>
      </c>
      <c r="D47" s="24">
        <f>D44+D45+D46</f>
        <v>60364.800000000003</v>
      </c>
      <c r="E47" s="19">
        <f t="shared" si="19"/>
        <v>43.847429470887292</v>
      </c>
      <c r="F47" s="24">
        <f>F44+F45+F46</f>
        <v>0</v>
      </c>
      <c r="G47" s="24">
        <f>G44+G45+G46</f>
        <v>0</v>
      </c>
      <c r="H47" s="24"/>
      <c r="I47" s="24">
        <f>I44+I45+I46</f>
        <v>137670.1</v>
      </c>
      <c r="J47" s="24">
        <f>J44+J45+J46</f>
        <v>60364.800000000003</v>
      </c>
      <c r="K47" s="21">
        <f t="shared" si="20"/>
        <v>43.847429470887292</v>
      </c>
      <c r="L47" s="24">
        <f>L44+L45+L46</f>
        <v>0</v>
      </c>
      <c r="M47" s="24">
        <f>M44+M45+M46</f>
        <v>0</v>
      </c>
      <c r="N47" s="21"/>
    </row>
    <row r="48" spans="1:16" x14ac:dyDescent="0.25">
      <c r="A48" s="54" t="s">
        <v>59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</row>
    <row r="49" spans="1:14" x14ac:dyDescent="0.25">
      <c r="A49" s="66" t="s">
        <v>26</v>
      </c>
      <c r="B49" s="75"/>
      <c r="C49" s="18">
        <f t="shared" ref="C49:D49" si="21">I49+L49+F49</f>
        <v>3150</v>
      </c>
      <c r="D49" s="18">
        <f t="shared" si="21"/>
        <v>0</v>
      </c>
      <c r="E49" s="18">
        <f>D49/C49*100</f>
        <v>0</v>
      </c>
      <c r="F49" s="13">
        <v>0</v>
      </c>
      <c r="G49" s="13">
        <v>0</v>
      </c>
      <c r="H49" s="11">
        <v>0</v>
      </c>
      <c r="I49" s="13">
        <v>0</v>
      </c>
      <c r="J49" s="13">
        <v>0</v>
      </c>
      <c r="K49" s="11">
        <v>0</v>
      </c>
      <c r="L49" s="13">
        <v>3150</v>
      </c>
      <c r="M49" s="13">
        <v>0</v>
      </c>
      <c r="N49" s="21">
        <f>M49/L49*100</f>
        <v>0</v>
      </c>
    </row>
    <row r="50" spans="1:14" x14ac:dyDescent="0.25">
      <c r="A50" s="52" t="s">
        <v>51</v>
      </c>
      <c r="B50" s="75"/>
      <c r="C50" s="24">
        <f>C49</f>
        <v>3150</v>
      </c>
      <c r="D50" s="24">
        <f>D49</f>
        <v>0</v>
      </c>
      <c r="E50" s="18">
        <f>D50/C50*100</f>
        <v>0</v>
      </c>
      <c r="F50" s="24">
        <f>F49</f>
        <v>0</v>
      </c>
      <c r="G50" s="24">
        <f>G49</f>
        <v>0</v>
      </c>
      <c r="H50" s="18"/>
      <c r="I50" s="24">
        <f>I49</f>
        <v>0</v>
      </c>
      <c r="J50" s="24">
        <f>J49</f>
        <v>0</v>
      </c>
      <c r="K50" s="18"/>
      <c r="L50" s="24">
        <f>L49</f>
        <v>3150</v>
      </c>
      <c r="M50" s="24">
        <f>M49</f>
        <v>0</v>
      </c>
      <c r="N50" s="19">
        <f>M50/L50*100</f>
        <v>0</v>
      </c>
    </row>
    <row r="51" spans="1:14" ht="31.5" customHeight="1" x14ac:dyDescent="0.25">
      <c r="A51" s="54" t="s">
        <v>60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6"/>
    </row>
    <row r="52" spans="1:14" x14ac:dyDescent="0.25">
      <c r="A52" s="66" t="s">
        <v>27</v>
      </c>
      <c r="B52" s="51"/>
      <c r="C52" s="18">
        <f>I52+L52+F52</f>
        <v>8205.2999999999993</v>
      </c>
      <c r="D52" s="18">
        <f>J52+M52+G52</f>
        <v>4401</v>
      </c>
      <c r="E52" s="18">
        <f t="shared" ref="E52:E53" si="22">D52/C52*100</f>
        <v>53.636064494899635</v>
      </c>
      <c r="F52" s="13">
        <v>0</v>
      </c>
      <c r="G52" s="13">
        <v>0</v>
      </c>
      <c r="H52" s="11">
        <v>0</v>
      </c>
      <c r="I52" s="13">
        <v>0</v>
      </c>
      <c r="J52" s="13">
        <v>0</v>
      </c>
      <c r="K52" s="11">
        <v>0</v>
      </c>
      <c r="L52" s="11">
        <v>8205.2999999999993</v>
      </c>
      <c r="M52" s="11">
        <v>4401</v>
      </c>
      <c r="N52" s="18">
        <f t="shared" ref="N52:N129" si="23">M52/L52*100</f>
        <v>53.636064494899635</v>
      </c>
    </row>
    <row r="53" spans="1:14" x14ac:dyDescent="0.25">
      <c r="A53" s="52" t="s">
        <v>51</v>
      </c>
      <c r="B53" s="51"/>
      <c r="C53" s="24">
        <f>C52</f>
        <v>8205.2999999999993</v>
      </c>
      <c r="D53" s="24">
        <f>D52</f>
        <v>4401</v>
      </c>
      <c r="E53" s="19">
        <f t="shared" si="22"/>
        <v>53.636064494899635</v>
      </c>
      <c r="F53" s="24">
        <f>F52</f>
        <v>0</v>
      </c>
      <c r="G53" s="24">
        <f>G52</f>
        <v>0</v>
      </c>
      <c r="H53" s="18"/>
      <c r="I53" s="24">
        <f>I52</f>
        <v>0</v>
      </c>
      <c r="J53" s="24">
        <f>J52</f>
        <v>0</v>
      </c>
      <c r="K53" s="18"/>
      <c r="L53" s="19">
        <f>L52</f>
        <v>8205.2999999999993</v>
      </c>
      <c r="M53" s="19">
        <f>M52</f>
        <v>4401</v>
      </c>
      <c r="N53" s="19">
        <f t="shared" si="23"/>
        <v>53.636064494899635</v>
      </c>
    </row>
    <row r="54" spans="1:14" hidden="1" x14ac:dyDescent="0.25">
      <c r="A54" s="54" t="s">
        <v>61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6"/>
    </row>
    <row r="55" spans="1:14" hidden="1" x14ac:dyDescent="0.25">
      <c r="A55" s="66" t="s">
        <v>27</v>
      </c>
      <c r="B55" s="51"/>
      <c r="C55" s="18">
        <f>I55+L55+F55</f>
        <v>0</v>
      </c>
      <c r="D55" s="18">
        <f>J55+M55+G55</f>
        <v>0</v>
      </c>
      <c r="E55" s="18">
        <v>0</v>
      </c>
      <c r="F55" s="13">
        <v>0</v>
      </c>
      <c r="G55" s="13">
        <v>0</v>
      </c>
      <c r="H55" s="11">
        <v>0</v>
      </c>
      <c r="I55" s="13">
        <v>0</v>
      </c>
      <c r="J55" s="13">
        <v>0</v>
      </c>
      <c r="K55" s="11">
        <v>0</v>
      </c>
      <c r="L55" s="11">
        <v>0</v>
      </c>
      <c r="M55" s="11">
        <v>0</v>
      </c>
      <c r="N55" s="18" t="e">
        <f t="shared" si="23"/>
        <v>#DIV/0!</v>
      </c>
    </row>
    <row r="56" spans="1:14" hidden="1" x14ac:dyDescent="0.25">
      <c r="A56" s="52" t="s">
        <v>51</v>
      </c>
      <c r="B56" s="51"/>
      <c r="C56" s="24">
        <f>C55</f>
        <v>0</v>
      </c>
      <c r="D56" s="24">
        <f>D55</f>
        <v>0</v>
      </c>
      <c r="E56" s="21">
        <v>0</v>
      </c>
      <c r="F56" s="24">
        <f>F55</f>
        <v>0</v>
      </c>
      <c r="G56" s="24">
        <f>G55</f>
        <v>0</v>
      </c>
      <c r="H56" s="18"/>
      <c r="I56" s="24">
        <f>I55</f>
        <v>0</v>
      </c>
      <c r="J56" s="24">
        <f>J55</f>
        <v>0</v>
      </c>
      <c r="K56" s="18"/>
      <c r="L56" s="19">
        <f>L55</f>
        <v>0</v>
      </c>
      <c r="M56" s="19">
        <f>M55</f>
        <v>0</v>
      </c>
      <c r="N56" s="21" t="e">
        <f t="shared" si="23"/>
        <v>#DIV/0!</v>
      </c>
    </row>
    <row r="57" spans="1:14" ht="15.75" customHeight="1" x14ac:dyDescent="0.25">
      <c r="A57" s="54" t="s">
        <v>62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6"/>
    </row>
    <row r="58" spans="1:14" ht="32.25" customHeight="1" x14ac:dyDescent="0.25">
      <c r="A58" s="66" t="s">
        <v>28</v>
      </c>
      <c r="B58" s="51"/>
      <c r="C58" s="18">
        <f t="shared" ref="C58" si="24">I58+L58+F58</f>
        <v>325</v>
      </c>
      <c r="D58" s="18">
        <f t="shared" ref="D58" si="25">J58+M58+G58</f>
        <v>0</v>
      </c>
      <c r="E58" s="18">
        <f t="shared" ref="E58:E64" si="26">D58/C58*100</f>
        <v>0</v>
      </c>
      <c r="F58" s="13">
        <v>0</v>
      </c>
      <c r="G58" s="13">
        <v>0</v>
      </c>
      <c r="H58" s="11">
        <v>0</v>
      </c>
      <c r="I58" s="13">
        <v>0</v>
      </c>
      <c r="J58" s="13">
        <v>0</v>
      </c>
      <c r="K58" s="11">
        <v>0</v>
      </c>
      <c r="L58" s="11">
        <v>325</v>
      </c>
      <c r="M58" s="11">
        <v>0</v>
      </c>
      <c r="N58" s="18">
        <f t="shared" si="23"/>
        <v>0</v>
      </c>
    </row>
    <row r="59" spans="1:14" x14ac:dyDescent="0.25">
      <c r="A59" s="52" t="s">
        <v>51</v>
      </c>
      <c r="B59" s="70"/>
      <c r="C59" s="24">
        <f>C58</f>
        <v>325</v>
      </c>
      <c r="D59" s="24">
        <f>D58</f>
        <v>0</v>
      </c>
      <c r="E59" s="19">
        <f t="shared" si="26"/>
        <v>0</v>
      </c>
      <c r="F59" s="24">
        <f>F58</f>
        <v>0</v>
      </c>
      <c r="G59" s="24">
        <f>G58</f>
        <v>0</v>
      </c>
      <c r="H59" s="18"/>
      <c r="I59" s="24">
        <f>I58</f>
        <v>0</v>
      </c>
      <c r="J59" s="24">
        <f>J58</f>
        <v>0</v>
      </c>
      <c r="K59" s="18"/>
      <c r="L59" s="24">
        <f>L58</f>
        <v>325</v>
      </c>
      <c r="M59" s="24">
        <f>M58</f>
        <v>0</v>
      </c>
      <c r="N59" s="19">
        <f t="shared" si="23"/>
        <v>0</v>
      </c>
    </row>
    <row r="60" spans="1:14" ht="15.75" customHeight="1" x14ac:dyDescent="0.25">
      <c r="A60" s="54" t="s">
        <v>63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6"/>
    </row>
    <row r="61" spans="1:14" x14ac:dyDescent="0.25">
      <c r="A61" s="66" t="s">
        <v>27</v>
      </c>
      <c r="B61" s="51"/>
      <c r="C61" s="18">
        <f>I61+L61+F61</f>
        <v>95900</v>
      </c>
      <c r="D61" s="18">
        <f>J61+M61+G61</f>
        <v>55750</v>
      </c>
      <c r="E61" s="18">
        <f t="shared" si="26"/>
        <v>58.133472367049009</v>
      </c>
      <c r="F61" s="14">
        <v>0</v>
      </c>
      <c r="G61" s="14">
        <v>0</v>
      </c>
      <c r="H61" s="11">
        <v>0</v>
      </c>
      <c r="I61" s="14">
        <v>0</v>
      </c>
      <c r="J61" s="14">
        <v>0</v>
      </c>
      <c r="K61" s="11">
        <v>0</v>
      </c>
      <c r="L61" s="11">
        <v>95900</v>
      </c>
      <c r="M61" s="11">
        <v>55750</v>
      </c>
      <c r="N61" s="21">
        <f t="shared" si="23"/>
        <v>58.133472367049009</v>
      </c>
    </row>
    <row r="62" spans="1:14" x14ac:dyDescent="0.25">
      <c r="A62" s="52" t="s">
        <v>51</v>
      </c>
      <c r="B62" s="51"/>
      <c r="C62" s="24">
        <f>C61</f>
        <v>95900</v>
      </c>
      <c r="D62" s="24">
        <f>D61</f>
        <v>55750</v>
      </c>
      <c r="E62" s="18">
        <f t="shared" si="26"/>
        <v>58.133472367049009</v>
      </c>
      <c r="F62" s="24">
        <f>F61</f>
        <v>0</v>
      </c>
      <c r="G62" s="24">
        <f>G61</f>
        <v>0</v>
      </c>
      <c r="H62" s="18"/>
      <c r="I62" s="24">
        <f>I61</f>
        <v>0</v>
      </c>
      <c r="J62" s="24">
        <f>J61</f>
        <v>0</v>
      </c>
      <c r="K62" s="18"/>
      <c r="L62" s="24">
        <f>L61</f>
        <v>95900</v>
      </c>
      <c r="M62" s="24">
        <f>M61</f>
        <v>55750</v>
      </c>
      <c r="N62" s="18">
        <f t="shared" si="23"/>
        <v>58.133472367049009</v>
      </c>
    </row>
    <row r="63" spans="1:14" x14ac:dyDescent="0.25">
      <c r="A63" s="60" t="s">
        <v>57</v>
      </c>
      <c r="B63" s="61"/>
      <c r="C63" s="24">
        <f>C47+C50+C53+C59+C62</f>
        <v>245250.4</v>
      </c>
      <c r="D63" s="24">
        <f>D47+D50+D53+D59+D62</f>
        <v>120515.8</v>
      </c>
      <c r="E63" s="18">
        <f t="shared" si="26"/>
        <v>49.139899466015144</v>
      </c>
      <c r="F63" s="24">
        <f t="shared" ref="F63:G63" si="27">F47+F50+F53+F59+F62</f>
        <v>0</v>
      </c>
      <c r="G63" s="24">
        <f t="shared" si="27"/>
        <v>0</v>
      </c>
      <c r="H63" s="18"/>
      <c r="I63" s="24">
        <f t="shared" ref="I63:J63" si="28">I47+I50+I53+I59+I62</f>
        <v>137670.1</v>
      </c>
      <c r="J63" s="24">
        <f t="shared" si="28"/>
        <v>60364.800000000003</v>
      </c>
      <c r="K63" s="18">
        <f t="shared" ref="K63" si="29">J63/I63*100</f>
        <v>43.847429470887292</v>
      </c>
      <c r="L63" s="24">
        <f t="shared" ref="L63:M63" si="30">L47+L50+L53+L59+L62</f>
        <v>107580.3</v>
      </c>
      <c r="M63" s="24">
        <f t="shared" si="30"/>
        <v>60151</v>
      </c>
      <c r="N63" s="18">
        <f t="shared" si="23"/>
        <v>55.912653153040104</v>
      </c>
    </row>
    <row r="64" spans="1:14" x14ac:dyDescent="0.25">
      <c r="A64" s="52" t="s">
        <v>31</v>
      </c>
      <c r="B64" s="51"/>
      <c r="C64" s="25">
        <f>C63</f>
        <v>245250.4</v>
      </c>
      <c r="D64" s="25">
        <f>D63</f>
        <v>120515.8</v>
      </c>
      <c r="E64" s="21">
        <f t="shared" si="26"/>
        <v>49.139899466015144</v>
      </c>
      <c r="F64" s="25">
        <f>F63</f>
        <v>0</v>
      </c>
      <c r="G64" s="25">
        <f>G63</f>
        <v>0</v>
      </c>
      <c r="H64" s="21"/>
      <c r="I64" s="25">
        <f>I63</f>
        <v>137670.1</v>
      </c>
      <c r="J64" s="25">
        <f>J63</f>
        <v>60364.800000000003</v>
      </c>
      <c r="K64" s="21">
        <f t="shared" ref="K64" si="31">J64/I64*100</f>
        <v>43.847429470887292</v>
      </c>
      <c r="L64" s="25">
        <f>L63</f>
        <v>107580.3</v>
      </c>
      <c r="M64" s="25">
        <f>M63</f>
        <v>60151</v>
      </c>
      <c r="N64" s="21">
        <f t="shared" si="23"/>
        <v>55.912653153040104</v>
      </c>
    </row>
    <row r="65" spans="1:16" ht="41.25" customHeight="1" x14ac:dyDescent="0.35">
      <c r="A65" s="32" t="s">
        <v>16</v>
      </c>
      <c r="B65" s="83" t="s">
        <v>3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5"/>
    </row>
    <row r="66" spans="1:16" x14ac:dyDescent="0.25">
      <c r="A66" s="62" t="s">
        <v>53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6" x14ac:dyDescent="0.25">
      <c r="A67" s="54" t="s">
        <v>64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6"/>
    </row>
    <row r="68" spans="1:16" ht="33.75" customHeight="1" x14ac:dyDescent="0.25">
      <c r="A68" s="66" t="s">
        <v>122</v>
      </c>
      <c r="B68" s="51"/>
      <c r="C68" s="18">
        <f>I68+L68+F68</f>
        <v>0</v>
      </c>
      <c r="D68" s="18">
        <f>J68+M68+G68</f>
        <v>0</v>
      </c>
      <c r="E68" s="18" t="e">
        <f t="shared" ref="E68:E70" si="32">D68/C68*100</f>
        <v>#DIV/0!</v>
      </c>
      <c r="F68" s="33"/>
      <c r="G68" s="33"/>
      <c r="H68" s="33"/>
      <c r="I68" s="33" t="s">
        <v>138</v>
      </c>
      <c r="J68" s="33" t="s">
        <v>134</v>
      </c>
      <c r="K68" s="33"/>
      <c r="L68" s="11"/>
      <c r="M68" s="11"/>
      <c r="N68" s="21" t="e">
        <f t="shared" si="23"/>
        <v>#DIV/0!</v>
      </c>
    </row>
    <row r="69" spans="1:16" ht="45.75" customHeight="1" x14ac:dyDescent="0.25">
      <c r="A69" s="66" t="s">
        <v>132</v>
      </c>
      <c r="B69" s="71"/>
      <c r="C69" s="18">
        <f>I69+L69+F69</f>
        <v>9613.2999999999993</v>
      </c>
      <c r="D69" s="18">
        <f>J69+M69+G69</f>
        <v>2999.9</v>
      </c>
      <c r="E69" s="18">
        <f t="shared" ref="E69" si="33">D69/C69*100</f>
        <v>31.205725401266999</v>
      </c>
      <c r="F69" s="33" t="s">
        <v>134</v>
      </c>
      <c r="G69" s="33" t="s">
        <v>134</v>
      </c>
      <c r="H69" s="33" t="s">
        <v>134</v>
      </c>
      <c r="I69" s="33" t="s">
        <v>134</v>
      </c>
      <c r="J69" s="33" t="s">
        <v>134</v>
      </c>
      <c r="K69" s="33" t="s">
        <v>134</v>
      </c>
      <c r="L69" s="11">
        <v>9613.2999999999993</v>
      </c>
      <c r="M69" s="11">
        <v>2999.9</v>
      </c>
      <c r="N69" s="21">
        <f t="shared" si="23"/>
        <v>31.205725401266999</v>
      </c>
    </row>
    <row r="70" spans="1:16" x14ac:dyDescent="0.25">
      <c r="A70" s="90" t="s">
        <v>51</v>
      </c>
      <c r="B70" s="91"/>
      <c r="C70" s="19">
        <f>SUM(C68:C69)</f>
        <v>9613.2999999999993</v>
      </c>
      <c r="D70" s="19">
        <f>SUM(D68:D69)</f>
        <v>2999.9</v>
      </c>
      <c r="E70" s="18">
        <f t="shared" si="32"/>
        <v>31.205725401266999</v>
      </c>
      <c r="F70" s="19">
        <f>SUM(F68:F69)</f>
        <v>0</v>
      </c>
      <c r="G70" s="19">
        <f>SUM(G68:G69)</f>
        <v>0</v>
      </c>
      <c r="H70" s="34"/>
      <c r="I70" s="19">
        <f>SUM(I68:I69)</f>
        <v>0</v>
      </c>
      <c r="J70" s="19">
        <f>SUM(J68:J69)</f>
        <v>0</v>
      </c>
      <c r="K70" s="34"/>
      <c r="L70" s="19">
        <f>SUM(L68:L69)</f>
        <v>9613.2999999999993</v>
      </c>
      <c r="M70" s="19">
        <f>SUM(M68:M69)</f>
        <v>2999.9</v>
      </c>
      <c r="N70" s="21">
        <f t="shared" ref="N70" si="34">M70/L70*100</f>
        <v>31.205725401266999</v>
      </c>
    </row>
    <row r="71" spans="1:16" x14ac:dyDescent="0.25">
      <c r="A71" s="99" t="s">
        <v>65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7"/>
    </row>
    <row r="72" spans="1:16" ht="56.25" customHeight="1" x14ac:dyDescent="0.25">
      <c r="A72" s="66" t="s">
        <v>132</v>
      </c>
      <c r="B72" s="71"/>
      <c r="C72" s="18">
        <f>I72+L72+F72</f>
        <v>1150</v>
      </c>
      <c r="D72" s="18">
        <f>J72+M72+G72</f>
        <v>0</v>
      </c>
      <c r="E72" s="18">
        <f t="shared" ref="E72:E73" si="35">D72/C72*100</f>
        <v>0</v>
      </c>
      <c r="F72" s="33"/>
      <c r="G72" s="33"/>
      <c r="H72" s="33"/>
      <c r="I72" s="33" t="s">
        <v>139</v>
      </c>
      <c r="J72" s="33" t="s">
        <v>134</v>
      </c>
      <c r="K72" s="33" t="s">
        <v>134</v>
      </c>
      <c r="L72" s="11">
        <v>300</v>
      </c>
      <c r="M72" s="11">
        <v>0</v>
      </c>
      <c r="N72" s="21">
        <f t="shared" ref="N72:N73" si="36">M72/L72*100</f>
        <v>0</v>
      </c>
      <c r="P72" s="1" t="s">
        <v>140</v>
      </c>
    </row>
    <row r="73" spans="1:16" x14ac:dyDescent="0.25">
      <c r="A73" s="90" t="s">
        <v>51</v>
      </c>
      <c r="B73" s="91"/>
      <c r="C73" s="24">
        <f>C72</f>
        <v>1150</v>
      </c>
      <c r="D73" s="24">
        <f>D72</f>
        <v>0</v>
      </c>
      <c r="E73" s="18">
        <f t="shared" si="35"/>
        <v>0</v>
      </c>
      <c r="F73" s="24">
        <f>F72</f>
        <v>0</v>
      </c>
      <c r="G73" s="24">
        <f>G72</f>
        <v>0</v>
      </c>
      <c r="H73" s="33"/>
      <c r="I73" s="24" t="str">
        <f>I72</f>
        <v>850</v>
      </c>
      <c r="J73" s="24" t="str">
        <f>J72</f>
        <v>0</v>
      </c>
      <c r="K73" s="33" t="s">
        <v>134</v>
      </c>
      <c r="L73" s="19">
        <f>L72</f>
        <v>300</v>
      </c>
      <c r="M73" s="19">
        <f>M72</f>
        <v>0</v>
      </c>
      <c r="N73" s="21">
        <f t="shared" si="36"/>
        <v>0</v>
      </c>
    </row>
    <row r="74" spans="1:16" x14ac:dyDescent="0.25">
      <c r="A74" s="124" t="s">
        <v>118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6"/>
    </row>
    <row r="75" spans="1:16" ht="30.75" customHeight="1" x14ac:dyDescent="0.25">
      <c r="A75" s="66" t="s">
        <v>123</v>
      </c>
      <c r="B75" s="51"/>
      <c r="C75" s="18">
        <f>I75+L75+F75</f>
        <v>96180.4</v>
      </c>
      <c r="D75" s="18">
        <f>J75+M75+G75</f>
        <v>0</v>
      </c>
      <c r="E75" s="18">
        <f t="shared" ref="E75:E77" si="37">D75/C75*100</f>
        <v>0</v>
      </c>
      <c r="F75" s="11">
        <v>49963.8</v>
      </c>
      <c r="G75" s="29">
        <v>0</v>
      </c>
      <c r="H75" s="18">
        <f t="shared" ref="H75" si="38">G75/F75*100</f>
        <v>0</v>
      </c>
      <c r="I75" s="11">
        <v>45735.6</v>
      </c>
      <c r="J75" s="29">
        <v>0</v>
      </c>
      <c r="K75" s="18">
        <f t="shared" ref="K75" si="39">J75/I75*100</f>
        <v>0</v>
      </c>
      <c r="L75" s="11">
        <v>481</v>
      </c>
      <c r="M75" s="11">
        <v>0</v>
      </c>
      <c r="N75" s="18">
        <f t="shared" ref="N75:N76" si="40">M75/L75*100</f>
        <v>0</v>
      </c>
    </row>
    <row r="76" spans="1:16" ht="34.5" customHeight="1" x14ac:dyDescent="0.25">
      <c r="A76" s="66" t="s">
        <v>122</v>
      </c>
      <c r="B76" s="51"/>
      <c r="C76" s="18">
        <f>F76+I76+L76</f>
        <v>354.8</v>
      </c>
      <c r="D76" s="18">
        <f>J76+M76+G76</f>
        <v>0</v>
      </c>
      <c r="E76" s="18">
        <f t="shared" si="37"/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354.8</v>
      </c>
      <c r="M76" s="11">
        <v>0</v>
      </c>
      <c r="N76" s="18">
        <f t="shared" si="40"/>
        <v>0</v>
      </c>
    </row>
    <row r="77" spans="1:16" x14ac:dyDescent="0.25">
      <c r="A77" s="52" t="s">
        <v>51</v>
      </c>
      <c r="B77" s="53"/>
      <c r="C77" s="19">
        <f>C75+C76</f>
        <v>96535.2</v>
      </c>
      <c r="D77" s="19">
        <f>D75+D76</f>
        <v>0</v>
      </c>
      <c r="E77" s="19">
        <f t="shared" si="37"/>
        <v>0</v>
      </c>
      <c r="F77" s="19">
        <f>F75+F76</f>
        <v>49963.8</v>
      </c>
      <c r="G77" s="19">
        <f>G75+G76</f>
        <v>0</v>
      </c>
      <c r="H77" s="19">
        <f t="shared" ref="H77:H78" si="41">G77/F77*100</f>
        <v>0</v>
      </c>
      <c r="I77" s="19">
        <f>I75+I76</f>
        <v>45735.6</v>
      </c>
      <c r="J77" s="19">
        <f>J75+J76</f>
        <v>0</v>
      </c>
      <c r="K77" s="19">
        <f t="shared" ref="K77:K78" si="42">J77/I77*100</f>
        <v>0</v>
      </c>
      <c r="L77" s="19">
        <f>L75+L76</f>
        <v>835.8</v>
      </c>
      <c r="M77" s="19">
        <f>M75+M76</f>
        <v>0</v>
      </c>
      <c r="N77" s="19">
        <f t="shared" ref="N77" si="43">M77/L77*100</f>
        <v>0</v>
      </c>
    </row>
    <row r="78" spans="1:16" x14ac:dyDescent="0.25">
      <c r="A78" s="65" t="s">
        <v>56</v>
      </c>
      <c r="B78" s="65"/>
      <c r="C78" s="24">
        <f>C70+C73+C77</f>
        <v>107298.5</v>
      </c>
      <c r="D78" s="24">
        <f>D70+D73+D77</f>
        <v>2999.9</v>
      </c>
      <c r="E78" s="18">
        <f t="shared" ref="E78" si="44">D78/C78*100</f>
        <v>2.7958452354879144</v>
      </c>
      <c r="F78" s="24">
        <f>F70+F73+F77</f>
        <v>49963.8</v>
      </c>
      <c r="G78" s="24">
        <f>G70+G73+G77</f>
        <v>0</v>
      </c>
      <c r="H78" s="21">
        <f t="shared" si="41"/>
        <v>0</v>
      </c>
      <c r="I78" s="24">
        <f>I70+I73+I77</f>
        <v>46585.599999999999</v>
      </c>
      <c r="J78" s="24">
        <f>J70+J73+J77</f>
        <v>0</v>
      </c>
      <c r="K78" s="21">
        <f t="shared" si="42"/>
        <v>0</v>
      </c>
      <c r="L78" s="24">
        <f>L70+L73+L77</f>
        <v>10749.099999999999</v>
      </c>
      <c r="M78" s="24">
        <f>M70+M73+M77</f>
        <v>2999.9</v>
      </c>
      <c r="N78" s="18">
        <f t="shared" ref="N78" si="45">M78/L78*100</f>
        <v>27.908383027416257</v>
      </c>
    </row>
    <row r="79" spans="1:16" x14ac:dyDescent="0.25">
      <c r="A79" s="62" t="s">
        <v>54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/>
    </row>
    <row r="80" spans="1:16" ht="15.75" customHeight="1" x14ac:dyDescent="0.25">
      <c r="A80" s="54" t="s">
        <v>66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6"/>
    </row>
    <row r="81" spans="1:14" ht="28.5" customHeight="1" x14ac:dyDescent="0.25">
      <c r="A81" s="66" t="s">
        <v>28</v>
      </c>
      <c r="B81" s="51"/>
      <c r="C81" s="18">
        <f t="shared" ref="C81" si="46">I81+L81+F81</f>
        <v>468.6</v>
      </c>
      <c r="D81" s="18">
        <f t="shared" ref="D81" si="47">J81+M81+G81</f>
        <v>271.89999999999998</v>
      </c>
      <c r="E81" s="18">
        <f t="shared" ref="E81:E85" si="48">D81/C81*100</f>
        <v>58.023900981647458</v>
      </c>
      <c r="F81" s="13">
        <v>0</v>
      </c>
      <c r="G81" s="13">
        <v>0</v>
      </c>
      <c r="H81" s="11">
        <v>0</v>
      </c>
      <c r="I81" s="13">
        <v>0</v>
      </c>
      <c r="J81" s="13">
        <v>0</v>
      </c>
      <c r="K81" s="11">
        <v>0</v>
      </c>
      <c r="L81" s="11">
        <v>468.6</v>
      </c>
      <c r="M81" s="11">
        <v>271.89999999999998</v>
      </c>
      <c r="N81" s="18">
        <f t="shared" si="23"/>
        <v>58.023900981647458</v>
      </c>
    </row>
    <row r="82" spans="1:14" x14ac:dyDescent="0.25">
      <c r="A82" s="67" t="s">
        <v>51</v>
      </c>
      <c r="B82" s="80"/>
      <c r="C82" s="24">
        <f>C81</f>
        <v>468.6</v>
      </c>
      <c r="D82" s="24">
        <f>D81</f>
        <v>271.89999999999998</v>
      </c>
      <c r="E82" s="19">
        <f t="shared" si="48"/>
        <v>58.023900981647458</v>
      </c>
      <c r="F82" s="24">
        <f>F81</f>
        <v>0</v>
      </c>
      <c r="G82" s="24">
        <f>G81</f>
        <v>0</v>
      </c>
      <c r="H82" s="18"/>
      <c r="I82" s="24">
        <f>I81</f>
        <v>0</v>
      </c>
      <c r="J82" s="24">
        <f>J81</f>
        <v>0</v>
      </c>
      <c r="K82" s="19"/>
      <c r="L82" s="19">
        <f>SUM(L81:L81)</f>
        <v>468.6</v>
      </c>
      <c r="M82" s="19">
        <f>SUM(M81:M81)</f>
        <v>271.89999999999998</v>
      </c>
      <c r="N82" s="19">
        <f t="shared" si="23"/>
        <v>58.023900981647458</v>
      </c>
    </row>
    <row r="83" spans="1:14" ht="15.75" customHeight="1" x14ac:dyDescent="0.25">
      <c r="A83" s="54" t="s">
        <v>67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6"/>
    </row>
    <row r="84" spans="1:14" x14ac:dyDescent="0.25">
      <c r="A84" s="66" t="s">
        <v>27</v>
      </c>
      <c r="B84" s="51"/>
      <c r="C84" s="18">
        <f t="shared" ref="C84" si="49">I84+L84+F84</f>
        <v>2328.5</v>
      </c>
      <c r="D84" s="18">
        <f t="shared" ref="D84" si="50">J84+M84+G84</f>
        <v>2328.2000000000003</v>
      </c>
      <c r="E84" s="18">
        <f t="shared" si="48"/>
        <v>99.987116169207653</v>
      </c>
      <c r="F84" s="13">
        <v>253.9</v>
      </c>
      <c r="G84" s="13">
        <v>253.8</v>
      </c>
      <c r="H84" s="22">
        <f t="shared" ref="H84:H85" si="51">G84/F84*100</f>
        <v>99.96061441512407</v>
      </c>
      <c r="I84" s="13">
        <v>1166.5</v>
      </c>
      <c r="J84" s="13">
        <v>1166.4000000000001</v>
      </c>
      <c r="K84" s="22">
        <f t="shared" ref="K84:K85" si="52">J84/I84*100</f>
        <v>99.991427346763828</v>
      </c>
      <c r="L84" s="11">
        <v>908.1</v>
      </c>
      <c r="M84" s="11">
        <v>908</v>
      </c>
      <c r="N84" s="18">
        <f t="shared" si="23"/>
        <v>99.988987996916634</v>
      </c>
    </row>
    <row r="85" spans="1:14" x14ac:dyDescent="0.25">
      <c r="A85" s="67" t="s">
        <v>51</v>
      </c>
      <c r="B85" s="80"/>
      <c r="C85" s="24">
        <f>C84</f>
        <v>2328.5</v>
      </c>
      <c r="D85" s="24">
        <f>D84</f>
        <v>2328.2000000000003</v>
      </c>
      <c r="E85" s="21">
        <f t="shared" si="48"/>
        <v>99.987116169207653</v>
      </c>
      <c r="F85" s="24">
        <f t="shared" ref="F85:G85" si="53">F84</f>
        <v>253.9</v>
      </c>
      <c r="G85" s="24">
        <f t="shared" si="53"/>
        <v>253.8</v>
      </c>
      <c r="H85" s="25">
        <f t="shared" si="51"/>
        <v>99.96061441512407</v>
      </c>
      <c r="I85" s="24">
        <f t="shared" ref="I85:J85" si="54">I84</f>
        <v>1166.5</v>
      </c>
      <c r="J85" s="24">
        <f t="shared" si="54"/>
        <v>1166.4000000000001</v>
      </c>
      <c r="K85" s="25">
        <f t="shared" si="52"/>
        <v>99.991427346763828</v>
      </c>
      <c r="L85" s="19">
        <f>L84</f>
        <v>908.1</v>
      </c>
      <c r="M85" s="19">
        <f>M84</f>
        <v>908</v>
      </c>
      <c r="N85" s="19">
        <f t="shared" si="23"/>
        <v>99.988987996916634</v>
      </c>
    </row>
    <row r="86" spans="1:14" x14ac:dyDescent="0.25">
      <c r="A86" s="54" t="s">
        <v>68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</row>
    <row r="87" spans="1:14" hidden="1" x14ac:dyDescent="0.25">
      <c r="A87" s="76" t="s">
        <v>27</v>
      </c>
      <c r="B87" s="77"/>
      <c r="C87" s="18">
        <f t="shared" ref="C87:D88" si="55">I87+L87+F87</f>
        <v>0</v>
      </c>
      <c r="D87" s="18">
        <f t="shared" si="55"/>
        <v>0</v>
      </c>
      <c r="E87" s="18" t="e">
        <f t="shared" ref="E87:E100" si="56">D87/C87*100</f>
        <v>#DIV/0!</v>
      </c>
      <c r="F87" s="15"/>
      <c r="G87" s="15"/>
      <c r="H87" s="11"/>
      <c r="I87" s="15"/>
      <c r="J87" s="15"/>
      <c r="K87" s="11"/>
      <c r="L87" s="15"/>
      <c r="M87" s="15"/>
      <c r="N87" s="18" t="e">
        <f t="shared" si="23"/>
        <v>#DIV/0!</v>
      </c>
    </row>
    <row r="88" spans="1:14" ht="51" customHeight="1" x14ac:dyDescent="0.25">
      <c r="A88" s="66" t="s">
        <v>132</v>
      </c>
      <c r="B88" s="71"/>
      <c r="C88" s="18">
        <f t="shared" si="55"/>
        <v>1643</v>
      </c>
      <c r="D88" s="18">
        <f t="shared" si="55"/>
        <v>1643</v>
      </c>
      <c r="E88" s="18">
        <f t="shared" si="56"/>
        <v>100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1643</v>
      </c>
      <c r="M88" s="11">
        <v>1643</v>
      </c>
      <c r="N88" s="18">
        <f t="shared" si="23"/>
        <v>100</v>
      </c>
    </row>
    <row r="89" spans="1:14" x14ac:dyDescent="0.25">
      <c r="A89" s="78" t="s">
        <v>51</v>
      </c>
      <c r="B89" s="79"/>
      <c r="C89" s="24">
        <f>C87+C88</f>
        <v>1643</v>
      </c>
      <c r="D89" s="24">
        <f>D87+D88</f>
        <v>1643</v>
      </c>
      <c r="E89" s="19">
        <f t="shared" si="56"/>
        <v>100</v>
      </c>
      <c r="F89" s="24">
        <f>F87+F88</f>
        <v>0</v>
      </c>
      <c r="G89" s="24">
        <f>G87</f>
        <v>0</v>
      </c>
      <c r="H89" s="18"/>
      <c r="I89" s="24">
        <f>I87+I88</f>
        <v>0</v>
      </c>
      <c r="J89" s="24">
        <f>J87+J88</f>
        <v>0</v>
      </c>
      <c r="K89" s="19"/>
      <c r="L89" s="24">
        <f>L87+L88</f>
        <v>1643</v>
      </c>
      <c r="M89" s="24">
        <f>M87+M88</f>
        <v>1643</v>
      </c>
      <c r="N89" s="19">
        <f t="shared" si="23"/>
        <v>100</v>
      </c>
    </row>
    <row r="90" spans="1:14" x14ac:dyDescent="0.25">
      <c r="A90" s="54" t="s">
        <v>69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9"/>
    </row>
    <row r="91" spans="1:14" x14ac:dyDescent="0.25">
      <c r="A91" s="66" t="s">
        <v>27</v>
      </c>
      <c r="B91" s="51"/>
      <c r="C91" s="18">
        <f t="shared" ref="C91:D92" si="57">I91+L91+F91</f>
        <v>5927.5</v>
      </c>
      <c r="D91" s="18">
        <f t="shared" si="57"/>
        <v>2093.5</v>
      </c>
      <c r="E91" s="18">
        <f t="shared" si="56"/>
        <v>35.318431041754536</v>
      </c>
      <c r="F91" s="46">
        <v>0</v>
      </c>
      <c r="G91" s="46">
        <v>0</v>
      </c>
      <c r="H91" s="46">
        <v>0</v>
      </c>
      <c r="I91" s="47">
        <v>0</v>
      </c>
      <c r="J91" s="47">
        <v>0</v>
      </c>
      <c r="K91" s="11">
        <v>0</v>
      </c>
      <c r="L91" s="43">
        <v>5927.5</v>
      </c>
      <c r="M91" s="43">
        <v>2093.5</v>
      </c>
      <c r="N91" s="18">
        <f t="shared" si="23"/>
        <v>35.318431041754536</v>
      </c>
    </row>
    <row r="92" spans="1:14" ht="48.75" hidden="1" customHeight="1" x14ac:dyDescent="0.25">
      <c r="A92" s="66" t="s">
        <v>132</v>
      </c>
      <c r="B92" s="71"/>
      <c r="C92" s="18">
        <f t="shared" si="57"/>
        <v>0</v>
      </c>
      <c r="D92" s="18">
        <f t="shared" si="57"/>
        <v>0</v>
      </c>
      <c r="E92" s="18" t="e">
        <f t="shared" si="56"/>
        <v>#DIV/0!</v>
      </c>
      <c r="F92" s="13"/>
      <c r="G92" s="13"/>
      <c r="H92" s="11"/>
      <c r="I92" s="13"/>
      <c r="J92" s="13"/>
      <c r="K92" s="18" t="e">
        <f t="shared" ref="K92" si="58">J92/I92*100</f>
        <v>#DIV/0!</v>
      </c>
      <c r="L92" s="13"/>
      <c r="M92" s="13"/>
      <c r="N92" s="18" t="e">
        <f t="shared" si="23"/>
        <v>#DIV/0!</v>
      </c>
    </row>
    <row r="93" spans="1:14" x14ac:dyDescent="0.25">
      <c r="A93" s="78" t="s">
        <v>51</v>
      </c>
      <c r="B93" s="79"/>
      <c r="C93" s="19">
        <f>C91+C92</f>
        <v>5927.5</v>
      </c>
      <c r="D93" s="19">
        <f>D91+D92</f>
        <v>2093.5</v>
      </c>
      <c r="E93" s="19">
        <f t="shared" si="56"/>
        <v>35.318431041754536</v>
      </c>
      <c r="F93" s="19">
        <f>F91+F92</f>
        <v>0</v>
      </c>
      <c r="G93" s="19">
        <f>G91+G92</f>
        <v>0</v>
      </c>
      <c r="H93" s="18"/>
      <c r="I93" s="19">
        <f>I91+I92</f>
        <v>0</v>
      </c>
      <c r="J93" s="19">
        <f>J91+J92</f>
        <v>0</v>
      </c>
      <c r="K93" s="18"/>
      <c r="L93" s="19">
        <f>L91+L92</f>
        <v>5927.5</v>
      </c>
      <c r="M93" s="19">
        <f>M91+M92</f>
        <v>2093.5</v>
      </c>
      <c r="N93" s="19">
        <f t="shared" si="23"/>
        <v>35.318431041754536</v>
      </c>
    </row>
    <row r="94" spans="1:14" x14ac:dyDescent="0.25">
      <c r="A94" s="54" t="s">
        <v>70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9"/>
    </row>
    <row r="95" spans="1:14" x14ac:dyDescent="0.25">
      <c r="A95" s="66" t="s">
        <v>27</v>
      </c>
      <c r="B95" s="51"/>
      <c r="C95" s="18">
        <f t="shared" ref="C95:D95" si="59">I95+L95+F95</f>
        <v>13691.9</v>
      </c>
      <c r="D95" s="18">
        <f t="shared" si="59"/>
        <v>5358.8</v>
      </c>
      <c r="E95" s="18">
        <f t="shared" si="56"/>
        <v>39.138468729686899</v>
      </c>
      <c r="F95" s="12">
        <v>0</v>
      </c>
      <c r="G95" s="12">
        <v>0</v>
      </c>
      <c r="H95" s="11">
        <v>0</v>
      </c>
      <c r="I95" s="15">
        <v>0</v>
      </c>
      <c r="J95" s="15">
        <v>0</v>
      </c>
      <c r="K95" s="11">
        <v>0</v>
      </c>
      <c r="L95" s="11">
        <v>13691.9</v>
      </c>
      <c r="M95" s="11">
        <v>5358.8</v>
      </c>
      <c r="N95" s="18">
        <f t="shared" si="23"/>
        <v>39.138468729686899</v>
      </c>
    </row>
    <row r="96" spans="1:14" x14ac:dyDescent="0.25">
      <c r="A96" s="52" t="s">
        <v>51</v>
      </c>
      <c r="B96" s="75"/>
      <c r="C96" s="19">
        <f>C95</f>
        <v>13691.9</v>
      </c>
      <c r="D96" s="19">
        <f>D95</f>
        <v>5358.8</v>
      </c>
      <c r="E96" s="19">
        <f t="shared" si="56"/>
        <v>39.138468729686899</v>
      </c>
      <c r="F96" s="19">
        <f>F95</f>
        <v>0</v>
      </c>
      <c r="G96" s="19">
        <f>G95</f>
        <v>0</v>
      </c>
      <c r="H96" s="18"/>
      <c r="I96" s="19">
        <f>I95</f>
        <v>0</v>
      </c>
      <c r="J96" s="19">
        <f>J95</f>
        <v>0</v>
      </c>
      <c r="K96" s="18"/>
      <c r="L96" s="19">
        <f t="shared" ref="L96:M96" si="60">L95</f>
        <v>13691.9</v>
      </c>
      <c r="M96" s="19">
        <f t="shared" si="60"/>
        <v>5358.8</v>
      </c>
      <c r="N96" s="21">
        <f t="shared" si="23"/>
        <v>39.138468729686899</v>
      </c>
    </row>
    <row r="97" spans="1:14" ht="30.75" hidden="1" customHeight="1" x14ac:dyDescent="0.25">
      <c r="A97" s="54" t="s">
        <v>133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6"/>
    </row>
    <row r="98" spans="1:14" ht="51" hidden="1" customHeight="1" x14ac:dyDescent="0.25">
      <c r="A98" s="66" t="s">
        <v>132</v>
      </c>
      <c r="B98" s="71"/>
      <c r="C98" s="18">
        <f t="shared" ref="C98" si="61">I98+L98+F98</f>
        <v>0</v>
      </c>
      <c r="D98" s="18">
        <f t="shared" ref="D98" si="62">J98+M98+G98</f>
        <v>0</v>
      </c>
      <c r="E98" s="18" t="e">
        <f t="shared" ref="E98:E99" si="63">D98/C98*100</f>
        <v>#DIV/0!</v>
      </c>
      <c r="F98" s="11"/>
      <c r="G98" s="11"/>
      <c r="H98" s="11"/>
      <c r="I98" s="11"/>
      <c r="J98" s="11"/>
      <c r="K98" s="11"/>
      <c r="L98" s="11"/>
      <c r="M98" s="11"/>
      <c r="N98" s="18" t="e">
        <f t="shared" si="23"/>
        <v>#DIV/0!</v>
      </c>
    </row>
    <row r="99" spans="1:14" hidden="1" x14ac:dyDescent="0.25">
      <c r="A99" s="52" t="s">
        <v>51</v>
      </c>
      <c r="B99" s="75"/>
      <c r="C99" s="24">
        <f>C98</f>
        <v>0</v>
      </c>
      <c r="D99" s="24">
        <f>D98</f>
        <v>0</v>
      </c>
      <c r="E99" s="19" t="e">
        <f t="shared" si="63"/>
        <v>#DIV/0!</v>
      </c>
      <c r="F99" s="24">
        <f>F98</f>
        <v>0</v>
      </c>
      <c r="G99" s="24">
        <f>G98</f>
        <v>0</v>
      </c>
      <c r="H99" s="18"/>
      <c r="I99" s="24">
        <f>I98</f>
        <v>0</v>
      </c>
      <c r="J99" s="24">
        <f>J98</f>
        <v>0</v>
      </c>
      <c r="K99" s="18"/>
      <c r="L99" s="24">
        <f>L98</f>
        <v>0</v>
      </c>
      <c r="M99" s="24">
        <f>M98</f>
        <v>0</v>
      </c>
      <c r="N99" s="19" t="e">
        <f t="shared" si="23"/>
        <v>#DIV/0!</v>
      </c>
    </row>
    <row r="100" spans="1:14" x14ac:dyDescent="0.25">
      <c r="A100" s="60" t="s">
        <v>57</v>
      </c>
      <c r="B100" s="61"/>
      <c r="C100" s="19">
        <f>C82+C85+C89+C93+C96+C99</f>
        <v>24059.5</v>
      </c>
      <c r="D100" s="19">
        <f>D82+D85+D89+D93+D96+D99</f>
        <v>11695.400000000001</v>
      </c>
      <c r="E100" s="19">
        <f t="shared" si="56"/>
        <v>48.610320247719201</v>
      </c>
      <c r="F100" s="19">
        <f>F82+F85+F89+F93+F96+F99</f>
        <v>253.9</v>
      </c>
      <c r="G100" s="19">
        <f>G82+G85+G89+G93+G96+G99</f>
        <v>253.8</v>
      </c>
      <c r="H100" s="19">
        <f>G100/F100*100</f>
        <v>99.96061441512407</v>
      </c>
      <c r="I100" s="19">
        <f>I82+I85+I89+I93+I96+I99</f>
        <v>1166.5</v>
      </c>
      <c r="J100" s="19">
        <f>J82+J85+J89+J93+J96+J99</f>
        <v>1166.4000000000001</v>
      </c>
      <c r="K100" s="19">
        <f t="shared" ref="K100:K101" si="64">J100/I100*100</f>
        <v>99.991427346763828</v>
      </c>
      <c r="L100" s="19">
        <f>L82+L85+L89+L93+L96+L99</f>
        <v>22639.1</v>
      </c>
      <c r="M100" s="19">
        <f>M82+M85+M89+M93+M96+M99</f>
        <v>10275.200000000001</v>
      </c>
      <c r="N100" s="19">
        <f t="shared" si="23"/>
        <v>45.386963262673873</v>
      </c>
    </row>
    <row r="101" spans="1:14" x14ac:dyDescent="0.25">
      <c r="A101" s="78" t="s">
        <v>31</v>
      </c>
      <c r="B101" s="80"/>
      <c r="C101" s="21">
        <f>C78+C100</f>
        <v>131358</v>
      </c>
      <c r="D101" s="21">
        <f>D78+D100</f>
        <v>14695.300000000001</v>
      </c>
      <c r="E101" s="21">
        <f t="shared" ref="E101" si="65">D101/C101*100</f>
        <v>11.187213569025108</v>
      </c>
      <c r="F101" s="21">
        <f>F78+F100</f>
        <v>50217.700000000004</v>
      </c>
      <c r="G101" s="21">
        <f>G78+G100</f>
        <v>253.8</v>
      </c>
      <c r="H101" s="21">
        <f>G101/F101*100</f>
        <v>0.50539949061784983</v>
      </c>
      <c r="I101" s="21">
        <f>I78+I100</f>
        <v>47752.1</v>
      </c>
      <c r="J101" s="21">
        <f>J78+J100</f>
        <v>1166.4000000000001</v>
      </c>
      <c r="K101" s="21">
        <f t="shared" si="64"/>
        <v>2.4426150891793244</v>
      </c>
      <c r="L101" s="21">
        <f>L78+L100</f>
        <v>33388.199999999997</v>
      </c>
      <c r="M101" s="21">
        <f>M78+M100</f>
        <v>13275.1</v>
      </c>
      <c r="N101" s="21">
        <f t="shared" si="23"/>
        <v>39.759855278212072</v>
      </c>
    </row>
    <row r="102" spans="1:14" ht="22.5" customHeight="1" x14ac:dyDescent="0.35">
      <c r="A102" s="32" t="s">
        <v>17</v>
      </c>
      <c r="B102" s="83" t="s">
        <v>4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5"/>
    </row>
    <row r="103" spans="1:14" x14ac:dyDescent="0.25">
      <c r="A103" s="62" t="s">
        <v>53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4"/>
    </row>
    <row r="104" spans="1:14" ht="22.5" customHeight="1" x14ac:dyDescent="0.25">
      <c r="A104" s="54" t="s">
        <v>127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6"/>
    </row>
    <row r="105" spans="1:14" ht="33" customHeight="1" x14ac:dyDescent="0.25">
      <c r="A105" s="76" t="s">
        <v>122</v>
      </c>
      <c r="B105" s="80"/>
      <c r="C105" s="18">
        <f t="shared" ref="C105" si="66">I105+L105+F105</f>
        <v>8852.7000000000007</v>
      </c>
      <c r="D105" s="18">
        <f>J105+M105+G105</f>
        <v>0</v>
      </c>
      <c r="E105" s="18">
        <f t="shared" ref="E105:E106" si="67">D105/C105*100</f>
        <v>0</v>
      </c>
      <c r="F105" s="11">
        <v>0</v>
      </c>
      <c r="G105" s="11">
        <v>0</v>
      </c>
      <c r="H105" s="11">
        <v>0</v>
      </c>
      <c r="I105" s="11">
        <v>7269.7</v>
      </c>
      <c r="J105" s="11">
        <v>0</v>
      </c>
      <c r="K105" s="11">
        <v>0</v>
      </c>
      <c r="L105" s="11">
        <v>1583</v>
      </c>
      <c r="M105" s="11">
        <v>0</v>
      </c>
      <c r="N105" s="18">
        <f t="shared" si="23"/>
        <v>0</v>
      </c>
    </row>
    <row r="106" spans="1:14" ht="15.75" customHeight="1" x14ac:dyDescent="0.25">
      <c r="A106" s="86" t="s">
        <v>52</v>
      </c>
      <c r="B106" s="86"/>
      <c r="C106" s="19">
        <f>C105</f>
        <v>8852.7000000000007</v>
      </c>
      <c r="D106" s="19">
        <f>D105</f>
        <v>0</v>
      </c>
      <c r="E106" s="19">
        <f t="shared" si="67"/>
        <v>0</v>
      </c>
      <c r="F106" s="19">
        <f>F105</f>
        <v>0</v>
      </c>
      <c r="G106" s="19">
        <f>G105</f>
        <v>0</v>
      </c>
      <c r="H106" s="18"/>
      <c r="I106" s="19">
        <f t="shared" ref="I106:M106" si="68">I105</f>
        <v>7269.7</v>
      </c>
      <c r="J106" s="19">
        <f t="shared" si="68"/>
        <v>0</v>
      </c>
      <c r="K106" s="18"/>
      <c r="L106" s="19">
        <f t="shared" si="68"/>
        <v>1583</v>
      </c>
      <c r="M106" s="19">
        <f t="shared" si="68"/>
        <v>0</v>
      </c>
      <c r="N106" s="19">
        <f t="shared" si="23"/>
        <v>0</v>
      </c>
    </row>
    <row r="107" spans="1:14" ht="15.75" hidden="1" customHeight="1" x14ac:dyDescent="0.25">
      <c r="A107" s="54" t="s">
        <v>128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6"/>
    </row>
    <row r="108" spans="1:14" ht="35.25" hidden="1" customHeight="1" x14ac:dyDescent="0.25">
      <c r="A108" s="66" t="s">
        <v>28</v>
      </c>
      <c r="B108" s="51"/>
      <c r="C108" s="18">
        <f t="shared" ref="C108" si="69">I108+L108+F108</f>
        <v>0</v>
      </c>
      <c r="D108" s="18">
        <f>J108+M108+G108</f>
        <v>0</v>
      </c>
      <c r="E108" s="18" t="e">
        <f t="shared" ref="E108:E110" si="70">D108/C108*100</f>
        <v>#DIV/0!</v>
      </c>
      <c r="F108" s="11"/>
      <c r="G108" s="11"/>
      <c r="H108" s="11"/>
      <c r="I108" s="11"/>
      <c r="J108" s="11"/>
      <c r="K108" s="11"/>
      <c r="L108" s="11"/>
      <c r="M108" s="11"/>
      <c r="N108" s="18" t="e">
        <f t="shared" ref="N108:N110" si="71">M108/L108*100</f>
        <v>#DIV/0!</v>
      </c>
    </row>
    <row r="109" spans="1:14" ht="15.75" hidden="1" customHeight="1" x14ac:dyDescent="0.25">
      <c r="A109" s="86" t="s">
        <v>52</v>
      </c>
      <c r="B109" s="86"/>
      <c r="C109" s="19">
        <f>C108</f>
        <v>0</v>
      </c>
      <c r="D109" s="19">
        <f>D108</f>
        <v>0</v>
      </c>
      <c r="E109" s="19" t="e">
        <f t="shared" si="70"/>
        <v>#DIV/0!</v>
      </c>
      <c r="F109" s="19">
        <f>F108</f>
        <v>0</v>
      </c>
      <c r="G109" s="19">
        <f>G108</f>
        <v>0</v>
      </c>
      <c r="H109" s="18"/>
      <c r="I109" s="19">
        <f t="shared" ref="I109:J109" si="72">I108</f>
        <v>0</v>
      </c>
      <c r="J109" s="19">
        <f t="shared" si="72"/>
        <v>0</v>
      </c>
      <c r="K109" s="18"/>
      <c r="L109" s="19">
        <f t="shared" ref="L109:M109" si="73">L108</f>
        <v>0</v>
      </c>
      <c r="M109" s="19">
        <f t="shared" si="73"/>
        <v>0</v>
      </c>
      <c r="N109" s="19" t="e">
        <f t="shared" si="71"/>
        <v>#DIV/0!</v>
      </c>
    </row>
    <row r="110" spans="1:14" ht="15.75" customHeight="1" x14ac:dyDescent="0.25">
      <c r="A110" s="65" t="s">
        <v>56</v>
      </c>
      <c r="B110" s="65"/>
      <c r="C110" s="41">
        <f>C106+C109</f>
        <v>8852.7000000000007</v>
      </c>
      <c r="D110" s="41">
        <f>D106+D109</f>
        <v>0</v>
      </c>
      <c r="E110" s="19">
        <f t="shared" si="70"/>
        <v>0</v>
      </c>
      <c r="F110" s="41">
        <f>F106+F109</f>
        <v>0</v>
      </c>
      <c r="G110" s="41">
        <f>G106+G109</f>
        <v>0</v>
      </c>
      <c r="H110" s="38"/>
      <c r="I110" s="41">
        <f>I106+I109</f>
        <v>7269.7</v>
      </c>
      <c r="J110" s="41">
        <f>J106+J109</f>
        <v>0</v>
      </c>
      <c r="K110" s="38"/>
      <c r="L110" s="41">
        <f>L106+L109</f>
        <v>1583</v>
      </c>
      <c r="M110" s="41">
        <f>M106+M109</f>
        <v>0</v>
      </c>
      <c r="N110" s="19">
        <f t="shared" si="71"/>
        <v>0</v>
      </c>
    </row>
    <row r="111" spans="1:14" ht="15.75" customHeight="1" x14ac:dyDescent="0.25">
      <c r="A111" s="62" t="s">
        <v>54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4"/>
    </row>
    <row r="112" spans="1:14" ht="15.75" customHeight="1" x14ac:dyDescent="0.25">
      <c r="A112" s="57" t="s">
        <v>71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4" x14ac:dyDescent="0.25">
      <c r="A113" s="76" t="s">
        <v>27</v>
      </c>
      <c r="B113" s="80"/>
      <c r="C113" s="18">
        <f t="shared" ref="C113" si="74">I113+L113+F113</f>
        <v>75</v>
      </c>
      <c r="D113" s="18">
        <f t="shared" ref="D113" si="75">J113+M113+G113</f>
        <v>0</v>
      </c>
      <c r="E113" s="18">
        <f t="shared" ref="E113:E114" si="76">D113/C113*100</f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75</v>
      </c>
      <c r="M113" s="11">
        <v>0</v>
      </c>
      <c r="N113" s="18">
        <f t="shared" si="23"/>
        <v>0</v>
      </c>
    </row>
    <row r="114" spans="1:14" ht="17.25" customHeight="1" x14ac:dyDescent="0.25">
      <c r="A114" s="52" t="s">
        <v>51</v>
      </c>
      <c r="B114" s="70"/>
      <c r="C114" s="19">
        <f>C113</f>
        <v>75</v>
      </c>
      <c r="D114" s="19">
        <f>D113</f>
        <v>0</v>
      </c>
      <c r="E114" s="19">
        <f t="shared" si="76"/>
        <v>0</v>
      </c>
      <c r="F114" s="19">
        <f>F113</f>
        <v>0</v>
      </c>
      <c r="G114" s="19">
        <f>G113</f>
        <v>0</v>
      </c>
      <c r="H114" s="18"/>
      <c r="I114" s="19">
        <f>I113</f>
        <v>0</v>
      </c>
      <c r="J114" s="19">
        <f>J113</f>
        <v>0</v>
      </c>
      <c r="K114" s="19"/>
      <c r="L114" s="19">
        <f>SUM(L113:L113)</f>
        <v>75</v>
      </c>
      <c r="M114" s="19">
        <f>SUM(M113:M113)</f>
        <v>0</v>
      </c>
      <c r="N114" s="19">
        <f t="shared" si="23"/>
        <v>0</v>
      </c>
    </row>
    <row r="115" spans="1:14" ht="31.5" customHeight="1" x14ac:dyDescent="0.25">
      <c r="A115" s="110" t="s">
        <v>72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2"/>
    </row>
    <row r="116" spans="1:14" ht="17.25" customHeight="1" x14ac:dyDescent="0.25">
      <c r="A116" s="76" t="s">
        <v>27</v>
      </c>
      <c r="B116" s="80"/>
      <c r="C116" s="18">
        <f t="shared" ref="C116:C118" si="77">I116+L116+F116</f>
        <v>120</v>
      </c>
      <c r="D116" s="18">
        <f t="shared" ref="D116:D118" si="78">J116+M116+G116</f>
        <v>20</v>
      </c>
      <c r="E116" s="18">
        <f t="shared" ref="E116:E119" si="79">D116/C116*100</f>
        <v>16.666666666666664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120</v>
      </c>
      <c r="M116" s="11">
        <v>20</v>
      </c>
      <c r="N116" s="18">
        <f t="shared" si="23"/>
        <v>16.666666666666664</v>
      </c>
    </row>
    <row r="117" spans="1:14" ht="32.25" customHeight="1" x14ac:dyDescent="0.25">
      <c r="A117" s="116" t="s">
        <v>28</v>
      </c>
      <c r="B117" s="117"/>
      <c r="C117" s="38">
        <f t="shared" si="77"/>
        <v>357</v>
      </c>
      <c r="D117" s="38">
        <f t="shared" si="78"/>
        <v>357</v>
      </c>
      <c r="E117" s="38">
        <f t="shared" si="79"/>
        <v>100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357</v>
      </c>
      <c r="M117" s="15">
        <v>357</v>
      </c>
      <c r="N117" s="38">
        <f t="shared" si="23"/>
        <v>100</v>
      </c>
    </row>
    <row r="118" spans="1:14" ht="32.25" hidden="1" customHeight="1" x14ac:dyDescent="0.25">
      <c r="A118" s="116" t="s">
        <v>29</v>
      </c>
      <c r="B118" s="117"/>
      <c r="C118" s="38">
        <f t="shared" si="77"/>
        <v>0</v>
      </c>
      <c r="D118" s="38">
        <f t="shared" si="78"/>
        <v>0</v>
      </c>
      <c r="E118" s="38" t="e">
        <f t="shared" si="79"/>
        <v>#DIV/0!</v>
      </c>
      <c r="F118" s="12"/>
      <c r="G118" s="12"/>
      <c r="H118" s="15"/>
      <c r="I118" s="12"/>
      <c r="J118" s="12"/>
      <c r="K118" s="15"/>
      <c r="L118" s="15"/>
      <c r="M118" s="15"/>
      <c r="N118" s="38" t="e">
        <f t="shared" si="23"/>
        <v>#DIV/0!</v>
      </c>
    </row>
    <row r="119" spans="1:14" ht="17.25" customHeight="1" x14ac:dyDescent="0.25">
      <c r="A119" s="87" t="s">
        <v>51</v>
      </c>
      <c r="B119" s="61"/>
      <c r="C119" s="19">
        <f>C116+C117+C118</f>
        <v>477</v>
      </c>
      <c r="D119" s="19">
        <f>D116+D117+D118</f>
        <v>377</v>
      </c>
      <c r="E119" s="38">
        <f t="shared" si="79"/>
        <v>79.035639412997909</v>
      </c>
      <c r="F119" s="19">
        <f>F116+F117+F118</f>
        <v>0</v>
      </c>
      <c r="G119" s="19">
        <f>G116+G117+G118</f>
        <v>0</v>
      </c>
      <c r="H119" s="38"/>
      <c r="I119" s="19">
        <f>I116+I117+I118</f>
        <v>0</v>
      </c>
      <c r="J119" s="19">
        <f>J116+J117+J118</f>
        <v>0</v>
      </c>
      <c r="K119" s="38"/>
      <c r="L119" s="19">
        <f>L116+L117+L118</f>
        <v>477</v>
      </c>
      <c r="M119" s="19">
        <f>M116+M117+M118</f>
        <v>377</v>
      </c>
      <c r="N119" s="19">
        <f t="shared" ref="N119" si="80">N116+N117</f>
        <v>116.66666666666666</v>
      </c>
    </row>
    <row r="120" spans="1:14" hidden="1" x14ac:dyDescent="0.25">
      <c r="A120" s="115" t="s">
        <v>119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</row>
    <row r="121" spans="1:14" ht="30.75" hidden="1" customHeight="1" x14ac:dyDescent="0.25">
      <c r="A121" s="116" t="s">
        <v>28</v>
      </c>
      <c r="B121" s="117"/>
      <c r="C121" s="38">
        <f t="shared" ref="C121:D122" si="81">I121+L121+F121</f>
        <v>0</v>
      </c>
      <c r="D121" s="38">
        <f t="shared" ref="D121" si="82">J121+M121+G121</f>
        <v>0</v>
      </c>
      <c r="E121" s="38" t="e">
        <f t="shared" ref="E121:E122" si="83">D121/C121*100</f>
        <v>#DIV/0!</v>
      </c>
      <c r="F121" s="48"/>
      <c r="G121" s="48"/>
      <c r="H121" s="48"/>
      <c r="I121" s="48"/>
      <c r="J121" s="48"/>
      <c r="K121" s="48"/>
      <c r="L121" s="15">
        <v>0</v>
      </c>
      <c r="M121" s="49">
        <v>0</v>
      </c>
      <c r="N121" s="38" t="e">
        <f t="shared" si="23"/>
        <v>#DIV/0!</v>
      </c>
    </row>
    <row r="122" spans="1:14" ht="17.25" hidden="1" customHeight="1" x14ac:dyDescent="0.25">
      <c r="A122" s="87" t="s">
        <v>51</v>
      </c>
      <c r="B122" s="61"/>
      <c r="C122" s="19">
        <f t="shared" si="81"/>
        <v>0</v>
      </c>
      <c r="D122" s="19">
        <f t="shared" si="81"/>
        <v>0</v>
      </c>
      <c r="E122" s="19" t="e">
        <f t="shared" si="83"/>
        <v>#DIV/0!</v>
      </c>
      <c r="F122" s="19">
        <f>F121</f>
        <v>0</v>
      </c>
      <c r="G122" s="19">
        <f>G121</f>
        <v>0</v>
      </c>
      <c r="H122" s="38"/>
      <c r="I122" s="19">
        <f>I121</f>
        <v>0</v>
      </c>
      <c r="J122" s="19">
        <f>J121</f>
        <v>0</v>
      </c>
      <c r="K122" s="38"/>
      <c r="L122" s="19">
        <f>L121</f>
        <v>0</v>
      </c>
      <c r="M122" s="19">
        <f>M121</f>
        <v>0</v>
      </c>
      <c r="N122" s="38" t="e">
        <f t="shared" si="23"/>
        <v>#DIV/0!</v>
      </c>
    </row>
    <row r="123" spans="1:14" ht="17.25" customHeight="1" x14ac:dyDescent="0.25">
      <c r="A123" s="60" t="s">
        <v>57</v>
      </c>
      <c r="B123" s="61"/>
      <c r="C123" s="19">
        <f>C114+C119+C122</f>
        <v>552</v>
      </c>
      <c r="D123" s="19">
        <f>D114+D119+D122</f>
        <v>377</v>
      </c>
      <c r="E123" s="19">
        <f>D123/C123*100</f>
        <v>68.29710144927536</v>
      </c>
      <c r="F123" s="19">
        <f>F114+F119+F122</f>
        <v>0</v>
      </c>
      <c r="G123" s="19">
        <f>G114+G119+G122</f>
        <v>0</v>
      </c>
      <c r="H123" s="38"/>
      <c r="I123" s="19">
        <f>I114+I119+I122</f>
        <v>0</v>
      </c>
      <c r="J123" s="19">
        <f>J114+J119+J122</f>
        <v>0</v>
      </c>
      <c r="K123" s="38"/>
      <c r="L123" s="19">
        <f>L114+L119+L122</f>
        <v>552</v>
      </c>
      <c r="M123" s="19">
        <f>M114+M119+M122</f>
        <v>377</v>
      </c>
      <c r="N123" s="19">
        <f>N117+N119</f>
        <v>216.66666666666666</v>
      </c>
    </row>
    <row r="124" spans="1:14" ht="15.75" customHeight="1" x14ac:dyDescent="0.25">
      <c r="A124" s="78" t="s">
        <v>31</v>
      </c>
      <c r="B124" s="80"/>
      <c r="C124" s="21">
        <f>C110+C123</f>
        <v>9404.7000000000007</v>
      </c>
      <c r="D124" s="21">
        <f t="shared" ref="D124:M124" si="84">D110+D123</f>
        <v>377</v>
      </c>
      <c r="E124" s="18">
        <f>D124/C124*100</f>
        <v>4.0086339808818989</v>
      </c>
      <c r="F124" s="21">
        <f t="shared" si="84"/>
        <v>0</v>
      </c>
      <c r="G124" s="21">
        <f t="shared" si="84"/>
        <v>0</v>
      </c>
      <c r="H124" s="21">
        <f t="shared" si="84"/>
        <v>0</v>
      </c>
      <c r="I124" s="21">
        <f t="shared" si="84"/>
        <v>7269.7</v>
      </c>
      <c r="J124" s="21">
        <f t="shared" si="84"/>
        <v>0</v>
      </c>
      <c r="K124" s="21">
        <f t="shared" si="84"/>
        <v>0</v>
      </c>
      <c r="L124" s="21">
        <f t="shared" si="84"/>
        <v>2135</v>
      </c>
      <c r="M124" s="21">
        <f t="shared" si="84"/>
        <v>377</v>
      </c>
      <c r="N124" s="21">
        <f>N119+N120</f>
        <v>116.66666666666666</v>
      </c>
    </row>
    <row r="125" spans="1:14" s="8" customFormat="1" ht="16.5" customHeight="1" x14ac:dyDescent="0.35">
      <c r="A125" s="32" t="s">
        <v>18</v>
      </c>
      <c r="B125" s="83" t="s">
        <v>5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5"/>
    </row>
    <row r="126" spans="1:14" s="8" customFormat="1" ht="16.5" customHeight="1" x14ac:dyDescent="0.25">
      <c r="A126" s="62" t="s">
        <v>54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4"/>
    </row>
    <row r="127" spans="1:14" ht="32.25" customHeight="1" x14ac:dyDescent="0.25">
      <c r="A127" s="54" t="s">
        <v>73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6"/>
    </row>
    <row r="128" spans="1:14" s="2" customFormat="1" x14ac:dyDescent="0.25">
      <c r="A128" s="50" t="s">
        <v>27</v>
      </c>
      <c r="B128" s="51"/>
      <c r="C128" s="18">
        <f t="shared" ref="C128" si="85">I128+L128+F128</f>
        <v>28663.200000000001</v>
      </c>
      <c r="D128" s="18">
        <f t="shared" ref="D128" si="86">J128+M128+G128</f>
        <v>12132.5</v>
      </c>
      <c r="E128" s="18">
        <f t="shared" ref="E128:E129" si="87">D128/C128*100</f>
        <v>42.327793128471349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28663.200000000001</v>
      </c>
      <c r="M128" s="11">
        <v>12132.5</v>
      </c>
      <c r="N128" s="18">
        <f t="shared" si="23"/>
        <v>42.327793128471349</v>
      </c>
    </row>
    <row r="129" spans="1:17" x14ac:dyDescent="0.25">
      <c r="A129" s="78" t="s">
        <v>51</v>
      </c>
      <c r="B129" s="72"/>
      <c r="C129" s="19">
        <f>C128</f>
        <v>28663.200000000001</v>
      </c>
      <c r="D129" s="19">
        <f>D128</f>
        <v>12132.5</v>
      </c>
      <c r="E129" s="19">
        <f t="shared" si="87"/>
        <v>42.327793128471349</v>
      </c>
      <c r="F129" s="19">
        <f>F128</f>
        <v>0</v>
      </c>
      <c r="G129" s="19">
        <f>G128</f>
        <v>0</v>
      </c>
      <c r="H129" s="18"/>
      <c r="I129" s="19">
        <f>I128</f>
        <v>0</v>
      </c>
      <c r="J129" s="19">
        <f>J128</f>
        <v>0</v>
      </c>
      <c r="K129" s="18"/>
      <c r="L129" s="19">
        <f>L128</f>
        <v>28663.200000000001</v>
      </c>
      <c r="M129" s="19">
        <f>M128</f>
        <v>12132.5</v>
      </c>
      <c r="N129" s="19">
        <f t="shared" si="23"/>
        <v>42.327793128471349</v>
      </c>
    </row>
    <row r="130" spans="1:17" ht="25.5" customHeight="1" x14ac:dyDescent="0.25">
      <c r="A130" s="57" t="s">
        <v>74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9"/>
    </row>
    <row r="131" spans="1:17" x14ac:dyDescent="0.25">
      <c r="A131" s="50" t="s">
        <v>27</v>
      </c>
      <c r="B131" s="51"/>
      <c r="C131" s="18">
        <f t="shared" ref="C131" si="88">I131+L131+F131</f>
        <v>17305</v>
      </c>
      <c r="D131" s="18">
        <f t="shared" ref="D131" si="89">J131+M131+G131</f>
        <v>8714.2000000000007</v>
      </c>
      <c r="E131" s="18">
        <f t="shared" ref="E131:E132" si="90">D131/C131*100</f>
        <v>50.356544351343544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17305</v>
      </c>
      <c r="M131" s="11">
        <v>8714.2000000000007</v>
      </c>
      <c r="N131" s="18">
        <f t="shared" ref="N131:N179" si="91">M131/L131*100</f>
        <v>50.356544351343544</v>
      </c>
    </row>
    <row r="132" spans="1:17" x14ac:dyDescent="0.25">
      <c r="A132" s="69" t="s">
        <v>51</v>
      </c>
      <c r="B132" s="70"/>
      <c r="C132" s="19">
        <f>C131</f>
        <v>17305</v>
      </c>
      <c r="D132" s="19">
        <f>D131</f>
        <v>8714.2000000000007</v>
      </c>
      <c r="E132" s="19">
        <f t="shared" si="90"/>
        <v>50.356544351343544</v>
      </c>
      <c r="F132" s="19">
        <f>F131</f>
        <v>0</v>
      </c>
      <c r="G132" s="19">
        <f>G131</f>
        <v>0</v>
      </c>
      <c r="H132" s="18"/>
      <c r="I132" s="19">
        <f>I131</f>
        <v>0</v>
      </c>
      <c r="J132" s="19">
        <f>J131</f>
        <v>0</v>
      </c>
      <c r="K132" s="18"/>
      <c r="L132" s="19">
        <f>L131</f>
        <v>17305</v>
      </c>
      <c r="M132" s="19">
        <f>M131</f>
        <v>8714.2000000000007</v>
      </c>
      <c r="N132" s="19">
        <f t="shared" si="91"/>
        <v>50.356544351343544</v>
      </c>
    </row>
    <row r="133" spans="1:17" ht="34.5" customHeight="1" x14ac:dyDescent="0.25">
      <c r="A133" s="57" t="s">
        <v>75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9"/>
      <c r="Q133" s="1" t="s">
        <v>41</v>
      </c>
    </row>
    <row r="134" spans="1:17" ht="18.75" customHeight="1" x14ac:dyDescent="0.25">
      <c r="A134" s="50" t="s">
        <v>27</v>
      </c>
      <c r="B134" s="51"/>
      <c r="C134" s="18">
        <f t="shared" ref="C134" si="92">I134+L134+F134</f>
        <v>3519.9</v>
      </c>
      <c r="D134" s="18">
        <f t="shared" ref="D134" si="93">J134+M134+G134</f>
        <v>1881.4</v>
      </c>
      <c r="E134" s="18">
        <f t="shared" ref="E134:E137" si="94">D134/C134*100</f>
        <v>53.450382113128214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3519.9</v>
      </c>
      <c r="M134" s="11">
        <v>1881.4</v>
      </c>
      <c r="N134" s="18">
        <f t="shared" si="91"/>
        <v>53.450382113128214</v>
      </c>
    </row>
    <row r="135" spans="1:17" x14ac:dyDescent="0.25">
      <c r="A135" s="69" t="s">
        <v>51</v>
      </c>
      <c r="B135" s="70"/>
      <c r="C135" s="19">
        <f t="shared" ref="C135" si="95">I135+L135+F135</f>
        <v>3519.9</v>
      </c>
      <c r="D135" s="19">
        <f t="shared" ref="D135" si="96">J135+M135+G135</f>
        <v>1881.4</v>
      </c>
      <c r="E135" s="38">
        <f t="shared" si="94"/>
        <v>53.450382113128214</v>
      </c>
      <c r="F135" s="12">
        <v>0</v>
      </c>
      <c r="G135" s="12">
        <v>0</v>
      </c>
      <c r="H135" s="15">
        <v>0</v>
      </c>
      <c r="I135" s="12">
        <v>0</v>
      </c>
      <c r="J135" s="12">
        <v>0</v>
      </c>
      <c r="K135" s="15">
        <v>0</v>
      </c>
      <c r="L135" s="19">
        <f>SUM(L134:L134)</f>
        <v>3519.9</v>
      </c>
      <c r="M135" s="19">
        <f>SUM(M134:M134)</f>
        <v>1881.4</v>
      </c>
      <c r="N135" s="19">
        <f t="shared" si="91"/>
        <v>53.450382113128214</v>
      </c>
    </row>
    <row r="136" spans="1:17" x14ac:dyDescent="0.25">
      <c r="A136" s="60" t="s">
        <v>57</v>
      </c>
      <c r="B136" s="61"/>
      <c r="C136" s="19">
        <f>C129+C132+C135</f>
        <v>49488.1</v>
      </c>
      <c r="D136" s="19">
        <f>D129+D132+D135</f>
        <v>22728.100000000002</v>
      </c>
      <c r="E136" s="38">
        <f t="shared" si="94"/>
        <v>45.926394426134777</v>
      </c>
      <c r="F136" s="19">
        <f t="shared" ref="F136:G136" si="97">F129+F132+F135</f>
        <v>0</v>
      </c>
      <c r="G136" s="19">
        <f t="shared" si="97"/>
        <v>0</v>
      </c>
      <c r="H136" s="38"/>
      <c r="I136" s="19">
        <f t="shared" ref="I136:J136" si="98">I129+I132+I135</f>
        <v>0</v>
      </c>
      <c r="J136" s="19">
        <f t="shared" si="98"/>
        <v>0</v>
      </c>
      <c r="K136" s="38"/>
      <c r="L136" s="19">
        <f t="shared" ref="L136:M136" si="99">L129+L132+L135</f>
        <v>49488.1</v>
      </c>
      <c r="M136" s="19">
        <f t="shared" si="99"/>
        <v>22728.100000000002</v>
      </c>
      <c r="N136" s="38">
        <f t="shared" si="91"/>
        <v>45.926394426134777</v>
      </c>
    </row>
    <row r="137" spans="1:17" x14ac:dyDescent="0.25">
      <c r="A137" s="67" t="s">
        <v>31</v>
      </c>
      <c r="B137" s="72"/>
      <c r="C137" s="21">
        <f>C136</f>
        <v>49488.1</v>
      </c>
      <c r="D137" s="21">
        <f>D136</f>
        <v>22728.100000000002</v>
      </c>
      <c r="E137" s="21">
        <f t="shared" si="94"/>
        <v>45.926394426134777</v>
      </c>
      <c r="F137" s="21">
        <f>F136</f>
        <v>0</v>
      </c>
      <c r="G137" s="21">
        <f>G136</f>
        <v>0</v>
      </c>
      <c r="H137" s="18"/>
      <c r="I137" s="21">
        <f>I136</f>
        <v>0</v>
      </c>
      <c r="J137" s="21">
        <f>J136</f>
        <v>0</v>
      </c>
      <c r="K137" s="21"/>
      <c r="L137" s="21">
        <f>L136</f>
        <v>49488.1</v>
      </c>
      <c r="M137" s="21">
        <f>M136</f>
        <v>22728.100000000002</v>
      </c>
      <c r="N137" s="21">
        <f t="shared" si="91"/>
        <v>45.926394426134777</v>
      </c>
    </row>
    <row r="138" spans="1:17" ht="21" customHeight="1" x14ac:dyDescent="0.35">
      <c r="A138" s="32" t="s">
        <v>19</v>
      </c>
      <c r="B138" s="83" t="s">
        <v>6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5"/>
    </row>
    <row r="139" spans="1:17" ht="21" customHeight="1" x14ac:dyDescent="0.25">
      <c r="A139" s="62" t="s">
        <v>54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4"/>
    </row>
    <row r="140" spans="1:17" ht="33.75" customHeight="1" x14ac:dyDescent="0.25">
      <c r="A140" s="57" t="s">
        <v>76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9"/>
    </row>
    <row r="141" spans="1:17" x14ac:dyDescent="0.25">
      <c r="A141" s="66" t="s">
        <v>27</v>
      </c>
      <c r="B141" s="51"/>
      <c r="C141" s="18">
        <f t="shared" ref="C141" si="100">I141+L141+F141</f>
        <v>1380</v>
      </c>
      <c r="D141" s="18">
        <f t="shared" ref="D141" si="101">J141+M141+G141</f>
        <v>543.6</v>
      </c>
      <c r="E141" s="18">
        <f t="shared" ref="E141" si="102">D141/C141*100</f>
        <v>39.391304347826086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1380</v>
      </c>
      <c r="M141" s="11">
        <v>543.6</v>
      </c>
      <c r="N141" s="18">
        <f t="shared" ref="N141" si="103">M141/L141*100</f>
        <v>39.391304347826086</v>
      </c>
    </row>
    <row r="142" spans="1:17" ht="28.5" customHeight="1" x14ac:dyDescent="0.25">
      <c r="A142" s="50" t="s">
        <v>28</v>
      </c>
      <c r="B142" s="51"/>
      <c r="C142" s="18">
        <f t="shared" ref="C142" si="104">I142+L142+F142</f>
        <v>120205.9</v>
      </c>
      <c r="D142" s="18">
        <f t="shared" ref="D142" si="105">J142+M142+G142</f>
        <v>50866</v>
      </c>
      <c r="E142" s="18">
        <f t="shared" ref="E142:E146" si="106">D142/C142*100</f>
        <v>42.315726599110363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120205.9</v>
      </c>
      <c r="M142" s="11">
        <v>50866</v>
      </c>
      <c r="N142" s="18">
        <f t="shared" si="91"/>
        <v>42.315726599110363</v>
      </c>
    </row>
    <row r="143" spans="1:17" x14ac:dyDescent="0.25">
      <c r="A143" s="66" t="s">
        <v>29</v>
      </c>
      <c r="B143" s="51"/>
      <c r="C143" s="18">
        <f t="shared" ref="C143:C145" si="107">I143+L143+F143</f>
        <v>7780.6</v>
      </c>
      <c r="D143" s="18">
        <f t="shared" ref="D143:D145" si="108">J143+M143+G143</f>
        <v>3601.2</v>
      </c>
      <c r="E143" s="18">
        <f t="shared" si="106"/>
        <v>46.284348250777569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7780.6</v>
      </c>
      <c r="M143" s="11">
        <v>3601.2</v>
      </c>
      <c r="N143" s="18">
        <f t="shared" si="91"/>
        <v>46.284348250777569</v>
      </c>
    </row>
    <row r="144" spans="1:17" ht="30.75" customHeight="1" x14ac:dyDescent="0.25">
      <c r="A144" s="66" t="s">
        <v>30</v>
      </c>
      <c r="B144" s="51"/>
      <c r="C144" s="18">
        <f t="shared" si="107"/>
        <v>1994.7</v>
      </c>
      <c r="D144" s="18">
        <f t="shared" si="108"/>
        <v>708.3</v>
      </c>
      <c r="E144" s="18">
        <f t="shared" si="106"/>
        <v>35.509099112648521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1994.7</v>
      </c>
      <c r="M144" s="11">
        <v>708.3</v>
      </c>
      <c r="N144" s="18">
        <f t="shared" si="91"/>
        <v>35.509099112648521</v>
      </c>
    </row>
    <row r="145" spans="1:14" ht="33.75" customHeight="1" x14ac:dyDescent="0.25">
      <c r="A145" s="66" t="s">
        <v>32</v>
      </c>
      <c r="B145" s="51"/>
      <c r="C145" s="18">
        <f t="shared" si="107"/>
        <v>50</v>
      </c>
      <c r="D145" s="18">
        <f t="shared" si="108"/>
        <v>0</v>
      </c>
      <c r="E145" s="18">
        <f>D145/C145*100</f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50</v>
      </c>
      <c r="M145" s="11">
        <v>0</v>
      </c>
      <c r="N145" s="18">
        <f>M145/L145*100</f>
        <v>0</v>
      </c>
    </row>
    <row r="146" spans="1:14" x14ac:dyDescent="0.25">
      <c r="A146" s="69" t="s">
        <v>51</v>
      </c>
      <c r="B146" s="70"/>
      <c r="C146" s="19">
        <f>SUM(C141:C145)</f>
        <v>131411.20000000001</v>
      </c>
      <c r="D146" s="19">
        <f>SUM(D141:D145)</f>
        <v>55719.1</v>
      </c>
      <c r="E146" s="19">
        <f t="shared" si="106"/>
        <v>42.400571640773386</v>
      </c>
      <c r="F146" s="19">
        <f>SUM(F141:F145)</f>
        <v>0</v>
      </c>
      <c r="G146" s="19">
        <f>SUM(G141:G145)</f>
        <v>0</v>
      </c>
      <c r="H146" s="18"/>
      <c r="I146" s="19">
        <f>SUM(I141:I145)</f>
        <v>0</v>
      </c>
      <c r="J146" s="19">
        <f>SUM(J141:J145)</f>
        <v>0</v>
      </c>
      <c r="K146" s="18"/>
      <c r="L146" s="19">
        <f>SUM(L141:L145)</f>
        <v>131411.20000000001</v>
      </c>
      <c r="M146" s="19">
        <f>SUM(M141:M145)</f>
        <v>55719.1</v>
      </c>
      <c r="N146" s="19">
        <f t="shared" si="91"/>
        <v>42.400571640773386</v>
      </c>
    </row>
    <row r="147" spans="1:14" ht="15.75" customHeight="1" x14ac:dyDescent="0.25">
      <c r="A147" s="57" t="s">
        <v>77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9"/>
    </row>
    <row r="148" spans="1:14" x14ac:dyDescent="0.25">
      <c r="A148" s="50" t="s">
        <v>27</v>
      </c>
      <c r="B148" s="51"/>
      <c r="C148" s="18">
        <f t="shared" ref="C148" si="109">I148+L148+F148</f>
        <v>600</v>
      </c>
      <c r="D148" s="18">
        <f t="shared" ref="D148" si="110">J148+M148+G148</f>
        <v>400</v>
      </c>
      <c r="E148" s="18">
        <f t="shared" ref="E148:E149" si="111">D148/C148*100</f>
        <v>66.666666666666657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600</v>
      </c>
      <c r="M148" s="11">
        <v>400</v>
      </c>
      <c r="N148" s="18">
        <f t="shared" si="91"/>
        <v>66.666666666666657</v>
      </c>
    </row>
    <row r="149" spans="1:14" x14ac:dyDescent="0.25">
      <c r="A149" s="69" t="s">
        <v>51</v>
      </c>
      <c r="B149" s="70"/>
      <c r="C149" s="19">
        <f>C148</f>
        <v>600</v>
      </c>
      <c r="D149" s="19">
        <f>D148</f>
        <v>400</v>
      </c>
      <c r="E149" s="19">
        <f t="shared" si="111"/>
        <v>66.666666666666657</v>
      </c>
      <c r="F149" s="19">
        <f>F148</f>
        <v>0</v>
      </c>
      <c r="G149" s="19">
        <f>G148</f>
        <v>0</v>
      </c>
      <c r="H149" s="18"/>
      <c r="I149" s="19">
        <f>I148</f>
        <v>0</v>
      </c>
      <c r="J149" s="19">
        <f>J148</f>
        <v>0</v>
      </c>
      <c r="K149" s="18"/>
      <c r="L149" s="19">
        <f>L148</f>
        <v>600</v>
      </c>
      <c r="M149" s="19">
        <f>M148</f>
        <v>400</v>
      </c>
      <c r="N149" s="19">
        <f t="shared" si="91"/>
        <v>66.666666666666657</v>
      </c>
    </row>
    <row r="150" spans="1:14" ht="15.75" customHeight="1" x14ac:dyDescent="0.25">
      <c r="A150" s="54" t="s">
        <v>78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6"/>
    </row>
    <row r="151" spans="1:14" ht="19.5" customHeight="1" x14ac:dyDescent="0.25">
      <c r="A151" s="50" t="s">
        <v>27</v>
      </c>
      <c r="B151" s="51"/>
      <c r="C151" s="18">
        <f t="shared" ref="C151:C154" si="112">I151+L151+F151</f>
        <v>100</v>
      </c>
      <c r="D151" s="18">
        <f t="shared" ref="D151:D154" si="113">J151+M151+G151</f>
        <v>21.1</v>
      </c>
      <c r="E151" s="18">
        <f t="shared" ref="E151:E156" si="114">D151/C151*100</f>
        <v>21.1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100</v>
      </c>
      <c r="M151" s="11">
        <v>21.1</v>
      </c>
      <c r="N151" s="18">
        <f t="shared" si="91"/>
        <v>21.1</v>
      </c>
    </row>
    <row r="152" spans="1:14" ht="31.5" customHeight="1" x14ac:dyDescent="0.25">
      <c r="A152" s="50" t="s">
        <v>28</v>
      </c>
      <c r="B152" s="51"/>
      <c r="C152" s="18">
        <f t="shared" si="112"/>
        <v>12937.6</v>
      </c>
      <c r="D152" s="18">
        <f t="shared" si="113"/>
        <v>2173.9</v>
      </c>
      <c r="E152" s="18">
        <f t="shared" si="114"/>
        <v>16.802961909473161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12937.6</v>
      </c>
      <c r="M152" s="11">
        <v>2173.9</v>
      </c>
      <c r="N152" s="18">
        <f t="shared" si="91"/>
        <v>16.802961909473161</v>
      </c>
    </row>
    <row r="153" spans="1:14" x14ac:dyDescent="0.25">
      <c r="A153" s="66" t="s">
        <v>29</v>
      </c>
      <c r="B153" s="51"/>
      <c r="C153" s="18">
        <f t="shared" si="112"/>
        <v>995.9</v>
      </c>
      <c r="D153" s="18">
        <f t="shared" si="113"/>
        <v>132</v>
      </c>
      <c r="E153" s="18">
        <f t="shared" si="114"/>
        <v>13.254342805502562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995.9</v>
      </c>
      <c r="M153" s="11">
        <v>132</v>
      </c>
      <c r="N153" s="18">
        <f t="shared" si="91"/>
        <v>13.254342805502562</v>
      </c>
    </row>
    <row r="154" spans="1:14" ht="33.75" customHeight="1" x14ac:dyDescent="0.25">
      <c r="A154" s="66" t="s">
        <v>30</v>
      </c>
      <c r="B154" s="51"/>
      <c r="C154" s="18">
        <f t="shared" si="112"/>
        <v>873.1</v>
      </c>
      <c r="D154" s="18">
        <f t="shared" si="113"/>
        <v>220.3</v>
      </c>
      <c r="E154" s="18">
        <f t="shared" si="114"/>
        <v>25.231932195624786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873.1</v>
      </c>
      <c r="M154" s="11">
        <v>220.3</v>
      </c>
      <c r="N154" s="18">
        <f t="shared" si="91"/>
        <v>25.231932195624786</v>
      </c>
    </row>
    <row r="155" spans="1:14" x14ac:dyDescent="0.25">
      <c r="A155" s="69" t="s">
        <v>51</v>
      </c>
      <c r="B155" s="70"/>
      <c r="C155" s="19">
        <f>C151+C152+C153+C154</f>
        <v>14906.6</v>
      </c>
      <c r="D155" s="19">
        <f>D151+D152+D153+D154</f>
        <v>2547.3000000000002</v>
      </c>
      <c r="E155" s="19">
        <f t="shared" si="114"/>
        <v>17.088403794292461</v>
      </c>
      <c r="F155" s="19">
        <f>F151+F152+F153+F154</f>
        <v>0</v>
      </c>
      <c r="G155" s="19">
        <f>G151+G152+G153+G154</f>
        <v>0</v>
      </c>
      <c r="H155" s="18"/>
      <c r="I155" s="19">
        <f>I151+I152+I153+I154</f>
        <v>0</v>
      </c>
      <c r="J155" s="19">
        <f>J151+J152+J153+J154</f>
        <v>0</v>
      </c>
      <c r="K155" s="18"/>
      <c r="L155" s="19">
        <f>SUM(L151:L154)</f>
        <v>14906.6</v>
      </c>
      <c r="M155" s="19">
        <f>SUM(M151:M154)</f>
        <v>2547.3000000000002</v>
      </c>
      <c r="N155" s="19">
        <f t="shared" si="91"/>
        <v>17.088403794292461</v>
      </c>
    </row>
    <row r="156" spans="1:14" x14ac:dyDescent="0.25">
      <c r="A156" s="60" t="s">
        <v>57</v>
      </c>
      <c r="B156" s="61"/>
      <c r="C156" s="19">
        <f>C146+C149+C155</f>
        <v>146917.80000000002</v>
      </c>
      <c r="D156" s="19">
        <f>D146+D149+D155</f>
        <v>58666.400000000001</v>
      </c>
      <c r="E156" s="19">
        <f t="shared" si="114"/>
        <v>39.931444658169397</v>
      </c>
      <c r="F156" s="19">
        <f>F146+F149+F155</f>
        <v>0</v>
      </c>
      <c r="G156" s="19">
        <f>G146+G149+G155</f>
        <v>0</v>
      </c>
      <c r="H156" s="18"/>
      <c r="I156" s="19">
        <f>I146+I149+I155</f>
        <v>0</v>
      </c>
      <c r="J156" s="19">
        <f>J146+J149+J155</f>
        <v>0</v>
      </c>
      <c r="K156" s="18"/>
      <c r="L156" s="19">
        <f>L146+L149+L155</f>
        <v>146917.80000000002</v>
      </c>
      <c r="M156" s="19">
        <f>M146+M149+M155</f>
        <v>58666.400000000001</v>
      </c>
      <c r="N156" s="19">
        <f t="shared" si="91"/>
        <v>39.931444658169397</v>
      </c>
    </row>
    <row r="157" spans="1:14" x14ac:dyDescent="0.25">
      <c r="A157" s="52" t="s">
        <v>31</v>
      </c>
      <c r="B157" s="70"/>
      <c r="C157" s="21">
        <f>C156</f>
        <v>146917.80000000002</v>
      </c>
      <c r="D157" s="21">
        <f>D156</f>
        <v>58666.400000000001</v>
      </c>
      <c r="E157" s="21">
        <f t="shared" ref="E157" si="115">D157/C157*100</f>
        <v>39.931444658169397</v>
      </c>
      <c r="F157" s="21">
        <f>F156</f>
        <v>0</v>
      </c>
      <c r="G157" s="21">
        <f>G156</f>
        <v>0</v>
      </c>
      <c r="H157" s="18"/>
      <c r="I157" s="21">
        <f>I156</f>
        <v>0</v>
      </c>
      <c r="J157" s="21">
        <f>J156</f>
        <v>0</v>
      </c>
      <c r="K157" s="18"/>
      <c r="L157" s="21">
        <f>L156</f>
        <v>146917.80000000002</v>
      </c>
      <c r="M157" s="21">
        <f>M156</f>
        <v>58666.400000000001</v>
      </c>
      <c r="N157" s="19">
        <f t="shared" si="91"/>
        <v>39.931444658169397</v>
      </c>
    </row>
    <row r="158" spans="1:14" ht="20.25" customHeight="1" x14ac:dyDescent="0.35">
      <c r="A158" s="32" t="s">
        <v>20</v>
      </c>
      <c r="B158" s="83" t="s">
        <v>7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5"/>
    </row>
    <row r="159" spans="1:14" x14ac:dyDescent="0.25">
      <c r="A159" s="62" t="s">
        <v>53</v>
      </c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4"/>
    </row>
    <row r="160" spans="1:14" ht="20.25" customHeight="1" x14ac:dyDescent="0.25">
      <c r="A160" s="54" t="s">
        <v>79</v>
      </c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6"/>
    </row>
    <row r="161" spans="1:14" ht="32.25" hidden="1" customHeight="1" x14ac:dyDescent="0.25">
      <c r="A161" s="66" t="s">
        <v>124</v>
      </c>
      <c r="B161" s="51"/>
      <c r="C161" s="18">
        <f>F161+I161+L161</f>
        <v>0</v>
      </c>
      <c r="D161" s="18">
        <f>G161+J161+M161</f>
        <v>0</v>
      </c>
      <c r="E161" s="18" t="e">
        <f t="shared" ref="E161:E163" si="116">D161/C161*100</f>
        <v>#DIV/0!</v>
      </c>
      <c r="F161" s="33"/>
      <c r="G161" s="33"/>
      <c r="H161" s="33"/>
      <c r="I161" s="33"/>
      <c r="J161" s="33"/>
      <c r="K161" s="33"/>
      <c r="L161" s="11">
        <v>0</v>
      </c>
      <c r="M161" s="11">
        <v>0</v>
      </c>
      <c r="N161" s="18" t="e">
        <f t="shared" ref="N161:N162" si="117">M161/L161*100</f>
        <v>#DIV/0!</v>
      </c>
    </row>
    <row r="162" spans="1:14" ht="32.25" customHeight="1" x14ac:dyDescent="0.25">
      <c r="A162" s="66" t="s">
        <v>125</v>
      </c>
      <c r="B162" s="51"/>
      <c r="C162" s="18">
        <f>F162+I162+L162</f>
        <v>17185.599999999999</v>
      </c>
      <c r="D162" s="18">
        <f>G162+J162+M162</f>
        <v>0</v>
      </c>
      <c r="E162" s="18">
        <f t="shared" si="116"/>
        <v>0</v>
      </c>
      <c r="F162" s="29">
        <v>0</v>
      </c>
      <c r="G162" s="29">
        <v>0</v>
      </c>
      <c r="H162" s="29">
        <v>0</v>
      </c>
      <c r="I162" s="29">
        <v>2445.3000000000002</v>
      </c>
      <c r="J162" s="29">
        <v>0</v>
      </c>
      <c r="K162" s="18">
        <f t="shared" ref="K162" si="118">J162/I162*100</f>
        <v>0</v>
      </c>
      <c r="L162" s="11">
        <v>14740.3</v>
      </c>
      <c r="M162" s="11">
        <v>0</v>
      </c>
      <c r="N162" s="18">
        <f t="shared" si="117"/>
        <v>0</v>
      </c>
    </row>
    <row r="163" spans="1:14" ht="20.25" customHeight="1" x14ac:dyDescent="0.35">
      <c r="A163" s="65" t="s">
        <v>56</v>
      </c>
      <c r="B163" s="65"/>
      <c r="C163" s="19">
        <f>C161+C162</f>
        <v>17185.599999999999</v>
      </c>
      <c r="D163" s="19">
        <f>D161+D162</f>
        <v>0</v>
      </c>
      <c r="E163" s="19">
        <f t="shared" si="116"/>
        <v>0</v>
      </c>
      <c r="F163" s="19">
        <f>F161+F162</f>
        <v>0</v>
      </c>
      <c r="G163" s="19">
        <f>G161+G162</f>
        <v>0</v>
      </c>
      <c r="H163" s="35"/>
      <c r="I163" s="19">
        <f>I161+I162</f>
        <v>2445.3000000000002</v>
      </c>
      <c r="J163" s="19">
        <f>J161+J162</f>
        <v>0</v>
      </c>
      <c r="K163" s="35"/>
      <c r="L163" s="19">
        <f>L161+L162</f>
        <v>14740.3</v>
      </c>
      <c r="M163" s="19">
        <f>M161+M162</f>
        <v>0</v>
      </c>
      <c r="N163" s="19">
        <f t="shared" ref="N163" si="119">M163/L163*100</f>
        <v>0</v>
      </c>
    </row>
    <row r="164" spans="1:14" x14ac:dyDescent="0.25">
      <c r="A164" s="62" t="s">
        <v>54</v>
      </c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4"/>
    </row>
    <row r="165" spans="1:14" ht="15.75" customHeight="1" x14ac:dyDescent="0.25">
      <c r="A165" s="54" t="s">
        <v>80</v>
      </c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6"/>
    </row>
    <row r="166" spans="1:14" x14ac:dyDescent="0.25">
      <c r="A166" s="66" t="s">
        <v>29</v>
      </c>
      <c r="B166" s="51"/>
      <c r="C166" s="18">
        <f>F166+I166+L166</f>
        <v>5289.2</v>
      </c>
      <c r="D166" s="18">
        <f>G166+J166+M166</f>
        <v>2101</v>
      </c>
      <c r="E166" s="18">
        <f t="shared" ref="E166:E167" si="120">D166/C166*100</f>
        <v>39.722453301066324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5289.2</v>
      </c>
      <c r="M166" s="11">
        <v>2101</v>
      </c>
      <c r="N166" s="18">
        <f t="shared" si="91"/>
        <v>39.722453301066324</v>
      </c>
    </row>
    <row r="167" spans="1:14" x14ac:dyDescent="0.25">
      <c r="A167" s="52" t="s">
        <v>51</v>
      </c>
      <c r="B167" s="53"/>
      <c r="C167" s="19">
        <f>C166</f>
        <v>5289.2</v>
      </c>
      <c r="D167" s="19">
        <f>D166</f>
        <v>2101</v>
      </c>
      <c r="E167" s="19">
        <f t="shared" si="120"/>
        <v>39.722453301066324</v>
      </c>
      <c r="F167" s="19">
        <f t="shared" ref="F167:G167" si="121">F166</f>
        <v>0</v>
      </c>
      <c r="G167" s="19">
        <f t="shared" si="121"/>
        <v>0</v>
      </c>
      <c r="H167" s="18"/>
      <c r="I167" s="19">
        <f t="shared" ref="I167:J167" si="122">I166</f>
        <v>0</v>
      </c>
      <c r="J167" s="19">
        <f t="shared" si="122"/>
        <v>0</v>
      </c>
      <c r="K167" s="18"/>
      <c r="L167" s="19">
        <f>SUM(L166)</f>
        <v>5289.2</v>
      </c>
      <c r="M167" s="19">
        <f>SUM(M166)</f>
        <v>2101</v>
      </c>
      <c r="N167" s="19">
        <f t="shared" si="91"/>
        <v>39.722453301066324</v>
      </c>
    </row>
    <row r="168" spans="1:14" ht="15.75" customHeight="1" x14ac:dyDescent="0.25">
      <c r="A168" s="54" t="s">
        <v>81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6"/>
    </row>
    <row r="169" spans="1:14" x14ac:dyDescent="0.25">
      <c r="A169" s="66" t="s">
        <v>29</v>
      </c>
      <c r="B169" s="51"/>
      <c r="C169" s="18">
        <f>F169+I169+L169</f>
        <v>152220.69999999998</v>
      </c>
      <c r="D169" s="18">
        <f>G169+J169+M169</f>
        <v>90159.8</v>
      </c>
      <c r="E169" s="18">
        <f t="shared" ref="E169:E170" si="123">D169/C169*100</f>
        <v>59.229657990010566</v>
      </c>
      <c r="F169" s="11">
        <v>0</v>
      </c>
      <c r="G169" s="11">
        <v>0</v>
      </c>
      <c r="H169" s="11">
        <v>0</v>
      </c>
      <c r="I169" s="11">
        <v>193.8</v>
      </c>
      <c r="J169" s="11">
        <v>89.1</v>
      </c>
      <c r="K169" s="38">
        <f t="shared" ref="K169:K170" si="124">J169/I169*100</f>
        <v>45.975232198142407</v>
      </c>
      <c r="L169" s="11">
        <v>152026.9</v>
      </c>
      <c r="M169" s="11">
        <v>90070.7</v>
      </c>
      <c r="N169" s="38">
        <f t="shared" si="91"/>
        <v>59.246554392676565</v>
      </c>
    </row>
    <row r="170" spans="1:14" x14ac:dyDescent="0.25">
      <c r="A170" s="67" t="s">
        <v>51</v>
      </c>
      <c r="B170" s="68"/>
      <c r="C170" s="19">
        <f>C169</f>
        <v>152220.69999999998</v>
      </c>
      <c r="D170" s="19">
        <f>D169</f>
        <v>90159.8</v>
      </c>
      <c r="E170" s="19">
        <f t="shared" si="123"/>
        <v>59.229657990010566</v>
      </c>
      <c r="F170" s="19">
        <f t="shared" ref="F170:G170" si="125">F169</f>
        <v>0</v>
      </c>
      <c r="G170" s="19">
        <f t="shared" si="125"/>
        <v>0</v>
      </c>
      <c r="H170" s="18"/>
      <c r="I170" s="19">
        <f t="shared" ref="I170:J170" si="126">I169</f>
        <v>193.8</v>
      </c>
      <c r="J170" s="19">
        <f t="shared" si="126"/>
        <v>89.1</v>
      </c>
      <c r="K170" s="19">
        <f t="shared" si="124"/>
        <v>45.975232198142407</v>
      </c>
      <c r="L170" s="19">
        <f>SUM(L169)</f>
        <v>152026.9</v>
      </c>
      <c r="M170" s="19">
        <f>SUM(M169)</f>
        <v>90070.7</v>
      </c>
      <c r="N170" s="19">
        <f t="shared" ref="N170" si="127">M170/L170*100</f>
        <v>59.246554392676565</v>
      </c>
    </row>
    <row r="171" spans="1:14" ht="15.75" customHeight="1" x14ac:dyDescent="0.25">
      <c r="A171" s="54" t="s">
        <v>82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6"/>
    </row>
    <row r="172" spans="1:14" x14ac:dyDescent="0.25">
      <c r="A172" s="66" t="s">
        <v>29</v>
      </c>
      <c r="B172" s="51"/>
      <c r="C172" s="18">
        <f>F172+I172+L172</f>
        <v>11445.9</v>
      </c>
      <c r="D172" s="18">
        <f>G172+J172+M172</f>
        <v>4170.6000000000004</v>
      </c>
      <c r="E172" s="18">
        <f t="shared" ref="E172:E173" si="128">D172/C172*100</f>
        <v>36.437501638141171</v>
      </c>
      <c r="F172" s="11">
        <v>375.9</v>
      </c>
      <c r="G172" s="11">
        <v>0</v>
      </c>
      <c r="H172" s="18">
        <f t="shared" ref="H172:H173" si="129">G172/F172*100</f>
        <v>0</v>
      </c>
      <c r="I172" s="11">
        <v>106</v>
      </c>
      <c r="J172" s="11">
        <v>0</v>
      </c>
      <c r="K172" s="18">
        <f t="shared" ref="K172:K173" si="130">J172/I172*100</f>
        <v>0</v>
      </c>
      <c r="L172" s="11">
        <v>10964</v>
      </c>
      <c r="M172" s="11">
        <v>4170.6000000000004</v>
      </c>
      <c r="N172" s="18">
        <f t="shared" si="91"/>
        <v>38.039036847865745</v>
      </c>
    </row>
    <row r="173" spans="1:14" x14ac:dyDescent="0.25">
      <c r="A173" s="67" t="s">
        <v>51</v>
      </c>
      <c r="B173" s="68"/>
      <c r="C173" s="19">
        <f>C172</f>
        <v>11445.9</v>
      </c>
      <c r="D173" s="19">
        <f>D172</f>
        <v>4170.6000000000004</v>
      </c>
      <c r="E173" s="19">
        <f t="shared" si="128"/>
        <v>36.437501638141171</v>
      </c>
      <c r="F173" s="19">
        <f>F172</f>
        <v>375.9</v>
      </c>
      <c r="G173" s="19">
        <f t="shared" ref="G173" si="131">G172</f>
        <v>0</v>
      </c>
      <c r="H173" s="18">
        <f t="shared" si="129"/>
        <v>0</v>
      </c>
      <c r="I173" s="19">
        <f t="shared" ref="I173:J173" si="132">I172</f>
        <v>106</v>
      </c>
      <c r="J173" s="19">
        <f t="shared" si="132"/>
        <v>0</v>
      </c>
      <c r="K173" s="18">
        <f t="shared" si="130"/>
        <v>0</v>
      </c>
      <c r="L173" s="19">
        <f>SUM(L172)</f>
        <v>10964</v>
      </c>
      <c r="M173" s="19">
        <f>SUM(M172)</f>
        <v>4170.6000000000004</v>
      </c>
      <c r="N173" s="19">
        <f t="shared" si="91"/>
        <v>38.039036847865745</v>
      </c>
    </row>
    <row r="174" spans="1:14" ht="15.75" customHeight="1" x14ac:dyDescent="0.25">
      <c r="A174" s="57" t="s">
        <v>83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9"/>
    </row>
    <row r="175" spans="1:14" x14ac:dyDescent="0.25">
      <c r="A175" s="66" t="s">
        <v>29</v>
      </c>
      <c r="B175" s="51"/>
      <c r="C175" s="18">
        <f>F175+I175+L175</f>
        <v>10371.700000000001</v>
      </c>
      <c r="D175" s="18">
        <f>G175+J175+M175</f>
        <v>4032.5</v>
      </c>
      <c r="E175" s="18">
        <f t="shared" ref="E175:E176" si="133">D175/C175*100</f>
        <v>38.8798364781087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10371.700000000001</v>
      </c>
      <c r="M175" s="11">
        <v>4032.5</v>
      </c>
      <c r="N175" s="18">
        <f t="shared" si="91"/>
        <v>38.8798364781087</v>
      </c>
    </row>
    <row r="176" spans="1:14" ht="15.75" customHeight="1" x14ac:dyDescent="0.25">
      <c r="A176" s="52" t="s">
        <v>51</v>
      </c>
      <c r="B176" s="53"/>
      <c r="C176" s="19">
        <f>C175</f>
        <v>10371.700000000001</v>
      </c>
      <c r="D176" s="19">
        <f>D175</f>
        <v>4032.5</v>
      </c>
      <c r="E176" s="19">
        <f t="shared" si="133"/>
        <v>38.8798364781087</v>
      </c>
      <c r="F176" s="19">
        <f t="shared" ref="F176:G176" si="134">F175</f>
        <v>0</v>
      </c>
      <c r="G176" s="19">
        <f t="shared" si="134"/>
        <v>0</v>
      </c>
      <c r="H176" s="18"/>
      <c r="I176" s="19">
        <f t="shared" ref="I176:J176" si="135">I175</f>
        <v>0</v>
      </c>
      <c r="J176" s="19">
        <f t="shared" si="135"/>
        <v>0</v>
      </c>
      <c r="K176" s="18"/>
      <c r="L176" s="19">
        <f>SUM(L175)</f>
        <v>10371.700000000001</v>
      </c>
      <c r="M176" s="19">
        <f>SUM(M175)</f>
        <v>4032.5</v>
      </c>
      <c r="N176" s="19">
        <f t="shared" si="91"/>
        <v>38.8798364781087</v>
      </c>
    </row>
    <row r="177" spans="1:14" ht="15.75" customHeight="1" x14ac:dyDescent="0.25">
      <c r="A177" s="54" t="s">
        <v>84</v>
      </c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6"/>
    </row>
    <row r="178" spans="1:14" x14ac:dyDescent="0.25">
      <c r="A178" s="66" t="s">
        <v>29</v>
      </c>
      <c r="B178" s="51"/>
      <c r="C178" s="18">
        <f>F178+I178+L178</f>
        <v>27846.7</v>
      </c>
      <c r="D178" s="18">
        <f>G178+J178+M178</f>
        <v>10764</v>
      </c>
      <c r="E178" s="18">
        <f t="shared" ref="E178:E179" si="136">D178/C178*100</f>
        <v>38.654490478225426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27846.7</v>
      </c>
      <c r="M178" s="11">
        <v>10764</v>
      </c>
      <c r="N178" s="18">
        <f t="shared" si="91"/>
        <v>38.654490478225426</v>
      </c>
    </row>
    <row r="179" spans="1:14" x14ac:dyDescent="0.25">
      <c r="A179" s="67" t="s">
        <v>51</v>
      </c>
      <c r="B179" s="68"/>
      <c r="C179" s="19">
        <f>C178</f>
        <v>27846.7</v>
      </c>
      <c r="D179" s="19">
        <f>D178</f>
        <v>10764</v>
      </c>
      <c r="E179" s="19">
        <f t="shared" si="136"/>
        <v>38.654490478225426</v>
      </c>
      <c r="F179" s="19">
        <f t="shared" ref="F179:G179" si="137">F178</f>
        <v>0</v>
      </c>
      <c r="G179" s="19">
        <f t="shared" si="137"/>
        <v>0</v>
      </c>
      <c r="H179" s="18"/>
      <c r="I179" s="19">
        <f t="shared" ref="I179:J179" si="138">I178</f>
        <v>0</v>
      </c>
      <c r="J179" s="19">
        <f t="shared" si="138"/>
        <v>0</v>
      </c>
      <c r="K179" s="18"/>
      <c r="L179" s="19">
        <f>SUM(L178)</f>
        <v>27846.7</v>
      </c>
      <c r="M179" s="19">
        <f>SUM(M178)</f>
        <v>10764</v>
      </c>
      <c r="N179" s="19">
        <f t="shared" si="91"/>
        <v>38.654490478225426</v>
      </c>
    </row>
    <row r="180" spans="1:14" ht="15.75" customHeight="1" x14ac:dyDescent="0.25">
      <c r="A180" s="57" t="s">
        <v>85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9"/>
    </row>
    <row r="181" spans="1:14" x14ac:dyDescent="0.25">
      <c r="A181" s="66" t="s">
        <v>29</v>
      </c>
      <c r="B181" s="51"/>
      <c r="C181" s="18">
        <f>F181+I181+L181</f>
        <v>1000</v>
      </c>
      <c r="D181" s="18">
        <f>G181+J181+M181</f>
        <v>349.1</v>
      </c>
      <c r="E181" s="18">
        <f t="shared" ref="E181:E190" si="139">D181/C181*100</f>
        <v>34.910000000000004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1000</v>
      </c>
      <c r="M181" s="11">
        <v>349.1</v>
      </c>
      <c r="N181" s="18">
        <f t="shared" ref="N181:N251" si="140">M181/L181*100</f>
        <v>34.910000000000004</v>
      </c>
    </row>
    <row r="182" spans="1:14" x14ac:dyDescent="0.25">
      <c r="A182" s="67" t="s">
        <v>51</v>
      </c>
      <c r="B182" s="68"/>
      <c r="C182" s="19">
        <f>F182+I182+L182</f>
        <v>1000</v>
      </c>
      <c r="D182" s="19">
        <f>G182+J182+M182</f>
        <v>349.1</v>
      </c>
      <c r="E182" s="19">
        <f t="shared" si="139"/>
        <v>34.910000000000004</v>
      </c>
      <c r="F182" s="19">
        <f t="shared" ref="F182:G182" si="141">F181</f>
        <v>0</v>
      </c>
      <c r="G182" s="19">
        <f t="shared" si="141"/>
        <v>0</v>
      </c>
      <c r="H182" s="18"/>
      <c r="I182" s="19">
        <f t="shared" ref="I182:M182" si="142">I181</f>
        <v>0</v>
      </c>
      <c r="J182" s="19">
        <f t="shared" si="142"/>
        <v>0</v>
      </c>
      <c r="K182" s="18"/>
      <c r="L182" s="19">
        <f t="shared" si="142"/>
        <v>1000</v>
      </c>
      <c r="M182" s="19">
        <f t="shared" si="142"/>
        <v>349.1</v>
      </c>
      <c r="N182" s="18">
        <f t="shared" si="140"/>
        <v>34.910000000000004</v>
      </c>
    </row>
    <row r="183" spans="1:14" x14ac:dyDescent="0.25">
      <c r="A183" s="57" t="s">
        <v>135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9"/>
    </row>
    <row r="184" spans="1:14" ht="15.75" customHeight="1" x14ac:dyDescent="0.25">
      <c r="A184" s="66" t="s">
        <v>29</v>
      </c>
      <c r="B184" s="127"/>
      <c r="C184" s="18">
        <f>F184+I184+L184</f>
        <v>47313.1</v>
      </c>
      <c r="D184" s="18">
        <f>G184+J184+M184</f>
        <v>23220.400000000001</v>
      </c>
      <c r="E184" s="18">
        <f t="shared" ref="E184" si="143">D184/C184*100</f>
        <v>49.078162284864028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47313.1</v>
      </c>
      <c r="M184" s="11">
        <v>23220.400000000001</v>
      </c>
      <c r="N184" s="18">
        <f t="shared" ref="N184:N187" si="144">M184/L184*100</f>
        <v>49.078162284864028</v>
      </c>
    </row>
    <row r="185" spans="1:14" x14ac:dyDescent="0.25">
      <c r="A185" s="67" t="s">
        <v>51</v>
      </c>
      <c r="B185" s="68"/>
      <c r="C185" s="19">
        <f>F185+I185+L185</f>
        <v>47313.1</v>
      </c>
      <c r="D185" s="19">
        <f>G185+J185+M185</f>
        <v>23220.400000000001</v>
      </c>
      <c r="E185" s="19">
        <f t="shared" ref="E185" si="145">D185/C185*100</f>
        <v>49.078162284864028</v>
      </c>
      <c r="F185" s="19">
        <f t="shared" ref="F185:G185" si="146">F184</f>
        <v>0</v>
      </c>
      <c r="G185" s="19">
        <f t="shared" si="146"/>
        <v>0</v>
      </c>
      <c r="H185" s="18"/>
      <c r="I185" s="19">
        <f t="shared" ref="I185:M185" si="147">I184</f>
        <v>0</v>
      </c>
      <c r="J185" s="19">
        <f t="shared" si="147"/>
        <v>0</v>
      </c>
      <c r="K185" s="18"/>
      <c r="L185" s="19">
        <f t="shared" si="147"/>
        <v>47313.1</v>
      </c>
      <c r="M185" s="19">
        <f t="shared" si="147"/>
        <v>23220.400000000001</v>
      </c>
      <c r="N185" s="18">
        <f t="shared" si="144"/>
        <v>49.078162284864028</v>
      </c>
    </row>
    <row r="186" spans="1:14" x14ac:dyDescent="0.25">
      <c r="A186" s="54" t="s">
        <v>136</v>
      </c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6"/>
    </row>
    <row r="187" spans="1:14" x14ac:dyDescent="0.25">
      <c r="A187" s="66" t="s">
        <v>29</v>
      </c>
      <c r="B187" s="127"/>
      <c r="C187" s="18">
        <f>F187+I187+L187</f>
        <v>11019.2</v>
      </c>
      <c r="D187" s="18">
        <f>G187+J187+M187</f>
        <v>6905</v>
      </c>
      <c r="E187" s="18">
        <f t="shared" ref="E187" si="148">D187/C187*100</f>
        <v>62.663351241469435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11019.2</v>
      </c>
      <c r="M187" s="11">
        <v>6905</v>
      </c>
      <c r="N187" s="18">
        <f t="shared" si="144"/>
        <v>62.663351241469435</v>
      </c>
    </row>
    <row r="188" spans="1:14" x14ac:dyDescent="0.25">
      <c r="A188" s="67" t="s">
        <v>51</v>
      </c>
      <c r="B188" s="68"/>
      <c r="C188" s="19">
        <f>F188+I188+L188</f>
        <v>11019.2</v>
      </c>
      <c r="D188" s="19">
        <f>G188+J188+M188</f>
        <v>6905</v>
      </c>
      <c r="E188" s="19">
        <f t="shared" ref="E188" si="149">D188/C188*100</f>
        <v>62.663351241469435</v>
      </c>
      <c r="F188" s="19">
        <f t="shared" ref="F188:G188" si="150">F187</f>
        <v>0</v>
      </c>
      <c r="G188" s="19">
        <f t="shared" si="150"/>
        <v>0</v>
      </c>
      <c r="H188" s="38"/>
      <c r="I188" s="19">
        <f t="shared" ref="I188:M188" si="151">I187</f>
        <v>0</v>
      </c>
      <c r="J188" s="19">
        <f t="shared" si="151"/>
        <v>0</v>
      </c>
      <c r="K188" s="38"/>
      <c r="L188" s="19">
        <f t="shared" si="151"/>
        <v>11019.2</v>
      </c>
      <c r="M188" s="19">
        <f t="shared" si="151"/>
        <v>6905</v>
      </c>
      <c r="N188" s="38">
        <f t="shared" ref="N188" si="152">M188/L188*100</f>
        <v>62.663351241469435</v>
      </c>
    </row>
    <row r="189" spans="1:14" x14ac:dyDescent="0.25">
      <c r="A189" s="60" t="s">
        <v>57</v>
      </c>
      <c r="B189" s="61"/>
      <c r="C189" s="19">
        <f>C167+C170+C173+C176+C179+C182+C185+C188</f>
        <v>266506.5</v>
      </c>
      <c r="D189" s="19">
        <f>D167+D170+D173+D176+D179+D182+D185+D188</f>
        <v>141702.40000000002</v>
      </c>
      <c r="E189" s="19">
        <f t="shared" si="139"/>
        <v>53.170335432719284</v>
      </c>
      <c r="F189" s="19">
        <f>F167+F170+F173+F176+F179+F182+F185+F188</f>
        <v>375.9</v>
      </c>
      <c r="G189" s="19">
        <f>G167+G170+G173+G176+G179+G182+G185+G188</f>
        <v>0</v>
      </c>
      <c r="H189" s="19">
        <f t="shared" ref="H189:H190" si="153">G189/F189*100</f>
        <v>0</v>
      </c>
      <c r="I189" s="19">
        <f>I167+I170+I173+I176+I179+I182+I185+I188</f>
        <v>299.8</v>
      </c>
      <c r="J189" s="19">
        <f>J167+J170+J173+J176+J179+J182+J185+J188</f>
        <v>89.1</v>
      </c>
      <c r="K189" s="19">
        <f t="shared" ref="K189:K190" si="154">J189/I189*100</f>
        <v>29.719813208805867</v>
      </c>
      <c r="L189" s="19">
        <f>L167+L170+L173+L176+L179+L182+L185+L188</f>
        <v>265830.80000000005</v>
      </c>
      <c r="M189" s="19">
        <f>M167+M170+M173+M176+M179+M182+M185+M188</f>
        <v>141613.30000000002</v>
      </c>
      <c r="N189" s="19">
        <f t="shared" si="140"/>
        <v>53.271968485216917</v>
      </c>
    </row>
    <row r="190" spans="1:14" x14ac:dyDescent="0.25">
      <c r="A190" s="67" t="s">
        <v>31</v>
      </c>
      <c r="B190" s="72"/>
      <c r="C190" s="21">
        <f>C163+C189</f>
        <v>283692.09999999998</v>
      </c>
      <c r="D190" s="21">
        <f>D163+D189</f>
        <v>141702.40000000002</v>
      </c>
      <c r="E190" s="21">
        <f t="shared" si="139"/>
        <v>49.949364116942292</v>
      </c>
      <c r="F190" s="21">
        <f>F163+F189</f>
        <v>375.9</v>
      </c>
      <c r="G190" s="21">
        <f>G163+G189</f>
        <v>0</v>
      </c>
      <c r="H190" s="21">
        <f t="shared" si="153"/>
        <v>0</v>
      </c>
      <c r="I190" s="21">
        <f>I163+I189</f>
        <v>2745.1000000000004</v>
      </c>
      <c r="J190" s="21">
        <f>J163+J189</f>
        <v>89.1</v>
      </c>
      <c r="K190" s="21">
        <f t="shared" si="154"/>
        <v>3.2457833958690023</v>
      </c>
      <c r="L190" s="21">
        <f>L163+L189</f>
        <v>280571.10000000003</v>
      </c>
      <c r="M190" s="21">
        <f>M163+M189</f>
        <v>141613.30000000002</v>
      </c>
      <c r="N190" s="21">
        <f t="shared" si="140"/>
        <v>50.473231205922488</v>
      </c>
    </row>
    <row r="191" spans="1:14" s="8" customFormat="1" ht="27.75" customHeight="1" x14ac:dyDescent="0.35">
      <c r="A191" s="32" t="s">
        <v>21</v>
      </c>
      <c r="B191" s="83" t="s">
        <v>8</v>
      </c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5"/>
    </row>
    <row r="192" spans="1:14" s="8" customFormat="1" x14ac:dyDescent="0.25">
      <c r="A192" s="62" t="s">
        <v>53</v>
      </c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4"/>
    </row>
    <row r="193" spans="1:14" s="8" customFormat="1" x14ac:dyDescent="0.25">
      <c r="A193" s="54" t="s">
        <v>86</v>
      </c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6"/>
    </row>
    <row r="194" spans="1:14" s="8" customFormat="1" ht="51.75" customHeight="1" x14ac:dyDescent="0.25">
      <c r="A194" s="66" t="s">
        <v>126</v>
      </c>
      <c r="B194" s="51"/>
      <c r="C194" s="18">
        <f>F194+I194+L194</f>
        <v>0</v>
      </c>
      <c r="D194" s="18">
        <f>G194+J194+M194</f>
        <v>0</v>
      </c>
      <c r="E194" s="18" t="e">
        <f t="shared" ref="E194:E195" si="155">D194/C194*100</f>
        <v>#DIV/0!</v>
      </c>
      <c r="F194" s="29">
        <v>0</v>
      </c>
      <c r="G194" s="29">
        <v>0</v>
      </c>
      <c r="H194" s="29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8" t="e">
        <f t="shared" ref="N194" si="156">M194/L194*100</f>
        <v>#DIV/0!</v>
      </c>
    </row>
    <row r="195" spans="1:14" s="8" customFormat="1" ht="27.75" customHeight="1" x14ac:dyDescent="0.25">
      <c r="A195" s="65" t="s">
        <v>56</v>
      </c>
      <c r="B195" s="65"/>
      <c r="C195" s="19">
        <f>C194</f>
        <v>0</v>
      </c>
      <c r="D195" s="19">
        <f>D194</f>
        <v>0</v>
      </c>
      <c r="E195" s="18" t="e">
        <f t="shared" si="155"/>
        <v>#DIV/0!</v>
      </c>
      <c r="F195" s="19">
        <f>F194</f>
        <v>0</v>
      </c>
      <c r="G195" s="19">
        <f>G194</f>
        <v>0</v>
      </c>
      <c r="H195" s="19">
        <v>0</v>
      </c>
      <c r="I195" s="19">
        <f t="shared" ref="I195:N195" si="157">I194</f>
        <v>0</v>
      </c>
      <c r="J195" s="19">
        <f t="shared" si="157"/>
        <v>0</v>
      </c>
      <c r="K195" s="19">
        <f t="shared" si="157"/>
        <v>0</v>
      </c>
      <c r="L195" s="19">
        <f t="shared" si="157"/>
        <v>0</v>
      </c>
      <c r="M195" s="19">
        <f t="shared" si="157"/>
        <v>0</v>
      </c>
      <c r="N195" s="19" t="e">
        <f t="shared" si="157"/>
        <v>#DIV/0!</v>
      </c>
    </row>
    <row r="196" spans="1:14" s="8" customFormat="1" x14ac:dyDescent="0.25">
      <c r="A196" s="62" t="s">
        <v>54</v>
      </c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4"/>
    </row>
    <row r="197" spans="1:14" ht="15.75" customHeight="1" x14ac:dyDescent="0.25">
      <c r="A197" s="57" t="s">
        <v>87</v>
      </c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9"/>
    </row>
    <row r="198" spans="1:14" ht="30" customHeight="1" x14ac:dyDescent="0.25">
      <c r="A198" s="66" t="s">
        <v>30</v>
      </c>
      <c r="B198" s="51"/>
      <c r="C198" s="18">
        <f>F198+I198+L198</f>
        <v>4485</v>
      </c>
      <c r="D198" s="18">
        <f>G198+J198+M198</f>
        <v>1746.2</v>
      </c>
      <c r="E198" s="18">
        <f t="shared" ref="E198:E199" si="158">D198/C198*100</f>
        <v>38.934225195094761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4485</v>
      </c>
      <c r="M198" s="11">
        <v>1746.2</v>
      </c>
      <c r="N198" s="18">
        <f t="shared" si="140"/>
        <v>38.934225195094761</v>
      </c>
    </row>
    <row r="199" spans="1:14" x14ac:dyDescent="0.25">
      <c r="A199" s="67" t="s">
        <v>51</v>
      </c>
      <c r="B199" s="68"/>
      <c r="C199" s="19">
        <f>C198</f>
        <v>4485</v>
      </c>
      <c r="D199" s="19">
        <f>D198</f>
        <v>1746.2</v>
      </c>
      <c r="E199" s="18">
        <f t="shared" si="158"/>
        <v>38.934225195094761</v>
      </c>
      <c r="F199" s="19">
        <f t="shared" ref="F199:G199" si="159">F198</f>
        <v>0</v>
      </c>
      <c r="G199" s="19">
        <f t="shared" si="159"/>
        <v>0</v>
      </c>
      <c r="H199" s="18"/>
      <c r="I199" s="19">
        <f t="shared" ref="I199:J199" si="160">I198</f>
        <v>0</v>
      </c>
      <c r="J199" s="19">
        <f t="shared" si="160"/>
        <v>0</v>
      </c>
      <c r="K199" s="18"/>
      <c r="L199" s="19">
        <f>SUM(L198)</f>
        <v>4485</v>
      </c>
      <c r="M199" s="19">
        <f>SUM(M198)</f>
        <v>1746.2</v>
      </c>
      <c r="N199" s="19">
        <f t="shared" si="140"/>
        <v>38.934225195094761</v>
      </c>
    </row>
    <row r="200" spans="1:14" ht="15.75" customHeight="1" x14ac:dyDescent="0.25">
      <c r="A200" s="54" t="s">
        <v>88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6"/>
    </row>
    <row r="201" spans="1:14" ht="15.75" hidden="1" customHeight="1" x14ac:dyDescent="0.25">
      <c r="A201" s="50" t="s">
        <v>27</v>
      </c>
      <c r="B201" s="51"/>
      <c r="C201" s="18">
        <f t="shared" ref="C201" si="161">F201+I201+L201</f>
        <v>0</v>
      </c>
      <c r="D201" s="18">
        <f t="shared" ref="D201" si="162">G201+J201+M201</f>
        <v>0</v>
      </c>
      <c r="E201" s="18" t="e">
        <f t="shared" ref="E201" si="163">D201/C201*100</f>
        <v>#DIV/0!</v>
      </c>
      <c r="F201" s="11"/>
      <c r="G201" s="11"/>
      <c r="H201" s="11"/>
      <c r="I201" s="11"/>
      <c r="J201" s="11"/>
      <c r="K201" s="11"/>
      <c r="L201" s="11"/>
      <c r="M201" s="11"/>
      <c r="N201" s="18" t="e">
        <f t="shared" ref="N201" si="164">M201/L201*100</f>
        <v>#DIV/0!</v>
      </c>
    </row>
    <row r="202" spans="1:14" ht="30" customHeight="1" x14ac:dyDescent="0.25">
      <c r="A202" s="66" t="s">
        <v>30</v>
      </c>
      <c r="B202" s="51"/>
      <c r="C202" s="18">
        <f t="shared" ref="C202:D202" si="165">F202+I202+L202</f>
        <v>250508.3</v>
      </c>
      <c r="D202" s="18">
        <f t="shared" si="165"/>
        <v>121984.29999999999</v>
      </c>
      <c r="E202" s="18">
        <f t="shared" ref="E202:E203" si="166">D202/C202*100</f>
        <v>48.694713907682896</v>
      </c>
      <c r="F202" s="11">
        <v>0</v>
      </c>
      <c r="G202" s="11">
        <v>0</v>
      </c>
      <c r="H202" s="11">
        <v>0</v>
      </c>
      <c r="I202" s="11">
        <v>3852.9</v>
      </c>
      <c r="J202" s="11">
        <v>1956.4</v>
      </c>
      <c r="K202" s="18">
        <f t="shared" ref="K202:K203" si="167">J202/I202*100</f>
        <v>50.777336551688336</v>
      </c>
      <c r="L202" s="11">
        <v>246655.4</v>
      </c>
      <c r="M202" s="11">
        <v>120027.9</v>
      </c>
      <c r="N202" s="18">
        <f t="shared" si="140"/>
        <v>48.662182137508445</v>
      </c>
    </row>
    <row r="203" spans="1:14" ht="18.75" customHeight="1" x14ac:dyDescent="0.25">
      <c r="A203" s="52" t="s">
        <v>51</v>
      </c>
      <c r="B203" s="53"/>
      <c r="C203" s="19">
        <f>C201+C202</f>
        <v>250508.3</v>
      </c>
      <c r="D203" s="19">
        <f>D201+D202</f>
        <v>121984.29999999999</v>
      </c>
      <c r="E203" s="18">
        <f t="shared" si="166"/>
        <v>48.694713907682896</v>
      </c>
      <c r="F203" s="19">
        <f>F201+F202</f>
        <v>0</v>
      </c>
      <c r="G203" s="19">
        <f>G201+G202</f>
        <v>0</v>
      </c>
      <c r="H203" s="18"/>
      <c r="I203" s="19">
        <f>I201+I202</f>
        <v>3852.9</v>
      </c>
      <c r="J203" s="19">
        <f>J201+J202</f>
        <v>1956.4</v>
      </c>
      <c r="K203" s="18">
        <f t="shared" si="167"/>
        <v>50.777336551688336</v>
      </c>
      <c r="L203" s="19">
        <f>L201+L202</f>
        <v>246655.4</v>
      </c>
      <c r="M203" s="19">
        <f>M201+M202</f>
        <v>120027.9</v>
      </c>
      <c r="N203" s="19">
        <f t="shared" ref="N203" si="168">M203/L203*100</f>
        <v>48.662182137508445</v>
      </c>
    </row>
    <row r="204" spans="1:14" ht="15.75" customHeight="1" x14ac:dyDescent="0.25">
      <c r="A204" s="57" t="s">
        <v>89</v>
      </c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9"/>
    </row>
    <row r="205" spans="1:14" ht="31.5" customHeight="1" x14ac:dyDescent="0.25">
      <c r="A205" s="66" t="s">
        <v>30</v>
      </c>
      <c r="B205" s="51"/>
      <c r="C205" s="18">
        <f>F205+I205+L205</f>
        <v>6583.2</v>
      </c>
      <c r="D205" s="18">
        <f>G205+J205+M205</f>
        <v>2335.9</v>
      </c>
      <c r="E205" s="18">
        <f t="shared" ref="E205:E206" si="169">D205/C205*100</f>
        <v>35.482743954307935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6583.2</v>
      </c>
      <c r="M205" s="11">
        <v>2335.9</v>
      </c>
      <c r="N205" s="18">
        <f t="shared" si="140"/>
        <v>35.482743954307935</v>
      </c>
    </row>
    <row r="206" spans="1:14" x14ac:dyDescent="0.25">
      <c r="A206" s="52" t="s">
        <v>51</v>
      </c>
      <c r="B206" s="53"/>
      <c r="C206" s="19">
        <f>C205</f>
        <v>6583.2</v>
      </c>
      <c r="D206" s="19">
        <f>D205</f>
        <v>2335.9</v>
      </c>
      <c r="E206" s="19">
        <f t="shared" si="169"/>
        <v>35.482743954307935</v>
      </c>
      <c r="F206" s="19">
        <f t="shared" ref="F206:I206" si="170">F205</f>
        <v>0</v>
      </c>
      <c r="G206" s="19">
        <f t="shared" si="170"/>
        <v>0</v>
      </c>
      <c r="H206" s="19"/>
      <c r="I206" s="19">
        <f t="shared" si="170"/>
        <v>0</v>
      </c>
      <c r="J206" s="19">
        <f t="shared" ref="J206" si="171">J205</f>
        <v>0</v>
      </c>
      <c r="K206" s="18"/>
      <c r="L206" s="19">
        <f>SUM(L205)</f>
        <v>6583.2</v>
      </c>
      <c r="M206" s="19">
        <f>SUM(M205)</f>
        <v>2335.9</v>
      </c>
      <c r="N206" s="19">
        <f t="shared" si="140"/>
        <v>35.482743954307935</v>
      </c>
    </row>
    <row r="207" spans="1:14" ht="28.5" customHeight="1" x14ac:dyDescent="0.25">
      <c r="A207" s="57" t="s">
        <v>90</v>
      </c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9"/>
    </row>
    <row r="208" spans="1:14" ht="31.5" customHeight="1" x14ac:dyDescent="0.25">
      <c r="A208" s="66" t="s">
        <v>30</v>
      </c>
      <c r="B208" s="51"/>
      <c r="C208" s="18">
        <f>F208+I208+L208</f>
        <v>5594.1</v>
      </c>
      <c r="D208" s="18">
        <f>G208+J208+M208</f>
        <v>2161.5</v>
      </c>
      <c r="E208" s="18">
        <f t="shared" ref="E208" si="172">D208/C208*100</f>
        <v>38.638923151177131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5594.1</v>
      </c>
      <c r="M208" s="11">
        <v>2161.5</v>
      </c>
      <c r="N208" s="18">
        <f t="shared" si="140"/>
        <v>38.638923151177131</v>
      </c>
    </row>
    <row r="209" spans="1:14" x14ac:dyDescent="0.25">
      <c r="A209" s="67" t="s">
        <v>51</v>
      </c>
      <c r="B209" s="68"/>
      <c r="C209" s="19">
        <f>C208</f>
        <v>5594.1</v>
      </c>
      <c r="D209" s="19">
        <f t="shared" ref="D209:M209" si="173">D208</f>
        <v>2161.5</v>
      </c>
      <c r="E209" s="19">
        <f t="shared" si="173"/>
        <v>38.638923151177131</v>
      </c>
      <c r="F209" s="19">
        <f t="shared" si="173"/>
        <v>0</v>
      </c>
      <c r="G209" s="19">
        <f t="shared" si="173"/>
        <v>0</v>
      </c>
      <c r="H209" s="19"/>
      <c r="I209" s="19">
        <f t="shared" si="173"/>
        <v>0</v>
      </c>
      <c r="J209" s="19">
        <f t="shared" si="173"/>
        <v>0</v>
      </c>
      <c r="K209" s="19"/>
      <c r="L209" s="19">
        <f t="shared" si="173"/>
        <v>5594.1</v>
      </c>
      <c r="M209" s="19">
        <f t="shared" si="173"/>
        <v>2161.5</v>
      </c>
      <c r="N209" s="19">
        <f>M209/L209*100</f>
        <v>38.638923151177131</v>
      </c>
    </row>
    <row r="210" spans="1:14" hidden="1" x14ac:dyDescent="0.25">
      <c r="A210" s="57" t="s">
        <v>91</v>
      </c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9"/>
    </row>
    <row r="211" spans="1:14" ht="31.5" hidden="1" customHeight="1" x14ac:dyDescent="0.25">
      <c r="A211" s="66" t="s">
        <v>30</v>
      </c>
      <c r="B211" s="51"/>
      <c r="C211" s="18">
        <f>F211+I211+L211</f>
        <v>0</v>
      </c>
      <c r="D211" s="18">
        <f>G211+J211+M211</f>
        <v>0</v>
      </c>
      <c r="E211" s="18"/>
      <c r="F211" s="11"/>
      <c r="G211" s="11"/>
      <c r="H211" s="18"/>
      <c r="I211" s="11"/>
      <c r="J211" s="11"/>
      <c r="K211" s="18"/>
      <c r="L211" s="11"/>
      <c r="M211" s="11"/>
      <c r="N211" s="18"/>
    </row>
    <row r="212" spans="1:14" hidden="1" x14ac:dyDescent="0.25">
      <c r="A212" s="67" t="s">
        <v>51</v>
      </c>
      <c r="B212" s="68"/>
      <c r="C212" s="19">
        <f>C211</f>
        <v>0</v>
      </c>
      <c r="D212" s="19">
        <f t="shared" ref="D212:M212" si="174">D211</f>
        <v>0</v>
      </c>
      <c r="E212" s="18"/>
      <c r="F212" s="19">
        <f t="shared" si="174"/>
        <v>0</v>
      </c>
      <c r="G212" s="19">
        <f t="shared" si="174"/>
        <v>0</v>
      </c>
      <c r="H212" s="19"/>
      <c r="I212" s="19">
        <f t="shared" si="174"/>
        <v>0</v>
      </c>
      <c r="J212" s="19">
        <f t="shared" si="174"/>
        <v>0</v>
      </c>
      <c r="K212" s="19">
        <f t="shared" si="174"/>
        <v>0</v>
      </c>
      <c r="L212" s="19">
        <f t="shared" si="174"/>
        <v>0</v>
      </c>
      <c r="M212" s="19">
        <f t="shared" si="174"/>
        <v>0</v>
      </c>
      <c r="N212" s="18"/>
    </row>
    <row r="213" spans="1:14" x14ac:dyDescent="0.25">
      <c r="A213" s="60" t="s">
        <v>57</v>
      </c>
      <c r="B213" s="61"/>
      <c r="C213" s="19">
        <f>C199+C203+C206+C209+C212</f>
        <v>267170.59999999998</v>
      </c>
      <c r="D213" s="19">
        <f>D199+D203+D206+D209+D212</f>
        <v>128227.89999999998</v>
      </c>
      <c r="E213" s="18"/>
      <c r="F213" s="19">
        <f>F199+F203+F206+F209+F212</f>
        <v>0</v>
      </c>
      <c r="G213" s="19">
        <f>G199+G203+G206+G209+G212</f>
        <v>0</v>
      </c>
      <c r="H213" s="19"/>
      <c r="I213" s="19">
        <f>I199+I203+I206+I209+I212</f>
        <v>3852.9</v>
      </c>
      <c r="J213" s="19">
        <f>J199+J203+J206+J209+J212</f>
        <v>1956.4</v>
      </c>
      <c r="K213" s="19">
        <f>J213/I213*100</f>
        <v>50.777336551688336</v>
      </c>
      <c r="L213" s="19">
        <f>L199+L203+L206+L209+L212</f>
        <v>263317.7</v>
      </c>
      <c r="M213" s="19">
        <f>M199+M203+M206+M209+M212</f>
        <v>126271.49999999999</v>
      </c>
      <c r="N213" s="19">
        <f>M213/L213*100</f>
        <v>47.954049423946806</v>
      </c>
    </row>
    <row r="214" spans="1:14" x14ac:dyDescent="0.25">
      <c r="A214" s="67" t="s">
        <v>31</v>
      </c>
      <c r="B214" s="72"/>
      <c r="C214" s="21">
        <f>C195+C213</f>
        <v>267170.59999999998</v>
      </c>
      <c r="D214" s="21">
        <f>D195+D213</f>
        <v>128227.89999999998</v>
      </c>
      <c r="E214" s="21">
        <f t="shared" ref="E214" si="175">D214/C214*100</f>
        <v>47.994764393986458</v>
      </c>
      <c r="F214" s="21">
        <f>F195+F213</f>
        <v>0</v>
      </c>
      <c r="G214" s="21">
        <f>G195+G213</f>
        <v>0</v>
      </c>
      <c r="H214" s="21"/>
      <c r="I214" s="21">
        <f>I195+I213</f>
        <v>3852.9</v>
      </c>
      <c r="J214" s="21">
        <f>J195+J213</f>
        <v>1956.4</v>
      </c>
      <c r="K214" s="21">
        <f t="shared" ref="K214" si="176">J214/I214*100</f>
        <v>50.777336551688336</v>
      </c>
      <c r="L214" s="21">
        <f>L195+L213</f>
        <v>263317.7</v>
      </c>
      <c r="M214" s="21">
        <f>M195+M213</f>
        <v>126271.49999999999</v>
      </c>
      <c r="N214" s="21">
        <f t="shared" si="140"/>
        <v>47.954049423946806</v>
      </c>
    </row>
    <row r="215" spans="1:14" ht="28.5" customHeight="1" x14ac:dyDescent="0.35">
      <c r="A215" s="32" t="s">
        <v>22</v>
      </c>
      <c r="B215" s="83" t="s">
        <v>9</v>
      </c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5"/>
    </row>
    <row r="216" spans="1:14" ht="28.5" customHeight="1" x14ac:dyDescent="0.25">
      <c r="A216" s="62" t="s">
        <v>53</v>
      </c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4"/>
    </row>
    <row r="217" spans="1:14" x14ac:dyDescent="0.25">
      <c r="A217" s="54" t="s">
        <v>92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6"/>
    </row>
    <row r="218" spans="1:14" ht="36" customHeight="1" x14ac:dyDescent="0.25">
      <c r="A218" s="50" t="s">
        <v>122</v>
      </c>
      <c r="B218" s="51"/>
      <c r="C218" s="18">
        <f>F218+I218+L218</f>
        <v>1710</v>
      </c>
      <c r="D218" s="18">
        <f>G218+J218+M218</f>
        <v>0</v>
      </c>
      <c r="E218" s="18">
        <f t="shared" ref="E218:E219" si="177">D218/C218*100</f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1710</v>
      </c>
      <c r="M218" s="29">
        <v>0</v>
      </c>
      <c r="N218" s="18">
        <f t="shared" si="140"/>
        <v>0</v>
      </c>
    </row>
    <row r="219" spans="1:14" ht="28.5" customHeight="1" x14ac:dyDescent="0.25">
      <c r="A219" s="65" t="s">
        <v>56</v>
      </c>
      <c r="B219" s="65"/>
      <c r="C219" s="19">
        <f>C218</f>
        <v>1710</v>
      </c>
      <c r="D219" s="19">
        <f>D218</f>
        <v>0</v>
      </c>
      <c r="E219" s="18">
        <f t="shared" si="177"/>
        <v>0</v>
      </c>
      <c r="F219" s="19">
        <f>F218</f>
        <v>0</v>
      </c>
      <c r="G219" s="19">
        <f>G218</f>
        <v>0</v>
      </c>
      <c r="H219" s="36"/>
      <c r="I219" s="19">
        <f>I218</f>
        <v>0</v>
      </c>
      <c r="J219" s="19">
        <f>J218</f>
        <v>0</v>
      </c>
      <c r="K219" s="36"/>
      <c r="L219" s="19">
        <f>L218</f>
        <v>1710</v>
      </c>
      <c r="M219" s="19">
        <f>M218</f>
        <v>0</v>
      </c>
      <c r="N219" s="18">
        <f t="shared" si="140"/>
        <v>0</v>
      </c>
    </row>
    <row r="220" spans="1:14" ht="28.5" customHeight="1" x14ac:dyDescent="0.25">
      <c r="A220" s="62" t="s">
        <v>54</v>
      </c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4"/>
    </row>
    <row r="221" spans="1:14" ht="15.75" customHeight="1" x14ac:dyDescent="0.25">
      <c r="A221" s="54" t="s">
        <v>93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6"/>
    </row>
    <row r="222" spans="1:14" x14ac:dyDescent="0.25">
      <c r="A222" s="50" t="s">
        <v>27</v>
      </c>
      <c r="B222" s="51"/>
      <c r="C222" s="18">
        <f>F222+I222+L222</f>
        <v>500</v>
      </c>
      <c r="D222" s="18">
        <f>G222+J222+M222</f>
        <v>74.599999999999994</v>
      </c>
      <c r="E222" s="18">
        <f t="shared" ref="E222:E223" si="178">D222/C222*100</f>
        <v>14.92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500</v>
      </c>
      <c r="M222" s="11">
        <v>74.599999999999994</v>
      </c>
      <c r="N222" s="18">
        <f t="shared" si="140"/>
        <v>14.92</v>
      </c>
    </row>
    <row r="223" spans="1:14" x14ac:dyDescent="0.25">
      <c r="A223" s="69" t="s">
        <v>51</v>
      </c>
      <c r="B223" s="70"/>
      <c r="C223" s="19">
        <f>C222</f>
        <v>500</v>
      </c>
      <c r="D223" s="19">
        <f>D222</f>
        <v>74.599999999999994</v>
      </c>
      <c r="E223" s="19">
        <f t="shared" si="178"/>
        <v>14.92</v>
      </c>
      <c r="F223" s="19">
        <f t="shared" ref="F223:G223" si="179">F222</f>
        <v>0</v>
      </c>
      <c r="G223" s="19">
        <f t="shared" si="179"/>
        <v>0</v>
      </c>
      <c r="H223" s="18"/>
      <c r="I223" s="19">
        <f t="shared" ref="I223:J223" si="180">I222</f>
        <v>0</v>
      </c>
      <c r="J223" s="19">
        <f t="shared" si="180"/>
        <v>0</v>
      </c>
      <c r="K223" s="18"/>
      <c r="L223" s="19">
        <f>SUM(L222)</f>
        <v>500</v>
      </c>
      <c r="M223" s="19">
        <f>SUM(M222)</f>
        <v>74.599999999999994</v>
      </c>
      <c r="N223" s="38">
        <f t="shared" si="140"/>
        <v>14.92</v>
      </c>
    </row>
    <row r="224" spans="1:14" ht="15.75" customHeight="1" x14ac:dyDescent="0.25">
      <c r="A224" s="54" t="s">
        <v>94</v>
      </c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6"/>
    </row>
    <row r="225" spans="1:15" x14ac:dyDescent="0.25">
      <c r="A225" s="50" t="s">
        <v>27</v>
      </c>
      <c r="B225" s="51"/>
      <c r="C225" s="18">
        <f>F225+I225+L225</f>
        <v>290</v>
      </c>
      <c r="D225" s="18">
        <f>G225+J225+M225</f>
        <v>0</v>
      </c>
      <c r="E225" s="18">
        <f t="shared" ref="E225:E227" si="181">D225/C225*100</f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290</v>
      </c>
      <c r="M225" s="15">
        <v>0</v>
      </c>
      <c r="N225" s="38">
        <f t="shared" si="140"/>
        <v>0</v>
      </c>
    </row>
    <row r="226" spans="1:15" x14ac:dyDescent="0.25">
      <c r="A226" s="69" t="s">
        <v>51</v>
      </c>
      <c r="B226" s="70"/>
      <c r="C226" s="19">
        <f>C225</f>
        <v>290</v>
      </c>
      <c r="D226" s="19">
        <f>D225</f>
        <v>0</v>
      </c>
      <c r="E226" s="19">
        <f t="shared" si="181"/>
        <v>0</v>
      </c>
      <c r="F226" s="19">
        <f>F225</f>
        <v>0</v>
      </c>
      <c r="G226" s="19">
        <f>G225</f>
        <v>0</v>
      </c>
      <c r="H226" s="18"/>
      <c r="I226" s="19">
        <f>I225</f>
        <v>0</v>
      </c>
      <c r="J226" s="19">
        <f>J225</f>
        <v>0</v>
      </c>
      <c r="K226" s="18"/>
      <c r="L226" s="19">
        <f>L225</f>
        <v>290</v>
      </c>
      <c r="M226" s="19">
        <f>M225</f>
        <v>0</v>
      </c>
      <c r="N226" s="38">
        <f>M226/L226*100</f>
        <v>0</v>
      </c>
    </row>
    <row r="227" spans="1:15" x14ac:dyDescent="0.25">
      <c r="A227" s="60" t="s">
        <v>57</v>
      </c>
      <c r="B227" s="61"/>
      <c r="C227" s="19">
        <f>C223+C226</f>
        <v>790</v>
      </c>
      <c r="D227" s="19">
        <f>D223+D226</f>
        <v>74.599999999999994</v>
      </c>
      <c r="E227" s="19">
        <f t="shared" si="181"/>
        <v>9.4430379746835431</v>
      </c>
      <c r="F227" s="19">
        <f>F223+F226</f>
        <v>0</v>
      </c>
      <c r="G227" s="19">
        <f>G223+G226</f>
        <v>0</v>
      </c>
      <c r="H227" s="18"/>
      <c r="I227" s="19">
        <f>I223+I226</f>
        <v>0</v>
      </c>
      <c r="J227" s="19">
        <f>J223+J226</f>
        <v>0</v>
      </c>
      <c r="K227" s="18"/>
      <c r="L227" s="19">
        <f>L223+L226</f>
        <v>790</v>
      </c>
      <c r="M227" s="19">
        <f>M223+M226</f>
        <v>74.599999999999994</v>
      </c>
      <c r="N227" s="38">
        <f>M227/L227*100</f>
        <v>9.4430379746835431</v>
      </c>
    </row>
    <row r="228" spans="1:15" x14ac:dyDescent="0.25">
      <c r="A228" s="67" t="s">
        <v>31</v>
      </c>
      <c r="B228" s="72"/>
      <c r="C228" s="21">
        <f>C219+C227</f>
        <v>2500</v>
      </c>
      <c r="D228" s="21">
        <f>D219+D227</f>
        <v>74.599999999999994</v>
      </c>
      <c r="E228" s="21">
        <f t="shared" ref="E228" si="182">D228/C228*100</f>
        <v>2.984</v>
      </c>
      <c r="F228" s="21">
        <f>F219+F227</f>
        <v>0</v>
      </c>
      <c r="G228" s="21">
        <f>G219+G227</f>
        <v>0</v>
      </c>
      <c r="H228" s="18"/>
      <c r="I228" s="21">
        <f>I219+I227</f>
        <v>0</v>
      </c>
      <c r="J228" s="21">
        <f>J219+J227</f>
        <v>0</v>
      </c>
      <c r="K228" s="18"/>
      <c r="L228" s="21">
        <f>L219+L227</f>
        <v>2500</v>
      </c>
      <c r="M228" s="21">
        <f>M219+M227</f>
        <v>74.599999999999994</v>
      </c>
      <c r="N228" s="21">
        <f t="shared" si="140"/>
        <v>2.984</v>
      </c>
      <c r="O228" s="8"/>
    </row>
    <row r="229" spans="1:15" ht="21" customHeight="1" x14ac:dyDescent="0.35">
      <c r="A229" s="32">
        <v>10</v>
      </c>
      <c r="B229" s="83" t="s">
        <v>10</v>
      </c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5"/>
    </row>
    <row r="230" spans="1:15" ht="21" customHeight="1" x14ac:dyDescent="0.25">
      <c r="A230" s="62" t="s">
        <v>54</v>
      </c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4"/>
    </row>
    <row r="231" spans="1:15" ht="15.75" customHeight="1" x14ac:dyDescent="0.25">
      <c r="A231" s="57" t="s">
        <v>95</v>
      </c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9"/>
    </row>
    <row r="232" spans="1:15" ht="30" customHeight="1" x14ac:dyDescent="0.25">
      <c r="A232" s="66" t="s">
        <v>28</v>
      </c>
      <c r="B232" s="128"/>
      <c r="C232" s="18">
        <f>F232+I232+L232</f>
        <v>100</v>
      </c>
      <c r="D232" s="18">
        <f>G232+J232+M232</f>
        <v>100</v>
      </c>
      <c r="E232" s="18">
        <f t="shared" ref="E232:E234" si="183">D232/C232*100</f>
        <v>100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100</v>
      </c>
      <c r="M232" s="11">
        <v>100</v>
      </c>
      <c r="N232" s="18">
        <f t="shared" si="140"/>
        <v>100</v>
      </c>
    </row>
    <row r="233" spans="1:15" ht="30.75" customHeight="1" x14ac:dyDescent="0.25">
      <c r="A233" s="66" t="s">
        <v>32</v>
      </c>
      <c r="B233" s="51"/>
      <c r="C233" s="18">
        <f>F233+I233+L233</f>
        <v>700</v>
      </c>
      <c r="D233" s="18">
        <f>G233+J233+M233</f>
        <v>172.3</v>
      </c>
      <c r="E233" s="18">
        <f t="shared" si="183"/>
        <v>24.614285714285717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700</v>
      </c>
      <c r="M233" s="11">
        <v>172.3</v>
      </c>
      <c r="N233" s="18">
        <f t="shared" si="140"/>
        <v>24.614285714285717</v>
      </c>
    </row>
    <row r="234" spans="1:15" x14ac:dyDescent="0.25">
      <c r="A234" s="52" t="s">
        <v>51</v>
      </c>
      <c r="B234" s="53"/>
      <c r="C234" s="19">
        <f>C233+C232</f>
        <v>800</v>
      </c>
      <c r="D234" s="19">
        <f>D233+D232</f>
        <v>272.3</v>
      </c>
      <c r="E234" s="19">
        <f t="shared" si="183"/>
        <v>34.037500000000001</v>
      </c>
      <c r="F234" s="19">
        <f t="shared" ref="F234:G234" si="184">F233+F232</f>
        <v>0</v>
      </c>
      <c r="G234" s="19">
        <f t="shared" si="184"/>
        <v>0</v>
      </c>
      <c r="H234" s="18"/>
      <c r="I234" s="19">
        <f t="shared" ref="I234:J234" si="185">I233+I232</f>
        <v>0</v>
      </c>
      <c r="J234" s="19">
        <f t="shared" si="185"/>
        <v>0</v>
      </c>
      <c r="K234" s="18"/>
      <c r="L234" s="19">
        <f>SUM(L232:L233)</f>
        <v>800</v>
      </c>
      <c r="M234" s="19">
        <f>SUM(M232:M233)</f>
        <v>272.3</v>
      </c>
      <c r="N234" s="19">
        <f t="shared" si="140"/>
        <v>34.037500000000001</v>
      </c>
    </row>
    <row r="235" spans="1:15" ht="15.75" customHeight="1" x14ac:dyDescent="0.25">
      <c r="A235" s="54" t="s">
        <v>96</v>
      </c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6"/>
    </row>
    <row r="236" spans="1:15" ht="30.75" customHeight="1" x14ac:dyDescent="0.25">
      <c r="A236" s="66" t="s">
        <v>32</v>
      </c>
      <c r="B236" s="51"/>
      <c r="C236" s="18">
        <f>F236+I236+L236</f>
        <v>23201.3</v>
      </c>
      <c r="D236" s="18">
        <f>G236+J236+M236</f>
        <v>8325.2999999999993</v>
      </c>
      <c r="E236" s="18">
        <f t="shared" ref="E236:E238" si="186">D236/C236*100</f>
        <v>35.882903113187616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23201.3</v>
      </c>
      <c r="M236" s="11">
        <v>8325.2999999999993</v>
      </c>
      <c r="N236" s="18">
        <f t="shared" si="140"/>
        <v>35.882903113187616</v>
      </c>
    </row>
    <row r="237" spans="1:15" x14ac:dyDescent="0.25">
      <c r="A237" s="52" t="s">
        <v>51</v>
      </c>
      <c r="B237" s="53"/>
      <c r="C237" s="19">
        <f>C236</f>
        <v>23201.3</v>
      </c>
      <c r="D237" s="19">
        <f>D236</f>
        <v>8325.2999999999993</v>
      </c>
      <c r="E237" s="19">
        <f t="shared" si="186"/>
        <v>35.882903113187616</v>
      </c>
      <c r="F237" s="19">
        <f t="shared" ref="F237:G237" si="187">F236</f>
        <v>0</v>
      </c>
      <c r="G237" s="19">
        <f t="shared" si="187"/>
        <v>0</v>
      </c>
      <c r="H237" s="18"/>
      <c r="I237" s="19">
        <f t="shared" ref="I237:J237" si="188">I236</f>
        <v>0</v>
      </c>
      <c r="J237" s="19">
        <f t="shared" si="188"/>
        <v>0</v>
      </c>
      <c r="K237" s="18"/>
      <c r="L237" s="19">
        <f>SUM(L236)</f>
        <v>23201.3</v>
      </c>
      <c r="M237" s="19">
        <f>SUM(M236)</f>
        <v>8325.2999999999993</v>
      </c>
      <c r="N237" s="19">
        <f t="shared" si="140"/>
        <v>35.882903113187616</v>
      </c>
    </row>
    <row r="238" spans="1:15" x14ac:dyDescent="0.25">
      <c r="A238" s="60" t="s">
        <v>57</v>
      </c>
      <c r="B238" s="61"/>
      <c r="C238" s="19">
        <f>C234+C237</f>
        <v>24001.3</v>
      </c>
      <c r="D238" s="19">
        <f>D234+D237</f>
        <v>8597.5999999999985</v>
      </c>
      <c r="E238" s="19">
        <f t="shared" si="186"/>
        <v>35.821393007878733</v>
      </c>
      <c r="F238" s="19">
        <f>F234+F237</f>
        <v>0</v>
      </c>
      <c r="G238" s="19">
        <f>G234+G237</f>
        <v>0</v>
      </c>
      <c r="H238" s="18"/>
      <c r="I238" s="19">
        <f>I234+I237</f>
        <v>0</v>
      </c>
      <c r="J238" s="19">
        <f>J234+J237</f>
        <v>0</v>
      </c>
      <c r="K238" s="18"/>
      <c r="L238" s="19">
        <f>L234+L237</f>
        <v>24001.3</v>
      </c>
      <c r="M238" s="19">
        <f>M234+M237</f>
        <v>8597.5999999999985</v>
      </c>
      <c r="N238" s="19">
        <f t="shared" si="140"/>
        <v>35.821393007878733</v>
      </c>
    </row>
    <row r="239" spans="1:15" x14ac:dyDescent="0.25">
      <c r="A239" s="67" t="s">
        <v>31</v>
      </c>
      <c r="B239" s="72"/>
      <c r="C239" s="21">
        <f>C238</f>
        <v>24001.3</v>
      </c>
      <c r="D239" s="21">
        <f>D238</f>
        <v>8597.5999999999985</v>
      </c>
      <c r="E239" s="18">
        <f t="shared" ref="E239" si="189">D239/C239*100</f>
        <v>35.821393007878733</v>
      </c>
      <c r="F239" s="21">
        <f>F238</f>
        <v>0</v>
      </c>
      <c r="G239" s="21">
        <f>G238</f>
        <v>0</v>
      </c>
      <c r="H239" s="18"/>
      <c r="I239" s="21">
        <f>I238</f>
        <v>0</v>
      </c>
      <c r="J239" s="21">
        <f>J238</f>
        <v>0</v>
      </c>
      <c r="K239" s="18"/>
      <c r="L239" s="21">
        <f>L238</f>
        <v>24001.3</v>
      </c>
      <c r="M239" s="21">
        <f>M238</f>
        <v>8597.5999999999985</v>
      </c>
      <c r="N239" s="21">
        <f t="shared" si="140"/>
        <v>35.821393007878733</v>
      </c>
    </row>
    <row r="240" spans="1:15" ht="22.5" customHeight="1" x14ac:dyDescent="0.35">
      <c r="A240" s="32">
        <v>11</v>
      </c>
      <c r="B240" s="83" t="s">
        <v>11</v>
      </c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5"/>
    </row>
    <row r="241" spans="1:19" ht="22.5" customHeight="1" x14ac:dyDescent="0.25">
      <c r="A241" s="62" t="s">
        <v>54</v>
      </c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4"/>
    </row>
    <row r="242" spans="1:19" ht="27" customHeight="1" x14ac:dyDescent="0.25">
      <c r="A242" s="57" t="s">
        <v>97</v>
      </c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9"/>
      <c r="S242" s="1" t="s">
        <v>41</v>
      </c>
    </row>
    <row r="243" spans="1:19" x14ac:dyDescent="0.25">
      <c r="A243" s="50" t="s">
        <v>27</v>
      </c>
      <c r="B243" s="51"/>
      <c r="C243" s="18">
        <f>F243+I243+L243</f>
        <v>5000</v>
      </c>
      <c r="D243" s="18">
        <f>G243+J243+M243</f>
        <v>1032.0999999999999</v>
      </c>
      <c r="E243" s="18">
        <f t="shared" ref="E243:E245" si="190">D243/C243*100</f>
        <v>20.641999999999999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5000</v>
      </c>
      <c r="M243" s="11">
        <v>1032.0999999999999</v>
      </c>
      <c r="N243" s="18">
        <f t="shared" si="140"/>
        <v>20.641999999999999</v>
      </c>
    </row>
    <row r="244" spans="1:19" x14ac:dyDescent="0.25">
      <c r="A244" s="52" t="s">
        <v>51</v>
      </c>
      <c r="B244" s="53"/>
      <c r="C244" s="19">
        <f t="shared" ref="C244:D246" si="191">C243</f>
        <v>5000</v>
      </c>
      <c r="D244" s="19">
        <f t="shared" si="191"/>
        <v>1032.0999999999999</v>
      </c>
      <c r="E244" s="19">
        <f t="shared" si="190"/>
        <v>20.641999999999999</v>
      </c>
      <c r="F244" s="19">
        <f t="shared" ref="F244:G244" si="192">F243</f>
        <v>0</v>
      </c>
      <c r="G244" s="19">
        <f t="shared" si="192"/>
        <v>0</v>
      </c>
      <c r="H244" s="18"/>
      <c r="I244" s="19">
        <f t="shared" ref="I244:J244" si="193">I243</f>
        <v>0</v>
      </c>
      <c r="J244" s="19">
        <f t="shared" si="193"/>
        <v>0</v>
      </c>
      <c r="K244" s="18"/>
      <c r="L244" s="19">
        <f>SUM(L243)</f>
        <v>5000</v>
      </c>
      <c r="M244" s="19">
        <f>SUM(M243)</f>
        <v>1032.0999999999999</v>
      </c>
      <c r="N244" s="19">
        <f t="shared" ref="N244:N245" si="194">M244/L244*100</f>
        <v>20.641999999999999</v>
      </c>
    </row>
    <row r="245" spans="1:19" x14ac:dyDescent="0.25">
      <c r="A245" s="60" t="s">
        <v>57</v>
      </c>
      <c r="B245" s="61"/>
      <c r="C245" s="19">
        <f t="shared" si="191"/>
        <v>5000</v>
      </c>
      <c r="D245" s="19">
        <f t="shared" si="191"/>
        <v>1032.0999999999999</v>
      </c>
      <c r="E245" s="19">
        <f t="shared" si="190"/>
        <v>20.641999999999999</v>
      </c>
      <c r="F245" s="19">
        <f>F244</f>
        <v>0</v>
      </c>
      <c r="G245" s="19">
        <f>G244</f>
        <v>0</v>
      </c>
      <c r="H245" s="19"/>
      <c r="I245" s="19">
        <f>I244</f>
        <v>0</v>
      </c>
      <c r="J245" s="19">
        <f>J244</f>
        <v>0</v>
      </c>
      <c r="K245" s="19"/>
      <c r="L245" s="19">
        <f>L244</f>
        <v>5000</v>
      </c>
      <c r="M245" s="19">
        <f>M244</f>
        <v>1032.0999999999999</v>
      </c>
      <c r="N245" s="19">
        <f t="shared" si="194"/>
        <v>20.641999999999999</v>
      </c>
    </row>
    <row r="246" spans="1:19" x14ac:dyDescent="0.25">
      <c r="A246" s="67" t="s">
        <v>31</v>
      </c>
      <c r="B246" s="72"/>
      <c r="C246" s="21">
        <f t="shared" si="191"/>
        <v>5000</v>
      </c>
      <c r="D246" s="21">
        <f t="shared" si="191"/>
        <v>1032.0999999999999</v>
      </c>
      <c r="E246" s="21">
        <f t="shared" ref="E246" si="195">D246/C246*100</f>
        <v>20.641999999999999</v>
      </c>
      <c r="F246" s="21">
        <f>F245</f>
        <v>0</v>
      </c>
      <c r="G246" s="21">
        <f>G245</f>
        <v>0</v>
      </c>
      <c r="H246" s="18"/>
      <c r="I246" s="21">
        <f>I245</f>
        <v>0</v>
      </c>
      <c r="J246" s="21">
        <f>J245</f>
        <v>0</v>
      </c>
      <c r="K246" s="18"/>
      <c r="L246" s="21">
        <f>L245</f>
        <v>5000</v>
      </c>
      <c r="M246" s="21">
        <f>M245</f>
        <v>1032.0999999999999</v>
      </c>
      <c r="N246" s="21">
        <f t="shared" si="140"/>
        <v>20.641999999999999</v>
      </c>
      <c r="O246" s="8"/>
    </row>
    <row r="247" spans="1:19" ht="22.5" customHeight="1" x14ac:dyDescent="0.35">
      <c r="A247" s="32">
        <v>12</v>
      </c>
      <c r="B247" s="83" t="s">
        <v>12</v>
      </c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5"/>
    </row>
    <row r="248" spans="1:19" ht="22.5" customHeight="1" x14ac:dyDescent="0.25">
      <c r="A248" s="62" t="s">
        <v>54</v>
      </c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4"/>
    </row>
    <row r="249" spans="1:19" ht="15.75" customHeight="1" x14ac:dyDescent="0.25">
      <c r="A249" s="54" t="s">
        <v>98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6"/>
    </row>
    <row r="250" spans="1:19" ht="30.75" customHeight="1" x14ac:dyDescent="0.25">
      <c r="A250" s="66" t="s">
        <v>33</v>
      </c>
      <c r="B250" s="71"/>
      <c r="C250" s="18">
        <f>F250+I250+L250</f>
        <v>8416</v>
      </c>
      <c r="D250" s="18">
        <f>G250+J250+M250</f>
        <v>3057</v>
      </c>
      <c r="E250" s="18">
        <f t="shared" ref="E250:E251" si="196">D250/C250*100</f>
        <v>36.323669201520914</v>
      </c>
      <c r="F250" s="11">
        <v>0</v>
      </c>
      <c r="G250" s="11">
        <v>0</v>
      </c>
      <c r="H250" s="11">
        <v>0</v>
      </c>
      <c r="I250" s="11">
        <v>979.7</v>
      </c>
      <c r="J250" s="11">
        <v>391.4</v>
      </c>
      <c r="K250" s="18">
        <f t="shared" ref="K250:K251" si="197">J250/I250*100</f>
        <v>39.951005409819331</v>
      </c>
      <c r="L250" s="11">
        <v>7436.3</v>
      </c>
      <c r="M250" s="11">
        <v>2665.6</v>
      </c>
      <c r="N250" s="18">
        <f t="shared" si="140"/>
        <v>35.845783521374877</v>
      </c>
    </row>
    <row r="251" spans="1:19" x14ac:dyDescent="0.25">
      <c r="A251" s="52" t="s">
        <v>51</v>
      </c>
      <c r="B251" s="53"/>
      <c r="C251" s="19">
        <f>C250</f>
        <v>8416</v>
      </c>
      <c r="D251" s="19">
        <f>D250</f>
        <v>3057</v>
      </c>
      <c r="E251" s="19">
        <f t="shared" si="196"/>
        <v>36.323669201520914</v>
      </c>
      <c r="F251" s="19">
        <f t="shared" ref="F251:G251" si="198">F250</f>
        <v>0</v>
      </c>
      <c r="G251" s="19">
        <f t="shared" si="198"/>
        <v>0</v>
      </c>
      <c r="H251" s="18"/>
      <c r="I251" s="19">
        <f t="shared" ref="I251:J251" si="199">I250</f>
        <v>979.7</v>
      </c>
      <c r="J251" s="19">
        <f t="shared" si="199"/>
        <v>391.4</v>
      </c>
      <c r="K251" s="19">
        <f t="shared" si="197"/>
        <v>39.951005409819331</v>
      </c>
      <c r="L251" s="19">
        <f>SUM(L250)</f>
        <v>7436.3</v>
      </c>
      <c r="M251" s="19">
        <f>SUM(M250)</f>
        <v>2665.6</v>
      </c>
      <c r="N251" s="19">
        <f t="shared" si="140"/>
        <v>35.845783521374877</v>
      </c>
    </row>
    <row r="252" spans="1:19" ht="15.75" customHeight="1" x14ac:dyDescent="0.25">
      <c r="A252" s="54" t="s">
        <v>99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6"/>
    </row>
    <row r="253" spans="1:19" ht="30.75" customHeight="1" x14ac:dyDescent="0.25">
      <c r="A253" s="66" t="s">
        <v>33</v>
      </c>
      <c r="B253" s="71"/>
      <c r="C253" s="18">
        <f>F253+I253+L253</f>
        <v>5255</v>
      </c>
      <c r="D253" s="18">
        <f>G253+J253+M253</f>
        <v>0</v>
      </c>
      <c r="E253" s="18">
        <f t="shared" ref="E253:E254" si="200">D253/C253*100</f>
        <v>0</v>
      </c>
      <c r="F253" s="11">
        <v>0</v>
      </c>
      <c r="G253" s="11">
        <v>0</v>
      </c>
      <c r="H253" s="11">
        <v>0</v>
      </c>
      <c r="I253" s="11">
        <v>5255</v>
      </c>
      <c r="J253" s="11">
        <v>0</v>
      </c>
      <c r="K253" s="18">
        <f t="shared" ref="K253:K254" si="201">J253/I253*100</f>
        <v>0</v>
      </c>
      <c r="L253" s="11">
        <v>0</v>
      </c>
      <c r="M253" s="11">
        <v>0</v>
      </c>
      <c r="N253" s="11">
        <v>0</v>
      </c>
    </row>
    <row r="254" spans="1:19" x14ac:dyDescent="0.25">
      <c r="A254" s="52" t="s">
        <v>51</v>
      </c>
      <c r="B254" s="53"/>
      <c r="C254" s="19">
        <f>C253</f>
        <v>5255</v>
      </c>
      <c r="D254" s="19">
        <f>D253</f>
        <v>0</v>
      </c>
      <c r="E254" s="19">
        <f t="shared" si="200"/>
        <v>0</v>
      </c>
      <c r="F254" s="19">
        <f t="shared" ref="F254:G254" si="202">F253</f>
        <v>0</v>
      </c>
      <c r="G254" s="19">
        <f t="shared" si="202"/>
        <v>0</v>
      </c>
      <c r="H254" s="18"/>
      <c r="I254" s="19">
        <f t="shared" ref="I254:J254" si="203">I253</f>
        <v>5255</v>
      </c>
      <c r="J254" s="19">
        <f t="shared" si="203"/>
        <v>0</v>
      </c>
      <c r="K254" s="19">
        <f t="shared" si="201"/>
        <v>0</v>
      </c>
      <c r="L254" s="19">
        <f>SUM(L253)</f>
        <v>0</v>
      </c>
      <c r="M254" s="19">
        <f>SUM(M253)</f>
        <v>0</v>
      </c>
      <c r="N254" s="18"/>
    </row>
    <row r="255" spans="1:19" ht="15.75" customHeight="1" x14ac:dyDescent="0.25">
      <c r="A255" s="54" t="s">
        <v>100</v>
      </c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6"/>
    </row>
    <row r="256" spans="1:19" ht="30.75" customHeight="1" x14ac:dyDescent="0.25">
      <c r="A256" s="66" t="s">
        <v>33</v>
      </c>
      <c r="B256" s="71"/>
      <c r="C256" s="18">
        <f>F256+I256+L256</f>
        <v>200</v>
      </c>
      <c r="D256" s="18">
        <f>G256+J256+M256</f>
        <v>0</v>
      </c>
      <c r="E256" s="18">
        <f t="shared" ref="E256:E257" si="204">D256/C256*100</f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200</v>
      </c>
      <c r="M256" s="11">
        <v>0</v>
      </c>
      <c r="N256" s="18">
        <f t="shared" ref="N256:N257" si="205">M256/L256*100</f>
        <v>0</v>
      </c>
    </row>
    <row r="257" spans="1:14" x14ac:dyDescent="0.25">
      <c r="A257" s="52" t="s">
        <v>51</v>
      </c>
      <c r="B257" s="53"/>
      <c r="C257" s="19">
        <f>C256</f>
        <v>200</v>
      </c>
      <c r="D257" s="19">
        <f>D256</f>
        <v>0</v>
      </c>
      <c r="E257" s="19">
        <f t="shared" si="204"/>
        <v>0</v>
      </c>
      <c r="F257" s="19">
        <f t="shared" ref="F257:G257" si="206">F256</f>
        <v>0</v>
      </c>
      <c r="G257" s="19">
        <f t="shared" si="206"/>
        <v>0</v>
      </c>
      <c r="H257" s="18"/>
      <c r="I257" s="19">
        <f t="shared" ref="I257:J257" si="207">I256</f>
        <v>0</v>
      </c>
      <c r="J257" s="19">
        <f t="shared" si="207"/>
        <v>0</v>
      </c>
      <c r="K257" s="19"/>
      <c r="L257" s="19">
        <f>SUM(L256)</f>
        <v>200</v>
      </c>
      <c r="M257" s="19">
        <f>SUM(M256)</f>
        <v>0</v>
      </c>
      <c r="N257" s="21">
        <f t="shared" si="205"/>
        <v>0</v>
      </c>
    </row>
    <row r="258" spans="1:14" ht="15.75" customHeight="1" x14ac:dyDescent="0.25">
      <c r="A258" s="54" t="s">
        <v>101</v>
      </c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6"/>
    </row>
    <row r="259" spans="1:14" ht="33" customHeight="1" x14ac:dyDescent="0.25">
      <c r="A259" s="66" t="s">
        <v>132</v>
      </c>
      <c r="B259" s="71"/>
      <c r="C259" s="18">
        <f>F259+I259+L259</f>
        <v>5489.1</v>
      </c>
      <c r="D259" s="18">
        <f>G259+J259+M259</f>
        <v>1856.4</v>
      </c>
      <c r="E259" s="18">
        <f t="shared" ref="E259:E262" si="208">D259/C259*100</f>
        <v>33.819751871891569</v>
      </c>
      <c r="F259" s="11">
        <v>0</v>
      </c>
      <c r="G259" s="11">
        <v>0</v>
      </c>
      <c r="H259" s="11">
        <v>0</v>
      </c>
      <c r="I259" s="11">
        <v>5489.1</v>
      </c>
      <c r="J259" s="11">
        <v>1856.4</v>
      </c>
      <c r="K259" s="21">
        <f t="shared" ref="K259:K262" si="209">J259/I259*100</f>
        <v>33.819751871891569</v>
      </c>
      <c r="L259" s="11">
        <v>0</v>
      </c>
      <c r="M259" s="11">
        <v>0</v>
      </c>
      <c r="N259" s="11">
        <v>0</v>
      </c>
    </row>
    <row r="260" spans="1:14" x14ac:dyDescent="0.25">
      <c r="A260" s="69" t="s">
        <v>51</v>
      </c>
      <c r="B260" s="70"/>
      <c r="C260" s="19">
        <f>C259</f>
        <v>5489.1</v>
      </c>
      <c r="D260" s="19">
        <f>D259</f>
        <v>1856.4</v>
      </c>
      <c r="E260" s="19">
        <f t="shared" si="208"/>
        <v>33.819751871891569</v>
      </c>
      <c r="F260" s="19">
        <f t="shared" ref="F260:G260" si="210">F259</f>
        <v>0</v>
      </c>
      <c r="G260" s="19">
        <f t="shared" si="210"/>
        <v>0</v>
      </c>
      <c r="H260" s="18"/>
      <c r="I260" s="19">
        <f t="shared" ref="I260:J260" si="211">I259</f>
        <v>5489.1</v>
      </c>
      <c r="J260" s="19">
        <f t="shared" si="211"/>
        <v>1856.4</v>
      </c>
      <c r="K260" s="21">
        <f t="shared" si="209"/>
        <v>33.819751871891569</v>
      </c>
      <c r="L260" s="19">
        <f>SUM(L259)</f>
        <v>0</v>
      </c>
      <c r="M260" s="19">
        <f>SUM(M259)</f>
        <v>0</v>
      </c>
      <c r="N260" s="19"/>
    </row>
    <row r="261" spans="1:14" x14ac:dyDescent="0.25">
      <c r="A261" s="60" t="s">
        <v>57</v>
      </c>
      <c r="B261" s="61"/>
      <c r="C261" s="19">
        <f>C251+C254+C257+C260</f>
        <v>19360.099999999999</v>
      </c>
      <c r="D261" s="19">
        <f>D251+D254+D257+D260</f>
        <v>4913.3999999999996</v>
      </c>
      <c r="E261" s="19">
        <f t="shared" si="208"/>
        <v>25.379001141523027</v>
      </c>
      <c r="F261" s="19">
        <f>F251+F254+F257+F260</f>
        <v>0</v>
      </c>
      <c r="G261" s="19">
        <f>G251+G254+G257+G260</f>
        <v>0</v>
      </c>
      <c r="H261" s="18"/>
      <c r="I261" s="19">
        <f>I251+I254+I257+I260</f>
        <v>11723.8</v>
      </c>
      <c r="J261" s="19">
        <f>J251+J254+J257+J260</f>
        <v>2247.8000000000002</v>
      </c>
      <c r="K261" s="19">
        <f t="shared" si="209"/>
        <v>19.1729643972091</v>
      </c>
      <c r="L261" s="19">
        <f>L251+L254+L257+L260</f>
        <v>7636.3</v>
      </c>
      <c r="M261" s="19">
        <f>M251+M254+M257+M260</f>
        <v>2665.6</v>
      </c>
      <c r="N261" s="19">
        <f t="shared" ref="N261" si="212">M261/L261*100</f>
        <v>34.906957557979645</v>
      </c>
    </row>
    <row r="262" spans="1:14" x14ac:dyDescent="0.25">
      <c r="A262" s="67" t="s">
        <v>31</v>
      </c>
      <c r="B262" s="72"/>
      <c r="C262" s="21">
        <f>C261</f>
        <v>19360.099999999999</v>
      </c>
      <c r="D262" s="21">
        <f>D261</f>
        <v>4913.3999999999996</v>
      </c>
      <c r="E262" s="21">
        <f t="shared" si="208"/>
        <v>25.379001141523027</v>
      </c>
      <c r="F262" s="21">
        <f>F261</f>
        <v>0</v>
      </c>
      <c r="G262" s="21">
        <f>G261</f>
        <v>0</v>
      </c>
      <c r="H262" s="18"/>
      <c r="I262" s="21">
        <f>I261</f>
        <v>11723.8</v>
      </c>
      <c r="J262" s="21">
        <f>J261</f>
        <v>2247.8000000000002</v>
      </c>
      <c r="K262" s="21">
        <f t="shared" si="209"/>
        <v>19.1729643972091</v>
      </c>
      <c r="L262" s="21">
        <f>L261</f>
        <v>7636.3</v>
      </c>
      <c r="M262" s="21">
        <f>M261</f>
        <v>2665.6</v>
      </c>
      <c r="N262" s="21">
        <f t="shared" ref="N262:N328" si="213">M262/L262*100</f>
        <v>34.906957557979645</v>
      </c>
    </row>
    <row r="263" spans="1:14" ht="18.75" customHeight="1" x14ac:dyDescent="0.3">
      <c r="A263" s="37" t="s">
        <v>102</v>
      </c>
      <c r="B263" s="131" t="s">
        <v>38</v>
      </c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2"/>
    </row>
    <row r="264" spans="1:14" ht="18.75" customHeight="1" x14ac:dyDescent="0.25">
      <c r="A264" s="62" t="s">
        <v>54</v>
      </c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4"/>
    </row>
    <row r="265" spans="1:14" ht="15.75" customHeight="1" x14ac:dyDescent="0.25">
      <c r="A265" s="54" t="s">
        <v>103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6"/>
    </row>
    <row r="266" spans="1:14" ht="15.75" customHeight="1" x14ac:dyDescent="0.25">
      <c r="A266" s="50" t="s">
        <v>27</v>
      </c>
      <c r="B266" s="51"/>
      <c r="C266" s="18">
        <f>F266+I266+L266</f>
        <v>150</v>
      </c>
      <c r="D266" s="18">
        <f>G266+J266+M266</f>
        <v>0</v>
      </c>
      <c r="E266" s="18">
        <f t="shared" ref="E266:E267" si="214">D266/C266*100</f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150</v>
      </c>
      <c r="M266" s="11">
        <v>0</v>
      </c>
      <c r="N266" s="18">
        <f t="shared" ref="N266:N267" si="215">M266/L266*100</f>
        <v>0</v>
      </c>
    </row>
    <row r="267" spans="1:14" ht="15.75" customHeight="1" x14ac:dyDescent="0.25">
      <c r="A267" s="69" t="s">
        <v>51</v>
      </c>
      <c r="B267" s="70"/>
      <c r="C267" s="19">
        <f>C266</f>
        <v>150</v>
      </c>
      <c r="D267" s="19">
        <f>D266</f>
        <v>0</v>
      </c>
      <c r="E267" s="19">
        <f t="shared" si="214"/>
        <v>0</v>
      </c>
      <c r="F267" s="19">
        <f t="shared" ref="F267:G267" si="216">F266</f>
        <v>0</v>
      </c>
      <c r="G267" s="19">
        <f t="shared" si="216"/>
        <v>0</v>
      </c>
      <c r="H267" s="18"/>
      <c r="I267" s="19">
        <f t="shared" ref="I267:M267" si="217">I266</f>
        <v>0</v>
      </c>
      <c r="J267" s="19">
        <f t="shared" si="217"/>
        <v>0</v>
      </c>
      <c r="K267" s="18"/>
      <c r="L267" s="19">
        <f t="shared" si="217"/>
        <v>150</v>
      </c>
      <c r="M267" s="19">
        <f t="shared" si="217"/>
        <v>0</v>
      </c>
      <c r="N267" s="18">
        <f t="shared" si="215"/>
        <v>0</v>
      </c>
    </row>
    <row r="268" spans="1:14" ht="15.75" customHeight="1" x14ac:dyDescent="0.25">
      <c r="A268" s="57" t="s">
        <v>104</v>
      </c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9"/>
    </row>
    <row r="269" spans="1:14" ht="15.75" customHeight="1" x14ac:dyDescent="0.25">
      <c r="A269" s="50" t="s">
        <v>27</v>
      </c>
      <c r="B269" s="51"/>
      <c r="C269" s="18">
        <f>F269+I269+L269</f>
        <v>150</v>
      </c>
      <c r="D269" s="18">
        <f>G269+J269+M269</f>
        <v>29.5</v>
      </c>
      <c r="E269" s="18">
        <f t="shared" ref="E269:E270" si="218">D269/C269*100</f>
        <v>19.666666666666664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150</v>
      </c>
      <c r="M269" s="11">
        <v>29.5</v>
      </c>
      <c r="N269" s="18">
        <f t="shared" ref="N269:N270" si="219">M269/L269*100</f>
        <v>19.666666666666664</v>
      </c>
    </row>
    <row r="270" spans="1:14" ht="15.75" customHeight="1" x14ac:dyDescent="0.25">
      <c r="A270" s="69" t="s">
        <v>51</v>
      </c>
      <c r="B270" s="70"/>
      <c r="C270" s="19">
        <f>C269</f>
        <v>150</v>
      </c>
      <c r="D270" s="19">
        <f>D269</f>
        <v>29.5</v>
      </c>
      <c r="E270" s="19">
        <f t="shared" si="218"/>
        <v>19.666666666666664</v>
      </c>
      <c r="F270" s="19">
        <f t="shared" ref="F270:G270" si="220">F269</f>
        <v>0</v>
      </c>
      <c r="G270" s="19">
        <f t="shared" si="220"/>
        <v>0</v>
      </c>
      <c r="H270" s="18"/>
      <c r="I270" s="19">
        <f t="shared" ref="I270:J270" si="221">I269</f>
        <v>0</v>
      </c>
      <c r="J270" s="19">
        <f t="shared" si="221"/>
        <v>0</v>
      </c>
      <c r="K270" s="18"/>
      <c r="L270" s="19">
        <f t="shared" ref="L270:M270" si="222">L269</f>
        <v>150</v>
      </c>
      <c r="M270" s="19">
        <f t="shared" si="222"/>
        <v>29.5</v>
      </c>
      <c r="N270" s="18">
        <f t="shared" si="219"/>
        <v>19.666666666666664</v>
      </c>
    </row>
    <row r="271" spans="1:14" ht="15.75" customHeight="1" x14ac:dyDescent="0.25">
      <c r="A271" s="54" t="s">
        <v>105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6"/>
    </row>
    <row r="272" spans="1:14" ht="15.75" customHeight="1" x14ac:dyDescent="0.25">
      <c r="A272" s="50" t="s">
        <v>27</v>
      </c>
      <c r="B272" s="51"/>
      <c r="C272" s="18">
        <f>F272+I272+L272</f>
        <v>8979.1</v>
      </c>
      <c r="D272" s="18">
        <f>G272+J272+M272</f>
        <v>8979.1</v>
      </c>
      <c r="E272" s="18"/>
      <c r="F272" s="11">
        <v>0</v>
      </c>
      <c r="G272" s="11">
        <v>0</v>
      </c>
      <c r="H272" s="18"/>
      <c r="I272" s="11">
        <v>8979.1</v>
      </c>
      <c r="J272" s="11">
        <v>8979.1</v>
      </c>
      <c r="K272" s="18">
        <f>J272/I272*100</f>
        <v>100</v>
      </c>
      <c r="L272" s="11">
        <v>0</v>
      </c>
      <c r="M272" s="11">
        <v>0</v>
      </c>
      <c r="N272" s="18"/>
    </row>
    <row r="273" spans="1:14" ht="15.75" customHeight="1" x14ac:dyDescent="0.25">
      <c r="A273" s="69" t="s">
        <v>51</v>
      </c>
      <c r="B273" s="70"/>
      <c r="C273" s="19">
        <f>C272</f>
        <v>8979.1</v>
      </c>
      <c r="D273" s="19">
        <f>D272</f>
        <v>8979.1</v>
      </c>
      <c r="E273" s="18"/>
      <c r="F273" s="19">
        <f t="shared" ref="F273:G273" si="223">F272</f>
        <v>0</v>
      </c>
      <c r="G273" s="19">
        <f t="shared" si="223"/>
        <v>0</v>
      </c>
      <c r="H273" s="21"/>
      <c r="I273" s="19">
        <f t="shared" ref="I273:J273" si="224">I272</f>
        <v>8979.1</v>
      </c>
      <c r="J273" s="19">
        <f t="shared" si="224"/>
        <v>8979.1</v>
      </c>
      <c r="K273" s="18">
        <f>J273/I273*100</f>
        <v>100</v>
      </c>
      <c r="L273" s="19"/>
      <c r="M273" s="19"/>
      <c r="N273" s="21"/>
    </row>
    <row r="274" spans="1:14" ht="15.75" customHeight="1" x14ac:dyDescent="0.25">
      <c r="A274" s="57" t="s">
        <v>106</v>
      </c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9"/>
    </row>
    <row r="275" spans="1:14" ht="15.75" customHeight="1" x14ac:dyDescent="0.25">
      <c r="A275" s="50" t="s">
        <v>27</v>
      </c>
      <c r="B275" s="51"/>
      <c r="C275" s="18">
        <f>F275+I275+L275</f>
        <v>120</v>
      </c>
      <c r="D275" s="18">
        <f>G275+J275+M275</f>
        <v>0</v>
      </c>
      <c r="E275" s="18">
        <f>D275/C275*100</f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120</v>
      </c>
      <c r="M275" s="11">
        <v>0</v>
      </c>
      <c r="N275" s="18">
        <f>M275/L275*100</f>
        <v>0</v>
      </c>
    </row>
    <row r="276" spans="1:14" ht="15.75" customHeight="1" x14ac:dyDescent="0.25">
      <c r="A276" s="50" t="s">
        <v>40</v>
      </c>
      <c r="B276" s="51"/>
      <c r="C276" s="18">
        <f t="shared" ref="C276" si="225">F276+I276+L276</f>
        <v>50</v>
      </c>
      <c r="D276" s="18">
        <f t="shared" ref="D276" si="226">G276+J276+M276</f>
        <v>18.8</v>
      </c>
      <c r="E276" s="18">
        <f t="shared" ref="E276" si="227">D276/C276*100</f>
        <v>37.6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50</v>
      </c>
      <c r="M276" s="11">
        <v>18.8</v>
      </c>
      <c r="N276" s="18">
        <f t="shared" ref="N276:N292" si="228">M276/L276*100</f>
        <v>37.6</v>
      </c>
    </row>
    <row r="277" spans="1:14" ht="15.75" customHeight="1" x14ac:dyDescent="0.25">
      <c r="A277" s="50" t="s">
        <v>26</v>
      </c>
      <c r="B277" s="51"/>
      <c r="C277" s="18">
        <f t="shared" ref="C277" si="229">F277+I277+L277</f>
        <v>15</v>
      </c>
      <c r="D277" s="18">
        <f t="shared" ref="D277" si="230">G277+J277+M277</f>
        <v>0</v>
      </c>
      <c r="E277" s="18">
        <f t="shared" ref="E277" si="231">D277/C277*100</f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15</v>
      </c>
      <c r="M277" s="11">
        <v>0</v>
      </c>
      <c r="N277" s="18">
        <f t="shared" si="228"/>
        <v>0</v>
      </c>
    </row>
    <row r="278" spans="1:14" ht="15.75" customHeight="1" x14ac:dyDescent="0.25">
      <c r="A278" s="69" t="s">
        <v>51</v>
      </c>
      <c r="B278" s="70"/>
      <c r="C278" s="19">
        <f>C275+C276+C277</f>
        <v>185</v>
      </c>
      <c r="D278" s="19">
        <f>D275+D276+D277</f>
        <v>18.8</v>
      </c>
      <c r="E278" s="19">
        <f t="shared" ref="E278:E292" si="232">D278/C278*100</f>
        <v>10.162162162162163</v>
      </c>
      <c r="F278" s="19">
        <f>F275+F276+F277</f>
        <v>0</v>
      </c>
      <c r="G278" s="19">
        <f>G275+G276+G277</f>
        <v>0</v>
      </c>
      <c r="H278" s="18"/>
      <c r="I278" s="19">
        <f>I275+I276+I277</f>
        <v>0</v>
      </c>
      <c r="J278" s="19">
        <f>J275+J276+J277</f>
        <v>0</v>
      </c>
      <c r="K278" s="18"/>
      <c r="L278" s="19">
        <f>L275+L276+L277</f>
        <v>185</v>
      </c>
      <c r="M278" s="19">
        <f>M275+M276+M277</f>
        <v>18.8</v>
      </c>
      <c r="N278" s="18">
        <f t="shared" si="228"/>
        <v>10.162162162162163</v>
      </c>
    </row>
    <row r="279" spans="1:14" ht="33.75" customHeight="1" x14ac:dyDescent="0.25">
      <c r="A279" s="57" t="s">
        <v>107</v>
      </c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9"/>
    </row>
    <row r="280" spans="1:14" ht="15.75" customHeight="1" x14ac:dyDescent="0.25">
      <c r="A280" s="50" t="s">
        <v>27</v>
      </c>
      <c r="B280" s="51"/>
      <c r="C280" s="18">
        <f t="shared" ref="C280:D280" si="233">F280+I280+L280</f>
        <v>1050</v>
      </c>
      <c r="D280" s="18">
        <f t="shared" si="233"/>
        <v>535</v>
      </c>
      <c r="E280" s="18">
        <f t="shared" ref="E280:E281" si="234">D280/C280*100</f>
        <v>50.952380952380949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1050</v>
      </c>
      <c r="M280" s="11">
        <v>535</v>
      </c>
      <c r="N280" s="18">
        <f t="shared" si="228"/>
        <v>50.952380952380949</v>
      </c>
    </row>
    <row r="281" spans="1:14" ht="15.75" customHeight="1" x14ac:dyDescent="0.25">
      <c r="A281" s="52" t="s">
        <v>51</v>
      </c>
      <c r="B281" s="53"/>
      <c r="C281" s="19">
        <f>C280</f>
        <v>1050</v>
      </c>
      <c r="D281" s="19">
        <f>D280</f>
        <v>535</v>
      </c>
      <c r="E281" s="18">
        <f t="shared" si="234"/>
        <v>50.952380952380949</v>
      </c>
      <c r="F281" s="19"/>
      <c r="G281" s="19"/>
      <c r="H281" s="18"/>
      <c r="I281" s="19"/>
      <c r="J281" s="19"/>
      <c r="K281" s="18"/>
      <c r="L281" s="19">
        <f>L280</f>
        <v>1050</v>
      </c>
      <c r="M281" s="19">
        <f>M280</f>
        <v>535</v>
      </c>
      <c r="N281" s="18">
        <f t="shared" si="228"/>
        <v>50.952380952380949</v>
      </c>
    </row>
    <row r="282" spans="1:14" ht="33.75" customHeight="1" x14ac:dyDescent="0.25">
      <c r="A282" s="57" t="s">
        <v>108</v>
      </c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9"/>
    </row>
    <row r="283" spans="1:14" ht="15.75" customHeight="1" x14ac:dyDescent="0.25">
      <c r="A283" s="50" t="s">
        <v>27</v>
      </c>
      <c r="B283" s="51"/>
      <c r="C283" s="18">
        <f t="shared" ref="C283" si="235">F283+I283+L283</f>
        <v>400</v>
      </c>
      <c r="D283" s="18">
        <f t="shared" ref="D283" si="236">G283+J283+M283</f>
        <v>264.2</v>
      </c>
      <c r="E283" s="18">
        <f t="shared" ref="E283:E284" si="237">D283/C283*100</f>
        <v>66.05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400</v>
      </c>
      <c r="M283" s="11">
        <v>264.2</v>
      </c>
      <c r="N283" s="18">
        <f t="shared" ref="N283:N284" si="238">M283/L283*100</f>
        <v>66.05</v>
      </c>
    </row>
    <row r="284" spans="1:14" ht="15.75" customHeight="1" x14ac:dyDescent="0.25">
      <c r="A284" s="52" t="s">
        <v>51</v>
      </c>
      <c r="B284" s="53"/>
      <c r="C284" s="19">
        <f>C283</f>
        <v>400</v>
      </c>
      <c r="D284" s="19">
        <f>D283</f>
        <v>264.2</v>
      </c>
      <c r="E284" s="18">
        <f t="shared" si="237"/>
        <v>66.05</v>
      </c>
      <c r="F284" s="19">
        <f>F283</f>
        <v>0</v>
      </c>
      <c r="G284" s="19">
        <f>G283</f>
        <v>0</v>
      </c>
      <c r="H284" s="18"/>
      <c r="I284" s="19">
        <f>I283</f>
        <v>0</v>
      </c>
      <c r="J284" s="19">
        <f>J283</f>
        <v>0</v>
      </c>
      <c r="K284" s="18"/>
      <c r="L284" s="19">
        <f>L283</f>
        <v>400</v>
      </c>
      <c r="M284" s="19">
        <f>M283</f>
        <v>264.2</v>
      </c>
      <c r="N284" s="18">
        <f t="shared" si="238"/>
        <v>66.05</v>
      </c>
    </row>
    <row r="285" spans="1:14" ht="33" customHeight="1" x14ac:dyDescent="0.25">
      <c r="A285" s="57" t="s">
        <v>109</v>
      </c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9"/>
    </row>
    <row r="286" spans="1:14" ht="15.75" customHeight="1" x14ac:dyDescent="0.25">
      <c r="A286" s="50" t="s">
        <v>27</v>
      </c>
      <c r="B286" s="51"/>
      <c r="C286" s="18">
        <f t="shared" ref="C286:C288" si="239">F286+I286+L286</f>
        <v>3362</v>
      </c>
      <c r="D286" s="18">
        <f t="shared" ref="D286:D288" si="240">G286+J286+M286</f>
        <v>2185.1999999999998</v>
      </c>
      <c r="E286" s="18">
        <f t="shared" ref="E286:E291" si="241">D286/C286*100</f>
        <v>64.997025580011893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3362</v>
      </c>
      <c r="M286" s="11">
        <v>2185.1999999999998</v>
      </c>
      <c r="N286" s="18">
        <f t="shared" ref="N286:N291" si="242">M286/L286*100</f>
        <v>64.997025580011893</v>
      </c>
    </row>
    <row r="287" spans="1:14" ht="15.75" customHeight="1" x14ac:dyDescent="0.25">
      <c r="A287" s="50" t="s">
        <v>137</v>
      </c>
      <c r="B287" s="51"/>
      <c r="C287" s="18">
        <f t="shared" si="239"/>
        <v>4211</v>
      </c>
      <c r="D287" s="18">
        <f t="shared" si="240"/>
        <v>1931.5</v>
      </c>
      <c r="E287" s="18">
        <f t="shared" si="241"/>
        <v>45.867964853953929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4211</v>
      </c>
      <c r="M287" s="11">
        <v>1931.5</v>
      </c>
      <c r="N287" s="18">
        <f t="shared" si="242"/>
        <v>45.867964853953929</v>
      </c>
    </row>
    <row r="288" spans="1:14" ht="15.75" customHeight="1" x14ac:dyDescent="0.25">
      <c r="A288" s="50" t="s">
        <v>26</v>
      </c>
      <c r="B288" s="51"/>
      <c r="C288" s="18">
        <f t="shared" si="239"/>
        <v>1194.5</v>
      </c>
      <c r="D288" s="18">
        <f t="shared" si="240"/>
        <v>642.6</v>
      </c>
      <c r="E288" s="18">
        <f t="shared" si="241"/>
        <v>53.796567601506908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1194.5</v>
      </c>
      <c r="M288" s="11">
        <v>642.6</v>
      </c>
      <c r="N288" s="18">
        <f t="shared" si="242"/>
        <v>53.796567601506908</v>
      </c>
    </row>
    <row r="289" spans="1:14" ht="31.5" customHeight="1" x14ac:dyDescent="0.25">
      <c r="A289" s="66" t="s">
        <v>132</v>
      </c>
      <c r="B289" s="71"/>
      <c r="C289" s="18">
        <f t="shared" ref="C289" si="243">F289+I289+L289</f>
        <v>420</v>
      </c>
      <c r="D289" s="18">
        <f t="shared" ref="D289" si="244">G289+J289+M289</f>
        <v>69.5</v>
      </c>
      <c r="E289" s="18">
        <f t="shared" si="241"/>
        <v>16.547619047619047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420</v>
      </c>
      <c r="M289" s="11">
        <v>69.5</v>
      </c>
      <c r="N289" s="18">
        <f t="shared" si="242"/>
        <v>16.547619047619047</v>
      </c>
    </row>
    <row r="290" spans="1:14" ht="15.75" customHeight="1" x14ac:dyDescent="0.25">
      <c r="A290" s="52" t="s">
        <v>51</v>
      </c>
      <c r="B290" s="53"/>
      <c r="C290" s="19">
        <f>C286+C287+C288+C289</f>
        <v>9187.5</v>
      </c>
      <c r="D290" s="19">
        <f t="shared" ref="D290:M290" si="245">D286+D287+D288+D289</f>
        <v>4828.8</v>
      </c>
      <c r="E290" s="18">
        <f t="shared" si="241"/>
        <v>52.558367346938773</v>
      </c>
      <c r="F290" s="19">
        <f t="shared" si="245"/>
        <v>0</v>
      </c>
      <c r="G290" s="19">
        <f t="shared" si="245"/>
        <v>0</v>
      </c>
      <c r="H290" s="19">
        <v>0</v>
      </c>
      <c r="I290" s="19">
        <f t="shared" si="245"/>
        <v>0</v>
      </c>
      <c r="J290" s="19">
        <f t="shared" si="245"/>
        <v>0</v>
      </c>
      <c r="K290" s="19"/>
      <c r="L290" s="19">
        <f t="shared" si="245"/>
        <v>9187.5</v>
      </c>
      <c r="M290" s="19">
        <f t="shared" si="245"/>
        <v>4828.8</v>
      </c>
      <c r="N290" s="38">
        <f t="shared" si="242"/>
        <v>52.558367346938773</v>
      </c>
    </row>
    <row r="291" spans="1:14" ht="15.75" customHeight="1" x14ac:dyDescent="0.25">
      <c r="A291" s="60" t="s">
        <v>57</v>
      </c>
      <c r="B291" s="61"/>
      <c r="C291" s="19">
        <f>C267+C270+C273+C278+C281+C284+C290</f>
        <v>20101.599999999999</v>
      </c>
      <c r="D291" s="19">
        <f>D267+D270+D273+D278+D281+D284+D290</f>
        <v>14655.400000000001</v>
      </c>
      <c r="E291" s="18">
        <f t="shared" si="241"/>
        <v>72.906634297767354</v>
      </c>
      <c r="F291" s="19">
        <f>F267+F270+F273+F278+F281+F284+F290</f>
        <v>0</v>
      </c>
      <c r="G291" s="19">
        <f>G267+G270+G273+G278+G281+G284+G290</f>
        <v>0</v>
      </c>
      <c r="H291" s="19">
        <v>0</v>
      </c>
      <c r="I291" s="19">
        <f>I267+I270+I273+I278+I281+I284+I290</f>
        <v>8979.1</v>
      </c>
      <c r="J291" s="19">
        <f>J267+J270+J273+J278+J281+J284+J290</f>
        <v>8979.1</v>
      </c>
      <c r="K291" s="19">
        <f>J291/I291*100</f>
        <v>100</v>
      </c>
      <c r="L291" s="19">
        <f>L267+L270+L273+L278+L281+L284+L290</f>
        <v>11122.5</v>
      </c>
      <c r="M291" s="19">
        <f>M267+M270+M273+M278+M281+M284+M290</f>
        <v>5676.3</v>
      </c>
      <c r="N291" s="38">
        <f t="shared" si="242"/>
        <v>51.034389750505738</v>
      </c>
    </row>
    <row r="292" spans="1:14" ht="15.75" customHeight="1" x14ac:dyDescent="0.25">
      <c r="A292" s="67" t="s">
        <v>31</v>
      </c>
      <c r="B292" s="72"/>
      <c r="C292" s="21">
        <f>C291</f>
        <v>20101.599999999999</v>
      </c>
      <c r="D292" s="21">
        <f>D291</f>
        <v>14655.400000000001</v>
      </c>
      <c r="E292" s="21">
        <f t="shared" si="232"/>
        <v>72.906634297767354</v>
      </c>
      <c r="F292" s="21">
        <f>F291</f>
        <v>0</v>
      </c>
      <c r="G292" s="21">
        <f>G291</f>
        <v>0</v>
      </c>
      <c r="H292" s="18">
        <v>0</v>
      </c>
      <c r="I292" s="21">
        <f>I291</f>
        <v>8979.1</v>
      </c>
      <c r="J292" s="21">
        <f>J291</f>
        <v>8979.1</v>
      </c>
      <c r="K292" s="19">
        <f>J292/I292*100</f>
        <v>100</v>
      </c>
      <c r="L292" s="21">
        <f>L291</f>
        <v>11122.5</v>
      </c>
      <c r="M292" s="21">
        <f>M291</f>
        <v>5676.3</v>
      </c>
      <c r="N292" s="21">
        <f t="shared" si="228"/>
        <v>51.034389750505738</v>
      </c>
    </row>
    <row r="293" spans="1:14" ht="21.75" customHeight="1" x14ac:dyDescent="0.35">
      <c r="A293" s="32" t="s">
        <v>39</v>
      </c>
      <c r="B293" s="83" t="s">
        <v>110</v>
      </c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5"/>
    </row>
    <row r="294" spans="1:14" ht="19.5" customHeight="1" x14ac:dyDescent="0.25">
      <c r="A294" s="62" t="s">
        <v>54</v>
      </c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4"/>
    </row>
    <row r="295" spans="1:14" ht="24" customHeight="1" x14ac:dyDescent="0.25">
      <c r="A295" s="54" t="s">
        <v>112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6"/>
    </row>
    <row r="296" spans="1:14" ht="32.25" customHeight="1" x14ac:dyDescent="0.25">
      <c r="A296" s="50" t="s">
        <v>26</v>
      </c>
      <c r="B296" s="51"/>
      <c r="C296" s="18">
        <f>F296+I296+L296</f>
        <v>89058.1</v>
      </c>
      <c r="D296" s="18">
        <f>G296+J296+M296</f>
        <v>71190</v>
      </c>
      <c r="E296" s="18">
        <f t="shared" ref="E296:E297" si="246">D296/C296*100</f>
        <v>79.936580726514478</v>
      </c>
      <c r="F296" s="11">
        <v>32030</v>
      </c>
      <c r="G296" s="11">
        <v>32011.200000000001</v>
      </c>
      <c r="H296" s="18">
        <f t="shared" ref="H296:H297" si="247">G296/F296*100</f>
        <v>99.94130502653762</v>
      </c>
      <c r="I296" s="11">
        <v>57028.1</v>
      </c>
      <c r="J296" s="11">
        <v>39178.800000000003</v>
      </c>
      <c r="K296" s="18">
        <f t="shared" ref="K296:K297" si="248">J296/I296*100</f>
        <v>68.700868519203695</v>
      </c>
      <c r="L296" s="11">
        <v>0</v>
      </c>
      <c r="M296" s="11">
        <v>0</v>
      </c>
      <c r="N296" s="18"/>
    </row>
    <row r="297" spans="1:14" ht="15.75" customHeight="1" x14ac:dyDescent="0.25">
      <c r="A297" s="52" t="s">
        <v>51</v>
      </c>
      <c r="B297" s="53"/>
      <c r="C297" s="19">
        <f>C296</f>
        <v>89058.1</v>
      </c>
      <c r="D297" s="19">
        <f>D296</f>
        <v>71190</v>
      </c>
      <c r="E297" s="18">
        <f t="shared" si="246"/>
        <v>79.936580726514478</v>
      </c>
      <c r="F297" s="19">
        <f t="shared" ref="F297:G297" si="249">F296</f>
        <v>32030</v>
      </c>
      <c r="G297" s="19">
        <f t="shared" si="249"/>
        <v>32011.200000000001</v>
      </c>
      <c r="H297" s="18">
        <f t="shared" si="247"/>
        <v>99.94130502653762</v>
      </c>
      <c r="I297" s="19">
        <f t="shared" ref="I297:J297" si="250">I296</f>
        <v>57028.1</v>
      </c>
      <c r="J297" s="19">
        <f t="shared" si="250"/>
        <v>39178.800000000003</v>
      </c>
      <c r="K297" s="18">
        <f t="shared" si="248"/>
        <v>68.700868519203695</v>
      </c>
      <c r="L297" s="19">
        <f>SUM(L296)</f>
        <v>0</v>
      </c>
      <c r="M297" s="19">
        <f>SUM(M296)</f>
        <v>0</v>
      </c>
      <c r="N297" s="19">
        <f t="shared" ref="N297" si="251">N296</f>
        <v>0</v>
      </c>
    </row>
    <row r="298" spans="1:14" x14ac:dyDescent="0.25">
      <c r="A298" s="54" t="s">
        <v>113</v>
      </c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30"/>
    </row>
    <row r="299" spans="1:14" ht="33.75" customHeight="1" x14ac:dyDescent="0.25">
      <c r="A299" s="50" t="s">
        <v>28</v>
      </c>
      <c r="B299" s="51"/>
      <c r="C299" s="18">
        <f>F299+I299+L299</f>
        <v>7519.3</v>
      </c>
      <c r="D299" s="18">
        <f>G299+J299+M299</f>
        <v>3550</v>
      </c>
      <c r="E299" s="18">
        <f t="shared" ref="E299:E304" si="252">D299/C299*100</f>
        <v>47.211841527801788</v>
      </c>
      <c r="F299" s="11">
        <v>0</v>
      </c>
      <c r="G299" s="11">
        <v>0</v>
      </c>
      <c r="H299" s="11">
        <v>0</v>
      </c>
      <c r="I299" s="11">
        <v>3293.5</v>
      </c>
      <c r="J299" s="11">
        <v>2884.4</v>
      </c>
      <c r="K299" s="18">
        <f t="shared" ref="K299" si="253">J299/I299*100</f>
        <v>87.578563837862461</v>
      </c>
      <c r="L299" s="11">
        <v>4225.8</v>
      </c>
      <c r="M299" s="11">
        <v>665.6</v>
      </c>
      <c r="N299" s="18">
        <f t="shared" ref="N299:N304" si="254">M299/L299*100</f>
        <v>15.750863741776705</v>
      </c>
    </row>
    <row r="300" spans="1:14" ht="33" customHeight="1" x14ac:dyDescent="0.25">
      <c r="A300" s="66" t="s">
        <v>29</v>
      </c>
      <c r="B300" s="51"/>
      <c r="C300" s="18">
        <f t="shared" ref="C300:C302" si="255">F300+I300+L300</f>
        <v>70</v>
      </c>
      <c r="D300" s="18">
        <f t="shared" ref="D300:D302" si="256">G300+J300+M300</f>
        <v>0</v>
      </c>
      <c r="E300" s="18">
        <f t="shared" si="252"/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70</v>
      </c>
      <c r="M300" s="11">
        <v>0</v>
      </c>
      <c r="N300" s="18">
        <f t="shared" si="254"/>
        <v>0</v>
      </c>
    </row>
    <row r="301" spans="1:14" ht="30" customHeight="1" x14ac:dyDescent="0.25">
      <c r="A301" s="66" t="s">
        <v>30</v>
      </c>
      <c r="B301" s="51"/>
      <c r="C301" s="18">
        <f t="shared" si="255"/>
        <v>250</v>
      </c>
      <c r="D301" s="18">
        <f t="shared" si="256"/>
        <v>104.8</v>
      </c>
      <c r="E301" s="18">
        <f t="shared" si="252"/>
        <v>41.919999999999995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250</v>
      </c>
      <c r="M301" s="11">
        <v>104.8</v>
      </c>
      <c r="N301" s="18">
        <f t="shared" si="254"/>
        <v>41.919999999999995</v>
      </c>
    </row>
    <row r="302" spans="1:14" ht="33" customHeight="1" x14ac:dyDescent="0.25">
      <c r="A302" s="66" t="s">
        <v>32</v>
      </c>
      <c r="B302" s="51"/>
      <c r="C302" s="21">
        <f t="shared" si="255"/>
        <v>300</v>
      </c>
      <c r="D302" s="21">
        <f t="shared" si="256"/>
        <v>0</v>
      </c>
      <c r="E302" s="21">
        <f t="shared" si="252"/>
        <v>0</v>
      </c>
      <c r="F302" s="45">
        <v>0</v>
      </c>
      <c r="G302" s="45">
        <v>0</v>
      </c>
      <c r="H302" s="45">
        <v>0</v>
      </c>
      <c r="I302" s="45">
        <v>0</v>
      </c>
      <c r="J302" s="45">
        <v>0</v>
      </c>
      <c r="K302" s="45">
        <v>0</v>
      </c>
      <c r="L302" s="45">
        <v>300</v>
      </c>
      <c r="M302" s="45">
        <v>0</v>
      </c>
      <c r="N302" s="18">
        <f t="shared" si="254"/>
        <v>0</v>
      </c>
    </row>
    <row r="303" spans="1:14" x14ac:dyDescent="0.25">
      <c r="A303" s="52" t="s">
        <v>51</v>
      </c>
      <c r="B303" s="53"/>
      <c r="C303" s="19">
        <f>C299+C300+C301+C302</f>
        <v>8139.3</v>
      </c>
      <c r="D303" s="19">
        <f>D299+D300+D301+D302</f>
        <v>3654.8</v>
      </c>
      <c r="E303" s="21">
        <f t="shared" si="252"/>
        <v>44.903124347302594</v>
      </c>
      <c r="F303" s="19">
        <f>F299+F300+F301+F302</f>
        <v>0</v>
      </c>
      <c r="G303" s="19">
        <f>G299+G300+G301+G302</f>
        <v>0</v>
      </c>
      <c r="H303" s="21"/>
      <c r="I303" s="19">
        <f>I299+I300+I301+I302</f>
        <v>3293.5</v>
      </c>
      <c r="J303" s="19">
        <f>J299+J300+J301+J302</f>
        <v>2884.4</v>
      </c>
      <c r="K303" s="21">
        <f t="shared" ref="K303:K305" si="257">J303/I303*100</f>
        <v>87.578563837862461</v>
      </c>
      <c r="L303" s="19">
        <f>L299+L300+L301+L302</f>
        <v>4845.8</v>
      </c>
      <c r="M303" s="19">
        <f>M299+M300+M301+M302</f>
        <v>770.4</v>
      </c>
      <c r="N303" s="21">
        <f t="shared" si="254"/>
        <v>15.898303685665937</v>
      </c>
    </row>
    <row r="304" spans="1:14" x14ac:dyDescent="0.25">
      <c r="A304" s="60" t="s">
        <v>57</v>
      </c>
      <c r="B304" s="61"/>
      <c r="C304" s="19">
        <f>C297+C303</f>
        <v>97197.400000000009</v>
      </c>
      <c r="D304" s="19">
        <f>D297+D303</f>
        <v>74844.800000000003</v>
      </c>
      <c r="E304" s="19">
        <f t="shared" si="252"/>
        <v>77.002882793161135</v>
      </c>
      <c r="F304" s="19">
        <f>F297+F303</f>
        <v>32030</v>
      </c>
      <c r="G304" s="19">
        <f>G297+G303</f>
        <v>32011.200000000001</v>
      </c>
      <c r="H304" s="19">
        <f t="shared" ref="H304:H305" si="258">G304/F304*100</f>
        <v>99.94130502653762</v>
      </c>
      <c r="I304" s="19">
        <f>I297+I303</f>
        <v>60321.599999999999</v>
      </c>
      <c r="J304" s="19">
        <f>J297+J303</f>
        <v>42063.200000000004</v>
      </c>
      <c r="K304" s="21">
        <f t="shared" si="257"/>
        <v>69.731572106840673</v>
      </c>
      <c r="L304" s="19">
        <f>L297+L303</f>
        <v>4845.8</v>
      </c>
      <c r="M304" s="19">
        <f>M297+M303</f>
        <v>770.4</v>
      </c>
      <c r="N304" s="19">
        <f t="shared" si="254"/>
        <v>15.898303685665937</v>
      </c>
    </row>
    <row r="305" spans="1:14" x14ac:dyDescent="0.25">
      <c r="A305" s="67" t="s">
        <v>31</v>
      </c>
      <c r="B305" s="72"/>
      <c r="C305" s="21">
        <f>C304</f>
        <v>97197.400000000009</v>
      </c>
      <c r="D305" s="21">
        <f>D304</f>
        <v>74844.800000000003</v>
      </c>
      <c r="E305" s="21">
        <f t="shared" ref="E305" si="259">D305/C305*100</f>
        <v>77.002882793161135</v>
      </c>
      <c r="F305" s="21">
        <f>F304</f>
        <v>32030</v>
      </c>
      <c r="G305" s="21">
        <f>G304</f>
        <v>32011.200000000001</v>
      </c>
      <c r="H305" s="21">
        <f t="shared" si="258"/>
        <v>99.94130502653762</v>
      </c>
      <c r="I305" s="21">
        <f>I304</f>
        <v>60321.599999999999</v>
      </c>
      <c r="J305" s="21">
        <f>J304</f>
        <v>42063.200000000004</v>
      </c>
      <c r="K305" s="21">
        <f t="shared" si="257"/>
        <v>69.731572106840673</v>
      </c>
      <c r="L305" s="21">
        <f>L304</f>
        <v>4845.8</v>
      </c>
      <c r="M305" s="21">
        <f>M304</f>
        <v>770.4</v>
      </c>
      <c r="N305" s="21">
        <f t="shared" si="213"/>
        <v>15.898303685665937</v>
      </c>
    </row>
    <row r="306" spans="1:14" ht="15.75" customHeight="1" x14ac:dyDescent="0.35">
      <c r="A306" s="32" t="s">
        <v>111</v>
      </c>
      <c r="B306" s="83" t="s">
        <v>114</v>
      </c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5"/>
    </row>
    <row r="307" spans="1:14" ht="15.75" customHeight="1" x14ac:dyDescent="0.25">
      <c r="A307" s="62" t="s">
        <v>54</v>
      </c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4"/>
    </row>
    <row r="308" spans="1:14" ht="15.75" customHeight="1" x14ac:dyDescent="0.25">
      <c r="A308" s="54" t="s">
        <v>115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6"/>
    </row>
    <row r="309" spans="1:14" ht="18" customHeight="1" x14ac:dyDescent="0.25">
      <c r="A309" s="50" t="s">
        <v>27</v>
      </c>
      <c r="B309" s="51"/>
      <c r="C309" s="18">
        <f>F309+I309+L309</f>
        <v>675</v>
      </c>
      <c r="D309" s="18">
        <f>G309+J309+M309</f>
        <v>355.3</v>
      </c>
      <c r="E309" s="18">
        <f t="shared" ref="E309:E311" si="260">D309/C309*100</f>
        <v>52.63703703703704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675</v>
      </c>
      <c r="M309" s="11">
        <v>355.3</v>
      </c>
      <c r="N309" s="18">
        <f>M309/L309*100</f>
        <v>52.63703703703704</v>
      </c>
    </row>
    <row r="310" spans="1:14" ht="30.75" customHeight="1" x14ac:dyDescent="0.25">
      <c r="A310" s="50" t="s">
        <v>26</v>
      </c>
      <c r="B310" s="51"/>
      <c r="C310" s="18">
        <f>F310+I310+L310</f>
        <v>1380.5</v>
      </c>
      <c r="D310" s="18">
        <f>G310+J310+M310</f>
        <v>679.9</v>
      </c>
      <c r="E310" s="18">
        <f t="shared" si="260"/>
        <v>49.250271640709883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1380.5</v>
      </c>
      <c r="M310" s="11">
        <v>679.9</v>
      </c>
      <c r="N310" s="18">
        <f>M310/L310*100</f>
        <v>49.250271640709883</v>
      </c>
    </row>
    <row r="311" spans="1:14" ht="16.149999999999999" customHeight="1" x14ac:dyDescent="0.25">
      <c r="A311" s="52" t="s">
        <v>51</v>
      </c>
      <c r="B311" s="53"/>
      <c r="C311" s="19">
        <f>C309+C310</f>
        <v>2055.5</v>
      </c>
      <c r="D311" s="19">
        <f>D309+D310</f>
        <v>1035.2</v>
      </c>
      <c r="E311" s="19">
        <f t="shared" si="260"/>
        <v>50.362442228168334</v>
      </c>
      <c r="F311" s="19">
        <f>F309+F310</f>
        <v>0</v>
      </c>
      <c r="G311" s="19">
        <f>G309+G310</f>
        <v>0</v>
      </c>
      <c r="H311" s="19"/>
      <c r="I311" s="19">
        <f>I309+I310</f>
        <v>0</v>
      </c>
      <c r="J311" s="19">
        <f>J309+J310</f>
        <v>0</v>
      </c>
      <c r="K311" s="19"/>
      <c r="L311" s="19">
        <f>L309+L310</f>
        <v>2055.5</v>
      </c>
      <c r="M311" s="19">
        <f>M309+M310</f>
        <v>1035.2</v>
      </c>
      <c r="N311" s="18">
        <f>M311/L311*100</f>
        <v>50.362442228168334</v>
      </c>
    </row>
    <row r="312" spans="1:14" x14ac:dyDescent="0.25">
      <c r="A312" s="110" t="s">
        <v>116</v>
      </c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2"/>
    </row>
    <row r="313" spans="1:14" ht="30.75" customHeight="1" x14ac:dyDescent="0.25">
      <c r="A313" s="50" t="s">
        <v>26</v>
      </c>
      <c r="B313" s="51"/>
      <c r="C313" s="18">
        <f>F313+I313+L313</f>
        <v>378.5</v>
      </c>
      <c r="D313" s="18">
        <f>G313+J313+M313</f>
        <v>132.6</v>
      </c>
      <c r="E313" s="18">
        <f t="shared" ref="E313:E314" si="261">D313/C313*100</f>
        <v>35.033025099075296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378.5</v>
      </c>
      <c r="M313" s="11">
        <v>132.6</v>
      </c>
      <c r="N313" s="18">
        <f>M313/L313*100</f>
        <v>35.033025099075296</v>
      </c>
    </row>
    <row r="314" spans="1:14" ht="16.149999999999999" customHeight="1" x14ac:dyDescent="0.25">
      <c r="A314" s="52" t="s">
        <v>51</v>
      </c>
      <c r="B314" s="53"/>
      <c r="C314" s="19">
        <f>C313</f>
        <v>378.5</v>
      </c>
      <c r="D314" s="19">
        <f>D313</f>
        <v>132.6</v>
      </c>
      <c r="E314" s="19">
        <f t="shared" si="261"/>
        <v>35.033025099075296</v>
      </c>
      <c r="F314" s="19">
        <f t="shared" ref="F314:G314" si="262">F313</f>
        <v>0</v>
      </c>
      <c r="G314" s="19">
        <f t="shared" si="262"/>
        <v>0</v>
      </c>
      <c r="H314" s="19"/>
      <c r="I314" s="19">
        <f t="shared" ref="I314:J314" si="263">I313</f>
        <v>0</v>
      </c>
      <c r="J314" s="19">
        <f t="shared" si="263"/>
        <v>0</v>
      </c>
      <c r="K314" s="19"/>
      <c r="L314" s="19">
        <f>L313</f>
        <v>378.5</v>
      </c>
      <c r="M314" s="19">
        <f>M313</f>
        <v>132.6</v>
      </c>
      <c r="N314" s="18">
        <f>M314/L314*100</f>
        <v>35.033025099075296</v>
      </c>
    </row>
    <row r="315" spans="1:14" ht="15.75" customHeight="1" x14ac:dyDescent="0.25">
      <c r="A315" s="54" t="s">
        <v>117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6"/>
    </row>
    <row r="316" spans="1:14" ht="30" customHeight="1" x14ac:dyDescent="0.25">
      <c r="A316" s="50" t="s">
        <v>26</v>
      </c>
      <c r="B316" s="51"/>
      <c r="C316" s="18">
        <f>F316+I316+L316</f>
        <v>982.6</v>
      </c>
      <c r="D316" s="18">
        <f>G316+J316+M316</f>
        <v>429.4</v>
      </c>
      <c r="E316" s="18">
        <f t="shared" ref="E316:E318" si="264">D316/C316*100</f>
        <v>43.700386729086091</v>
      </c>
      <c r="F316" s="11">
        <v>0</v>
      </c>
      <c r="G316" s="11">
        <v>0</v>
      </c>
      <c r="H316" s="11">
        <v>0</v>
      </c>
      <c r="I316" s="11">
        <v>982.6</v>
      </c>
      <c r="J316" s="11">
        <v>429.4</v>
      </c>
      <c r="K316" s="18">
        <f t="shared" ref="K316" si="265">J316/I316*100</f>
        <v>43.700386729086091</v>
      </c>
      <c r="L316" s="11">
        <v>0</v>
      </c>
      <c r="M316" s="11">
        <v>0</v>
      </c>
      <c r="N316" s="15">
        <v>0</v>
      </c>
    </row>
    <row r="317" spans="1:14" ht="16.149999999999999" customHeight="1" x14ac:dyDescent="0.25">
      <c r="A317" s="52" t="s">
        <v>51</v>
      </c>
      <c r="B317" s="53"/>
      <c r="C317" s="19">
        <f>C316</f>
        <v>982.6</v>
      </c>
      <c r="D317" s="19">
        <f>D316</f>
        <v>429.4</v>
      </c>
      <c r="E317" s="19">
        <f t="shared" si="264"/>
        <v>43.700386729086091</v>
      </c>
      <c r="F317" s="19">
        <f t="shared" ref="F317:G317" si="266">F316</f>
        <v>0</v>
      </c>
      <c r="G317" s="19">
        <f t="shared" si="266"/>
        <v>0</v>
      </c>
      <c r="H317" s="19"/>
      <c r="I317" s="19">
        <f t="shared" ref="I317" si="267">I316</f>
        <v>982.6</v>
      </c>
      <c r="J317" s="19">
        <f>J316</f>
        <v>429.4</v>
      </c>
      <c r="K317" s="19">
        <f t="shared" ref="K317:K318" si="268">J317/I317*100</f>
        <v>43.700386729086091</v>
      </c>
      <c r="L317" s="19">
        <f>SUM(L316)</f>
        <v>0</v>
      </c>
      <c r="M317" s="19">
        <f>SUM(M316)</f>
        <v>0</v>
      </c>
      <c r="N317" s="21"/>
    </row>
    <row r="318" spans="1:14" ht="16.149999999999999" customHeight="1" x14ac:dyDescent="0.25">
      <c r="A318" s="60" t="s">
        <v>57</v>
      </c>
      <c r="B318" s="61"/>
      <c r="C318" s="19">
        <f>C311+C314+C317</f>
        <v>3416.6</v>
      </c>
      <c r="D318" s="19">
        <f>D311+D314+D317</f>
        <v>1597.1999999999998</v>
      </c>
      <c r="E318" s="19">
        <f t="shared" si="264"/>
        <v>46.748229233741142</v>
      </c>
      <c r="F318" s="19">
        <f>F311+F314+F317</f>
        <v>0</v>
      </c>
      <c r="G318" s="19">
        <f>G311+G314+G317</f>
        <v>0</v>
      </c>
      <c r="H318" s="19"/>
      <c r="I318" s="19">
        <f>I311+I314+I317</f>
        <v>982.6</v>
      </c>
      <c r="J318" s="19">
        <f>J311+J314+J317</f>
        <v>429.4</v>
      </c>
      <c r="K318" s="19">
        <f t="shared" si="268"/>
        <v>43.700386729086091</v>
      </c>
      <c r="L318" s="19">
        <f>L311+L314+L317</f>
        <v>2434</v>
      </c>
      <c r="M318" s="19">
        <f>M311+M314+M317</f>
        <v>1167.8</v>
      </c>
      <c r="N318" s="21">
        <f t="shared" ref="N318:N319" si="269">M318/L318*100</f>
        <v>47.978635990139686</v>
      </c>
    </row>
    <row r="319" spans="1:14" ht="16.149999999999999" customHeight="1" x14ac:dyDescent="0.25">
      <c r="A319" s="52" t="s">
        <v>31</v>
      </c>
      <c r="B319" s="53"/>
      <c r="C319" s="21">
        <f>C318</f>
        <v>3416.6</v>
      </c>
      <c r="D319" s="21">
        <f>D318</f>
        <v>1597.1999999999998</v>
      </c>
      <c r="E319" s="21">
        <f>D319/C319*100</f>
        <v>46.748229233741142</v>
      </c>
      <c r="F319" s="21">
        <f>F318</f>
        <v>0</v>
      </c>
      <c r="G319" s="21">
        <f>G318</f>
        <v>0</v>
      </c>
      <c r="H319" s="18"/>
      <c r="I319" s="21">
        <f>I318</f>
        <v>982.6</v>
      </c>
      <c r="J319" s="21">
        <f>J318</f>
        <v>429.4</v>
      </c>
      <c r="K319" s="21">
        <f>J319/I319*100</f>
        <v>43.700386729086091</v>
      </c>
      <c r="L319" s="21">
        <f>L318</f>
        <v>2434</v>
      </c>
      <c r="M319" s="21">
        <f>M318</f>
        <v>1167.8</v>
      </c>
      <c r="N319" s="21">
        <f t="shared" si="269"/>
        <v>47.978635990139686</v>
      </c>
    </row>
    <row r="320" spans="1:14" ht="16.149999999999999" customHeight="1" x14ac:dyDescent="0.35">
      <c r="A320" s="32" t="s">
        <v>129</v>
      </c>
      <c r="B320" s="83" t="s">
        <v>130</v>
      </c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5"/>
    </row>
    <row r="321" spans="1:14" ht="16.149999999999999" customHeight="1" x14ac:dyDescent="0.25">
      <c r="A321" s="62" t="s">
        <v>54</v>
      </c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4"/>
    </row>
    <row r="322" spans="1:14" ht="16.5" customHeight="1" x14ac:dyDescent="0.25">
      <c r="A322" s="57" t="s">
        <v>131</v>
      </c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9"/>
    </row>
    <row r="323" spans="1:14" ht="45.75" customHeight="1" x14ac:dyDescent="0.25">
      <c r="A323" s="76" t="s">
        <v>132</v>
      </c>
      <c r="B323" s="79"/>
      <c r="C323" s="18">
        <f>F323+I323+L323</f>
        <v>3256.4</v>
      </c>
      <c r="D323" s="18">
        <f>G323+J323+M323</f>
        <v>0</v>
      </c>
      <c r="E323" s="18">
        <f t="shared" ref="E323:E327" si="270">D323/C323*100</f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3256.4</v>
      </c>
      <c r="M323" s="11">
        <v>0</v>
      </c>
      <c r="N323" s="18">
        <f t="shared" ref="N323:N327" si="271">M323/L323*100</f>
        <v>0</v>
      </c>
    </row>
    <row r="324" spans="1:14" x14ac:dyDescent="0.25">
      <c r="A324" s="60" t="s">
        <v>57</v>
      </c>
      <c r="B324" s="61"/>
      <c r="C324" s="19">
        <f>C323</f>
        <v>3256.4</v>
      </c>
      <c r="D324" s="19">
        <f>D323</f>
        <v>0</v>
      </c>
      <c r="E324" s="19">
        <f t="shared" si="270"/>
        <v>0</v>
      </c>
      <c r="F324" s="19">
        <f>F323</f>
        <v>0</v>
      </c>
      <c r="G324" s="19">
        <f>G323</f>
        <v>0</v>
      </c>
      <c r="H324" s="19"/>
      <c r="I324" s="19">
        <f>I323</f>
        <v>0</v>
      </c>
      <c r="J324" s="19">
        <f>J323</f>
        <v>0</v>
      </c>
      <c r="K324" s="19"/>
      <c r="L324" s="19">
        <f>L323</f>
        <v>3256.4</v>
      </c>
      <c r="M324" s="19">
        <f>M323</f>
        <v>0</v>
      </c>
      <c r="N324" s="19">
        <f t="shared" si="271"/>
        <v>0</v>
      </c>
    </row>
    <row r="325" spans="1:14" ht="16.149999999999999" customHeight="1" x14ac:dyDescent="0.25">
      <c r="A325" s="67" t="s">
        <v>31</v>
      </c>
      <c r="B325" s="72"/>
      <c r="C325" s="21">
        <f>C324</f>
        <v>3256.4</v>
      </c>
      <c r="D325" s="21">
        <f>D324</f>
        <v>0</v>
      </c>
      <c r="E325" s="21">
        <f t="shared" si="270"/>
        <v>0</v>
      </c>
      <c r="F325" s="21">
        <f>F324</f>
        <v>0</v>
      </c>
      <c r="G325" s="21">
        <f>G324</f>
        <v>0</v>
      </c>
      <c r="H325" s="18"/>
      <c r="I325" s="21">
        <f>I324</f>
        <v>0</v>
      </c>
      <c r="J325" s="21">
        <f>J324</f>
        <v>0</v>
      </c>
      <c r="K325" s="18"/>
      <c r="L325" s="21">
        <f>L324</f>
        <v>3256.4</v>
      </c>
      <c r="M325" s="21">
        <f>M324</f>
        <v>0</v>
      </c>
      <c r="N325" s="21">
        <f t="shared" si="271"/>
        <v>0</v>
      </c>
    </row>
    <row r="326" spans="1:14" ht="24" customHeight="1" x14ac:dyDescent="0.35">
      <c r="A326" s="113" t="s">
        <v>142</v>
      </c>
      <c r="B326" s="114"/>
      <c r="C326" s="21">
        <f>C15+C78+C110+C163+C195+C219</f>
        <v>263125.5</v>
      </c>
      <c r="D326" s="21">
        <f t="shared" ref="D326:M326" si="272">D15+D78+D110+D163+D195+D219</f>
        <v>70536.099999999991</v>
      </c>
      <c r="E326" s="21">
        <f t="shared" si="270"/>
        <v>26.807017943908889</v>
      </c>
      <c r="F326" s="21">
        <f t="shared" si="272"/>
        <v>143477.20000000001</v>
      </c>
      <c r="G326" s="21">
        <f t="shared" si="272"/>
        <v>63908.4</v>
      </c>
      <c r="H326" s="21">
        <f t="shared" ref="H326:H327" si="273">G326/F326*100</f>
        <v>44.54254752671504</v>
      </c>
      <c r="I326" s="21">
        <f t="shared" si="272"/>
        <v>56555.299999999996</v>
      </c>
      <c r="J326" s="21">
        <f t="shared" si="272"/>
        <v>176.1</v>
      </c>
      <c r="K326" s="21">
        <f t="shared" ref="K326:K327" si="274">J326/I326*100</f>
        <v>0.31137665258605296</v>
      </c>
      <c r="L326" s="21">
        <f t="shared" si="272"/>
        <v>63093</v>
      </c>
      <c r="M326" s="21">
        <f t="shared" si="272"/>
        <v>6451.6</v>
      </c>
      <c r="N326" s="21">
        <f t="shared" si="271"/>
        <v>10.225540075761179</v>
      </c>
    </row>
    <row r="327" spans="1:14" ht="25.5" customHeight="1" x14ac:dyDescent="0.35">
      <c r="A327" s="113" t="s">
        <v>141</v>
      </c>
      <c r="B327" s="114"/>
      <c r="C327" s="21">
        <f>C39+C63+C100+C123+C136+C156+C189+C213+C227+C238+C245+C261+C291+C304+C318+C324</f>
        <v>3796567.8</v>
      </c>
      <c r="D327" s="21">
        <f t="shared" ref="D327:M327" si="275">D39+D63+D100+D123+D136+D156+D189+D213+D227+D238+D245+D261+D291+D304+D318+D324</f>
        <v>2060153.7000000002</v>
      </c>
      <c r="E327" s="21">
        <f t="shared" si="270"/>
        <v>54.263582491533548</v>
      </c>
      <c r="F327" s="21">
        <f t="shared" si="275"/>
        <v>83623.5</v>
      </c>
      <c r="G327" s="21">
        <f t="shared" si="275"/>
        <v>63745.4</v>
      </c>
      <c r="H327" s="21">
        <f t="shared" si="273"/>
        <v>76.229050446345823</v>
      </c>
      <c r="I327" s="21">
        <f t="shared" si="275"/>
        <v>2102616.8000000003</v>
      </c>
      <c r="J327" s="21">
        <f t="shared" si="275"/>
        <v>1222059.7000000002</v>
      </c>
      <c r="K327" s="21">
        <f t="shared" si="274"/>
        <v>58.120894877278637</v>
      </c>
      <c r="L327" s="21">
        <f t="shared" si="275"/>
        <v>1610327.5</v>
      </c>
      <c r="M327" s="21">
        <f t="shared" si="275"/>
        <v>774348.60000000009</v>
      </c>
      <c r="N327" s="21">
        <f t="shared" si="271"/>
        <v>48.086404784120006</v>
      </c>
    </row>
    <row r="328" spans="1:14" ht="38.25" customHeight="1" x14ac:dyDescent="0.3">
      <c r="A328" s="108" t="s">
        <v>34</v>
      </c>
      <c r="B328" s="109"/>
      <c r="C328" s="26">
        <f>C40+C64+C101+C124+C137+C157+C190+C214+C228+C239+C246+C262+C292+C305+C319+C325</f>
        <v>4059693.3</v>
      </c>
      <c r="D328" s="26">
        <f>D40+D64+D101+D124+D137+D157+D190+D214+D228+D239+D246+D262+D292+D305+D319+D325</f>
        <v>2130689.8000000007</v>
      </c>
      <c r="E328" s="26">
        <f t="shared" ref="E328" si="276">D328/C328*100</f>
        <v>52.484009075266869</v>
      </c>
      <c r="F328" s="26">
        <f>F40+F64+F101+F124+F137+F157+F190+F214+F228+F239+F246+F262+F292+F305+F319+F325</f>
        <v>227100.69999999998</v>
      </c>
      <c r="G328" s="26">
        <f>G40+G64+G101+G124+G137+G157+G190+G214+G228+G239+G246+G262+G292+G305+G319+G325</f>
        <v>127653.8</v>
      </c>
      <c r="H328" s="21">
        <f t="shared" ref="H328" si="277">G328/F328*100</f>
        <v>56.210218638691998</v>
      </c>
      <c r="I328" s="26">
        <f>I40+I64+I101+I124+I137+I157+I190+I214+I228+I239+I246+I262+I292+I305+I319+I325</f>
        <v>2159172.1</v>
      </c>
      <c r="J328" s="26">
        <f>J40+J64+J101+J124+J137+J157+J190+J214+J228+J239+J246+J262+J292+J305+J319+J325</f>
        <v>1222235.8000000003</v>
      </c>
      <c r="K328" s="26">
        <f t="shared" ref="K328" si="278">J328/I328*100</f>
        <v>56.606687350211693</v>
      </c>
      <c r="L328" s="26">
        <f>L40+L64+L101+L124+L137+L157+L190+L214+L228+L239+L246+L262+L292+L305+L319+L325</f>
        <v>1673420.5</v>
      </c>
      <c r="M328" s="26">
        <f>M40+M64+M101+M124+M137+M157+M190+M214+M228+M239+M246+M262+M292+M305+M319+M325</f>
        <v>780800.20000000007</v>
      </c>
      <c r="N328" s="21">
        <f t="shared" si="213"/>
        <v>46.658935993672848</v>
      </c>
    </row>
    <row r="329" spans="1:14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</row>
    <row r="330" spans="1:14" x14ac:dyDescent="0.25">
      <c r="A330" s="5"/>
      <c r="B330" s="7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</row>
    <row r="331" spans="1:14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</row>
    <row r="332" spans="1:14" x14ac:dyDescent="0.25">
      <c r="A332" s="5"/>
      <c r="B332" s="5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</row>
    <row r="333" spans="1:14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</row>
    <row r="334" spans="1:14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</row>
    <row r="335" spans="1:14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</row>
    <row r="336" spans="1:14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</row>
    <row r="337" spans="1:14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</row>
    <row r="338" spans="1:14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</row>
    <row r="339" spans="1:14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</row>
    <row r="340" spans="1:14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</row>
    <row r="341" spans="1:14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</row>
    <row r="342" spans="1:14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</row>
    <row r="343" spans="1:14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</row>
    <row r="344" spans="1:14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</row>
    <row r="345" spans="1:14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</row>
    <row r="346" spans="1:14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</row>
    <row r="347" spans="1:14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</row>
    <row r="348" spans="1:14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</row>
    <row r="349" spans="1:14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</row>
    <row r="350" spans="1:14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</row>
    <row r="351" spans="1:14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</row>
    <row r="352" spans="1:14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</row>
    <row r="353" spans="1:14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</row>
    <row r="354" spans="1:14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</row>
    <row r="355" spans="1:14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</row>
    <row r="356" spans="1:14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</row>
    <row r="357" spans="1:14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</row>
    <row r="358" spans="1:14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</row>
    <row r="359" spans="1:14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</row>
  </sheetData>
  <mergeCells count="333">
    <mergeCell ref="A326:B326"/>
    <mergeCell ref="A298:N298"/>
    <mergeCell ref="A299:B299"/>
    <mergeCell ref="A303:B303"/>
    <mergeCell ref="A279:N279"/>
    <mergeCell ref="A129:B129"/>
    <mergeCell ref="A224:N224"/>
    <mergeCell ref="A249:N249"/>
    <mergeCell ref="A228:B228"/>
    <mergeCell ref="A234:B234"/>
    <mergeCell ref="B229:N229"/>
    <mergeCell ref="A231:N231"/>
    <mergeCell ref="A132:B132"/>
    <mergeCell ref="A269:B269"/>
    <mergeCell ref="B263:N263"/>
    <mergeCell ref="A265:N265"/>
    <mergeCell ref="A272:B272"/>
    <mergeCell ref="A256:B256"/>
    <mergeCell ref="A245:B245"/>
    <mergeCell ref="A244:B244"/>
    <mergeCell ref="A285:N285"/>
    <mergeCell ref="B293:N293"/>
    <mergeCell ref="A295:N295"/>
    <mergeCell ref="A290:B290"/>
    <mergeCell ref="A277:B277"/>
    <mergeCell ref="A261:B261"/>
    <mergeCell ref="A291:B291"/>
    <mergeCell ref="A88:B88"/>
    <mergeCell ref="A128:B128"/>
    <mergeCell ref="A134:B134"/>
    <mergeCell ref="B138:N138"/>
    <mergeCell ref="A140:N140"/>
    <mergeCell ref="A103:N103"/>
    <mergeCell ref="A253:B253"/>
    <mergeCell ref="A262:B262"/>
    <mergeCell ref="A271:N271"/>
    <mergeCell ref="A270:B270"/>
    <mergeCell ref="A135:B135"/>
    <mergeCell ref="A137:B137"/>
    <mergeCell ref="A131:B131"/>
    <mergeCell ref="A136:B136"/>
    <mergeCell ref="A156:B156"/>
    <mergeCell ref="A238:B238"/>
    <mergeCell ref="A201:B201"/>
    <mergeCell ref="A116:B116"/>
    <mergeCell ref="A118:B118"/>
    <mergeCell ref="A141:B141"/>
    <mergeCell ref="A241:N241"/>
    <mergeCell ref="A108:B108"/>
    <mergeCell ref="A97:N97"/>
    <mergeCell ref="A98:B98"/>
    <mergeCell ref="A239:B239"/>
    <mergeCell ref="A185:B185"/>
    <mergeCell ref="A184:B184"/>
    <mergeCell ref="A186:N186"/>
    <mergeCell ref="A187:B187"/>
    <mergeCell ref="A188:B188"/>
    <mergeCell ref="A196:N196"/>
    <mergeCell ref="A202:B202"/>
    <mergeCell ref="A173:B173"/>
    <mergeCell ref="A175:B175"/>
    <mergeCell ref="A176:B176"/>
    <mergeCell ref="A237:B237"/>
    <mergeCell ref="A232:B232"/>
    <mergeCell ref="A183:N183"/>
    <mergeCell ref="A139:N139"/>
    <mergeCell ref="A230:N230"/>
    <mergeCell ref="A205:B205"/>
    <mergeCell ref="A206:B206"/>
    <mergeCell ref="A157:B157"/>
    <mergeCell ref="A112:N112"/>
    <mergeCell ref="A145:B145"/>
    <mergeCell ref="A113:B113"/>
    <mergeCell ref="A211:B211"/>
    <mergeCell ref="A195:B195"/>
    <mergeCell ref="A149:B149"/>
    <mergeCell ref="A172:B172"/>
    <mergeCell ref="A150:N150"/>
    <mergeCell ref="A171:N171"/>
    <mergeCell ref="A163:B163"/>
    <mergeCell ref="A222:B222"/>
    <mergeCell ref="A210:N210"/>
    <mergeCell ref="A225:B225"/>
    <mergeCell ref="A223:B223"/>
    <mergeCell ref="A104:N104"/>
    <mergeCell ref="A40:B40"/>
    <mergeCell ref="A38:B38"/>
    <mergeCell ref="A39:B39"/>
    <mergeCell ref="B65:N65"/>
    <mergeCell ref="A67:N67"/>
    <mergeCell ref="A68:B68"/>
    <mergeCell ref="A44:B44"/>
    <mergeCell ref="A101:B101"/>
    <mergeCell ref="A50:B50"/>
    <mergeCell ref="B41:N41"/>
    <mergeCell ref="A45:B45"/>
    <mergeCell ref="A74:N74"/>
    <mergeCell ref="A70:B70"/>
    <mergeCell ref="A78:B78"/>
    <mergeCell ref="A71:N71"/>
    <mergeCell ref="A63:B63"/>
    <mergeCell ref="A110:B110"/>
    <mergeCell ref="A91:B91"/>
    <mergeCell ref="A169:B169"/>
    <mergeCell ref="A42:N42"/>
    <mergeCell ref="A43:N43"/>
    <mergeCell ref="A1:N1"/>
    <mergeCell ref="A297:B297"/>
    <mergeCell ref="B158:N158"/>
    <mergeCell ref="A165:N165"/>
    <mergeCell ref="A168:N168"/>
    <mergeCell ref="A204:N204"/>
    <mergeCell ref="A181:B181"/>
    <mergeCell ref="A182:B182"/>
    <mergeCell ref="A190:B190"/>
    <mergeCell ref="A198:B198"/>
    <mergeCell ref="A199:B199"/>
    <mergeCell ref="A166:B166"/>
    <mergeCell ref="A167:B167"/>
    <mergeCell ref="A200:N200"/>
    <mergeCell ref="B191:N191"/>
    <mergeCell ref="A178:B178"/>
    <mergeCell ref="A179:B179"/>
    <mergeCell ref="A197:N197"/>
    <mergeCell ref="A246:B246"/>
    <mergeCell ref="A274:N274"/>
    <mergeCell ref="A283:B283"/>
    <mergeCell ref="A86:N86"/>
    <mergeCell ref="A267:B267"/>
    <mergeCell ref="A284:B284"/>
    <mergeCell ref="A292:B292"/>
    <mergeCell ref="A278:B278"/>
    <mergeCell ref="A289:B289"/>
    <mergeCell ref="A96:B96"/>
    <mergeCell ref="A236:B236"/>
    <mergeCell ref="A268:N268"/>
    <mergeCell ref="A203:B203"/>
    <mergeCell ref="A109:B109"/>
    <mergeCell ref="A111:N111"/>
    <mergeCell ref="A208:B208"/>
    <mergeCell ref="A212:B212"/>
    <mergeCell ref="A160:N160"/>
    <mergeCell ref="A161:B161"/>
    <mergeCell ref="A151:B151"/>
    <mergeCell ref="A152:B152"/>
    <mergeCell ref="A122:B122"/>
    <mergeCell ref="A120:N120"/>
    <mergeCell ref="A121:B121"/>
    <mergeCell ref="A99:B99"/>
    <mergeCell ref="A117:B117"/>
    <mergeCell ref="A115:N115"/>
    <mergeCell ref="A153:B153"/>
    <mergeCell ref="A146:B146"/>
    <mergeCell ref="A250:B250"/>
    <mergeCell ref="A46:B46"/>
    <mergeCell ref="A47:B47"/>
    <mergeCell ref="A61:B61"/>
    <mergeCell ref="A62:B62"/>
    <mergeCell ref="A66:N66"/>
    <mergeCell ref="A55:B55"/>
    <mergeCell ref="A53:B53"/>
    <mergeCell ref="A58:B58"/>
    <mergeCell ref="A54:N54"/>
    <mergeCell ref="A328:B328"/>
    <mergeCell ref="A316:B316"/>
    <mergeCell ref="A317:B317"/>
    <mergeCell ref="A315:N315"/>
    <mergeCell ref="A314:B314"/>
    <mergeCell ref="A313:B313"/>
    <mergeCell ref="A312:N312"/>
    <mergeCell ref="A311:B311"/>
    <mergeCell ref="A302:B302"/>
    <mergeCell ref="A323:B323"/>
    <mergeCell ref="A325:B325"/>
    <mergeCell ref="A308:N308"/>
    <mergeCell ref="A319:B319"/>
    <mergeCell ref="A309:B309"/>
    <mergeCell ref="B320:N320"/>
    <mergeCell ref="A321:N321"/>
    <mergeCell ref="A322:N322"/>
    <mergeCell ref="A310:B310"/>
    <mergeCell ref="B306:N306"/>
    <mergeCell ref="A305:B305"/>
    <mergeCell ref="A304:B304"/>
    <mergeCell ref="A318:B318"/>
    <mergeCell ref="A324:B324"/>
    <mergeCell ref="A327:B327"/>
    <mergeCell ref="L3:N3"/>
    <mergeCell ref="B6:N6"/>
    <mergeCell ref="A17:N17"/>
    <mergeCell ref="A27:N27"/>
    <mergeCell ref="A12:B12"/>
    <mergeCell ref="A7:N7"/>
    <mergeCell ref="A8:N8"/>
    <mergeCell ref="A9:B9"/>
    <mergeCell ref="A28:B28"/>
    <mergeCell ref="A21:B21"/>
    <mergeCell ref="A14:B14"/>
    <mergeCell ref="A13:B13"/>
    <mergeCell ref="A26:B26"/>
    <mergeCell ref="F3:H3"/>
    <mergeCell ref="I3:K3"/>
    <mergeCell ref="C3:C4"/>
    <mergeCell ref="A3:A4"/>
    <mergeCell ref="B3:B4"/>
    <mergeCell ref="D3:D4"/>
    <mergeCell ref="E3:E4"/>
    <mergeCell ref="A10:B10"/>
    <mergeCell ref="A15:B15"/>
    <mergeCell ref="A16:N16"/>
    <mergeCell ref="A11:N11"/>
    <mergeCell ref="A29:B29"/>
    <mergeCell ref="A25:B25"/>
    <mergeCell ref="A32:B32"/>
    <mergeCell ref="A31:B31"/>
    <mergeCell ref="A37:B37"/>
    <mergeCell ref="A34:B34"/>
    <mergeCell ref="A35:B35"/>
    <mergeCell ref="A19:B19"/>
    <mergeCell ref="A18:B18"/>
    <mergeCell ref="A20:N20"/>
    <mergeCell ref="A24:N24"/>
    <mergeCell ref="A33:N33"/>
    <mergeCell ref="A30:N30"/>
    <mergeCell ref="A36:N36"/>
    <mergeCell ref="A255:N255"/>
    <mergeCell ref="B240:N240"/>
    <mergeCell ref="A243:B243"/>
    <mergeCell ref="A242:N242"/>
    <mergeCell ref="A51:N51"/>
    <mergeCell ref="A207:N207"/>
    <mergeCell ref="B215:N215"/>
    <mergeCell ref="A81:B81"/>
    <mergeCell ref="A59:B59"/>
    <mergeCell ref="B247:N247"/>
    <mergeCell ref="B125:N125"/>
    <mergeCell ref="A154:B154"/>
    <mergeCell ref="A155:B155"/>
    <mergeCell ref="A147:N147"/>
    <mergeCell ref="A94:N94"/>
    <mergeCell ref="A95:B95"/>
    <mergeCell ref="A107:N107"/>
    <mergeCell ref="A72:B72"/>
    <mergeCell ref="A73:B73"/>
    <mergeCell ref="A79:N79"/>
    <mergeCell ref="A60:N60"/>
    <mergeCell ref="A57:N57"/>
    <mergeCell ref="A52:B52"/>
    <mergeCell ref="A100:B100"/>
    <mergeCell ref="E2:K2"/>
    <mergeCell ref="A148:B148"/>
    <mergeCell ref="A142:B142"/>
    <mergeCell ref="A143:B143"/>
    <mergeCell ref="A144:B144"/>
    <mergeCell ref="B102:N102"/>
    <mergeCell ref="A114:B114"/>
    <mergeCell ref="A106:B106"/>
    <mergeCell ref="A127:N127"/>
    <mergeCell ref="A130:N130"/>
    <mergeCell ref="A133:N133"/>
    <mergeCell ref="A82:B82"/>
    <mergeCell ref="A119:B119"/>
    <mergeCell ref="A83:N83"/>
    <mergeCell ref="A22:B22"/>
    <mergeCell ref="A23:B23"/>
    <mergeCell ref="A123:B123"/>
    <mergeCell ref="A80:N80"/>
    <mergeCell ref="A126:N126"/>
    <mergeCell ref="A124:B124"/>
    <mergeCell ref="A105:B105"/>
    <mergeCell ref="A90:N90"/>
    <mergeCell ref="A92:B92"/>
    <mergeCell ref="A93:B93"/>
    <mergeCell ref="A69:B69"/>
    <mergeCell ref="A48:N48"/>
    <mergeCell ref="A49:B49"/>
    <mergeCell ref="A64:B64"/>
    <mergeCell ref="A87:B87"/>
    <mergeCell ref="A89:B89"/>
    <mergeCell ref="A84:B84"/>
    <mergeCell ref="A85:B85"/>
    <mergeCell ref="A56:B56"/>
    <mergeCell ref="A75:B75"/>
    <mergeCell ref="A76:B76"/>
    <mergeCell ref="A77:B77"/>
    <mergeCell ref="A307:N307"/>
    <mergeCell ref="A159:N159"/>
    <mergeCell ref="A170:B170"/>
    <mergeCell ref="A221:N221"/>
    <mergeCell ref="A226:B226"/>
    <mergeCell ref="A260:B260"/>
    <mergeCell ref="A164:N164"/>
    <mergeCell ref="A189:B189"/>
    <mergeCell ref="A193:N193"/>
    <mergeCell ref="A192:N192"/>
    <mergeCell ref="A194:B194"/>
    <mergeCell ref="A257:B257"/>
    <mergeCell ref="A259:B259"/>
    <mergeCell ref="A174:N174"/>
    <mergeCell ref="A177:N177"/>
    <mergeCell ref="A162:B162"/>
    <mergeCell ref="A214:B214"/>
    <mergeCell ref="A300:B300"/>
    <mergeCell ref="A301:B301"/>
    <mergeCell ref="A273:B273"/>
    <mergeCell ref="A252:N252"/>
    <mergeCell ref="A275:B275"/>
    <mergeCell ref="A280:B280"/>
    <mergeCell ref="A276:B276"/>
    <mergeCell ref="A266:B266"/>
    <mergeCell ref="A287:B287"/>
    <mergeCell ref="A288:B288"/>
    <mergeCell ref="A281:B281"/>
    <mergeCell ref="A296:B296"/>
    <mergeCell ref="A258:N258"/>
    <mergeCell ref="A180:N180"/>
    <mergeCell ref="A235:N235"/>
    <mergeCell ref="A213:B213"/>
    <mergeCell ref="A216:N216"/>
    <mergeCell ref="A217:N217"/>
    <mergeCell ref="A218:B218"/>
    <mergeCell ref="A219:B219"/>
    <mergeCell ref="A220:N220"/>
    <mergeCell ref="A227:B227"/>
    <mergeCell ref="A233:B233"/>
    <mergeCell ref="A209:B209"/>
    <mergeCell ref="A248:N248"/>
    <mergeCell ref="A264:N264"/>
    <mergeCell ref="A294:N294"/>
    <mergeCell ref="A282:N282"/>
    <mergeCell ref="A286:B286"/>
    <mergeCell ref="A251:B251"/>
    <mergeCell ref="A254:B254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Gudechek</cp:lastModifiedBy>
  <cp:lastPrinted>2026-07-01T12:55:16Z</cp:lastPrinted>
  <dcterms:created xsi:type="dcterms:W3CDTF">2016-11-22T06:59:06Z</dcterms:created>
  <dcterms:modified xsi:type="dcterms:W3CDTF">2026-07-01T12:58:18Z</dcterms:modified>
</cp:coreProperties>
</file>