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Паспорт" sheetId="1" r:id="rId1"/>
    <sheet name="Целевые показатели" sheetId="2" r:id="rId2"/>
    <sheet name="Проектная часть" sheetId="3" r:id="rId3"/>
    <sheet name="Процессная часть" sheetId="4" r:id="rId4"/>
    <sheet name="Фин. обеспечение " sheetId="5" r:id="rId5"/>
  </sheets>
  <definedNames>
    <definedName name="_xlnm.Print_Area" localSheetId="3">'Процессная часть'!$A$1:$M$226</definedName>
    <definedName name="_xlnm.Print_Area" localSheetId="4">'Фин. обеспечение '!$A$1:$E$35</definedName>
    <definedName name="_xlnm.Print_Area" localSheetId="1">'Целевые показатели'!$A$1:$J$46</definedName>
  </definedNames>
  <calcPr calcId="125725" calcOnSave="0"/>
</workbook>
</file>

<file path=xl/calcChain.xml><?xml version="1.0" encoding="utf-8"?>
<calcChain xmlns="http://schemas.openxmlformats.org/spreadsheetml/2006/main">
  <c r="B6" i="5"/>
  <c r="H219" i="4"/>
  <c r="G219"/>
  <c r="F219"/>
  <c r="E219"/>
  <c r="D219"/>
  <c r="H218"/>
  <c r="G218"/>
  <c r="F218"/>
  <c r="D218" s="1"/>
  <c r="E218"/>
  <c r="H217"/>
  <c r="G217"/>
  <c r="F217"/>
  <c r="E217"/>
  <c r="D217" s="1"/>
  <c r="D216"/>
  <c r="D215"/>
  <c r="D214"/>
  <c r="D213"/>
  <c r="D212"/>
  <c r="D211"/>
  <c r="D210"/>
  <c r="D209"/>
  <c r="D208"/>
  <c r="H204"/>
  <c r="G204"/>
  <c r="F204"/>
  <c r="E204"/>
  <c r="D204"/>
  <c r="H203"/>
  <c r="G203"/>
  <c r="F203"/>
  <c r="E203"/>
  <c r="D203" s="1"/>
  <c r="H202"/>
  <c r="G202"/>
  <c r="F202"/>
  <c r="E202"/>
  <c r="D202" s="1"/>
  <c r="D201"/>
  <c r="D200"/>
  <c r="D199"/>
  <c r="D198"/>
  <c r="D197"/>
  <c r="D196"/>
  <c r="H192"/>
  <c r="G192"/>
  <c r="F192"/>
  <c r="E192"/>
  <c r="D192" s="1"/>
  <c r="H191"/>
  <c r="G191"/>
  <c r="F191"/>
  <c r="E191"/>
  <c r="D191" s="1"/>
  <c r="H190"/>
  <c r="G190"/>
  <c r="F190"/>
  <c r="E190"/>
  <c r="D190" s="1"/>
  <c r="D189"/>
  <c r="D188"/>
  <c r="D187"/>
  <c r="H183"/>
  <c r="G183"/>
  <c r="F183"/>
  <c r="E183"/>
  <c r="D183" s="1"/>
  <c r="H182"/>
  <c r="G182"/>
  <c r="F182"/>
  <c r="E182"/>
  <c r="D182" s="1"/>
  <c r="H181"/>
  <c r="G181"/>
  <c r="F181"/>
  <c r="E181"/>
  <c r="D181" s="1"/>
  <c r="D180"/>
  <c r="D179"/>
  <c r="D178"/>
  <c r="H174"/>
  <c r="F174"/>
  <c r="E174"/>
  <c r="D174" s="1"/>
  <c r="H173"/>
  <c r="F173"/>
  <c r="E173"/>
  <c r="H172"/>
  <c r="G172"/>
  <c r="F172"/>
  <c r="D172" s="1"/>
  <c r="E172"/>
  <c r="D171"/>
  <c r="D170"/>
  <c r="D169"/>
  <c r="D168"/>
  <c r="D167"/>
  <c r="D166"/>
  <c r="D165"/>
  <c r="D164"/>
  <c r="D163"/>
  <c r="D162"/>
  <c r="D161"/>
  <c r="D160"/>
  <c r="D159"/>
  <c r="D158"/>
  <c r="D157"/>
  <c r="G156"/>
  <c r="D156" s="1"/>
  <c r="G155"/>
  <c r="D155" s="1"/>
  <c r="G154"/>
  <c r="D154"/>
  <c r="G153"/>
  <c r="G174" s="1"/>
  <c r="G152"/>
  <c r="D152" s="1"/>
  <c r="G151"/>
  <c r="D151" s="1"/>
  <c r="D144"/>
  <c r="D143"/>
  <c r="D142"/>
  <c r="D141"/>
  <c r="D140"/>
  <c r="D139"/>
  <c r="D138"/>
  <c r="D137"/>
  <c r="D136"/>
  <c r="H135"/>
  <c r="G135"/>
  <c r="D135" s="1"/>
  <c r="F135"/>
  <c r="E135"/>
  <c r="H134"/>
  <c r="G134"/>
  <c r="F134"/>
  <c r="E134"/>
  <c r="D134"/>
  <c r="H133"/>
  <c r="G133"/>
  <c r="F133"/>
  <c r="E133"/>
  <c r="D133" s="1"/>
  <c r="D132"/>
  <c r="D131"/>
  <c r="D130"/>
  <c r="D129"/>
  <c r="D128"/>
  <c r="D127"/>
  <c r="D126"/>
  <c r="D125"/>
  <c r="D124"/>
  <c r="D123"/>
  <c r="D122"/>
  <c r="D121"/>
  <c r="D119"/>
  <c r="D117"/>
  <c r="D115"/>
  <c r="D114"/>
  <c r="D113"/>
  <c r="D112"/>
  <c r="D111"/>
  <c r="D110"/>
  <c r="D109"/>
  <c r="D108"/>
  <c r="D107"/>
  <c r="D106"/>
  <c r="H105"/>
  <c r="G105"/>
  <c r="F105"/>
  <c r="F78" s="1"/>
  <c r="E105"/>
  <c r="H104"/>
  <c r="G104"/>
  <c r="F104"/>
  <c r="E104"/>
  <c r="D104" s="1"/>
  <c r="H103"/>
  <c r="H76" s="1"/>
  <c r="D76" s="1"/>
  <c r="G103"/>
  <c r="F103"/>
  <c r="E103"/>
  <c r="D103" s="1"/>
  <c r="G102"/>
  <c r="D102"/>
  <c r="G101"/>
  <c r="D101"/>
  <c r="G100"/>
  <c r="D100"/>
  <c r="G99"/>
  <c r="D99" s="1"/>
  <c r="G98"/>
  <c r="D98"/>
  <c r="G97"/>
  <c r="D97"/>
  <c r="H96"/>
  <c r="G96"/>
  <c r="F96"/>
  <c r="E96"/>
  <c r="D96" s="1"/>
  <c r="H95"/>
  <c r="G95"/>
  <c r="F95"/>
  <c r="D95" s="1"/>
  <c r="E95"/>
  <c r="H94"/>
  <c r="G94"/>
  <c r="F94"/>
  <c r="E94"/>
  <c r="D94"/>
  <c r="D93"/>
  <c r="D92"/>
  <c r="D91"/>
  <c r="G90"/>
  <c r="D90" s="1"/>
  <c r="G89"/>
  <c r="F89"/>
  <c r="E89"/>
  <c r="E77" s="1"/>
  <c r="D77" s="1"/>
  <c r="D89"/>
  <c r="G88"/>
  <c r="F88"/>
  <c r="E88"/>
  <c r="D88" s="1"/>
  <c r="D87"/>
  <c r="D86"/>
  <c r="D85"/>
  <c r="G84"/>
  <c r="G78" s="1"/>
  <c r="G147" s="1"/>
  <c r="G83"/>
  <c r="D83"/>
  <c r="G82"/>
  <c r="D82" s="1"/>
  <c r="D81"/>
  <c r="D80"/>
  <c r="D79"/>
  <c r="H78"/>
  <c r="E78"/>
  <c r="H77"/>
  <c r="G77"/>
  <c r="F77"/>
  <c r="G76"/>
  <c r="F76"/>
  <c r="E76"/>
  <c r="D75"/>
  <c r="D74"/>
  <c r="D73"/>
  <c r="D72"/>
  <c r="D71"/>
  <c r="D70"/>
  <c r="D64"/>
  <c r="D58"/>
  <c r="D52"/>
  <c r="D51"/>
  <c r="D50"/>
  <c r="D49"/>
  <c r="H48"/>
  <c r="H147" s="1"/>
  <c r="G48"/>
  <c r="F48"/>
  <c r="E48"/>
  <c r="E147" s="1"/>
  <c r="D48"/>
  <c r="H47"/>
  <c r="H146" s="1"/>
  <c r="G47"/>
  <c r="G146" s="1"/>
  <c r="F47"/>
  <c r="F146" s="1"/>
  <c r="E47"/>
  <c r="H46"/>
  <c r="H145" s="1"/>
  <c r="G46"/>
  <c r="G145" s="1"/>
  <c r="F46"/>
  <c r="F145" s="1"/>
  <c r="E46"/>
  <c r="E145" s="1"/>
  <c r="H41"/>
  <c r="E40"/>
  <c r="E220" s="1"/>
  <c r="D39"/>
  <c r="D38"/>
  <c r="D37"/>
  <c r="D36"/>
  <c r="D35"/>
  <c r="D34"/>
  <c r="D33"/>
  <c r="D32"/>
  <c r="D31"/>
  <c r="D30"/>
  <c r="D29"/>
  <c r="D28"/>
  <c r="D27"/>
  <c r="D26"/>
  <c r="D25"/>
  <c r="D22"/>
  <c r="D19"/>
  <c r="D16"/>
  <c r="D15"/>
  <c r="D14"/>
  <c r="D13"/>
  <c r="H12"/>
  <c r="H42" s="1"/>
  <c r="G12"/>
  <c r="G42" s="1"/>
  <c r="F12"/>
  <c r="F42" s="1"/>
  <c r="E12"/>
  <c r="E42" s="1"/>
  <c r="H11"/>
  <c r="G11"/>
  <c r="G41" s="1"/>
  <c r="F11"/>
  <c r="F41" s="1"/>
  <c r="E11"/>
  <c r="E41" s="1"/>
  <c r="D11"/>
  <c r="H10"/>
  <c r="H40" s="1"/>
  <c r="H220" s="1"/>
  <c r="B31" i="5" s="1"/>
  <c r="G10" i="4"/>
  <c r="G40" s="1"/>
  <c r="G220" s="1"/>
  <c r="B30" i="5" s="1"/>
  <c r="F10" i="4"/>
  <c r="F40" s="1"/>
  <c r="F220" s="1"/>
  <c r="B29" i="5" s="1"/>
  <c r="E10" i="4"/>
  <c r="D10" s="1"/>
  <c r="G40" i="3"/>
  <c r="E40"/>
  <c r="H39"/>
  <c r="G38"/>
  <c r="E38"/>
  <c r="D38" s="1"/>
  <c r="D37"/>
  <c r="D36"/>
  <c r="D35"/>
  <c r="D34"/>
  <c r="D33"/>
  <c r="D32"/>
  <c r="D31"/>
  <c r="D30"/>
  <c r="D29"/>
  <c r="D28"/>
  <c r="D27"/>
  <c r="D26"/>
  <c r="H25"/>
  <c r="H40" s="1"/>
  <c r="G25"/>
  <c r="F25"/>
  <c r="F40" s="1"/>
  <c r="E25"/>
  <c r="D25" s="1"/>
  <c r="H24"/>
  <c r="G24"/>
  <c r="G39" s="1"/>
  <c r="F24"/>
  <c r="F39" s="1"/>
  <c r="E24"/>
  <c r="E39" s="1"/>
  <c r="H23"/>
  <c r="H38" s="1"/>
  <c r="H41" s="1"/>
  <c r="B26" i="5" s="1"/>
  <c r="G23" i="3"/>
  <c r="F23"/>
  <c r="F38" s="1"/>
  <c r="E23"/>
  <c r="D23"/>
  <c r="H20"/>
  <c r="H43" s="1"/>
  <c r="D26" i="5" s="1"/>
  <c r="G20" i="3"/>
  <c r="G43" s="1"/>
  <c r="D25" i="5" s="1"/>
  <c r="H19" i="3"/>
  <c r="H42" s="1"/>
  <c r="C26" i="5" s="1"/>
  <c r="G19" i="3"/>
  <c r="F19"/>
  <c r="H18"/>
  <c r="G18"/>
  <c r="G41" s="1"/>
  <c r="B25" i="5" s="1"/>
  <c r="F18" i="3"/>
  <c r="F41" s="1"/>
  <c r="B24" i="5" s="1"/>
  <c r="D17" i="3"/>
  <c r="D16"/>
  <c r="D15"/>
  <c r="D14"/>
  <c r="E13"/>
  <c r="D13"/>
  <c r="E12"/>
  <c r="D12" s="1"/>
  <c r="F11"/>
  <c r="F20" s="1"/>
  <c r="F43" s="1"/>
  <c r="D24" i="5" s="1"/>
  <c r="E11" i="3"/>
  <c r="E20" s="1"/>
  <c r="D11"/>
  <c r="F10"/>
  <c r="E10"/>
  <c r="E19" s="1"/>
  <c r="D10"/>
  <c r="F9"/>
  <c r="E9"/>
  <c r="E18" s="1"/>
  <c r="D9"/>
  <c r="D18" l="1"/>
  <c r="E41"/>
  <c r="E24" i="5"/>
  <c r="B19"/>
  <c r="G222" i="4"/>
  <c r="D30" i="5" s="1"/>
  <c r="D20" s="1"/>
  <c r="E146" i="4"/>
  <c r="D146" s="1"/>
  <c r="B28" i="5"/>
  <c r="D220" i="4"/>
  <c r="D20" i="3"/>
  <c r="E43"/>
  <c r="D42" i="4"/>
  <c r="E222"/>
  <c r="D78"/>
  <c r="E26" i="5"/>
  <c r="B21"/>
  <c r="H221" i="4"/>
  <c r="C31" i="5" s="1"/>
  <c r="E42" i="3"/>
  <c r="D19"/>
  <c r="E221" i="4"/>
  <c r="D41"/>
  <c r="D19" i="5"/>
  <c r="F222" i="4"/>
  <c r="D29" i="5" s="1"/>
  <c r="E29" s="1"/>
  <c r="F221" i="4"/>
  <c r="C29" i="5" s="1"/>
  <c r="F42" i="3"/>
  <c r="C24" i="5" s="1"/>
  <c r="D147" i="4"/>
  <c r="B20" i="5"/>
  <c r="D21"/>
  <c r="D39" i="3"/>
  <c r="G42"/>
  <c r="C25" i="5" s="1"/>
  <c r="D40" i="3"/>
  <c r="F147" i="4"/>
  <c r="H222"/>
  <c r="D31" i="5" s="1"/>
  <c r="D145" i="4"/>
  <c r="D24" i="3"/>
  <c r="D40" i="4"/>
  <c r="D84"/>
  <c r="D46"/>
  <c r="D105"/>
  <c r="D153"/>
  <c r="D12"/>
  <c r="G173"/>
  <c r="G221" s="1"/>
  <c r="C30" i="5" s="1"/>
  <c r="E30" s="1"/>
  <c r="D47" i="4"/>
  <c r="E31" i="5" l="1"/>
  <c r="E21" s="1"/>
  <c r="D41" i="3"/>
  <c r="B23" i="5"/>
  <c r="D43" i="3"/>
  <c r="D23" i="5"/>
  <c r="C21"/>
  <c r="D173" i="4"/>
  <c r="C19" i="5"/>
  <c r="D28"/>
  <c r="D27" s="1"/>
  <c r="D222" i="4"/>
  <c r="C28" i="5"/>
  <c r="C27" s="1"/>
  <c r="D221" i="4"/>
  <c r="D42" i="3"/>
  <c r="C23" i="5"/>
  <c r="B27"/>
  <c r="E19"/>
  <c r="C20"/>
  <c r="E25"/>
  <c r="E20" s="1"/>
  <c r="D22" l="1"/>
  <c r="D18"/>
  <c r="D17" s="1"/>
  <c r="E28"/>
  <c r="B22"/>
  <c r="B18"/>
  <c r="B17" s="1"/>
  <c r="E23"/>
  <c r="C22"/>
  <c r="C18"/>
  <c r="C17" s="1"/>
  <c r="E27"/>
  <c r="E22" l="1"/>
  <c r="E17"/>
  <c r="E18"/>
</calcChain>
</file>

<file path=xl/sharedStrings.xml><?xml version="1.0" encoding="utf-8"?>
<sst xmlns="http://schemas.openxmlformats.org/spreadsheetml/2006/main" count="1081" uniqueCount="381">
  <si>
    <t>МУНИЦИПАЛЬНАЯ ПРОГРАММА</t>
  </si>
  <si>
    <t>МУНИЦИПАЛЬНОГО ОБРАЗОВАНИЯ КАВКАЗСКИЙ РАЙОН</t>
  </si>
  <si>
    <t>«Развитие образования»</t>
  </si>
  <si>
    <t>1. Паспорт муниципальной программы</t>
  </si>
  <si>
    <t>Координатор муниципальной программы</t>
  </si>
  <si>
    <t>управление образования администрации муниципального образования Кавказский район</t>
  </si>
  <si>
    <t>Соисполнители муниципальной программы</t>
  </si>
  <si>
    <t>отдел по делам несовершеннолетних управления опеки и попечительства в отношении несовершеннолетних администрации МО Кавказский район</t>
  </si>
  <si>
    <t>Участники муниципальной программы</t>
  </si>
  <si>
    <t>учреждения, подведомственные управлению образования администрации муниципального образования Кавказский район;            муниципальное казенное учреждение "Единая служба заказчика" администрации муниципального образования Кавказский район;     администрация  муниципального образования Кавказский район</t>
  </si>
  <si>
    <t>Период реализации</t>
  </si>
  <si>
    <t>2015-2030 годы;1 этап: 2015-2024 годы; 2 этап - 2025-2030 годы</t>
  </si>
  <si>
    <t>Цели муниципальной программы</t>
  </si>
  <si>
    <t>обеспечение условий для эффективного развития образования в муниципальном образовании Кавказский район, направленного на формирование конкурентоспособного человеческого потенциала</t>
  </si>
  <si>
    <t>Направления (подпрограммы)</t>
  </si>
  <si>
    <t>не предусмотрены</t>
  </si>
  <si>
    <t>Общий объем финансового обеспечения реализации муниципальной программы за период ее реализации, тыс. рублей</t>
  </si>
  <si>
    <r>
      <rPr>
        <sz val="12"/>
        <color rgb="FF000000"/>
        <rFont val="Times New Roman"/>
      </rPr>
      <t xml:space="preserve">Всего: </t>
    </r>
    <r>
      <rPr>
        <sz val="12"/>
        <color rgb="FF000000"/>
        <rFont val="Times New Roman"/>
      </rPr>
      <t xml:space="preserve">22 418 923,4 </t>
    </r>
    <r>
      <rPr>
        <sz val="12"/>
        <color rgb="FF000000"/>
        <rFont val="Times New Roman"/>
      </rPr>
      <t xml:space="preserve">тыс. руб., I этап: </t>
    </r>
    <r>
      <rPr>
        <sz val="12"/>
        <color rgb="FF000000"/>
        <rFont val="Times New Roman"/>
      </rPr>
      <t>14 775 810,6</t>
    </r>
    <r>
      <rPr>
        <sz val="12"/>
        <color rgb="FF000000"/>
        <rFont val="Times New Roman"/>
      </rPr>
      <t xml:space="preserve"> тыс. руб., II этап: </t>
    </r>
    <r>
      <rPr>
        <sz val="12"/>
        <color rgb="FF000000"/>
        <rFont val="Times New Roman"/>
      </rPr>
      <t>7 643 112,8</t>
    </r>
    <r>
      <rPr>
        <sz val="12"/>
        <color rgb="FF000000"/>
        <rFont val="Times New Roman"/>
      </rPr>
      <t xml:space="preserve"> тыс. руб.</t>
    </r>
  </si>
  <si>
    <t>Влияние на достижение национальных целей развития Российской Федерации</t>
  </si>
  <si>
    <t>реализация потенциала каждого человека, развитие его талантов, воспитание патриотичной и социально ответственной личности;   цифровая трансформация государственного и муниципального управления, экономики и социальной сферы</t>
  </si>
  <si>
    <t>Заместитель главы</t>
  </si>
  <si>
    <t>администрации муниципального образования Кавказский район</t>
  </si>
  <si>
    <t xml:space="preserve">                                       С.В. Филатова</t>
  </si>
  <si>
    <t>2. Целевые показатели муниципальной программы</t>
  </si>
  <si>
    <t>№ п/п</t>
  </si>
  <si>
    <t>Наименование показателя</t>
  </si>
  <si>
    <t>Единица измерения</t>
  </si>
  <si>
    <t>Базовое значение (2024 год)</t>
  </si>
  <si>
    <t>Значения показателя</t>
  </si>
  <si>
    <t>Документ</t>
  </si>
  <si>
    <t>Ответственный за достижение показателя</t>
  </si>
  <si>
    <t>Связь с показателями НЦ, ВДЛ, ГП</t>
  </si>
  <si>
    <t>2025год</t>
  </si>
  <si>
    <t>2026год</t>
  </si>
  <si>
    <t>2027год</t>
  </si>
  <si>
    <t>Показатели целей муниципальной программы</t>
  </si>
  <si>
    <t>1.1</t>
  </si>
  <si>
    <t>Цель муниципальной программы: обеспечение условий для эффективного развития образования в муниципальном образовании Кавказский район, направленного на формирование конкурентоспособного человеческого потенциала</t>
  </si>
  <si>
    <t>1.1.1</t>
  </si>
  <si>
    <t>Охват детей дошкольного возраста различными формами дошкольного образования</t>
  </si>
  <si>
    <t>Процент</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</si>
  <si>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</si>
  <si>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Управление образования администрации муниципального образования Кавказский район</t>
  </si>
  <si>
    <t>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ВДЛ: доля детей в возрасте 1 - 6 лет, получающих дошкольную образовательную услугу и (или) услугу по их содержанию в муниципальных образовательных учреждениях, в общей численности детей в возрасте 1 - 6 лет (процентов); ГП: доступность дошкольного образования для детей в возрасте от 1,5 до 3 лет, доступность дошкольного образования  для детей в возрасте от 3 до 7 лет</t>
  </si>
  <si>
    <t>1.1.2</t>
  </si>
  <si>
    <t>Удельный вес численности учащихся общеобразовательных учреждений, обучающихся в соответствии с федеральным государственным образовательным стандартом, в общей численности учащихся общеобразовательных учреждений</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</si>
  <si>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t>
  </si>
  <si>
    <t>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ВДЛ: доля муниципальных общеобразовательных учреждений, соответствующих современным требованиям обучения, в общем количестве муниципальных общеобразовательных учреждений (процентов)</t>
  </si>
  <si>
    <t>1.1.3</t>
  </si>
  <si>
    <t>Доля детей в возрастеот 5 до 18 лет, охваченныхдополнительнымобразованием</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</si>
  <si>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Концепция развития дополнительного образования детей до 2030 года (распоряжение главы администрации (губернатора) Краснодарского края от 11.08.2022 г. № 329-р); 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</si>
  <si>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ВДЛ: 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(процентов); ГП: доля детей в возрастеот 5 до 18 лет, охваченныхдополнительнымобразованием</t>
  </si>
  <si>
    <t>1.1.4</t>
  </si>
  <si>
    <t>Количество учреждений, подведомственных управлению образования и управление образования</t>
  </si>
  <si>
    <t>Единица</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</si>
  <si>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t>
  </si>
  <si>
    <t xml:space="preserve"> 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t>
  </si>
  <si>
    <t>Показатели проектной части муниципальной программы</t>
  </si>
  <si>
    <t>2.1</t>
  </si>
  <si>
    <t>Количество общеобразовательных учреждений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</si>
  <si>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НЦ: создание к 2030 году условий для воспитания гармонично развитой, патриотичной и социально ответственной личности на основе традиционных российских духовно-нравственных и культурно-исторических ценностей</t>
  </si>
  <si>
    <t>Доля педагогических работников муниципальных общеобразовательных организаций, получающих вознаграждение за классное руководство, в общей численности педагогических работников такой категории</t>
  </si>
  <si>
    <t xml:space="preserve">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муниципальный проект МО Кавказский район "Педагоги и наставники", утв. муниципальным проектным комитетом, протокол № 1 от 22 января 2025 г. </t>
  </si>
  <si>
    <t>2.3</t>
  </si>
  <si>
    <t xml:space="preserve">Обеспечение выплаты ежемесячного денежного вознаграждения советникам директоров по воспитанию и взаимодействию с детскими общественными объединениями </t>
  </si>
  <si>
    <t xml:space="preserve">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региональный проект Краснодарского края "Патриотическое воспитание граждан Российской Федерации", утв. региональным проектным комитетом,протокол от 29 января 2021 г. № 1; муниципальный проект МО Кавказский район "Педагоги и наставники", утв. муниципальным проектным комитетом, протокол № 1 от 22 января 2025 г. </t>
  </si>
  <si>
    <t>Количество капитально отремонтированных муниципальных образовательных учреждений</t>
  </si>
  <si>
    <t>единица</t>
  </si>
  <si>
    <t>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утв. муниципальным проектным комитетом, протокол № от 22 января 2025 г. региональный проект Краснодарского края "Патриотическое воспитание граждан Российской Федерации", утв. региональным проектным комитетом,протокол от 29 января 2021 г. № 1; муниципальный проект МО Кавказский район  "Капитальный ремонт муниципальных образовательных учреждений муниципального образования Кавказский район", утв. муниципальным проектным комитетом, протокол № 29 от 20 декабря 2024 г.</t>
  </si>
  <si>
    <t xml:space="preserve"> -</t>
  </si>
  <si>
    <t>количество капитально отремонтированных муниципальных дошкольных образовательных учреждений</t>
  </si>
  <si>
    <t>количество капитально отремонтированных муниципальных  общеобразовательных учреждений</t>
  </si>
  <si>
    <t>количество капитально отремонтированных муниципальных  образовательных учреждений дополнительного образования</t>
  </si>
  <si>
    <t>3</t>
  </si>
  <si>
    <t>Показатели процессной части муниципальной программы</t>
  </si>
  <si>
    <t>3.1</t>
  </si>
  <si>
    <t>Число воспитанников, обучающихся в дошкольных образовательных учреждениях</t>
  </si>
  <si>
    <t>Человек</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</si>
  <si>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</si>
  <si>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 xml:space="preserve"> 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ВДЛ: доля детей в возрасте 1 - 6 лет, получающих дошкольную образовательную услугу и (или) услугу по их содержанию в муниципальных образовательных учреждениях, в общей численности детей в возрасте 1 - 6 лет (процентов); ГП: доступность дошкольного образования для детей в возрасте от 1,5 до 3 лет, доступность дошкольного образования  для детей в возрасте от 3 до 7 лет</t>
  </si>
  <si>
    <t>3.2</t>
  </si>
  <si>
    <t>Количество получателей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</si>
  <si>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административный регламент предоставления муниципальной услуги "Выплата компенсации части родительской платы за присмотр и уход за детьми в муниципальных образовательных организациях" (Постановление администрации муниципального образования Кавказский район от 24.07.2023 г. № 1162)</t>
  </si>
  <si>
    <t>ГП: доступность дошкольного образования для детей в возрасте от 1,5 до 3 лет, доступность дошкольного образования для детей в возрасте от 3 до 7 лет</t>
  </si>
  <si>
    <t>3.3</t>
  </si>
  <si>
    <t>Удельный вес дошкольных  образовательных учреждений, реализующих современные образовательные программы  и технологии  дошкольного образования, обеспечивающие раннее развитие детей, образование детей от 5 до 7 лет, и инклюзивное образование дошкольников с ограниченными возможностями</t>
  </si>
  <si>
    <t xml:space="preserve"> 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</si>
  <si>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НЦ:обеспечение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ГП: доступность дошкольного образования для детей в возрасте от 1,5 до 3 лет, доступность дошкольного образования для детей в возрасте от 3 до 7 лет</t>
  </si>
  <si>
    <t>3.4</t>
  </si>
  <si>
    <t>Доля педагогов дошкольных учреждений, прошедших повышение квалификации от общей численности педагогов, нуждающихся в повышении квалификации</t>
  </si>
  <si>
    <t>НЦ: формирование к 2030 году современной системы профессионального развития педагогических работников для всех уровней образования, предусматривающей ежегодное дополнительное профессиональное образование на основе актуализированных профессиональных стандартов не менее чем 10 процентов педагогических работников на базе ведущих образовательных организаций высшего образования и научных организаций</t>
  </si>
  <si>
    <t>3.5</t>
  </si>
  <si>
    <t>Отношение среднемесячной заработной платы педагогических работников ДОУ  к среднемесячной заработной плате в сфере общего образования Краснодарского края</t>
  </si>
  <si>
    <t xml:space="preserve">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</si>
  <si>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ГП: отношение среднемесячнойзаработнойплаты педагогическихработников государственных(муниципальных)образовательныхорганизаций дошкольногообразования отрасли"Образование" ксреднемесячной заработнойплате в сфереобщего образования</t>
  </si>
  <si>
    <t>3.6</t>
  </si>
  <si>
    <t>Численность обучающихся в общеобразовательных учреждениях</t>
  </si>
  <si>
    <t>НЦ: 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t>
  </si>
  <si>
    <t>3.7</t>
  </si>
  <si>
    <t>Удельный вес педагогических кадров общеобразовательных организаций, прошедших обучение  по программам переподготовки и повышения квалификации педагогических работников образования</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</si>
  <si>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</si>
  <si>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НЦ: формирование к 2030 году современной системы профессионального развития педагогических работников для всех уровней образования, предусматривающей ежегодное дополнительное профессиональное образование на основе актуализированных профессиональных стандартов не менее чем 10 процентов педагогических работников на базе ведущих образовательных организаций высшего образования и научных организаций;ГП: 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t>
  </si>
  <si>
    <t>3.8</t>
  </si>
  <si>
    <t>Отношение  средней заработной платы  педагогических работников  учреждений  общего образования к средней заработной плате  в экономике  Краснодарского края</t>
  </si>
  <si>
    <t>ГП: отношение среднемесячнойзаработнойплаты педагогическихработников государственныхобщеобразовательныхорганизаций,подведомственныхминистерству образования,науки и молодежнойполитики Краснодарскогокрая, и муниципальныхобщеобразовательныхорганизацийк среднемесячнойзаработной плате вКраснодарском крае</t>
  </si>
  <si>
    <t>3.9</t>
  </si>
  <si>
    <t>Охват горячим питанием школьников</t>
  </si>
  <si>
    <t>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</si>
  <si>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3.10</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</si>
  <si>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t>
  </si>
  <si>
    <t>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приказ администрации муниципального образования Кавказский район от 14.07.2020 года № 1871 "Об утверждении перечня мероприятий по организации бесплатного горячего питания обучающихся, получающих начальное общее образование в государственных и муниципальных организациях Краснодарского края, обеспечивающих охват 100 процентов от числа таких обучающихся в указанных образовательных организациях"</t>
  </si>
  <si>
    <t>3.11</t>
  </si>
  <si>
    <t>Доля учащихся из многодетных семей, получающих льготное питание</t>
  </si>
  <si>
    <t xml:space="preserve">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Указ Президента РФ от 23.01.2024 N 63 "О мерах социальной поддержки многодетных семей"; приказ администрации муниципального образования Кавказский район от 14.07.2020 года № 1871 "Об утверждении перечня мероприятий по организации бесплатного горячего питания обучающихся, получающих начальное общее образование в государственных и муниципальных организациях Краснодарского края, обеспечивающих охват 100 процентов от числа таких обучающихся в указанных образовательных организациях"</t>
  </si>
  <si>
    <t>3.12</t>
  </si>
  <si>
    <t>Количество проведенных районных мероприятий, направленных на правовое воспитание учащихся</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</si>
  <si>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распоряжение главы администрации (губернатора) Краснодарского края края от 12.07.2021 г. № 159-р "Об утверждении плана мероприятий по реализации в 2021 - 2025 годах Стратегии развития воспитания в Российской Федерации на период до 2025 года в Краснодарском крае"; Закон Краснодарского края от 21.07.2008 г. № 1539-КЗ "О мерах по профилактике безнадзорности и правонарушений несовершеннолетних в Краснодарском крае"</t>
  </si>
  <si>
    <t>НЦ: создание к 2030 году условий для воспитания гармонично развитой, патриотичной и социально ответственной личности на основе традиционных российских духовно-нравственных и культурно-исторических ценностей;</t>
  </si>
  <si>
    <t>3.13</t>
  </si>
  <si>
    <t>Доля несовершеннолетних, состоящих на учетах в органах и учреждениях системы профилактики безнадзорности и правонарушений, вовлеченных в мероприятия профилактической направленности</t>
  </si>
  <si>
    <t xml:space="preserve"> 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распоряжение главы администрации (губернатора) Краснодарского края края от 12.07.2021 г. № 159-р "Об утверждении плана мероприятий по реализации в 2021 - 2025 годах Стратегии развития воспитания в Российской Федерации на период до 2025 года в Краснодарском крае"; Закон Краснодарского края от 21.07.2008 г. № 1539-КЗ "О мерах по профилактике безнадзорности и правонарушений несовершеннолетних в Краснодарском крае"</t>
  </si>
  <si>
    <t>3.14</t>
  </si>
  <si>
    <t>Доля учащихся общеобразовательных учреждений, принявших участие в мероприятиях патриотической направленности</t>
  </si>
  <si>
    <t xml:space="preserve"> 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 </t>
  </si>
  <si>
    <t>НЦ: создание к 2030 году условий для воспитания гармонично развитой, патриотичной и социально ответственной личности на основе традиционных российских духовно-нравственных и культурно-исторических ценностей; ГП: число молодых людей, принявших участие в мероприятиях патриотической направленности</t>
  </si>
  <si>
    <t>3.15</t>
  </si>
  <si>
    <t>Доля выпускников общеобразовательных организаций, не сдавших единый государственный экзамен, в общей численности выпускников общеобразовательных организаций</t>
  </si>
  <si>
    <t xml:space="preserve">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 </t>
  </si>
  <si>
    <t>ВДЛ: доля выпускников муниципальных общеобразовательных учреждений, не получивших аттестат о среднем (полном) образовании, в общей численности выпускников муниципальных общеобразовательных учреждений (процентов)</t>
  </si>
  <si>
    <t>3.16</t>
  </si>
  <si>
    <t>Число обучающихся в учреждениях дополнительного образования</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</si>
  <si>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t>
  </si>
  <si>
    <t>3.17</t>
  </si>
  <si>
    <t>Количество введенных ставок педагогов дополнительного образования для работы с детьми в спортивных клубах учреждений дополнительного образования</t>
  </si>
  <si>
    <t>3.18</t>
  </si>
  <si>
    <t>Численность учащихся, привлеченных к регулярным занятиям в секциях спортивных клубов учреждений дополнительного образования</t>
  </si>
  <si>
    <t>3.19</t>
  </si>
  <si>
    <t>Доля   организаций дополнительного образования, оснащенных в соответствии с требованиями  ФГОС</t>
  </si>
  <si>
    <t>3.20</t>
  </si>
  <si>
    <t xml:space="preserve">Доля педагогов  дополнительного образования прошедших повышениеквалификации (профессиональнуюпереподготовку), от численности нуждающихся в повышении квалификации  </t>
  </si>
  <si>
    <t>3.21</t>
  </si>
  <si>
    <t>Отношение средней заработной платы педагогических работников  учреждений  дополнительного образования детей  к средней заработной плате учителей Краснодарского края</t>
  </si>
  <si>
    <t>ГП: отношение среднемесячнойзаработнойплаты педагогическихработников государственных(муниципальных)организаций дополнительногообразованиядетей отрасли"Образование" к среднемесячнойзаработнойплате учителей</t>
  </si>
  <si>
    <t>3.22</t>
  </si>
  <si>
    <t>Доля детей в возрасте от 5 до 18 лет, имеющих право на получение сертификата дополнительного образования в рамках социального заказа  в общей численности детей в возрасте от 5 до 18 лет</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</si>
  <si>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года;постановление Правительства РФ от 17 декабря 2012 г. N 1317"О мерах по реализации Указа Президента Российской Федерации от 28 апреля 2008 г. N 607 "Об оценке эффективности деятельности органов местного самоуправления муниципальных, городских округов и муниципальных районов"; государственная программа Российской Федерации "Развитие образования" (постановление Правительства Российской Федерации от 26 декабря 2017 г. N 1642)</t>
  </si>
  <si>
    <t>НЦ: 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ВДЛ: 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 (процентов);ГП: доля детей в возрасте от 5 до 18 лет, охваченных дополнительным образованием</t>
  </si>
  <si>
    <t>3.23</t>
  </si>
  <si>
    <t>Доля учащихся, принимавших  участие  во Всероссийских олимпиадах и иных интеллектуальных и творческих  конкурсах от общей  численности обучающихся</t>
  </si>
  <si>
    <t>Указ Президента Российской Федерации от 7 мая 2024 г. N 309"О национальных целях развития Российской Федерации на период до 2030 года и на перспективу до 2036 года;   государственная программа Краснодарского края "Развитие образования" (постановление главы администрации (губернатора) Краснодарского края от 05 октября 2015 г. N 939)</t>
  </si>
  <si>
    <t>НЦ: обеспечение к 2030 году функционирования эффективной системы выявления, поддержки и развития способностей и талантов детей и молодежи, основанной на принципах ответственности, справедливости, всеобщности и направленной на самоопределение и профессиональную ориентацию 100 процентов обучающихся; ГП: доля обучающихся общеобразовательныхорганизаций,участвующихв региональномэтапе всероссийскойолимпиады школьников</t>
  </si>
  <si>
    <t>Заместитель главы администрации муниципального образования Кавказский район</t>
  </si>
  <si>
    <t xml:space="preserve"> С.В. Филатова</t>
  </si>
  <si>
    <t>3. Структура муниципальной программы</t>
  </si>
  <si>
    <t>3.1. Проектная часть</t>
  </si>
  <si>
    <t>Наименование мероприятия</t>
  </si>
  <si>
    <t>Год реализации</t>
  </si>
  <si>
    <t>Объем финансового обеспечения по годам реализации, тыс. рублей</t>
  </si>
  <si>
    <t>Результат реализации мероприятия</t>
  </si>
  <si>
    <t>Единица измерения (по ОКЕИ)</t>
  </si>
  <si>
    <t>Значения результата реализации мероприятия по годам</t>
  </si>
  <si>
    <t>Ответственный за достижение результата</t>
  </si>
  <si>
    <t>Связь с показателями целей муниципальной программы</t>
  </si>
  <si>
    <t>всего</t>
  </si>
  <si>
    <t>в разрезе источников финансирования</t>
  </si>
  <si>
    <t xml:space="preserve">ФБ    </t>
  </si>
  <si>
    <t>КБ</t>
  </si>
  <si>
    <t>МБ</t>
  </si>
  <si>
    <t>ВБИ</t>
  </si>
  <si>
    <r>
      <rPr>
        <sz val="12"/>
        <color rgb="FF000000"/>
        <rFont val="Times New Roman"/>
      </rPr>
      <t xml:space="preserve">Задачи муниципальной программы- </t>
    </r>
    <r>
      <rPr>
        <sz val="12"/>
        <color rgb="FF1A1A1A"/>
        <rFont val="Times New Roman"/>
      </rPr>
      <t>1.Формирование эффективной системы патриотического воспитания детей и молодежи, основанной на принципах нравственности и гражданской идентичности.2. Развитие духовно- нравственного, патриотического, эстетического и физического воспитания обучающихся,  гармоничного развития, успешной адаптации и социализации обучающихся, включая формирование ответственного отношения к окружающему миру.</t>
    </r>
  </si>
  <si>
    <t>1</t>
  </si>
  <si>
    <t>Мероприятия, реализуемые в рамках муниципального проекта "Педагоги и наставники".   Статус проекта -1</t>
  </si>
  <si>
    <t>Проведение мероприятий по обеспечению деятельности советников директора по воспитанию и взаимодействию с детскими с детскими общественными объединениями в общеобразовательных организациях</t>
  </si>
  <si>
    <t>2025 год</t>
  </si>
  <si>
    <t>В 25-ти общеобразовательныхучреждениях муниципального образования Кавказский район проведенымероприятия  по обеспечению деятельности советников директора о воспитанию и взаимодействию с детскими с детскими общественными объединениями</t>
  </si>
  <si>
    <t>процент</t>
  </si>
  <si>
    <t>п. 1.1.2</t>
  </si>
  <si>
    <t>2026 год</t>
  </si>
  <si>
    <t>2027 год</t>
  </si>
  <si>
    <t>1.2</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</si>
  <si>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</si>
  <si>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Обеспечены ежемесячным денежным вознаграждением за классное руководство</t>
  </si>
  <si>
    <t>человек</t>
  </si>
  <si>
    <t>1.3</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</si>
  <si>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</si>
  <si>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Обеспечены ежемесячным денежным вознаграждением советники директоров</t>
  </si>
  <si>
    <t>Итого</t>
  </si>
  <si>
    <t>X</t>
  </si>
  <si>
    <t xml:space="preserve">Задача муниципальной программы- Создание комфортной и безопасной среды для пребывания работников и учащихся в муниципальных образовательных учреждениях. </t>
  </si>
  <si>
    <t>2</t>
  </si>
  <si>
    <t>Мероприятия, реализуемые в рамках муниципального проекта "Капитальный ремонт муниципальных образовательных учреждений муниципального образования Кавказский район".   Статус проекта -3</t>
  </si>
  <si>
    <t>Капитальный ремонт муниципальных образовательных учреждений  муниципального образования   Кавказский район</t>
  </si>
  <si>
    <t>Проведен  капитальный ремонт здания, помещений</t>
  </si>
  <si>
    <t>п. 1.1.1, п. 1.1.2</t>
  </si>
  <si>
    <t>х</t>
  </si>
  <si>
    <t>2.1.1</t>
  </si>
  <si>
    <t>Капитальный ремонт муниципальных дошкольных образовательных учреждений</t>
  </si>
  <si>
    <t>п. 1.1.1</t>
  </si>
  <si>
    <t>2.1.2</t>
  </si>
  <si>
    <t>Капитальный ремонт муниципальных  общеобразовательных учреждений</t>
  </si>
  <si>
    <t>2.1.3</t>
  </si>
  <si>
    <t>Капитальный ремонт муниципальных  образовательных учреждений дополнительного образования</t>
  </si>
  <si>
    <t>2.2</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</si>
  <si>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</si>
  <si>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Проведен  капитальный ремонт помещений</t>
  </si>
  <si>
    <t>Всего проектная часть</t>
  </si>
  <si>
    <t xml:space="preserve">*Указывается статус: </t>
  </si>
  <si>
    <t xml:space="preserve">1 - в рамках муниципального проекта, обеспечивающего достижение и (или) вклад в достижение целей и (или) показателей и реализацию результатов регионального и (или) федерального проекта, входящего в состав национального проекта; </t>
  </si>
  <si>
    <t xml:space="preserve">2 - в рамках муниципального проекта, обеспечивающего достижение и (или) вклад в достижение целей и (или) показателей и реализацию результатов регионального и (или) федерального проекта, являющегося структурным элементом, государственной программы Российской Федерации и не входящего в состав национального проекта; </t>
  </si>
  <si>
    <t>3 - в рамках муниципального проекта, не направленного на обеспечение достижения и (или) вклад в достижение целей и (или) показателей и реализацию регионального проекта.</t>
  </si>
  <si>
    <t>С.В. Филатова</t>
  </si>
  <si>
    <t>3.2. Процессная часть</t>
  </si>
  <si>
    <t>Общая характеристика, наименование мероприятия</t>
  </si>
  <si>
    <t>Объем финансового обеспечения по годам реализации, тыс. руб.</t>
  </si>
  <si>
    <t>Ответствен­ный за достижение результата</t>
  </si>
  <si>
    <t>ФБ</t>
  </si>
  <si>
    <t>Задача муниципальной программы - обеспечение доступности дошкольного образования,  формирование общей культуры, развитие физических, интеллектуальных, нравственных, эстетических и личностных качеств, формирование предпосылок учебной деятельности, сохранение и укрепление здоровья детей дошкольного возраста</t>
  </si>
  <si>
    <t>Комплекс процессных мероприятий - развитие системы дошкольного образования в муниципальном образовании Кавказский район</t>
  </si>
  <si>
    <t>Ответственный за реализацию комплекса процессных мероприятий - управление образования администрации муниципального образования Кавказский район</t>
  </si>
  <si>
    <t xml:space="preserve">Финансовое обеспечение деятельности муниципальных бюджетных и автономных учреждений на реализацию программ дошкольного образования </t>
  </si>
  <si>
    <t>обеспечена деятельность  32 учреждений дошкольного образования</t>
  </si>
  <si>
    <t>Расходы на обеспечение деятельности муниципальных учреждений (оказание муниципальных услуг)</t>
  </si>
  <si>
    <t>Получено доступное и качественное образование детей в 32 учреждениях дошкольного образования</t>
  </si>
  <si>
    <t>Расходы на обеспечение деятельности муниципальных учреждений (иные расходы, не связанные с оказанием муниципальных услуг)</t>
  </si>
  <si>
    <t>Обеспечено дополнительное стимулирование отдельных категорий работников</t>
  </si>
  <si>
    <t>Обеспечена выплата педагогическим работникам ДОУ (3000,0 руб.)</t>
  </si>
  <si>
    <t>Обеспечена дополнительная выплата педагогическим работникам ДОУ (5000,0 руб.)</t>
  </si>
  <si>
    <t xml:space="preserve">Обеспечение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</si>
  <si>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Осуществлены компенсационные  выплаты родителям</t>
  </si>
  <si>
    <t>Компенсация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t>
  </si>
  <si>
    <t>Осуществлены компенсационные выплаты расходов педагогическим работникам</t>
  </si>
  <si>
    <t>1.4</t>
  </si>
  <si>
    <t>Дополнительная помощь местным бюджетам для решения социально-значимых вопросов</t>
  </si>
  <si>
    <t>Проведен капитальный,  текущий ремонт, благоустройство территории и укреплена материально-техническая база в учреждениях дошкольного образования</t>
  </si>
  <si>
    <t>1.5</t>
  </si>
  <si>
    <t xml:space="preserve">Осуществление муниципальными дошкольными образовательными учреждениями текущего ремонта зданий, сооружений, ограждения территории и благоустройство территорий, прилегающих к зданиям и сооружениям, в том числе разработка и изготовление сметной документации, и иных расходов, связанных с проведением работ </t>
  </si>
  <si>
    <t>Осуществлен  текущий ремонт, благоустройство территории и ремонт ограждения</t>
  </si>
  <si>
    <t>1.6</t>
  </si>
  <si>
    <t xml:space="preserve"> Реализация мероприятий в области образования, наказы избирателей</t>
  </si>
  <si>
    <t>Проведен текущий ремонт и укреплена материально-техническая база в учреждениях дошкольного образования</t>
  </si>
  <si>
    <t>Задача муниципальной программы - формирование физически здоровой, духовно богатой, высоконравственной, образованной личности; создание предпосылок для вхождения в открытое информационно-образовательное пространство;  разностороннее развитие детей и их познавательных интересов, творческих способностей, общеучебных умений, а также создание условий для самореализации личности</t>
  </si>
  <si>
    <t>Комплекс процессных мероприятий - развитие системы общего образования в муниципальном образовании Кавказский район</t>
  </si>
  <si>
    <t>Финансовое обеспечение деятельности муниципальных бюджетных и автономных учреждений на реализацию программ общего образования</t>
  </si>
  <si>
    <t>обеспечена деятельность 25 общеобразовательных учреждений</t>
  </si>
  <si>
    <t>Получено доступное и качественное образование детей в 25 учреждениях общего образования</t>
  </si>
  <si>
    <t>Обеспечена выплата работники в возрасте до 35 лет, трудоустроившиеся в течение двух лет со дня окончания образовательной организации по основному месту работы и по основной должности в соответствии с полученной квалификацией</t>
  </si>
  <si>
    <t>Обеспечена выплата педагогическим работникам к началу учебного года</t>
  </si>
  <si>
    <t>Предоставлена компенсационная выплата за выполнение функций классного руководителя</t>
  </si>
  <si>
    <t xml:space="preserve">Обеспечена дополнительная выплата учителям и отдельным педагогическим работникам </t>
  </si>
  <si>
    <t>Количество общеобразовательных учреждений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 деятельности</t>
  </si>
  <si>
    <t>Осуществление ежемесячной доплаты педагогическим работникам муниципальных общеобразовательных организации в возрасте до 35 лет (включительно) муниципального образования Кавказский район</t>
  </si>
  <si>
    <t xml:space="preserve">Обеспечены ежемесячной доплатой педагогические работники в возрасте до 35 лет (включительно) </t>
  </si>
  <si>
    <t>Осуществление единовременной выплаты педагогическим работникам - молодым специалистам, впервые трудоустроенным в муниципальные общеобразовательные организации муниципального образования Кавказский район</t>
  </si>
  <si>
    <t>Обеспечены единовременной выплатой молодые специалисты</t>
  </si>
  <si>
    <t>2.4</t>
  </si>
  <si>
    <t>Организация питания учащихся  муниципальных общеобразовательных учреждений</t>
  </si>
  <si>
    <t xml:space="preserve"> х</t>
  </si>
  <si>
    <t>2.4.1</t>
  </si>
  <si>
    <t xml:space="preserve">Организация питания учащихся  муниципальных общеобразовательных учреждений, реализующих общеобразовательные программы </t>
  </si>
  <si>
    <t>Обеспечено питания учащихся 5- 11 классов</t>
  </si>
  <si>
    <t>2.4.2</t>
  </si>
  <si>
    <t>Обеспечение бесплатным одноразовым горячим питанием обучающихся 5-11 классов в муниципальных общеобразовательных организациях, в целях поддержки членов семей граждан Российской Федерации, принимающих участие в выполнении специальной военной операции</t>
  </si>
  <si>
    <t>2.4.3</t>
  </si>
  <si>
    <t xml:space="preserve"> Обеспечение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</si>
  <si>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Обеспечено питание учащихся  из многодетных семей </t>
  </si>
  <si>
    <t>2.4.4</t>
  </si>
  <si>
    <t xml:space="preserve"> Организации бесплатного горячего питания обучающихся, получающих начальное общее образование в муниципальных образовательных организациях</t>
  </si>
  <si>
    <t>Обеспечено бесплатное горячее  питание учащихся 1-4 классов</t>
  </si>
  <si>
    <t>2.4.5</t>
  </si>
  <si>
    <t>Услуга по организации бесплатного горячего питания обучающихся, получающих начальное общее образование в муниципальных образовательных организациях</t>
  </si>
  <si>
    <t>Обеспечено питания учащихся 1-4 классов</t>
  </si>
  <si>
    <t>2.4.6</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</si>
  <si>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</si>
  <si>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Обеспечено бесплатное питание обучающихся с ограниченными возможностями здоровья</t>
  </si>
  <si>
    <t>2.4.6.1</t>
  </si>
  <si>
    <t>2.4.6.2</t>
  </si>
  <si>
    <t>Организация и обеспечение бесплатным питанием обучающихся с ограниченными возможностями здоровья в муниципальных общеобразовательных учреждениях</t>
  </si>
  <si>
    <t>Оплачена комиссия банку за перечисление денежной компенсации на лицевые счета родителей</t>
  </si>
  <si>
    <t>2.4.7</t>
  </si>
  <si>
    <t>Организация и обеспечение бесплатным горячим питанием детей- инвалидов (инвалидов), не являющихся с ограниченными возможностями здоровья, получающих начальное общее, основное общее и среднее общее образование в муниципальных общеобразовательных учреждениях</t>
  </si>
  <si>
    <t>Обеспечено питание учащихся детей- инвалидов (инвалидов), не являющихся с ограниченными возможностями здоровья</t>
  </si>
  <si>
    <t>2.4.7.1</t>
  </si>
  <si>
    <t xml:space="preserve"> Организация и обеспечение бесплатным двухразовым питанием детей- инвалидов (инвалидов), не являющихся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</si>
  <si>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Обеспечено бесплатное питание учащихся детей- инвалидов (инвалидов), не являющихся с ограниченными возможностями здоровья</t>
  </si>
  <si>
    <t>2.4.7.2</t>
  </si>
  <si>
    <t xml:space="preserve"> Услуга по организации бесплатным двухразовым питанием детей- инвалидов (инвалидов), не являющихся с ограниченными возможностями здоровья, получающих начальное общее, основное общее и среднее общее образование в муниципальных общеобразовательных учреждениях</t>
  </si>
  <si>
    <t>2.5</t>
  </si>
  <si>
    <t>2.6</t>
  </si>
  <si>
    <t>Материально-техническое обеспечение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</si>
  <si>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Укреплена материально-техническая база пунктов проведения экзаменов</t>
  </si>
  <si>
    <t>Произведена выплата педагогическим работникам</t>
  </si>
  <si>
    <t>2.7</t>
  </si>
  <si>
    <t>Проведен капитальный,  текущий ремонт, благоустройство территории и укреплена материально-техническая база</t>
  </si>
  <si>
    <t>2.8</t>
  </si>
  <si>
    <t>Осуществление муниципальными общеобразовательными учреждениями текущего ремонта зданий, сооружений, ограждения территории и благоустройство территорий, прилегающих к зданиям и сооружениям муниципальных организаций, в том числе разработка и изготовление сметной документации, и иных расходов, связанных с проведением работ</t>
  </si>
  <si>
    <t>2.9</t>
  </si>
  <si>
    <t>Наказы избирателей</t>
  </si>
  <si>
    <t>Выполнены наказы избирателей</t>
  </si>
  <si>
    <t>2.10</t>
  </si>
  <si>
    <t>Материально- техническое обеспечение образовательных учреждений</t>
  </si>
  <si>
    <t>Укреплена материально-техническая база образовательных учреждений</t>
  </si>
  <si>
    <t>2.11</t>
  </si>
  <si>
    <t xml:space="preserve"> Реализация мероприятий в области образования</t>
  </si>
  <si>
    <t>Проведены мероприятия в области образования</t>
  </si>
  <si>
    <t>2.11.1</t>
  </si>
  <si>
    <t xml:space="preserve"> Организация и проведение муниципальных творческих конкурсов и мероприятий по правовому воспитанию учащихся</t>
  </si>
  <si>
    <t xml:space="preserve"> Проведены муниципальные творческие конкурсы и мероприятия </t>
  </si>
  <si>
    <t>2.11.2</t>
  </si>
  <si>
    <t>Организация и обеспечение участия в краевых творческих конкурсах и фестивалях в рамках профилактики подростковой преступности</t>
  </si>
  <si>
    <t xml:space="preserve">Принято участие  в краевых творческих конкурсах и фестивалях </t>
  </si>
  <si>
    <t>Отдел по делам несовершеннолетних управления опеки и попечительства в отношении несовершеннолетних администрации МО Кавказский район</t>
  </si>
  <si>
    <t>2.12</t>
  </si>
  <si>
    <t>Задача муниципальной программы - формирование и развитие творческих способностей детей, удовлетворение их индивидуальных потребностей в интеллектуальном, нравственном и физическом совершенствовании, формирование культуры здорового и безопасного образа жизни, укрепление здоровья,   организация их свободного времени,   адаптация к жизни в обществе, а также выявление и поддержка талантливых и одаренных детей</t>
  </si>
  <si>
    <t>Финансовое обеспечение деятельности муниципальных бюджетных и автономных учреждений на реализацию программ дополнительного образования (предоставление субсидий на оказание муниципальных услуг)</t>
  </si>
  <si>
    <t>Обеспечена деятельность  4-х учреждений дополнительного образования детей</t>
  </si>
  <si>
    <t>п. 1.1.3</t>
  </si>
  <si>
    <t xml:space="preserve">3.2. </t>
  </si>
  <si>
    <t xml:space="preserve"> Обеспечение функционирования модели социального заказа в системе дополнительного образования детей</t>
  </si>
  <si>
    <t>Получили сертификат дополнительного образования в рамках социального заказа</t>
  </si>
  <si>
    <t xml:space="preserve"> Осуществление учреждениями дополнительного образования текущего ремонта зданий, сооружений, ограждения территории и благоустройство территорий, прилегающих к зданиям и сооружениям муниципальных организаций, в том числе разработка и изготовление сметной документации, и иных расходов, связанных с проведением текущего  ремонта</t>
  </si>
  <si>
    <t>Осуществлен  текущий ремонт учреждений</t>
  </si>
  <si>
    <t>Проведен текущий ремонт и укреплена материально-техническая база учреждений дополнительного образования</t>
  </si>
  <si>
    <t>Мероприятия, направленные на финансирование муниципальных организаций,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</si>
  <si>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Проведен медицинский осмотр учащихся</t>
  </si>
  <si>
    <t>чел.</t>
  </si>
  <si>
    <t>Задача муниципальной программы - обеспечение высокого качества управления процессами развития образования на муниципальном уровне, в пределах своей компетенции</t>
  </si>
  <si>
    <t>4</t>
  </si>
  <si>
    <t>4.1</t>
  </si>
  <si>
    <t xml:space="preserve"> Расходы на обеспечение функций органов местного самоуправления</t>
  </si>
  <si>
    <t>Обеспечена деятельность управления образования МО Кавказский район</t>
  </si>
  <si>
    <t>п. 1.1.4</t>
  </si>
  <si>
    <t>Задача муниципальной программы - организация и осуществление деятельности в области бухгалтерского учета и отчетности на основании договоров на передачу полномочий на ведение бухгалтерского учета</t>
  </si>
  <si>
    <t>5</t>
  </si>
  <si>
    <t>5.1</t>
  </si>
  <si>
    <t xml:space="preserve"> Расходы на обеспечение деятельности муниципальных  казенных учреждений</t>
  </si>
  <si>
    <t>Обеспечена деятельность МКУ "ЦБО"</t>
  </si>
  <si>
    <t>Задача муниципальной программы - информационное и методическое сопровождение деятельности учреждений отрасли образования</t>
  </si>
  <si>
    <t>6</t>
  </si>
  <si>
    <t>6.1</t>
  </si>
  <si>
    <t xml:space="preserve"> Расходы на обеспечение деятельности муниципальных казенных учреждений</t>
  </si>
  <si>
    <t>Обеспечена деятельность МКУ "ОМЦ" МО Кавказский район</t>
  </si>
  <si>
    <t>6.2</t>
  </si>
  <si>
    <t>Обеспечение единовременной выплатой молодых специалистов- победителей (призеров) муниципальных конкурсов профессионального мастерства «Лучший по профессии»</t>
  </si>
  <si>
    <t xml:space="preserve">Обеспечены единовременной выплатой молодые специалисты </t>
  </si>
  <si>
    <t>п. 1.1.1, 1.1.2, 1.1.3</t>
  </si>
  <si>
    <t>Задача муниципальной программы - создание и обеспечение условий для проведения и участия в олимпиадах, конкурсах и иных мероприятиях различного уровня для одаренных детей</t>
  </si>
  <si>
    <t>7</t>
  </si>
  <si>
    <t>7.1</t>
  </si>
  <si>
    <t xml:space="preserve"> Организация и проведение предметных олимпиад, научно-практических конференций, конкурсов  </t>
  </si>
  <si>
    <t>Обеспечено участие одаренных детей и талантливой молодежи</t>
  </si>
  <si>
    <t>п. 1.1.1., 1.1.2, 1.1.3, 1.1.4</t>
  </si>
  <si>
    <t>7.2</t>
  </si>
  <si>
    <t>Обеспечение участия школьников  в учебно-тренировочных сборах, очно-заочном  и очном обучении, лекториях, тренингах по подготовке к олимпиадам, профильных интеллектуальных и творческих сменах, зональных, краевых, всероссийских мероприятиях (олимпиады, конференции, конкурсы, фестивали, форумы и т. д.)</t>
  </si>
  <si>
    <t>п. 1.1.2, 1.1.3, 1.1.4</t>
  </si>
  <si>
    <t>7.3</t>
  </si>
  <si>
    <t xml:space="preserve"> Чествование одаренных детей и их наставников (победителей  и призеров творческих конкурсов и олимпиад, выпускников, получивших медали «За особые успехи в учении» и набравших  100 баллов при сдаче ЕГЭ и др.) </t>
  </si>
  <si>
    <t>Награждены победители  и призеры творческих конкурсов и олимпиад, выпускники, получившие медали «За особые успехи в учении» и набравших  100 баллов при сдаче ЕГЭ и их наставники и др.</t>
  </si>
  <si>
    <t>п. 1.1.1, 1.1.2, 1.1.3, 1.1.4</t>
  </si>
  <si>
    <t>Всего процессная часть</t>
  </si>
  <si>
    <t>4. Финансовое обеспечение реализации муниципальной программы</t>
  </si>
  <si>
    <t>4.1. Финансовое обеспечение первого этапа реализации муниципальной программы</t>
  </si>
  <si>
    <t>Наименование источника финансового обеспечения</t>
  </si>
  <si>
    <t>Объем финансового обеспечения, тыс. руб.</t>
  </si>
  <si>
    <t>Всего, в том числе:</t>
  </si>
  <si>
    <t>федеральный бюджет</t>
  </si>
  <si>
    <t>краевой бюджет</t>
  </si>
  <si>
    <t>местные бюджеты</t>
  </si>
  <si>
    <t>внебюджетные источники</t>
  </si>
  <si>
    <t>4.2. Финансовое обеспечение второго этапа реализации муниципальной программы</t>
  </si>
  <si>
    <t>Всего</t>
  </si>
  <si>
    <t>местный бюджет</t>
  </si>
  <si>
    <t>Проектная часть (всего),                           в том числе:</t>
  </si>
  <si>
    <t xml:space="preserve">краевой бюджет </t>
  </si>
  <si>
    <t>Процессная часть (всего),                              в том числе:</t>
  </si>
  <si>
    <t>С. В. Филатова</t>
  </si>
  <si>
    <r>
      <t xml:space="preserve">Комплекс процессных мероприятий - </t>
    </r>
    <r>
      <rPr>
        <sz val="13"/>
        <rFont val="Times New Roman"/>
        <family val="1"/>
        <charset val="204"/>
      </rPr>
      <t>Развитие системы дополнительного образования в муниципальном образовании Кавказский район</t>
    </r>
  </si>
  <si>
    <r>
      <t xml:space="preserve">Комплекс процессных мероприятий - </t>
    </r>
    <r>
      <rPr>
        <sz val="13"/>
        <rFont val="Times New Roman"/>
        <family val="1"/>
        <charset val="204"/>
      </rPr>
      <t xml:space="preserve">  обеспечение деятельности органов управления в сфере образования</t>
    </r>
  </si>
  <si>
    <r>
      <t xml:space="preserve">Комплекс процессных мероприятий - </t>
    </r>
    <r>
      <rPr>
        <sz val="13"/>
        <rFont val="Times New Roman"/>
        <family val="1"/>
        <charset val="204"/>
      </rPr>
      <t xml:space="preserve"> обеспечение деятельности в области бухгалтерского и бюджетного учета</t>
    </r>
  </si>
  <si>
    <r>
      <t xml:space="preserve">Комплекс процессных мероприятий - </t>
    </r>
    <r>
      <rPr>
        <sz val="13"/>
        <rFont val="Times New Roman"/>
        <family val="1"/>
        <charset val="204"/>
      </rPr>
      <t xml:space="preserve"> прочие мероприятия в области образования</t>
    </r>
  </si>
  <si>
    <r>
      <t xml:space="preserve">Комплекс процессных мероприятий - </t>
    </r>
    <r>
      <rPr>
        <sz val="13"/>
        <rFont val="Times New Roman"/>
        <family val="1"/>
        <charset val="204"/>
      </rPr>
      <t xml:space="preserve"> поддержка одаренных детей и талантливой молодежи</t>
    </r>
  </si>
  <si>
    <t xml:space="preserve">Приложение
к постановлению администрации муниципального образования Кавказский район
от 30.01.2025 № 91
</t>
  </si>
</sst>
</file>

<file path=xl/styles.xml><?xml version="1.0" encoding="utf-8"?>
<styleSheet xmlns="http://schemas.openxmlformats.org/spreadsheetml/2006/main">
  <numFmts count="1">
    <numFmt numFmtId="164" formatCode="#,##0.0"/>
  </numFmts>
  <fonts count="32">
    <font>
      <sz val="11"/>
      <name val="Calibri"/>
    </font>
    <font>
      <sz val="11"/>
      <color rgb="FF000000"/>
      <name val="Cambria"/>
    </font>
    <font>
      <sz val="11"/>
      <name val="Cambria"/>
    </font>
    <font>
      <sz val="14"/>
      <name val="Times New Roman"/>
    </font>
    <font>
      <sz val="12"/>
      <name val="Times New Roman"/>
    </font>
    <font>
      <sz val="12"/>
      <color rgb="FF000000"/>
      <name val="Times New Roman"/>
    </font>
    <font>
      <sz val="10"/>
      <name val="Cambria"/>
    </font>
    <font>
      <sz val="10"/>
      <color rgb="FF000000"/>
      <name val="Times New Roman"/>
    </font>
    <font>
      <sz val="10"/>
      <name val="Times New Roman"/>
    </font>
    <font>
      <sz val="14"/>
      <color rgb="FF000000"/>
      <name val="Times New Roman"/>
    </font>
    <font>
      <sz val="13"/>
      <color rgb="FF000000"/>
      <name val="Times New Roman"/>
    </font>
    <font>
      <sz val="11"/>
      <color rgb="FF000000"/>
      <name val="Times New Roman"/>
    </font>
    <font>
      <b/>
      <sz val="12"/>
      <color rgb="FF000000"/>
      <name val="Times New Roman"/>
    </font>
    <font>
      <sz val="8"/>
      <color rgb="FF000000"/>
      <name val="Times New Roman"/>
    </font>
    <font>
      <sz val="11"/>
      <color rgb="FF000000"/>
      <name val="Calibri"/>
    </font>
    <font>
      <sz val="10"/>
      <color rgb="FF000000"/>
      <name val="Calibri"/>
    </font>
    <font>
      <sz val="9"/>
      <color rgb="FF00B050"/>
      <name val="Calibri"/>
    </font>
    <font>
      <sz val="9"/>
      <color rgb="FFFF0000"/>
      <name val="Calibri"/>
    </font>
    <font>
      <sz val="11"/>
      <color rgb="FFFF0000"/>
      <name val="Calibri"/>
    </font>
    <font>
      <b/>
      <sz val="13"/>
      <color rgb="FF000000"/>
      <name val="Times New Roman"/>
    </font>
    <font>
      <sz val="11"/>
      <color rgb="FFFF0000"/>
      <name val="Cambria"/>
    </font>
    <font>
      <sz val="12"/>
      <color rgb="FF1A1A1A"/>
      <name val="Times New Roman"/>
    </font>
    <font>
      <sz val="14"/>
      <name val="Times New Roman"/>
      <family val="1"/>
      <charset val="204"/>
    </font>
    <font>
      <sz val="12"/>
      <name val="Times New Roman"/>
      <family val="1"/>
      <charset val="204"/>
    </font>
    <font>
      <sz val="11"/>
      <name val="Times New Roman"/>
      <family val="1"/>
      <charset val="204"/>
    </font>
    <font>
      <sz val="10"/>
      <name val="Times New Roman"/>
      <family val="1"/>
      <charset val="204"/>
    </font>
    <font>
      <sz val="9"/>
      <name val="Times New Roman"/>
      <family val="1"/>
      <charset val="204"/>
    </font>
    <font>
      <b/>
      <sz val="12"/>
      <name val="Times New Roman"/>
      <family val="1"/>
      <charset val="204"/>
    </font>
    <font>
      <sz val="8"/>
      <name val="Times New Roman"/>
      <family val="1"/>
      <charset val="204"/>
    </font>
    <font>
      <sz val="13"/>
      <name val="Times New Roman"/>
      <family val="1"/>
      <charset val="204"/>
    </font>
    <font>
      <b/>
      <sz val="13"/>
      <name val="Times New Roman"/>
      <family val="1"/>
      <charset val="204"/>
    </font>
    <font>
      <strike/>
      <sz val="11"/>
      <name val="Times New Roman"/>
      <family val="1"/>
      <charset val="204"/>
    </font>
  </fonts>
  <fills count="4">
    <fill>
      <patternFill patternType="none"/>
    </fill>
    <fill>
      <patternFill patternType="gray125"/>
    </fill>
    <fill>
      <patternFill patternType="solid">
        <fgColor rgb="FFFFFFFF"/>
      </patternFill>
    </fill>
    <fill>
      <patternFill patternType="solid">
        <fgColor theme="0"/>
        <bgColor indexed="64"/>
      </patternFill>
    </fill>
  </fills>
  <borders count="1468">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diagonal/>
    </border>
    <border>
      <left style="thin">
        <color rgb="FF000000"/>
      </left>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applyFill="0" applyBorder="0"/>
  </cellStyleXfs>
  <cellXfs count="1606">
    <xf numFmtId="0" fontId="1" fillId="0" borderId="0" xfId="0" applyNumberFormat="1" applyFont="1"/>
    <xf numFmtId="0" fontId="2" fillId="0" borderId="0" xfId="0" applyNumberFormat="1" applyFont="1"/>
    <xf numFmtId="0" fontId="2" fillId="0" borderId="0" xfId="0" applyNumberFormat="1" applyFont="1" applyAlignment="1">
      <alignment vertical="center"/>
    </xf>
    <xf numFmtId="0" fontId="3" fillId="0" borderId="0" xfId="0" applyNumberFormat="1" applyFont="1" applyAlignment="1">
      <alignment horizontal="center" vertical="center"/>
    </xf>
    <xf numFmtId="0" fontId="4" fillId="2" borderId="1" xfId="0" applyNumberFormat="1" applyFont="1" applyFill="1" applyBorder="1" applyAlignment="1">
      <alignment horizontal="center" vertical="center" wrapText="1"/>
    </xf>
    <xf numFmtId="0" fontId="4" fillId="2" borderId="2" xfId="0" applyNumberFormat="1"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4" fillId="2" borderId="2" xfId="0" applyNumberFormat="1" applyFont="1" applyFill="1" applyBorder="1" applyAlignment="1">
      <alignment horizontal="center" wrapText="1"/>
    </xf>
    <xf numFmtId="0" fontId="4" fillId="0" borderId="0" xfId="0" applyNumberFormat="1" applyFont="1" applyAlignment="1">
      <alignment horizontal="justify" vertical="center"/>
    </xf>
    <xf numFmtId="0" fontId="2" fillId="0" borderId="0" xfId="0" applyNumberFormat="1" applyFont="1" applyAlignment="1">
      <alignment horizontal="justify" vertical="center" wrapText="1"/>
    </xf>
    <xf numFmtId="0" fontId="3" fillId="0" borderId="0" xfId="0" applyNumberFormat="1" applyFont="1" applyAlignment="1">
      <alignment horizontal="left" vertical="center" wrapText="1"/>
    </xf>
    <xf numFmtId="0" fontId="3" fillId="0" borderId="0" xfId="0" applyNumberFormat="1" applyFont="1" applyAlignment="1">
      <alignment vertical="center"/>
    </xf>
    <xf numFmtId="0" fontId="3" fillId="0" borderId="0" xfId="0" applyNumberFormat="1" applyFont="1" applyAlignment="1">
      <alignment horizontal="left" wrapText="1"/>
    </xf>
    <xf numFmtId="0" fontId="3" fillId="0" borderId="0" xfId="0" applyNumberFormat="1" applyFont="1" applyAlignment="1">
      <alignment horizontal="left" vertical="center"/>
    </xf>
    <xf numFmtId="0" fontId="4" fillId="0" borderId="0" xfId="0" applyNumberFormat="1" applyFont="1" applyAlignment="1">
      <alignment horizontal="left" vertical="center"/>
    </xf>
    <xf numFmtId="0" fontId="6" fillId="0" borderId="0" xfId="0" applyNumberFormat="1" applyFont="1" applyAlignment="1">
      <alignment vertical="center" wrapText="1"/>
    </xf>
    <xf numFmtId="0" fontId="7" fillId="2" borderId="0" xfId="0" applyNumberFormat="1" applyFont="1" applyFill="1" applyAlignment="1">
      <alignment vertical="center"/>
    </xf>
    <xf numFmtId="0" fontId="7" fillId="0" borderId="0" xfId="0" applyNumberFormat="1" applyFont="1" applyAlignment="1">
      <alignment horizontal="center" vertical="top"/>
    </xf>
    <xf numFmtId="0" fontId="7" fillId="0" borderId="0" xfId="0" applyNumberFormat="1" applyFont="1" applyAlignment="1">
      <alignment vertical="top"/>
    </xf>
    <xf numFmtId="0" fontId="7" fillId="2" borderId="0" xfId="0" applyNumberFormat="1" applyFont="1" applyFill="1" applyAlignment="1">
      <alignment horizontal="center" vertical="top" wrapText="1"/>
    </xf>
    <xf numFmtId="0" fontId="7" fillId="2" borderId="0" xfId="0" applyNumberFormat="1" applyFont="1" applyFill="1" applyAlignment="1">
      <alignment vertical="top"/>
    </xf>
    <xf numFmtId="0" fontId="7" fillId="2" borderId="0" xfId="0" applyNumberFormat="1" applyFont="1" applyFill="1" applyAlignment="1">
      <alignment horizontal="center" vertical="top"/>
    </xf>
    <xf numFmtId="0" fontId="8" fillId="0" borderId="0" xfId="0" applyNumberFormat="1" applyFont="1" applyAlignment="1">
      <alignment vertical="top"/>
    </xf>
    <xf numFmtId="0" fontId="8" fillId="0" borderId="0" xfId="0" applyNumberFormat="1" applyFont="1" applyAlignment="1">
      <alignment horizontal="center" vertical="top"/>
    </xf>
    <xf numFmtId="0" fontId="8" fillId="0" borderId="0" xfId="0" applyNumberFormat="1" applyFont="1" applyAlignment="1">
      <alignment horizontal="center" vertical="top" wrapText="1"/>
    </xf>
    <xf numFmtId="0" fontId="8" fillId="2" borderId="0" xfId="0" applyNumberFormat="1" applyFont="1" applyFill="1" applyAlignment="1">
      <alignment horizontal="center" vertical="top"/>
    </xf>
    <xf numFmtId="0" fontId="7" fillId="2" borderId="0" xfId="0" applyNumberFormat="1" applyFont="1" applyFill="1" applyAlignment="1">
      <alignment horizontal="left" vertical="center"/>
    </xf>
    <xf numFmtId="0" fontId="5" fillId="0" borderId="0" xfId="0" applyNumberFormat="1" applyFont="1" applyAlignment="1">
      <alignment vertical="top" wrapText="1"/>
    </xf>
    <xf numFmtId="0" fontId="7" fillId="0" borderId="0" xfId="0" applyNumberFormat="1" applyFont="1" applyAlignment="1">
      <alignment horizontal="left" vertical="top"/>
    </xf>
    <xf numFmtId="0" fontId="7" fillId="2" borderId="0" xfId="0" applyNumberFormat="1" applyFont="1" applyFill="1" applyAlignment="1">
      <alignment horizontal="left" vertical="top"/>
    </xf>
    <xf numFmtId="0" fontId="5" fillId="2" borderId="0" xfId="0" applyNumberFormat="1" applyFont="1" applyFill="1" applyAlignment="1">
      <alignment horizontal="left"/>
    </xf>
    <xf numFmtId="0" fontId="9" fillId="0" borderId="0" xfId="0" applyNumberFormat="1" applyFont="1"/>
    <xf numFmtId="49" fontId="1" fillId="0" borderId="0" xfId="0" applyNumberFormat="1" applyFont="1"/>
    <xf numFmtId="0" fontId="5" fillId="2" borderId="3" xfId="0" applyNumberFormat="1" applyFont="1" applyFill="1" applyBorder="1" applyAlignment="1">
      <alignment horizontal="center" vertical="center" wrapText="1"/>
    </xf>
    <xf numFmtId="0" fontId="1" fillId="0" borderId="0" xfId="0" applyNumberFormat="1" applyFont="1" applyAlignment="1">
      <alignment vertical="center" wrapText="1"/>
    </xf>
    <xf numFmtId="164" fontId="5" fillId="0" borderId="3" xfId="0" applyNumberFormat="1" applyFont="1" applyBorder="1" applyAlignment="1">
      <alignment horizontal="center" vertical="center" wrapText="1"/>
    </xf>
    <xf numFmtId="164" fontId="12" fillId="0" borderId="3" xfId="0" applyNumberFormat="1" applyFont="1" applyBorder="1" applyAlignment="1">
      <alignment horizontal="center" vertical="center" wrapText="1"/>
    </xf>
    <xf numFmtId="0" fontId="5" fillId="0" borderId="0" xfId="0" applyNumberFormat="1" applyFont="1" applyAlignment="1">
      <alignment horizontal="left" vertical="center"/>
    </xf>
    <xf numFmtId="49" fontId="5" fillId="2" borderId="0" xfId="0" applyNumberFormat="1" applyFont="1" applyFill="1" applyAlignment="1">
      <alignment horizontal="center" vertical="center" wrapText="1"/>
    </xf>
    <xf numFmtId="0" fontId="5" fillId="2" borderId="0" xfId="0" applyNumberFormat="1" applyFont="1" applyFill="1" applyAlignment="1">
      <alignment horizontal="center" vertical="center" wrapText="1"/>
    </xf>
    <xf numFmtId="0" fontId="5" fillId="0" borderId="0" xfId="0" applyNumberFormat="1" applyFont="1" applyAlignment="1">
      <alignment horizontal="center" vertical="center" wrapText="1"/>
    </xf>
    <xf numFmtId="0" fontId="5" fillId="0" borderId="0" xfId="0" applyNumberFormat="1" applyFont="1" applyAlignment="1">
      <alignment horizontal="left" vertical="center" wrapText="1"/>
    </xf>
    <xf numFmtId="49" fontId="5" fillId="0" borderId="0" xfId="0" applyNumberFormat="1" applyFont="1" applyAlignment="1">
      <alignment horizontal="left" vertical="center"/>
    </xf>
    <xf numFmtId="49" fontId="5" fillId="0" borderId="0" xfId="0" applyNumberFormat="1" applyFont="1" applyAlignment="1">
      <alignment horizontal="justify" vertical="center"/>
    </xf>
    <xf numFmtId="49" fontId="1" fillId="2" borderId="0" xfId="0" applyNumberFormat="1" applyFont="1" applyFill="1"/>
    <xf numFmtId="0" fontId="1" fillId="0" borderId="0" xfId="0" applyNumberFormat="1" applyFont="1" applyAlignment="1">
      <alignment horizontal="center"/>
    </xf>
    <xf numFmtId="0" fontId="14" fillId="0" borderId="0" xfId="0" applyNumberFormat="1" applyFont="1"/>
    <xf numFmtId="0" fontId="14" fillId="0" borderId="0" xfId="0" applyNumberFormat="1" applyFont="1" applyAlignment="1">
      <alignment horizontal="center"/>
    </xf>
    <xf numFmtId="0" fontId="15" fillId="0" borderId="0" xfId="0" applyNumberFormat="1" applyFont="1"/>
    <xf numFmtId="0" fontId="5" fillId="2" borderId="3" xfId="0" applyNumberFormat="1" applyFont="1" applyFill="1" applyBorder="1" applyAlignment="1">
      <alignment horizontal="justify" vertical="center" wrapText="1"/>
    </xf>
    <xf numFmtId="164" fontId="5" fillId="2" borderId="3" xfId="0" applyNumberFormat="1" applyFont="1" applyFill="1" applyBorder="1" applyAlignment="1">
      <alignment horizontal="center" vertical="center" wrapText="1"/>
    </xf>
    <xf numFmtId="0" fontId="16" fillId="0" borderId="768" xfId="0" applyNumberFormat="1" applyFont="1" applyBorder="1" applyAlignment="1">
      <alignment wrapText="1"/>
    </xf>
    <xf numFmtId="0" fontId="16" fillId="0" borderId="0" xfId="0" applyNumberFormat="1" applyFont="1" applyAlignment="1">
      <alignment wrapText="1"/>
    </xf>
    <xf numFmtId="0" fontId="17" fillId="0" borderId="768" xfId="0" applyNumberFormat="1" applyFont="1" applyBorder="1" applyAlignment="1">
      <alignment wrapText="1"/>
    </xf>
    <xf numFmtId="0" fontId="18" fillId="0" borderId="0" xfId="0" applyNumberFormat="1" applyFont="1"/>
    <xf numFmtId="0" fontId="7" fillId="0" borderId="0" xfId="0" applyNumberFormat="1" applyFont="1"/>
    <xf numFmtId="164" fontId="19" fillId="2" borderId="3" xfId="0" applyNumberFormat="1" applyFont="1" applyFill="1" applyBorder="1" applyAlignment="1">
      <alignment horizontal="center" vertical="center" wrapText="1"/>
    </xf>
    <xf numFmtId="164" fontId="19" fillId="0" borderId="3" xfId="0" applyNumberFormat="1" applyFont="1" applyBorder="1" applyAlignment="1">
      <alignment horizontal="center" vertical="center" wrapText="1"/>
    </xf>
    <xf numFmtId="164" fontId="14" fillId="0" borderId="0" xfId="0" applyNumberFormat="1" applyFont="1"/>
    <xf numFmtId="0" fontId="5" fillId="2" borderId="0" xfId="0" applyNumberFormat="1" applyFont="1" applyFill="1" applyAlignment="1">
      <alignment horizontal="left" vertical="center" wrapText="1"/>
    </xf>
    <xf numFmtId="0" fontId="4" fillId="0" borderId="0" xfId="0" applyNumberFormat="1" applyFont="1" applyAlignment="1">
      <alignment vertical="top" wrapText="1"/>
    </xf>
    <xf numFmtId="49" fontId="5" fillId="0" borderId="0" xfId="0" applyNumberFormat="1" applyFont="1" applyAlignment="1">
      <alignment vertical="center"/>
    </xf>
    <xf numFmtId="0" fontId="3" fillId="0" borderId="0" xfId="0" applyNumberFormat="1" applyFont="1"/>
    <xf numFmtId="49" fontId="5" fillId="2" borderId="0" xfId="0" applyNumberFormat="1" applyFont="1" applyFill="1" applyAlignment="1">
      <alignment horizontal="left" vertical="center"/>
    </xf>
    <xf numFmtId="49" fontId="11" fillId="0" borderId="0" xfId="0" applyNumberFormat="1" applyFont="1" applyAlignment="1">
      <alignment horizontal="left" vertical="center"/>
    </xf>
    <xf numFmtId="0" fontId="5" fillId="0" borderId="0" xfId="0" applyNumberFormat="1" applyFont="1" applyAlignment="1">
      <alignment horizontal="center" vertical="center"/>
    </xf>
    <xf numFmtId="0" fontId="19" fillId="2" borderId="3" xfId="0" applyNumberFormat="1" applyFont="1" applyFill="1" applyBorder="1" applyAlignment="1">
      <alignment horizontal="justify" vertical="center" wrapText="1"/>
    </xf>
    <xf numFmtId="0" fontId="5" fillId="2" borderId="3" xfId="0" applyNumberFormat="1" applyFont="1" applyFill="1" applyBorder="1" applyAlignment="1">
      <alignment vertical="center" wrapText="1"/>
    </xf>
    <xf numFmtId="0" fontId="5" fillId="0" borderId="0" xfId="0" applyNumberFormat="1" applyFont="1" applyAlignment="1">
      <alignment horizontal="justify" vertical="center"/>
    </xf>
    <xf numFmtId="0" fontId="12" fillId="0" borderId="3" xfId="0" applyNumberFormat="1" applyFont="1" applyBorder="1" applyAlignment="1">
      <alignment horizontal="center" vertical="center" wrapText="1"/>
    </xf>
    <xf numFmtId="0" fontId="13" fillId="0" borderId="3" xfId="0" applyNumberFormat="1" applyFont="1" applyBorder="1" applyAlignment="1">
      <alignment horizontal="center" vertical="center" wrapText="1"/>
    </xf>
    <xf numFmtId="0" fontId="19" fillId="0" borderId="3" xfId="0" applyNumberFormat="1" applyFont="1" applyBorder="1" applyAlignment="1">
      <alignment horizontal="justify" vertical="center" wrapText="1"/>
    </xf>
    <xf numFmtId="0" fontId="5" fillId="0" borderId="3" xfId="0" applyNumberFormat="1" applyFont="1" applyBorder="1" applyAlignment="1">
      <alignment horizontal="justify" vertical="center" wrapText="1"/>
    </xf>
    <xf numFmtId="164" fontId="1" fillId="0" borderId="0" xfId="0" applyNumberFormat="1" applyFont="1"/>
    <xf numFmtId="0" fontId="12" fillId="0" borderId="3" xfId="0" applyNumberFormat="1" applyFont="1" applyBorder="1" applyAlignment="1">
      <alignment horizontal="justify" vertical="center" wrapText="1"/>
    </xf>
    <xf numFmtId="0" fontId="20" fillId="0" borderId="0" xfId="0" applyNumberFormat="1" applyFont="1"/>
    <xf numFmtId="0" fontId="5" fillId="0" borderId="0" xfId="0" applyNumberFormat="1" applyFont="1" applyAlignment="1">
      <alignment vertical="center"/>
    </xf>
    <xf numFmtId="0" fontId="22" fillId="0" borderId="0" xfId="0" applyFont="1" applyAlignment="1" applyProtection="1">
      <alignment vertical="center" wrapText="1"/>
    </xf>
    <xf numFmtId="49" fontId="25" fillId="2" borderId="3" xfId="0" applyNumberFormat="1" applyFont="1" applyFill="1" applyBorder="1" applyAlignment="1">
      <alignment horizontal="center" vertical="center" wrapText="1"/>
    </xf>
    <xf numFmtId="0" fontId="25" fillId="2" borderId="3" xfId="0" applyNumberFormat="1" applyFont="1" applyFill="1" applyBorder="1" applyAlignment="1">
      <alignment horizontal="center" vertical="center" wrapText="1"/>
    </xf>
    <xf numFmtId="0" fontId="23" fillId="3" borderId="3" xfId="0" applyNumberFormat="1" applyFont="1" applyFill="1" applyBorder="1" applyAlignment="1">
      <alignment horizontal="center" vertical="center" wrapText="1"/>
    </xf>
    <xf numFmtId="49" fontId="25" fillId="3" borderId="3" xfId="0" applyNumberFormat="1" applyFont="1" applyFill="1" applyBorder="1" applyAlignment="1">
      <alignment horizontal="center" vertical="center" wrapText="1"/>
    </xf>
    <xf numFmtId="0" fontId="25" fillId="3" borderId="3" xfId="0" applyNumberFormat="1" applyFont="1" applyFill="1" applyBorder="1" applyAlignment="1">
      <alignment horizontal="center" vertical="center" wrapText="1"/>
    </xf>
    <xf numFmtId="0" fontId="24" fillId="3" borderId="3" xfId="0" applyNumberFormat="1" applyFont="1" applyFill="1" applyBorder="1" applyAlignment="1">
      <alignment horizontal="center" vertical="center" wrapText="1"/>
    </xf>
    <xf numFmtId="164" fontId="23" fillId="3" borderId="3" xfId="0" applyNumberFormat="1" applyFont="1" applyFill="1" applyBorder="1" applyAlignment="1">
      <alignment horizontal="center" vertical="center" wrapText="1"/>
    </xf>
    <xf numFmtId="0" fontId="26" fillId="3" borderId="3" xfId="0" applyNumberFormat="1" applyFont="1" applyFill="1" applyBorder="1" applyAlignment="1">
      <alignment horizontal="center" vertical="center" wrapText="1"/>
    </xf>
    <xf numFmtId="0" fontId="27" fillId="3" borderId="3" xfId="0" applyNumberFormat="1" applyFont="1" applyFill="1" applyBorder="1" applyAlignment="1">
      <alignment horizontal="center" vertical="center" wrapText="1"/>
    </xf>
    <xf numFmtId="164" fontId="27" fillId="3" borderId="3" xfId="0" applyNumberFormat="1" applyFont="1" applyFill="1" applyBorder="1" applyAlignment="1">
      <alignment horizontal="center" vertical="center" wrapText="1"/>
    </xf>
    <xf numFmtId="164" fontId="29" fillId="3" borderId="3" xfId="0" applyNumberFormat="1" applyFont="1" applyFill="1" applyBorder="1" applyAlignment="1">
      <alignment horizontal="center" vertical="center" wrapText="1"/>
    </xf>
    <xf numFmtId="49" fontId="23" fillId="3" borderId="3" xfId="0" applyNumberFormat="1" applyFont="1" applyFill="1" applyBorder="1" applyAlignment="1">
      <alignment horizontal="center" vertical="center" wrapText="1"/>
    </xf>
    <xf numFmtId="164" fontId="30" fillId="3" borderId="3"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164" fontId="5" fillId="3" borderId="3"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2" fillId="3" borderId="3" xfId="0" applyNumberFormat="1" applyFont="1" applyFill="1" applyBorder="1" applyAlignment="1">
      <alignment horizontal="center" vertical="center" wrapText="1"/>
    </xf>
    <xf numFmtId="164" fontId="12" fillId="3" borderId="3" xfId="0" applyNumberFormat="1" applyFont="1" applyFill="1" applyBorder="1" applyAlignment="1">
      <alignment horizontal="center" vertical="center" wrapText="1"/>
    </xf>
    <xf numFmtId="0" fontId="25" fillId="2" borderId="3" xfId="0" applyNumberFormat="1" applyFont="1" applyFill="1" applyBorder="1" applyAlignment="1">
      <alignment horizontal="center" vertical="top" wrapText="1"/>
    </xf>
    <xf numFmtId="0" fontId="25" fillId="0" borderId="3" xfId="0" applyNumberFormat="1" applyFont="1" applyBorder="1" applyAlignment="1">
      <alignment horizontal="center" vertical="top" wrapText="1"/>
    </xf>
    <xf numFmtId="0" fontId="25" fillId="0" borderId="3" xfId="0" applyNumberFormat="1" applyFont="1" applyBorder="1" applyAlignment="1">
      <alignment horizontal="center" vertical="top"/>
    </xf>
    <xf numFmtId="0" fontId="25" fillId="0" borderId="3" xfId="0" applyNumberFormat="1" applyFont="1" applyBorder="1" applyAlignment="1">
      <alignment vertical="top"/>
    </xf>
    <xf numFmtId="0" fontId="3" fillId="0" borderId="0" xfId="0" applyNumberFormat="1" applyFont="1" applyAlignment="1">
      <alignment horizontal="center" vertical="center"/>
    </xf>
    <xf numFmtId="0" fontId="25" fillId="2" borderId="3" xfId="0" applyNumberFormat="1" applyFont="1" applyFill="1" applyBorder="1" applyAlignment="1">
      <alignment horizontal="center" vertical="top" wrapText="1"/>
    </xf>
    <xf numFmtId="0" fontId="25" fillId="2" borderId="38" xfId="0" applyNumberFormat="1" applyFont="1" applyFill="1" applyBorder="1" applyAlignment="1">
      <alignment horizontal="center" vertical="top" wrapText="1"/>
    </xf>
    <xf numFmtId="0" fontId="25" fillId="2" borderId="41" xfId="0" applyNumberFormat="1" applyFont="1" applyFill="1" applyBorder="1" applyAlignment="1">
      <alignment horizontal="center" vertical="top" wrapText="1"/>
    </xf>
    <xf numFmtId="0" fontId="25" fillId="2" borderId="44" xfId="0" applyNumberFormat="1" applyFont="1" applyFill="1" applyBorder="1" applyAlignment="1">
      <alignment horizontal="center" vertical="top" wrapText="1"/>
    </xf>
    <xf numFmtId="0" fontId="25" fillId="2" borderId="8" xfId="0" applyNumberFormat="1" applyFont="1" applyFill="1" applyBorder="1" applyAlignment="1">
      <alignment horizontal="center" vertical="top" wrapText="1"/>
    </xf>
    <xf numFmtId="0" fontId="25" fillId="2" borderId="7" xfId="0" applyNumberFormat="1" applyFont="1" applyFill="1" applyBorder="1" applyAlignment="1">
      <alignment horizontal="center" vertical="top" wrapText="1"/>
    </xf>
    <xf numFmtId="0" fontId="9" fillId="0" borderId="0" xfId="0" applyNumberFormat="1" applyFont="1" applyAlignment="1">
      <alignment horizontal="left" vertical="top" wrapText="1"/>
    </xf>
    <xf numFmtId="0" fontId="9" fillId="0" borderId="0" xfId="0" applyNumberFormat="1" applyFont="1" applyAlignment="1">
      <alignment horizontal="left" vertical="center" wrapText="1"/>
    </xf>
    <xf numFmtId="0" fontId="25" fillId="2" borderId="37" xfId="0" applyNumberFormat="1" applyFont="1" applyFill="1" applyBorder="1" applyAlignment="1">
      <alignment horizontal="center" vertical="top" wrapText="1"/>
    </xf>
    <xf numFmtId="0" fontId="25" fillId="2" borderId="40" xfId="0" applyNumberFormat="1" applyFont="1" applyFill="1" applyBorder="1" applyAlignment="1">
      <alignment horizontal="center" vertical="top" wrapText="1"/>
    </xf>
    <xf numFmtId="0" fontId="25" fillId="2" borderId="43" xfId="0" applyNumberFormat="1" applyFont="1" applyFill="1" applyBorder="1" applyAlignment="1">
      <alignment horizontal="center" vertical="top" wrapText="1"/>
    </xf>
    <xf numFmtId="0" fontId="25" fillId="2" borderId="46" xfId="0" applyNumberFormat="1" applyFont="1" applyFill="1" applyBorder="1" applyAlignment="1">
      <alignment horizontal="center" vertical="top" wrapText="1"/>
    </xf>
    <xf numFmtId="0" fontId="25" fillId="2" borderId="47" xfId="0" applyNumberFormat="1" applyFont="1" applyFill="1" applyBorder="1" applyAlignment="1">
      <alignment horizontal="center" vertical="top" wrapText="1"/>
    </xf>
    <xf numFmtId="0" fontId="25" fillId="2" borderId="48" xfId="0" applyNumberFormat="1" applyFont="1" applyFill="1" applyBorder="1" applyAlignment="1">
      <alignment horizontal="center" vertical="top" wrapText="1"/>
    </xf>
    <xf numFmtId="0" fontId="25" fillId="2" borderId="49" xfId="0" applyNumberFormat="1" applyFont="1" applyFill="1" applyBorder="1" applyAlignment="1">
      <alignment horizontal="center" vertical="top" wrapText="1"/>
    </xf>
    <xf numFmtId="0" fontId="25" fillId="2" borderId="50" xfId="0" applyNumberFormat="1" applyFont="1" applyFill="1" applyBorder="1" applyAlignment="1">
      <alignment horizontal="center" vertical="top" wrapText="1"/>
    </xf>
    <xf numFmtId="0" fontId="25" fillId="2" borderId="51" xfId="0" applyNumberFormat="1" applyFont="1" applyFill="1" applyBorder="1" applyAlignment="1">
      <alignment horizontal="center" vertical="top" wrapText="1"/>
    </xf>
    <xf numFmtId="0" fontId="25" fillId="2" borderId="52" xfId="0" applyNumberFormat="1" applyFont="1" applyFill="1" applyBorder="1" applyAlignment="1">
      <alignment horizontal="center" vertical="top" wrapText="1"/>
    </xf>
    <xf numFmtId="0" fontId="25" fillId="2" borderId="53" xfId="0" applyNumberFormat="1" applyFont="1" applyFill="1" applyBorder="1" applyAlignment="1">
      <alignment horizontal="center" vertical="top" wrapText="1"/>
    </xf>
    <xf numFmtId="0" fontId="7" fillId="0" borderId="0" xfId="0" applyNumberFormat="1" applyFont="1" applyAlignment="1">
      <alignment horizontal="center" vertical="center"/>
    </xf>
    <xf numFmtId="0" fontId="25" fillId="2" borderId="12" xfId="0" applyNumberFormat="1" applyFont="1" applyFill="1" applyBorder="1" applyAlignment="1">
      <alignment horizontal="center" vertical="top" wrapText="1"/>
    </xf>
    <xf numFmtId="0" fontId="25" fillId="2" borderId="11" xfId="0" applyNumberFormat="1" applyFont="1" applyFill="1" applyBorder="1" applyAlignment="1">
      <alignment horizontal="center" vertical="top" wrapText="1"/>
    </xf>
    <xf numFmtId="0" fontId="25" fillId="2" borderId="13" xfId="0" applyNumberFormat="1" applyFont="1" applyFill="1" applyBorder="1" applyAlignment="1">
      <alignment horizontal="center" vertical="top" wrapText="1"/>
    </xf>
    <xf numFmtId="0" fontId="25" fillId="2" borderId="14" xfId="0" applyNumberFormat="1" applyFont="1" applyFill="1" applyBorder="1" applyAlignment="1">
      <alignment horizontal="center" vertical="top" wrapText="1"/>
    </xf>
    <xf numFmtId="0" fontId="25" fillId="2" borderId="15" xfId="0" applyNumberFormat="1" applyFont="1" applyFill="1" applyBorder="1" applyAlignment="1">
      <alignment horizontal="center" vertical="top" wrapText="1"/>
    </xf>
    <xf numFmtId="0" fontId="25" fillId="2" borderId="16" xfId="0" applyNumberFormat="1" applyFont="1" applyFill="1" applyBorder="1" applyAlignment="1">
      <alignment horizontal="center" vertical="top" wrapText="1"/>
    </xf>
    <xf numFmtId="0" fontId="25" fillId="2" borderId="17" xfId="0" applyNumberFormat="1" applyFont="1" applyFill="1" applyBorder="1" applyAlignment="1">
      <alignment horizontal="center" vertical="top" wrapText="1"/>
    </xf>
    <xf numFmtId="0" fontId="25" fillId="2" borderId="18" xfId="0" applyNumberFormat="1" applyFont="1" applyFill="1" applyBorder="1" applyAlignment="1">
      <alignment horizontal="center" vertical="top" wrapText="1"/>
    </xf>
    <xf numFmtId="0" fontId="25" fillId="2" borderId="19" xfId="0" applyNumberFormat="1" applyFont="1" applyFill="1" applyBorder="1" applyAlignment="1">
      <alignment horizontal="center" vertical="top" wrapText="1"/>
    </xf>
    <xf numFmtId="0" fontId="25" fillId="2" borderId="20" xfId="0" applyNumberFormat="1" applyFont="1" applyFill="1" applyBorder="1" applyAlignment="1">
      <alignment horizontal="center" vertical="top" wrapText="1"/>
    </xf>
    <xf numFmtId="0" fontId="25" fillId="2" borderId="21" xfId="0" applyNumberFormat="1" applyFont="1" applyFill="1" applyBorder="1" applyAlignment="1">
      <alignment horizontal="center" vertical="top" wrapText="1"/>
    </xf>
    <xf numFmtId="0" fontId="25" fillId="2" borderId="22" xfId="0" applyNumberFormat="1" applyFont="1" applyFill="1" applyBorder="1" applyAlignment="1">
      <alignment horizontal="center" vertical="top" wrapText="1"/>
    </xf>
    <xf numFmtId="0" fontId="25" fillId="2" borderId="23" xfId="0" applyNumberFormat="1" applyFont="1" applyFill="1" applyBorder="1" applyAlignment="1">
      <alignment horizontal="center" vertical="top" wrapText="1"/>
    </xf>
    <xf numFmtId="0" fontId="25" fillId="2" borderId="24" xfId="0" applyNumberFormat="1" applyFont="1" applyFill="1" applyBorder="1" applyAlignment="1">
      <alignment horizontal="center" vertical="top" wrapText="1"/>
    </xf>
    <xf numFmtId="0" fontId="25" fillId="2" borderId="25" xfId="0" applyNumberFormat="1" applyFont="1" applyFill="1" applyBorder="1" applyAlignment="1">
      <alignment horizontal="center" vertical="top" wrapText="1"/>
    </xf>
    <xf numFmtId="0" fontId="25" fillId="2" borderId="26" xfId="0" applyNumberFormat="1" applyFont="1" applyFill="1" applyBorder="1" applyAlignment="1">
      <alignment horizontal="center" vertical="top" wrapText="1"/>
    </xf>
    <xf numFmtId="0" fontId="25" fillId="2" borderId="27" xfId="0" applyNumberFormat="1" applyFont="1" applyFill="1" applyBorder="1" applyAlignment="1">
      <alignment horizontal="center" vertical="top" wrapText="1"/>
    </xf>
    <xf numFmtId="0" fontId="25" fillId="2" borderId="28" xfId="0" applyNumberFormat="1" applyFont="1" applyFill="1" applyBorder="1" applyAlignment="1">
      <alignment horizontal="center" vertical="top" wrapText="1"/>
    </xf>
    <xf numFmtId="0" fontId="25" fillId="2" borderId="9" xfId="0" applyNumberFormat="1" applyFont="1" applyFill="1" applyBorder="1" applyAlignment="1">
      <alignment horizontal="center" vertical="top" wrapText="1"/>
    </xf>
    <xf numFmtId="0" fontId="25" fillId="2" borderId="3" xfId="0" applyNumberFormat="1" applyFont="1" applyFill="1" applyBorder="1" applyAlignment="1">
      <alignment horizontal="center" vertical="center" wrapText="1"/>
    </xf>
    <xf numFmtId="0" fontId="25" fillId="2" borderId="6" xfId="0" applyNumberFormat="1" applyFont="1" applyFill="1" applyBorder="1" applyAlignment="1">
      <alignment horizontal="center" vertical="center" wrapText="1"/>
    </xf>
    <xf numFmtId="0" fontId="25" fillId="2" borderId="4" xfId="0" applyNumberFormat="1" applyFont="1" applyFill="1" applyBorder="1" applyAlignment="1">
      <alignment horizontal="center" vertical="top" wrapText="1"/>
    </xf>
    <xf numFmtId="0" fontId="25" fillId="2" borderId="5" xfId="0" applyNumberFormat="1" applyFont="1" applyFill="1" applyBorder="1" applyAlignment="1">
      <alignment horizontal="center" vertical="top" wrapText="1"/>
    </xf>
    <xf numFmtId="0" fontId="25" fillId="2" borderId="10" xfId="0" applyNumberFormat="1" applyFont="1" applyFill="1" applyBorder="1" applyAlignment="1">
      <alignment horizontal="center" vertical="top" wrapText="1"/>
    </xf>
    <xf numFmtId="0" fontId="25" fillId="2" borderId="29" xfId="0" applyNumberFormat="1" applyFont="1" applyFill="1" applyBorder="1" applyAlignment="1">
      <alignment horizontal="center" vertical="top" wrapText="1"/>
    </xf>
    <xf numFmtId="0" fontId="25" fillId="2" borderId="30" xfId="0" applyNumberFormat="1" applyFont="1" applyFill="1" applyBorder="1" applyAlignment="1">
      <alignment horizontal="center" vertical="top" wrapText="1"/>
    </xf>
    <xf numFmtId="0" fontId="25" fillId="2" borderId="31" xfId="0" applyNumberFormat="1" applyFont="1" applyFill="1" applyBorder="1" applyAlignment="1">
      <alignment horizontal="center" vertical="top" wrapText="1"/>
    </xf>
    <xf numFmtId="0" fontId="25" fillId="2" borderId="32" xfId="0" applyNumberFormat="1" applyFont="1" applyFill="1" applyBorder="1" applyAlignment="1">
      <alignment horizontal="center" vertical="top" wrapText="1"/>
    </xf>
    <xf numFmtId="0" fontId="25" fillId="2" borderId="33" xfId="0" applyNumberFormat="1" applyFont="1" applyFill="1" applyBorder="1" applyAlignment="1">
      <alignment horizontal="center" vertical="top" wrapText="1"/>
    </xf>
    <xf numFmtId="0" fontId="25" fillId="2" borderId="34" xfId="0" applyNumberFormat="1" applyFont="1" applyFill="1" applyBorder="1" applyAlignment="1">
      <alignment horizontal="center" vertical="top" wrapText="1"/>
    </xf>
    <xf numFmtId="0" fontId="25" fillId="2" borderId="35" xfId="0" applyNumberFormat="1" applyFont="1" applyFill="1" applyBorder="1" applyAlignment="1">
      <alignment horizontal="center" vertical="top" wrapText="1"/>
    </xf>
    <xf numFmtId="0" fontId="25" fillId="2" borderId="36" xfId="0" applyNumberFormat="1" applyFont="1" applyFill="1" applyBorder="1" applyAlignment="1">
      <alignment horizontal="center" vertical="top" wrapText="1"/>
    </xf>
    <xf numFmtId="0" fontId="25" fillId="2" borderId="39" xfId="0" applyNumberFormat="1" applyFont="1" applyFill="1" applyBorder="1" applyAlignment="1">
      <alignment horizontal="center" vertical="center" wrapText="1"/>
    </xf>
    <xf numFmtId="0" fontId="25" fillId="2" borderId="42" xfId="0" applyNumberFormat="1" applyFont="1" applyFill="1" applyBorder="1" applyAlignment="1">
      <alignment horizontal="center" vertical="center" wrapText="1"/>
    </xf>
    <xf numFmtId="0" fontId="25" fillId="2" borderId="45"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3" borderId="59" xfId="0" applyNumberFormat="1" applyFont="1" applyFill="1" applyBorder="1" applyAlignment="1">
      <alignment horizontal="center" vertical="center" wrapText="1"/>
    </xf>
    <xf numFmtId="0" fontId="5" fillId="3" borderId="70" xfId="0" applyNumberFormat="1" applyFont="1" applyFill="1" applyBorder="1" applyAlignment="1">
      <alignment horizontal="center" vertical="center" wrapText="1"/>
    </xf>
    <xf numFmtId="0" fontId="7" fillId="3" borderId="3" xfId="0" applyNumberFormat="1" applyFont="1" applyFill="1" applyBorder="1" applyAlignment="1">
      <alignment horizontal="center" vertical="center" wrapText="1"/>
    </xf>
    <xf numFmtId="0" fontId="7" fillId="3" borderId="115" xfId="0" applyNumberFormat="1" applyFont="1" applyFill="1" applyBorder="1" applyAlignment="1">
      <alignment horizontal="center" vertical="center" wrapText="1"/>
    </xf>
    <xf numFmtId="0" fontId="7" fillId="3" borderId="121" xfId="0" applyNumberFormat="1" applyFont="1" applyFill="1" applyBorder="1" applyAlignment="1">
      <alignment horizontal="center" vertical="center" wrapText="1"/>
    </xf>
    <xf numFmtId="0" fontId="11" fillId="3" borderId="3" xfId="0" applyNumberFormat="1" applyFont="1" applyFill="1" applyBorder="1" applyAlignment="1">
      <alignment horizontal="center" vertical="center" wrapText="1"/>
    </xf>
    <xf numFmtId="0" fontId="11" fillId="3" borderId="116" xfId="0" applyNumberFormat="1" applyFont="1" applyFill="1" applyBorder="1" applyAlignment="1">
      <alignment horizontal="center" vertical="center" wrapText="1"/>
    </xf>
    <xf numFmtId="0" fontId="11" fillId="3" borderId="122" xfId="0" applyNumberFormat="1" applyFont="1" applyFill="1" applyBorder="1" applyAlignment="1">
      <alignment horizontal="center" vertical="center" wrapText="1"/>
    </xf>
    <xf numFmtId="0" fontId="5" fillId="3" borderId="104" xfId="0" applyNumberFormat="1" applyFont="1" applyFill="1" applyBorder="1" applyAlignment="1">
      <alignment horizontal="center" vertical="center" wrapText="1"/>
    </xf>
    <xf numFmtId="0" fontId="5" fillId="3" borderId="110" xfId="0" applyNumberFormat="1" applyFont="1" applyFill="1" applyBorder="1" applyAlignment="1">
      <alignment horizontal="center" vertical="center" wrapText="1"/>
    </xf>
    <xf numFmtId="0" fontId="7" fillId="3" borderId="103" xfId="0" applyNumberFormat="1" applyFont="1" applyFill="1" applyBorder="1" applyAlignment="1">
      <alignment horizontal="center" vertical="center" wrapText="1"/>
    </xf>
    <xf numFmtId="0" fontId="7" fillId="3" borderId="109" xfId="0" applyNumberFormat="1" applyFont="1" applyFill="1" applyBorder="1" applyAlignment="1">
      <alignment horizontal="center" vertical="center" wrapText="1"/>
    </xf>
    <xf numFmtId="0" fontId="9" fillId="3" borderId="0" xfId="0" applyNumberFormat="1" applyFont="1" applyFill="1" applyAlignment="1">
      <alignment horizontal="center" vertical="center"/>
    </xf>
    <xf numFmtId="0" fontId="9" fillId="3" borderId="0" xfId="0" applyNumberFormat="1" applyFont="1" applyFill="1" applyAlignment="1">
      <alignment horizontal="left" vertical="center"/>
    </xf>
    <xf numFmtId="0" fontId="5" fillId="3" borderId="54" xfId="0" applyNumberFormat="1" applyFont="1" applyFill="1" applyBorder="1" applyAlignment="1">
      <alignment horizontal="center" vertical="center" wrapText="1"/>
    </xf>
    <xf numFmtId="0" fontId="5" fillId="3" borderId="55" xfId="0" applyNumberFormat="1" applyFont="1" applyFill="1" applyBorder="1" applyAlignment="1">
      <alignment horizontal="center" vertical="center" wrapText="1"/>
    </xf>
    <xf numFmtId="0" fontId="5" fillId="3" borderId="56" xfId="0" applyNumberFormat="1" applyFont="1" applyFill="1" applyBorder="1" applyAlignment="1">
      <alignment horizontal="center" vertical="center" wrapText="1"/>
    </xf>
    <xf numFmtId="0" fontId="5" fillId="3" borderId="57" xfId="0" applyNumberFormat="1" applyFont="1" applyFill="1" applyBorder="1" applyAlignment="1">
      <alignment horizontal="center" vertical="center" wrapText="1"/>
    </xf>
    <xf numFmtId="0" fontId="5" fillId="3" borderId="60" xfId="0" applyNumberFormat="1" applyFont="1" applyFill="1" applyBorder="1" applyAlignment="1">
      <alignment horizontal="center" vertical="center" wrapText="1"/>
    </xf>
    <xf numFmtId="0" fontId="5" fillId="3" borderId="71" xfId="0" applyNumberFormat="1" applyFont="1" applyFill="1" applyBorder="1" applyAlignment="1">
      <alignment horizontal="center" vertical="center" wrapText="1"/>
    </xf>
    <xf numFmtId="0" fontId="5" fillId="3" borderId="64" xfId="0" applyNumberFormat="1" applyFont="1" applyFill="1" applyBorder="1" applyAlignment="1">
      <alignment horizontal="center" vertical="center" wrapText="1"/>
    </xf>
    <xf numFmtId="0" fontId="5" fillId="3" borderId="73" xfId="0" applyNumberFormat="1" applyFont="1" applyFill="1" applyBorder="1" applyAlignment="1">
      <alignment horizontal="center" vertical="center" wrapText="1"/>
    </xf>
    <xf numFmtId="0" fontId="5" fillId="3" borderId="66" xfId="0" applyNumberFormat="1" applyFont="1" applyFill="1" applyBorder="1" applyAlignment="1">
      <alignment horizontal="center" vertical="center" wrapText="1"/>
    </xf>
    <xf numFmtId="0" fontId="5" fillId="3" borderId="75" xfId="0" applyNumberFormat="1" applyFont="1" applyFill="1" applyBorder="1" applyAlignment="1">
      <alignment horizontal="center" vertical="center" wrapText="1"/>
    </xf>
    <xf numFmtId="49" fontId="5" fillId="3" borderId="3" xfId="0" applyNumberFormat="1" applyFont="1" applyFill="1" applyBorder="1" applyAlignment="1">
      <alignment horizontal="center" vertical="center" wrapText="1"/>
    </xf>
    <xf numFmtId="49" fontId="5" fillId="3" borderId="58" xfId="0" applyNumberFormat="1" applyFont="1" applyFill="1" applyBorder="1" applyAlignment="1">
      <alignment horizontal="center" vertical="center" wrapText="1"/>
    </xf>
    <xf numFmtId="49" fontId="5" fillId="3" borderId="69" xfId="0" applyNumberFormat="1" applyFont="1" applyFill="1" applyBorder="1" applyAlignment="1">
      <alignment horizontal="center" vertical="center" wrapText="1"/>
    </xf>
    <xf numFmtId="0" fontId="5" fillId="3" borderId="65" xfId="0" applyNumberFormat="1" applyFont="1" applyFill="1" applyBorder="1" applyAlignment="1">
      <alignment horizontal="center" vertical="center" wrapText="1"/>
    </xf>
    <xf numFmtId="0" fontId="5" fillId="3" borderId="74" xfId="0" applyNumberFormat="1" applyFont="1" applyFill="1" applyBorder="1" applyAlignment="1">
      <alignment horizontal="center" vertical="center" wrapText="1"/>
    </xf>
    <xf numFmtId="0" fontId="5" fillId="3" borderId="61" xfId="0" applyNumberFormat="1" applyFont="1" applyFill="1" applyBorder="1" applyAlignment="1">
      <alignment horizontal="center" vertical="center" wrapText="1"/>
    </xf>
    <xf numFmtId="0" fontId="5" fillId="3" borderId="62" xfId="0" applyNumberFormat="1" applyFont="1" applyFill="1" applyBorder="1" applyAlignment="1">
      <alignment horizontal="center" vertical="center" wrapText="1"/>
    </xf>
    <xf numFmtId="0" fontId="5" fillId="3" borderId="63" xfId="0" applyNumberFormat="1" applyFont="1" applyFill="1" applyBorder="1" applyAlignment="1">
      <alignment horizontal="center" vertical="center" wrapText="1"/>
    </xf>
    <xf numFmtId="0" fontId="5" fillId="3" borderId="72" xfId="0" applyNumberFormat="1" applyFont="1" applyFill="1" applyBorder="1" applyAlignment="1">
      <alignment horizontal="center" vertical="center" wrapText="1"/>
    </xf>
    <xf numFmtId="0" fontId="5" fillId="3" borderId="3" xfId="0" applyNumberFormat="1" applyFont="1" applyFill="1" applyBorder="1" applyAlignment="1">
      <alignment horizontal="left" vertical="center" wrapText="1"/>
    </xf>
    <xf numFmtId="0" fontId="5" fillId="3" borderId="78" xfId="0" applyNumberFormat="1" applyFont="1" applyFill="1" applyBorder="1" applyAlignment="1">
      <alignment horizontal="left" vertical="center" wrapText="1"/>
    </xf>
    <xf numFmtId="0" fontId="5" fillId="3" borderId="79" xfId="0" applyNumberFormat="1" applyFont="1" applyFill="1" applyBorder="1" applyAlignment="1">
      <alignment horizontal="left" vertical="center" wrapText="1"/>
    </xf>
    <xf numFmtId="0" fontId="5" fillId="3" borderId="80" xfId="0" applyNumberFormat="1" applyFont="1" applyFill="1" applyBorder="1" applyAlignment="1">
      <alignment horizontal="left" vertical="center" wrapText="1"/>
    </xf>
    <xf numFmtId="0" fontId="5" fillId="3" borderId="81" xfId="0" applyNumberFormat="1" applyFont="1" applyFill="1" applyBorder="1" applyAlignment="1">
      <alignment horizontal="left" vertical="center" wrapText="1"/>
    </xf>
    <xf numFmtId="0" fontId="5" fillId="3" borderId="82" xfId="0" applyNumberFormat="1" applyFont="1" applyFill="1" applyBorder="1" applyAlignment="1">
      <alignment horizontal="left" vertical="center" wrapText="1"/>
    </xf>
    <xf numFmtId="0" fontId="5" fillId="3" borderId="83" xfId="0" applyNumberFormat="1" applyFont="1" applyFill="1" applyBorder="1" applyAlignment="1">
      <alignment horizontal="left" vertical="center" wrapText="1"/>
    </xf>
    <xf numFmtId="0" fontId="5" fillId="3" borderId="84" xfId="0" applyNumberFormat="1" applyFont="1" applyFill="1" applyBorder="1" applyAlignment="1">
      <alignment horizontal="left" vertical="center" wrapText="1"/>
    </xf>
    <xf numFmtId="0" fontId="5" fillId="3" borderId="85" xfId="0" applyNumberFormat="1" applyFont="1" applyFill="1" applyBorder="1" applyAlignment="1">
      <alignment horizontal="left" vertical="center" wrapText="1"/>
    </xf>
    <xf numFmtId="0" fontId="5" fillId="3" borderId="86" xfId="0" applyNumberFormat="1" applyFont="1" applyFill="1" applyBorder="1" applyAlignment="1">
      <alignment horizontal="left" vertical="center" wrapText="1"/>
    </xf>
    <xf numFmtId="0" fontId="5" fillId="3" borderId="87" xfId="0" applyNumberFormat="1" applyFont="1" applyFill="1" applyBorder="1" applyAlignment="1">
      <alignment horizontal="left" vertical="center" wrapText="1"/>
    </xf>
    <xf numFmtId="0" fontId="5" fillId="3" borderId="88" xfId="0" applyNumberFormat="1" applyFont="1" applyFill="1" applyBorder="1" applyAlignment="1">
      <alignment horizontal="left" vertical="center" wrapText="1"/>
    </xf>
    <xf numFmtId="0" fontId="5" fillId="3" borderId="89" xfId="0" applyNumberFormat="1" applyFont="1" applyFill="1" applyBorder="1" applyAlignment="1">
      <alignment horizontal="left" vertical="center" wrapText="1"/>
    </xf>
    <xf numFmtId="0" fontId="5" fillId="3" borderId="90" xfId="0" applyNumberFormat="1" applyFont="1" applyFill="1" applyBorder="1" applyAlignment="1">
      <alignment horizontal="left" vertical="center" wrapText="1"/>
    </xf>
    <xf numFmtId="0" fontId="5" fillId="3" borderId="91" xfId="0" applyNumberFormat="1" applyFont="1" applyFill="1" applyBorder="1" applyAlignment="1">
      <alignment horizontal="left" vertical="center" wrapText="1"/>
    </xf>
    <xf numFmtId="0" fontId="5" fillId="3" borderId="92" xfId="0" applyNumberFormat="1" applyFont="1" applyFill="1" applyBorder="1" applyAlignment="1">
      <alignment horizontal="left" vertical="center" wrapText="1"/>
    </xf>
    <xf numFmtId="0" fontId="5" fillId="3" borderId="93" xfId="0" applyNumberFormat="1" applyFont="1" applyFill="1" applyBorder="1" applyAlignment="1">
      <alignment horizontal="left" vertical="center" wrapText="1"/>
    </xf>
    <xf numFmtId="0" fontId="5" fillId="3" borderId="94" xfId="0" applyNumberFormat="1" applyFont="1" applyFill="1" applyBorder="1" applyAlignment="1">
      <alignment horizontal="left" vertical="center" wrapText="1"/>
    </xf>
    <xf numFmtId="0" fontId="5" fillId="3" borderId="95" xfId="0" applyNumberFormat="1" applyFont="1" applyFill="1" applyBorder="1" applyAlignment="1">
      <alignment horizontal="left" vertical="center" wrapText="1"/>
    </xf>
    <xf numFmtId="0" fontId="5" fillId="3" borderId="96" xfId="0" applyNumberFormat="1" applyFont="1" applyFill="1" applyBorder="1" applyAlignment="1">
      <alignment horizontal="left" vertical="center" wrapText="1"/>
    </xf>
    <xf numFmtId="0" fontId="5" fillId="3" borderId="97" xfId="0" applyNumberFormat="1" applyFont="1" applyFill="1" applyBorder="1" applyAlignment="1">
      <alignment horizontal="left" vertical="center" wrapText="1"/>
    </xf>
    <xf numFmtId="0" fontId="5" fillId="3" borderId="98" xfId="0" applyNumberFormat="1" applyFont="1" applyFill="1" applyBorder="1" applyAlignment="1">
      <alignment horizontal="left" vertical="center" wrapText="1"/>
    </xf>
    <xf numFmtId="0" fontId="5" fillId="3" borderId="99" xfId="0" applyNumberFormat="1" applyFont="1" applyFill="1" applyBorder="1" applyAlignment="1">
      <alignment horizontal="left" vertical="center" wrapText="1"/>
    </xf>
    <xf numFmtId="0" fontId="5" fillId="3" borderId="100" xfId="0" applyNumberFormat="1" applyFont="1" applyFill="1" applyBorder="1" applyAlignment="1">
      <alignment horizontal="left" vertical="center" wrapText="1"/>
    </xf>
    <xf numFmtId="0" fontId="7" fillId="3" borderId="191" xfId="0" applyNumberFormat="1" applyFont="1" applyFill="1" applyBorder="1" applyAlignment="1">
      <alignment horizontal="center" vertical="center" wrapText="1"/>
    </xf>
    <xf numFmtId="0" fontId="7" fillId="3" borderId="197" xfId="0" applyNumberFormat="1" applyFont="1" applyFill="1" applyBorder="1" applyAlignment="1">
      <alignment horizontal="center" vertical="center" wrapText="1"/>
    </xf>
    <xf numFmtId="0" fontId="7" fillId="3" borderId="203" xfId="0" applyNumberFormat="1" applyFont="1" applyFill="1" applyBorder="1" applyAlignment="1">
      <alignment horizontal="center" vertical="center" wrapText="1"/>
    </xf>
    <xf numFmtId="0" fontId="7" fillId="3" borderId="209" xfId="0" applyNumberFormat="1" applyFont="1" applyFill="1" applyBorder="1" applyAlignment="1">
      <alignment horizontal="center" vertical="center" wrapText="1"/>
    </xf>
    <xf numFmtId="0" fontId="5" fillId="3" borderId="178" xfId="0" applyNumberFormat="1" applyFont="1" applyFill="1" applyBorder="1" applyAlignment="1">
      <alignment horizontal="center" vertical="center" wrapText="1"/>
    </xf>
    <xf numFmtId="0" fontId="5" fillId="3" borderId="184" xfId="0" applyNumberFormat="1" applyFont="1" applyFill="1" applyBorder="1" applyAlignment="1">
      <alignment horizontal="center" vertical="center" wrapText="1"/>
    </xf>
    <xf numFmtId="0" fontId="5" fillId="3" borderId="204" xfId="0" applyNumberFormat="1" applyFont="1" applyFill="1" applyBorder="1" applyAlignment="1">
      <alignment horizontal="center" vertical="center" wrapText="1"/>
    </xf>
    <xf numFmtId="0" fontId="5" fillId="3" borderId="210" xfId="0" applyNumberFormat="1" applyFont="1" applyFill="1" applyBorder="1" applyAlignment="1">
      <alignment horizontal="center" vertical="center" wrapText="1"/>
    </xf>
    <xf numFmtId="0" fontId="5" fillId="3" borderId="192" xfId="0" applyNumberFormat="1" applyFont="1" applyFill="1" applyBorder="1" applyAlignment="1">
      <alignment horizontal="center" vertical="center" wrapText="1"/>
    </xf>
    <xf numFmtId="0" fontId="5" fillId="3" borderId="198" xfId="0" applyNumberFormat="1" applyFont="1" applyFill="1" applyBorder="1" applyAlignment="1">
      <alignment horizontal="center" vertical="center" wrapText="1"/>
    </xf>
    <xf numFmtId="0" fontId="7" fillId="3" borderId="127" xfId="0" applyNumberFormat="1" applyFont="1" applyFill="1" applyBorder="1" applyAlignment="1">
      <alignment horizontal="center" vertical="center" wrapText="1"/>
    </xf>
    <xf numFmtId="0" fontId="7" fillId="3" borderId="133" xfId="0" applyNumberFormat="1" applyFont="1" applyFill="1" applyBorder="1" applyAlignment="1">
      <alignment horizontal="center" vertical="center" wrapText="1"/>
    </xf>
    <xf numFmtId="0" fontId="13" fillId="3" borderId="3" xfId="0" applyNumberFormat="1" applyFont="1" applyFill="1" applyBorder="1" applyAlignment="1">
      <alignment horizontal="center" vertical="center" wrapText="1"/>
    </xf>
    <xf numFmtId="0" fontId="13" fillId="3" borderId="140" xfId="0" applyNumberFormat="1" applyFont="1" applyFill="1" applyBorder="1" applyAlignment="1">
      <alignment horizontal="center" vertical="center" wrapText="1"/>
    </xf>
    <xf numFmtId="0" fontId="13" fillId="3" borderId="147" xfId="0" applyNumberFormat="1" applyFont="1" applyFill="1" applyBorder="1" applyAlignment="1">
      <alignment horizontal="center" vertical="center" wrapText="1"/>
    </xf>
    <xf numFmtId="0" fontId="11" fillId="3" borderId="128" xfId="0" applyNumberFormat="1" applyFont="1" applyFill="1" applyBorder="1" applyAlignment="1">
      <alignment horizontal="center" vertical="center" wrapText="1"/>
    </xf>
    <xf numFmtId="0" fontId="11" fillId="3" borderId="134" xfId="0" applyNumberFormat="1" applyFont="1" applyFill="1" applyBorder="1" applyAlignment="1">
      <alignment horizontal="center" vertical="center" wrapText="1"/>
    </xf>
    <xf numFmtId="0" fontId="13" fillId="3" borderId="141" xfId="0" applyNumberFormat="1" applyFont="1" applyFill="1" applyBorder="1" applyAlignment="1">
      <alignment horizontal="center" vertical="center" wrapText="1"/>
    </xf>
    <xf numFmtId="0" fontId="13" fillId="3" borderId="148" xfId="0" applyNumberFormat="1" applyFont="1" applyFill="1" applyBorder="1" applyAlignment="1">
      <alignment horizontal="center" vertical="center" wrapText="1"/>
    </xf>
    <xf numFmtId="0" fontId="7" fillId="3" borderId="177" xfId="0" applyNumberFormat="1" applyFont="1" applyFill="1" applyBorder="1" applyAlignment="1">
      <alignment horizontal="center" vertical="center" wrapText="1"/>
    </xf>
    <xf numFmtId="0" fontId="7" fillId="3" borderId="183" xfId="0" applyNumberFormat="1" applyFont="1" applyFill="1" applyBorder="1" applyAlignment="1">
      <alignment horizontal="center" vertical="center" wrapText="1"/>
    </xf>
    <xf numFmtId="0" fontId="7" fillId="3" borderId="129" xfId="0" applyNumberFormat="1" applyFont="1" applyFill="1" applyBorder="1" applyAlignment="1">
      <alignment horizontal="center" vertical="center" wrapText="1"/>
    </xf>
    <xf numFmtId="0" fontId="7" fillId="3" borderId="135" xfId="0" applyNumberFormat="1" applyFont="1" applyFill="1" applyBorder="1" applyAlignment="1">
      <alignment horizontal="center" vertical="center" wrapText="1"/>
    </xf>
    <xf numFmtId="49" fontId="5" fillId="3" borderId="130" xfId="0" applyNumberFormat="1" applyFont="1" applyFill="1" applyBorder="1" applyAlignment="1">
      <alignment horizontal="center" vertical="center" wrapText="1"/>
    </xf>
    <xf numFmtId="49" fontId="5" fillId="3" borderId="136" xfId="0" applyNumberFormat="1" applyFont="1" applyFill="1" applyBorder="1" applyAlignment="1">
      <alignment horizontal="center" vertical="center" wrapText="1"/>
    </xf>
    <xf numFmtId="0" fontId="5" fillId="3" borderId="68" xfId="0" applyNumberFormat="1" applyFont="1" applyFill="1" applyBorder="1" applyAlignment="1">
      <alignment horizontal="center" vertical="center" wrapText="1"/>
    </xf>
    <xf numFmtId="0" fontId="5" fillId="3" borderId="77" xfId="0" applyNumberFormat="1" applyFont="1" applyFill="1" applyBorder="1" applyAlignment="1">
      <alignment horizontal="center" vertical="center" wrapText="1"/>
    </xf>
    <xf numFmtId="0" fontId="7" fillId="3" borderId="117" xfId="0" applyNumberFormat="1" applyFont="1" applyFill="1" applyBorder="1" applyAlignment="1">
      <alignment horizontal="center" vertical="center" wrapText="1"/>
    </xf>
    <xf numFmtId="0" fontId="7" fillId="3" borderId="123" xfId="0" applyNumberFormat="1" applyFont="1" applyFill="1" applyBorder="1" applyAlignment="1">
      <alignment horizontal="center" vertical="center" wrapText="1"/>
    </xf>
    <xf numFmtId="0" fontId="7" fillId="3" borderId="105" xfId="0" applyNumberFormat="1" applyFont="1" applyFill="1" applyBorder="1" applyAlignment="1">
      <alignment horizontal="center" vertical="center" wrapText="1"/>
    </xf>
    <xf numFmtId="0" fontId="7" fillId="3" borderId="111" xfId="0" applyNumberFormat="1" applyFont="1" applyFill="1" applyBorder="1" applyAlignment="1">
      <alignment horizontal="center" vertical="center" wrapText="1"/>
    </xf>
    <xf numFmtId="49" fontId="5" fillId="3" borderId="118" xfId="0" applyNumberFormat="1" applyFont="1" applyFill="1" applyBorder="1" applyAlignment="1">
      <alignment horizontal="center" vertical="center" wrapText="1"/>
    </xf>
    <xf numFmtId="49" fontId="5" fillId="3" borderId="124" xfId="0" applyNumberFormat="1" applyFont="1" applyFill="1" applyBorder="1" applyAlignment="1">
      <alignment horizontal="center" vertical="center" wrapText="1"/>
    </xf>
    <xf numFmtId="49" fontId="5" fillId="3" borderId="106" xfId="0" applyNumberFormat="1" applyFont="1" applyFill="1" applyBorder="1" applyAlignment="1">
      <alignment horizontal="center" vertical="center" wrapText="1"/>
    </xf>
    <xf numFmtId="49" fontId="5" fillId="3" borderId="112" xfId="0" applyNumberFormat="1" applyFont="1" applyFill="1" applyBorder="1" applyAlignment="1">
      <alignment horizontal="center" vertical="center" wrapText="1"/>
    </xf>
    <xf numFmtId="0" fontId="5" fillId="3" borderId="67" xfId="0" applyNumberFormat="1" applyFont="1" applyFill="1" applyBorder="1" applyAlignment="1">
      <alignment horizontal="center" vertical="center" wrapText="1"/>
    </xf>
    <xf numFmtId="0" fontId="5" fillId="3" borderId="76" xfId="0" applyNumberFormat="1" applyFont="1" applyFill="1" applyBorder="1" applyAlignment="1">
      <alignment horizontal="center" vertical="center" wrapText="1"/>
    </xf>
    <xf numFmtId="49" fontId="5" fillId="3" borderId="206" xfId="0" applyNumberFormat="1" applyFont="1" applyFill="1" applyBorder="1" applyAlignment="1">
      <alignment horizontal="center" vertical="center" wrapText="1"/>
    </xf>
    <xf numFmtId="49" fontId="5" fillId="3" borderId="212" xfId="0" applyNumberFormat="1" applyFont="1" applyFill="1" applyBorder="1" applyAlignment="1">
      <alignment horizontal="center" vertical="center" wrapText="1"/>
    </xf>
    <xf numFmtId="49" fontId="5" fillId="3" borderId="194" xfId="0" applyNumberFormat="1" applyFont="1" applyFill="1" applyBorder="1" applyAlignment="1">
      <alignment horizontal="center" vertical="center" wrapText="1"/>
    </xf>
    <xf numFmtId="49" fontId="5" fillId="3" borderId="200" xfId="0" applyNumberFormat="1" applyFont="1" applyFill="1" applyBorder="1" applyAlignment="1">
      <alignment horizontal="center" vertical="center" wrapText="1"/>
    </xf>
    <xf numFmtId="0" fontId="7" fillId="3" borderId="205" xfId="0" applyNumberFormat="1" applyFont="1" applyFill="1" applyBorder="1" applyAlignment="1">
      <alignment horizontal="center" vertical="center" wrapText="1"/>
    </xf>
    <xf numFmtId="0" fontId="7" fillId="3" borderId="211" xfId="0" applyNumberFormat="1" applyFont="1" applyFill="1" applyBorder="1" applyAlignment="1">
      <alignment horizontal="center" vertical="center" wrapText="1"/>
    </xf>
    <xf numFmtId="0" fontId="7" fillId="3" borderId="193" xfId="0" applyNumberFormat="1" applyFont="1" applyFill="1" applyBorder="1" applyAlignment="1">
      <alignment horizontal="center" vertical="center" wrapText="1"/>
    </xf>
    <xf numFmtId="0" fontId="7" fillId="3" borderId="199" xfId="0" applyNumberFormat="1" applyFont="1" applyFill="1" applyBorder="1" applyAlignment="1">
      <alignment horizontal="center" vertical="center" wrapText="1"/>
    </xf>
    <xf numFmtId="49" fontId="5" fillId="3" borderId="180" xfId="0" applyNumberFormat="1" applyFont="1" applyFill="1" applyBorder="1" applyAlignment="1">
      <alignment horizontal="center" vertical="center" wrapText="1"/>
    </xf>
    <xf numFmtId="49" fontId="5" fillId="3" borderId="186" xfId="0" applyNumberFormat="1" applyFont="1" applyFill="1" applyBorder="1" applyAlignment="1">
      <alignment horizontal="center" vertical="center" wrapText="1"/>
    </xf>
    <xf numFmtId="0" fontId="7" fillId="3" borderId="179" xfId="0" applyNumberFormat="1" applyFont="1" applyFill="1" applyBorder="1" applyAlignment="1">
      <alignment horizontal="center" vertical="center" wrapText="1"/>
    </xf>
    <xf numFmtId="0" fontId="7" fillId="3" borderId="185" xfId="0" applyNumberFormat="1" applyFont="1" applyFill="1" applyBorder="1" applyAlignment="1">
      <alignment horizontal="center" vertical="center" wrapText="1"/>
    </xf>
    <xf numFmtId="0" fontId="13" fillId="3" borderId="238" xfId="0" applyNumberFormat="1" applyFont="1" applyFill="1" applyBorder="1" applyAlignment="1">
      <alignment horizontal="center" vertical="center" wrapText="1"/>
    </xf>
    <xf numFmtId="0" fontId="13" fillId="3" borderId="245" xfId="0" applyNumberFormat="1" applyFont="1" applyFill="1" applyBorder="1" applyAlignment="1">
      <alignment horizontal="center" vertical="center" wrapText="1"/>
    </xf>
    <xf numFmtId="0" fontId="13" fillId="3" borderId="239" xfId="0" applyNumberFormat="1" applyFont="1" applyFill="1" applyBorder="1" applyAlignment="1">
      <alignment horizontal="center" vertical="center" wrapText="1"/>
    </xf>
    <xf numFmtId="0" fontId="13" fillId="3" borderId="246" xfId="0" applyNumberFormat="1" applyFont="1" applyFill="1" applyBorder="1" applyAlignment="1">
      <alignment horizontal="center" vertical="center" wrapText="1"/>
    </xf>
    <xf numFmtId="0" fontId="13" fillId="3" borderId="240" xfId="0" applyNumberFormat="1" applyFont="1" applyFill="1" applyBorder="1" applyAlignment="1">
      <alignment horizontal="center" vertical="center" wrapText="1"/>
    </xf>
    <xf numFmtId="0" fontId="13" fillId="3" borderId="247" xfId="0" applyNumberFormat="1" applyFont="1" applyFill="1" applyBorder="1" applyAlignment="1">
      <alignment horizontal="center" vertical="center" wrapText="1"/>
    </xf>
    <xf numFmtId="49" fontId="5" fillId="3" borderId="226" xfId="0" applyNumberFormat="1" applyFont="1" applyFill="1" applyBorder="1" applyAlignment="1">
      <alignment horizontal="center" vertical="center" wrapText="1"/>
    </xf>
    <xf numFmtId="49" fontId="5" fillId="3" borderId="232" xfId="0" applyNumberFormat="1" applyFont="1" applyFill="1" applyBorder="1" applyAlignment="1">
      <alignment horizontal="center" vertical="center" wrapText="1"/>
    </xf>
    <xf numFmtId="0" fontId="7" fillId="3" borderId="225" xfId="0" applyNumberFormat="1" applyFont="1" applyFill="1" applyBorder="1" applyAlignment="1">
      <alignment horizontal="center" vertical="center" wrapText="1"/>
    </xf>
    <xf numFmtId="0" fontId="7" fillId="3" borderId="231" xfId="0" applyNumberFormat="1" applyFont="1" applyFill="1" applyBorder="1" applyAlignment="1">
      <alignment horizontal="center" vertical="center" wrapText="1"/>
    </xf>
    <xf numFmtId="0" fontId="5" fillId="3" borderId="215" xfId="0" applyNumberFormat="1" applyFont="1" applyFill="1" applyBorder="1" applyAlignment="1">
      <alignment horizontal="center" vertical="center" wrapText="1"/>
    </xf>
    <xf numFmtId="0" fontId="5" fillId="3" borderId="219" xfId="0" applyNumberFormat="1" applyFont="1" applyFill="1" applyBorder="1" applyAlignment="1">
      <alignment horizontal="center" vertical="center" wrapText="1"/>
    </xf>
    <xf numFmtId="0" fontId="5" fillId="3" borderId="216" xfId="0" applyNumberFormat="1" applyFont="1" applyFill="1" applyBorder="1" applyAlignment="1">
      <alignment horizontal="center" vertical="center" wrapText="1"/>
    </xf>
    <xf numFmtId="0" fontId="5" fillId="3" borderId="220" xfId="0" applyNumberFormat="1" applyFont="1" applyFill="1" applyBorder="1" applyAlignment="1">
      <alignment horizontal="center" vertical="center" wrapText="1"/>
    </xf>
    <xf numFmtId="0" fontId="7" fillId="3" borderId="223" xfId="0" applyNumberFormat="1" applyFont="1" applyFill="1" applyBorder="1" applyAlignment="1">
      <alignment horizontal="center" vertical="center" wrapText="1"/>
    </xf>
    <xf numFmtId="0" fontId="7" fillId="3" borderId="229" xfId="0" applyNumberFormat="1" applyFont="1" applyFill="1" applyBorder="1" applyAlignment="1">
      <alignment horizontal="center" vertical="center" wrapText="1"/>
    </xf>
    <xf numFmtId="0" fontId="5" fillId="3" borderId="224" xfId="0" applyNumberFormat="1" applyFont="1" applyFill="1" applyBorder="1" applyAlignment="1">
      <alignment horizontal="center" vertical="center" wrapText="1"/>
    </xf>
    <xf numFmtId="0" fontId="5" fillId="3" borderId="230" xfId="0" applyNumberFormat="1" applyFont="1" applyFill="1" applyBorder="1" applyAlignment="1">
      <alignment horizontal="center" vertical="center" wrapText="1"/>
    </xf>
    <xf numFmtId="0" fontId="13" fillId="3" borderId="236" xfId="0" applyNumberFormat="1" applyFont="1" applyFill="1" applyBorder="1" applyAlignment="1">
      <alignment horizontal="center" vertical="center" wrapText="1"/>
    </xf>
    <xf numFmtId="0" fontId="13" fillId="3" borderId="243" xfId="0" applyNumberFormat="1" applyFont="1" applyFill="1" applyBorder="1" applyAlignment="1">
      <alignment horizontal="center" vertical="center" wrapText="1"/>
    </xf>
    <xf numFmtId="0" fontId="13" fillId="3" borderId="237" xfId="0" applyNumberFormat="1" applyFont="1" applyFill="1" applyBorder="1" applyAlignment="1">
      <alignment horizontal="center" vertical="center" wrapText="1"/>
    </xf>
    <xf numFmtId="0" fontId="13" fillId="3" borderId="244" xfId="0" applyNumberFormat="1" applyFont="1" applyFill="1" applyBorder="1" applyAlignment="1">
      <alignment horizontal="center" vertical="center" wrapText="1"/>
    </xf>
    <xf numFmtId="49" fontId="5" fillId="3" borderId="125" xfId="0" applyNumberFormat="1" applyFont="1" applyFill="1" applyBorder="1" applyAlignment="1">
      <alignment horizontal="center" vertical="center" wrapText="1"/>
    </xf>
    <xf numFmtId="49" fontId="5" fillId="3" borderId="131" xfId="0" applyNumberFormat="1" applyFont="1" applyFill="1" applyBorder="1" applyAlignment="1">
      <alignment horizontal="center" vertical="center" wrapText="1"/>
    </xf>
    <xf numFmtId="0" fontId="5" fillId="3" borderId="126" xfId="0" applyNumberFormat="1" applyFont="1" applyFill="1" applyBorder="1" applyAlignment="1">
      <alignment horizontal="center" vertical="center" wrapText="1"/>
    </xf>
    <xf numFmtId="0" fontId="5" fillId="3" borderId="132" xfId="0" applyNumberFormat="1" applyFont="1" applyFill="1" applyBorder="1" applyAlignment="1">
      <alignment horizontal="center" vertical="center" wrapText="1"/>
    </xf>
    <xf numFmtId="0" fontId="5" fillId="3" borderId="114" xfId="0" applyNumberFormat="1" applyFont="1" applyFill="1" applyBorder="1" applyAlignment="1">
      <alignment horizontal="center" vertical="center" wrapText="1"/>
    </xf>
    <xf numFmtId="0" fontId="5" fillId="3" borderId="120" xfId="0" applyNumberFormat="1" applyFont="1" applyFill="1" applyBorder="1" applyAlignment="1">
      <alignment horizontal="center" vertical="center" wrapText="1"/>
    </xf>
    <xf numFmtId="49" fontId="5" fillId="3" borderId="113" xfId="0" applyNumberFormat="1" applyFont="1" applyFill="1" applyBorder="1" applyAlignment="1">
      <alignment horizontal="center" vertical="center" wrapText="1"/>
    </xf>
    <xf numFmtId="49" fontId="5" fillId="3" borderId="119" xfId="0" applyNumberFormat="1" applyFont="1" applyFill="1" applyBorder="1" applyAlignment="1">
      <alignment horizontal="center" vertical="center" wrapText="1"/>
    </xf>
    <xf numFmtId="49" fontId="5" fillId="3" borderId="101" xfId="0" applyNumberFormat="1" applyFont="1" applyFill="1" applyBorder="1" applyAlignment="1">
      <alignment horizontal="center" vertical="center" wrapText="1"/>
    </xf>
    <xf numFmtId="49" fontId="5" fillId="3" borderId="107" xfId="0" applyNumberFormat="1" applyFont="1" applyFill="1" applyBorder="1" applyAlignment="1">
      <alignment horizontal="center" vertical="center" wrapText="1"/>
    </xf>
    <xf numFmtId="0" fontId="5" fillId="3" borderId="102" xfId="0" applyNumberFormat="1" applyFont="1" applyFill="1" applyBorder="1" applyAlignment="1">
      <alignment horizontal="center" vertical="center" wrapText="1"/>
    </xf>
    <xf numFmtId="0" fontId="5" fillId="3" borderId="108" xfId="0" applyNumberFormat="1" applyFont="1" applyFill="1" applyBorder="1" applyAlignment="1">
      <alignment horizontal="center" vertical="center" wrapText="1"/>
    </xf>
    <xf numFmtId="49" fontId="5" fillId="3" borderId="187" xfId="0" applyNumberFormat="1" applyFont="1" applyFill="1" applyBorder="1" applyAlignment="1">
      <alignment horizontal="center" vertical="center" wrapText="1"/>
    </xf>
    <xf numFmtId="49" fontId="5" fillId="3" borderId="189" xfId="0" applyNumberFormat="1" applyFont="1" applyFill="1" applyBorder="1" applyAlignment="1">
      <alignment horizontal="center" vertical="center" wrapText="1"/>
    </xf>
    <xf numFmtId="49" fontId="5" fillId="3" borderId="195" xfId="0" applyNumberFormat="1" applyFont="1" applyFill="1" applyBorder="1" applyAlignment="1">
      <alignment horizontal="center" vertical="center" wrapText="1"/>
    </xf>
    <xf numFmtId="0" fontId="5" fillId="3" borderId="188" xfId="0" applyNumberFormat="1" applyFont="1" applyFill="1" applyBorder="1" applyAlignment="1">
      <alignment horizontal="center" vertical="center" wrapText="1"/>
    </xf>
    <xf numFmtId="0" fontId="5" fillId="3" borderId="190" xfId="0" applyNumberFormat="1" applyFont="1" applyFill="1" applyBorder="1" applyAlignment="1">
      <alignment horizontal="center" vertical="center" wrapText="1"/>
    </xf>
    <xf numFmtId="0" fontId="5" fillId="3" borderId="196" xfId="0" applyNumberFormat="1" applyFont="1" applyFill="1" applyBorder="1" applyAlignment="1">
      <alignment horizontal="center" vertical="center" wrapText="1"/>
    </xf>
    <xf numFmtId="49" fontId="5" fillId="3" borderId="175" xfId="0" applyNumberFormat="1" applyFont="1" applyFill="1" applyBorder="1" applyAlignment="1">
      <alignment horizontal="center" vertical="center" wrapText="1"/>
    </xf>
    <xf numFmtId="49" fontId="5" fillId="3" borderId="181" xfId="0" applyNumberFormat="1" applyFont="1" applyFill="1" applyBorder="1" applyAlignment="1">
      <alignment horizontal="center" vertical="center" wrapText="1"/>
    </xf>
    <xf numFmtId="0" fontId="5" fillId="3" borderId="176" xfId="0" applyNumberFormat="1" applyFont="1" applyFill="1" applyBorder="1" applyAlignment="1">
      <alignment horizontal="center" vertical="center" wrapText="1"/>
    </xf>
    <xf numFmtId="0" fontId="5" fillId="3" borderId="182" xfId="0" applyNumberFormat="1" applyFont="1" applyFill="1" applyBorder="1" applyAlignment="1">
      <alignment horizontal="center" vertical="center" wrapText="1"/>
    </xf>
    <xf numFmtId="0" fontId="12" fillId="3" borderId="3" xfId="0" applyNumberFormat="1" applyFont="1" applyFill="1" applyBorder="1" applyAlignment="1">
      <alignment horizontal="center" vertical="center" wrapText="1"/>
    </xf>
    <xf numFmtId="0" fontId="12" fillId="3" borderId="137" xfId="0" applyNumberFormat="1" applyFont="1" applyFill="1" applyBorder="1" applyAlignment="1">
      <alignment horizontal="center" vertical="center" wrapText="1"/>
    </xf>
    <xf numFmtId="0" fontId="12" fillId="3" borderId="138" xfId="0" applyNumberFormat="1" applyFont="1" applyFill="1" applyBorder="1" applyAlignment="1">
      <alignment horizontal="center" vertical="center" wrapText="1"/>
    </xf>
    <xf numFmtId="0" fontId="12" fillId="3" borderId="139" xfId="0" applyNumberFormat="1" applyFont="1" applyFill="1" applyBorder="1" applyAlignment="1">
      <alignment horizontal="center" vertical="center" wrapText="1"/>
    </xf>
    <xf numFmtId="0" fontId="12" fillId="3" borderId="145" xfId="0" applyNumberFormat="1" applyFont="1" applyFill="1" applyBorder="1" applyAlignment="1">
      <alignment horizontal="center" vertical="center" wrapText="1"/>
    </xf>
    <xf numFmtId="0" fontId="12" fillId="3" borderId="146" xfId="0" applyNumberFormat="1" applyFont="1" applyFill="1" applyBorder="1" applyAlignment="1">
      <alignment horizontal="center" vertical="center" wrapText="1"/>
    </xf>
    <xf numFmtId="0" fontId="5" fillId="3" borderId="0" xfId="0" applyNumberFormat="1" applyFont="1" applyFill="1" applyAlignment="1">
      <alignment horizontal="left" wrapText="1"/>
    </xf>
    <xf numFmtId="49" fontId="5" fillId="3" borderId="201" xfId="0" applyNumberFormat="1" applyFont="1" applyFill="1" applyBorder="1" applyAlignment="1">
      <alignment horizontal="center" vertical="center" wrapText="1"/>
    </xf>
    <xf numFmtId="49" fontId="5" fillId="3" borderId="207" xfId="0" applyNumberFormat="1" applyFont="1" applyFill="1" applyBorder="1" applyAlignment="1">
      <alignment horizontal="center" vertical="center" wrapText="1"/>
    </xf>
    <xf numFmtId="0" fontId="5" fillId="3" borderId="202" xfId="0" applyNumberFormat="1" applyFont="1" applyFill="1" applyBorder="1" applyAlignment="1">
      <alignment horizontal="center" vertical="center" wrapText="1"/>
    </xf>
    <xf numFmtId="0" fontId="5" fillId="3" borderId="208" xfId="0" applyNumberFormat="1" applyFont="1" applyFill="1" applyBorder="1" applyAlignment="1">
      <alignment horizontal="center" vertical="center" wrapText="1"/>
    </xf>
    <xf numFmtId="0" fontId="5" fillId="3" borderId="214" xfId="0" applyNumberFormat="1" applyFont="1" applyFill="1" applyBorder="1" applyAlignment="1">
      <alignment horizontal="center" vertical="center" wrapText="1"/>
    </xf>
    <xf numFmtId="0" fontId="5" fillId="3" borderId="218" xfId="0" applyNumberFormat="1" applyFont="1" applyFill="1" applyBorder="1" applyAlignment="1">
      <alignment horizontal="center" vertical="center" wrapText="1"/>
    </xf>
    <xf numFmtId="49" fontId="5" fillId="3" borderId="213" xfId="0" applyNumberFormat="1" applyFont="1" applyFill="1" applyBorder="1" applyAlignment="1">
      <alignment horizontal="center" vertical="center" wrapText="1"/>
    </xf>
    <xf numFmtId="49" fontId="5" fillId="3" borderId="217" xfId="0" applyNumberFormat="1" applyFont="1" applyFill="1" applyBorder="1" applyAlignment="1">
      <alignment horizontal="center" vertical="center" wrapText="1"/>
    </xf>
    <xf numFmtId="0" fontId="5" fillId="3" borderId="222" xfId="0" applyNumberFormat="1" applyFont="1" applyFill="1" applyBorder="1" applyAlignment="1">
      <alignment horizontal="center" vertical="center" wrapText="1"/>
    </xf>
    <xf numFmtId="0" fontId="5" fillId="3" borderId="228" xfId="0" applyNumberFormat="1" applyFont="1" applyFill="1" applyBorder="1" applyAlignment="1">
      <alignment horizontal="center" vertical="center" wrapText="1"/>
    </xf>
    <xf numFmtId="49" fontId="5" fillId="3" borderId="221" xfId="0" applyNumberFormat="1" applyFont="1" applyFill="1" applyBorder="1" applyAlignment="1">
      <alignment horizontal="center" vertical="center" wrapText="1"/>
    </xf>
    <xf numFmtId="49" fontId="5" fillId="3" borderId="227" xfId="0" applyNumberFormat="1" applyFont="1" applyFill="1" applyBorder="1" applyAlignment="1">
      <alignment horizontal="center" vertical="center" wrapText="1"/>
    </xf>
    <xf numFmtId="0" fontId="5" fillId="3" borderId="0" xfId="0" applyNumberFormat="1" applyFont="1" applyFill="1" applyAlignment="1">
      <alignment horizontal="left" vertical="center"/>
    </xf>
    <xf numFmtId="49" fontId="12" fillId="3" borderId="3" xfId="0" applyNumberFormat="1" applyFont="1" applyFill="1" applyBorder="1" applyAlignment="1">
      <alignment horizontal="center" vertical="center" wrapText="1"/>
    </xf>
    <xf numFmtId="49" fontId="12" fillId="3" borderId="248" xfId="0" applyNumberFormat="1" applyFont="1" applyFill="1" applyBorder="1" applyAlignment="1">
      <alignment horizontal="center" vertical="center" wrapText="1"/>
    </xf>
    <xf numFmtId="49" fontId="12" fillId="3" borderId="249" xfId="0" applyNumberFormat="1" applyFont="1" applyFill="1" applyBorder="1" applyAlignment="1">
      <alignment horizontal="center" vertical="center" wrapText="1"/>
    </xf>
    <xf numFmtId="49" fontId="12" fillId="3" borderId="250" xfId="0" applyNumberFormat="1" applyFont="1" applyFill="1" applyBorder="1" applyAlignment="1">
      <alignment horizontal="center" vertical="center" wrapText="1"/>
    </xf>
    <xf numFmtId="49" fontId="12" fillId="3" borderId="256" xfId="0" applyNumberFormat="1" applyFont="1" applyFill="1" applyBorder="1" applyAlignment="1">
      <alignment horizontal="center" vertical="center" wrapText="1"/>
    </xf>
    <xf numFmtId="49" fontId="12" fillId="3" borderId="257" xfId="0" applyNumberFormat="1" applyFont="1" applyFill="1" applyBorder="1" applyAlignment="1">
      <alignment horizontal="center" vertical="center" wrapText="1"/>
    </xf>
    <xf numFmtId="49" fontId="12" fillId="3" borderId="233" xfId="0" applyNumberFormat="1" applyFont="1" applyFill="1" applyBorder="1" applyAlignment="1">
      <alignment horizontal="center" vertical="center" wrapText="1"/>
    </xf>
    <xf numFmtId="49" fontId="12" fillId="3" borderId="234" xfId="0" applyNumberFormat="1" applyFont="1" applyFill="1" applyBorder="1" applyAlignment="1">
      <alignment horizontal="center" vertical="center" wrapText="1"/>
    </xf>
    <xf numFmtId="49" fontId="12" fillId="3" borderId="235" xfId="0" applyNumberFormat="1" applyFont="1" applyFill="1" applyBorder="1" applyAlignment="1">
      <alignment horizontal="center" vertical="center" wrapText="1"/>
    </xf>
    <xf numFmtId="49" fontId="12" fillId="3" borderId="241" xfId="0" applyNumberFormat="1" applyFont="1" applyFill="1" applyBorder="1" applyAlignment="1">
      <alignment horizontal="center" vertical="center" wrapText="1"/>
    </xf>
    <xf numFmtId="49" fontId="12" fillId="3" borderId="242" xfId="0" applyNumberFormat="1" applyFont="1" applyFill="1" applyBorder="1" applyAlignment="1">
      <alignment horizontal="center" vertical="center" wrapText="1"/>
    </xf>
    <xf numFmtId="0" fontId="13" fillId="3" borderId="254" xfId="0" applyNumberFormat="1" applyFont="1" applyFill="1" applyBorder="1" applyAlignment="1">
      <alignment horizontal="center" vertical="center" wrapText="1"/>
    </xf>
    <xf numFmtId="0" fontId="13" fillId="3" borderId="261" xfId="0" applyNumberFormat="1" applyFont="1" applyFill="1" applyBorder="1" applyAlignment="1">
      <alignment horizontal="center" vertical="center" wrapText="1"/>
    </xf>
    <xf numFmtId="0" fontId="13" fillId="3" borderId="252" xfId="0" applyNumberFormat="1" applyFont="1" applyFill="1" applyBorder="1" applyAlignment="1">
      <alignment horizontal="center" vertical="center" wrapText="1"/>
    </xf>
    <xf numFmtId="0" fontId="13" fillId="3" borderId="259" xfId="0" applyNumberFormat="1" applyFont="1" applyFill="1" applyBorder="1" applyAlignment="1">
      <alignment horizontal="center" vertical="center" wrapText="1"/>
    </xf>
    <xf numFmtId="0" fontId="13" fillId="3" borderId="255" xfId="0" applyNumberFormat="1" applyFont="1" applyFill="1" applyBorder="1" applyAlignment="1">
      <alignment horizontal="center" vertical="center" wrapText="1"/>
    </xf>
    <xf numFmtId="0" fontId="13" fillId="3" borderId="262" xfId="0" applyNumberFormat="1" applyFont="1" applyFill="1" applyBorder="1" applyAlignment="1">
      <alignment horizontal="center" vertical="center" wrapText="1"/>
    </xf>
    <xf numFmtId="0" fontId="13" fillId="3" borderId="251" xfId="0" applyNumberFormat="1" applyFont="1" applyFill="1" applyBorder="1" applyAlignment="1">
      <alignment horizontal="center" vertical="center" wrapText="1"/>
    </xf>
    <xf numFmtId="0" fontId="13" fillId="3" borderId="258" xfId="0" applyNumberFormat="1" applyFont="1" applyFill="1" applyBorder="1" applyAlignment="1">
      <alignment horizontal="center" vertical="center" wrapText="1"/>
    </xf>
    <xf numFmtId="0" fontId="13" fillId="3" borderId="253" xfId="0" applyNumberFormat="1" applyFont="1" applyFill="1" applyBorder="1" applyAlignment="1">
      <alignment horizontal="center" vertical="center" wrapText="1"/>
    </xf>
    <xf numFmtId="0" fontId="13" fillId="3" borderId="260" xfId="0" applyNumberFormat="1" applyFont="1" applyFill="1" applyBorder="1" applyAlignment="1">
      <alignment horizontal="center" vertical="center" wrapText="1"/>
    </xf>
    <xf numFmtId="49" fontId="5" fillId="0" borderId="0" xfId="0" applyNumberFormat="1" applyFont="1" applyAlignment="1">
      <alignment horizontal="left" vertical="center"/>
    </xf>
    <xf numFmtId="0" fontId="5" fillId="0" borderId="0" xfId="0" applyNumberFormat="1" applyFont="1" applyAlignment="1">
      <alignment horizontal="left" vertical="top" wrapText="1"/>
    </xf>
    <xf numFmtId="0" fontId="5" fillId="0" borderId="0" xfId="0" applyNumberFormat="1" applyFont="1" applyAlignment="1">
      <alignment horizontal="left" vertical="center" wrapText="1"/>
    </xf>
    <xf numFmtId="0" fontId="5" fillId="3" borderId="164" xfId="0" applyNumberFormat="1" applyFont="1" applyFill="1" applyBorder="1" applyAlignment="1">
      <alignment horizontal="left" vertical="center" wrapText="1"/>
    </xf>
    <xf numFmtId="0" fontId="5" fillId="3" borderId="165" xfId="0" applyNumberFormat="1" applyFont="1" applyFill="1" applyBorder="1" applyAlignment="1">
      <alignment horizontal="left" vertical="center" wrapText="1"/>
    </xf>
    <xf numFmtId="0" fontId="5" fillId="3" borderId="166" xfId="0" applyNumberFormat="1" applyFont="1" applyFill="1" applyBorder="1" applyAlignment="1">
      <alignment horizontal="left" vertical="center" wrapText="1"/>
    </xf>
    <xf numFmtId="0" fontId="5" fillId="3" borderId="167" xfId="0" applyNumberFormat="1" applyFont="1" applyFill="1" applyBorder="1" applyAlignment="1">
      <alignment horizontal="left" vertical="center" wrapText="1"/>
    </xf>
    <xf numFmtId="0" fontId="5" fillId="3" borderId="168" xfId="0" applyNumberFormat="1" applyFont="1" applyFill="1" applyBorder="1" applyAlignment="1">
      <alignment horizontal="left" vertical="center" wrapText="1"/>
    </xf>
    <xf numFmtId="0" fontId="5" fillId="3" borderId="169" xfId="0" applyNumberFormat="1" applyFont="1" applyFill="1" applyBorder="1" applyAlignment="1">
      <alignment horizontal="left" vertical="center" wrapText="1"/>
    </xf>
    <xf numFmtId="0" fontId="5" fillId="3" borderId="170" xfId="0" applyNumberFormat="1" applyFont="1" applyFill="1" applyBorder="1" applyAlignment="1">
      <alignment horizontal="left" vertical="center" wrapText="1"/>
    </xf>
    <xf numFmtId="0" fontId="5" fillId="3" borderId="171" xfId="0" applyNumberFormat="1" applyFont="1" applyFill="1" applyBorder="1" applyAlignment="1">
      <alignment horizontal="left" vertical="center" wrapText="1"/>
    </xf>
    <xf numFmtId="0" fontId="5" fillId="3" borderId="172" xfId="0" applyNumberFormat="1" applyFont="1" applyFill="1" applyBorder="1" applyAlignment="1">
      <alignment horizontal="left" vertical="center" wrapText="1"/>
    </xf>
    <xf numFmtId="0" fontId="5" fillId="3" borderId="173" xfId="0" applyNumberFormat="1" applyFont="1" applyFill="1" applyBorder="1" applyAlignment="1">
      <alignment horizontal="left" vertical="center" wrapText="1"/>
    </xf>
    <xf numFmtId="0" fontId="5" fillId="3" borderId="174" xfId="0" applyNumberFormat="1" applyFont="1" applyFill="1" applyBorder="1" applyAlignment="1">
      <alignment horizontal="left" vertical="center" wrapText="1"/>
    </xf>
    <xf numFmtId="0" fontId="5" fillId="3" borderId="152" xfId="0" applyNumberFormat="1" applyFont="1" applyFill="1" applyBorder="1" applyAlignment="1">
      <alignment horizontal="left" vertical="center" wrapText="1"/>
    </xf>
    <xf numFmtId="0" fontId="5" fillId="3" borderId="153" xfId="0" applyNumberFormat="1" applyFont="1" applyFill="1" applyBorder="1" applyAlignment="1">
      <alignment horizontal="left" vertical="center" wrapText="1"/>
    </xf>
    <xf numFmtId="0" fontId="5" fillId="3" borderId="154" xfId="0" applyNumberFormat="1" applyFont="1" applyFill="1" applyBorder="1" applyAlignment="1">
      <alignment horizontal="left" vertical="center" wrapText="1"/>
    </xf>
    <xf numFmtId="0" fontId="5" fillId="3" borderId="155" xfId="0" applyNumberFormat="1" applyFont="1" applyFill="1" applyBorder="1" applyAlignment="1">
      <alignment horizontal="left" vertical="center" wrapText="1"/>
    </xf>
    <xf numFmtId="0" fontId="5" fillId="3" borderId="156" xfId="0" applyNumberFormat="1" applyFont="1" applyFill="1" applyBorder="1" applyAlignment="1">
      <alignment horizontal="left" vertical="center" wrapText="1"/>
    </xf>
    <xf numFmtId="0" fontId="5" fillId="3" borderId="157" xfId="0" applyNumberFormat="1" applyFont="1" applyFill="1" applyBorder="1" applyAlignment="1">
      <alignment horizontal="left" vertical="center" wrapText="1"/>
    </xf>
    <xf numFmtId="0" fontId="5" fillId="3" borderId="158" xfId="0" applyNumberFormat="1" applyFont="1" applyFill="1" applyBorder="1" applyAlignment="1">
      <alignment horizontal="left" vertical="center" wrapText="1"/>
    </xf>
    <xf numFmtId="0" fontId="5" fillId="3" borderId="159" xfId="0" applyNumberFormat="1" applyFont="1" applyFill="1" applyBorder="1" applyAlignment="1">
      <alignment horizontal="left" vertical="center" wrapText="1"/>
    </xf>
    <xf numFmtId="0" fontId="5" fillId="3" borderId="160" xfId="0" applyNumberFormat="1" applyFont="1" applyFill="1" applyBorder="1" applyAlignment="1">
      <alignment horizontal="left" vertical="center" wrapText="1"/>
    </xf>
    <xf numFmtId="0" fontId="5" fillId="3" borderId="161" xfId="0" applyNumberFormat="1" applyFont="1" applyFill="1" applyBorder="1" applyAlignment="1">
      <alignment horizontal="left" vertical="center" wrapText="1"/>
    </xf>
    <xf numFmtId="0" fontId="5" fillId="3" borderId="162" xfId="0" applyNumberFormat="1" applyFont="1" applyFill="1" applyBorder="1" applyAlignment="1">
      <alignment horizontal="left" vertical="center" wrapText="1"/>
    </xf>
    <xf numFmtId="0" fontId="5" fillId="3" borderId="163" xfId="0" applyNumberFormat="1" applyFont="1" applyFill="1" applyBorder="1" applyAlignment="1">
      <alignment horizontal="left" vertical="center" wrapText="1"/>
    </xf>
    <xf numFmtId="0" fontId="13" fillId="3" borderId="142" xfId="0" applyNumberFormat="1" applyFont="1" applyFill="1" applyBorder="1" applyAlignment="1">
      <alignment horizontal="center" vertical="center" wrapText="1"/>
    </xf>
    <xf numFmtId="0" fontId="13" fillId="3" borderId="149" xfId="0" applyNumberFormat="1" applyFont="1" applyFill="1" applyBorder="1" applyAlignment="1">
      <alignment horizontal="center" vertical="center" wrapText="1"/>
    </xf>
    <xf numFmtId="0" fontId="13" fillId="3" borderId="144" xfId="0" applyNumberFormat="1" applyFont="1" applyFill="1" applyBorder="1" applyAlignment="1">
      <alignment horizontal="center" vertical="center" wrapText="1"/>
    </xf>
    <xf numFmtId="0" fontId="13" fillId="3" borderId="151" xfId="0" applyNumberFormat="1" applyFont="1" applyFill="1" applyBorder="1" applyAlignment="1">
      <alignment horizontal="center" vertical="center" wrapText="1"/>
    </xf>
    <xf numFmtId="0" fontId="13" fillId="3" borderId="143" xfId="0" applyNumberFormat="1" applyFont="1" applyFill="1" applyBorder="1" applyAlignment="1">
      <alignment horizontal="center" vertical="center" wrapText="1"/>
    </xf>
    <xf numFmtId="0" fontId="13" fillId="3" borderId="150" xfId="0" applyNumberFormat="1" applyFont="1" applyFill="1" applyBorder="1" applyAlignment="1">
      <alignment horizontal="center" vertical="center" wrapText="1"/>
    </xf>
    <xf numFmtId="0" fontId="24" fillId="3" borderId="3" xfId="0" applyNumberFormat="1" applyFont="1" applyFill="1" applyBorder="1" applyAlignment="1">
      <alignment horizontal="center" vertical="center" wrapText="1"/>
    </xf>
    <xf numFmtId="0" fontId="24" fillId="3" borderId="935" xfId="0" applyNumberFormat="1" applyFont="1" applyFill="1" applyBorder="1" applyAlignment="1">
      <alignment horizontal="center" vertical="center" wrapText="1"/>
    </xf>
    <xf numFmtId="0" fontId="24" fillId="3" borderId="941" xfId="0" applyNumberFormat="1" applyFont="1" applyFill="1" applyBorder="1" applyAlignment="1">
      <alignment horizontal="center" vertical="center" wrapText="1"/>
    </xf>
    <xf numFmtId="0" fontId="24" fillId="3" borderId="539" xfId="0" applyNumberFormat="1" applyFont="1" applyFill="1" applyBorder="1" applyAlignment="1">
      <alignment horizontal="center" vertical="center" wrapText="1"/>
    </xf>
    <xf numFmtId="0" fontId="24" fillId="3" borderId="545" xfId="0" applyNumberFormat="1" applyFont="1" applyFill="1" applyBorder="1" applyAlignment="1">
      <alignment horizontal="center" vertical="center" wrapText="1"/>
    </xf>
    <xf numFmtId="0" fontId="24" fillId="3" borderId="551" xfId="0" applyNumberFormat="1" applyFont="1" applyFill="1" applyBorder="1" applyAlignment="1">
      <alignment horizontal="center" vertical="center" wrapText="1"/>
    </xf>
    <xf numFmtId="0" fontId="24" fillId="3" borderId="561" xfId="0" applyNumberFormat="1" applyFont="1" applyFill="1" applyBorder="1" applyAlignment="1">
      <alignment horizontal="center" vertical="center" wrapText="1"/>
    </xf>
    <xf numFmtId="0" fontId="24" fillId="3" borderId="571" xfId="0" applyNumberFormat="1" applyFont="1" applyFill="1" applyBorder="1" applyAlignment="1">
      <alignment horizontal="center" vertical="center" wrapText="1"/>
    </xf>
    <xf numFmtId="0" fontId="24" fillId="3" borderId="581" xfId="0" applyNumberFormat="1" applyFont="1" applyFill="1" applyBorder="1" applyAlignment="1">
      <alignment horizontal="center" vertical="center" wrapText="1"/>
    </xf>
    <xf numFmtId="0" fontId="24" fillId="3" borderId="591" xfId="0" applyNumberFormat="1" applyFont="1" applyFill="1" applyBorder="1" applyAlignment="1">
      <alignment horizontal="center" vertical="center" wrapText="1"/>
    </xf>
    <xf numFmtId="0" fontId="24" fillId="3" borderId="601" xfId="0" applyNumberFormat="1" applyFont="1" applyFill="1" applyBorder="1" applyAlignment="1">
      <alignment horizontal="center" vertical="center" wrapText="1"/>
    </xf>
    <xf numFmtId="0" fontId="24" fillId="3" borderId="605" xfId="0" applyNumberFormat="1" applyFont="1" applyFill="1" applyBorder="1" applyAlignment="1">
      <alignment horizontal="center" vertical="center" wrapText="1"/>
    </xf>
    <xf numFmtId="0" fontId="24" fillId="3" borderId="615" xfId="0" applyNumberFormat="1" applyFont="1" applyFill="1" applyBorder="1" applyAlignment="1">
      <alignment horizontal="center" vertical="center" wrapText="1"/>
    </xf>
    <xf numFmtId="0" fontId="24" fillId="3" borderId="625" xfId="0" applyNumberFormat="1" applyFont="1" applyFill="1" applyBorder="1" applyAlignment="1">
      <alignment horizontal="center" vertical="center" wrapText="1"/>
    </xf>
    <xf numFmtId="0" fontId="24" fillId="3" borderId="635" xfId="0" applyNumberFormat="1" applyFont="1" applyFill="1" applyBorder="1" applyAlignment="1">
      <alignment horizontal="center" vertical="center" wrapText="1"/>
    </xf>
    <xf numFmtId="0" fontId="24" fillId="3" borderId="645" xfId="0" applyNumberFormat="1" applyFont="1" applyFill="1" applyBorder="1" applyAlignment="1">
      <alignment horizontal="center" vertical="center" wrapText="1"/>
    </xf>
    <xf numFmtId="0" fontId="24" fillId="3" borderId="655" xfId="0" applyNumberFormat="1" applyFont="1" applyFill="1" applyBorder="1" applyAlignment="1">
      <alignment horizontal="center" vertical="center" wrapText="1"/>
    </xf>
    <xf numFmtId="0" fontId="24" fillId="3" borderId="659" xfId="0" applyNumberFormat="1" applyFont="1" applyFill="1" applyBorder="1" applyAlignment="1">
      <alignment horizontal="center" vertical="center" wrapText="1"/>
    </xf>
    <xf numFmtId="0" fontId="24" fillId="3" borderId="669" xfId="0" applyNumberFormat="1" applyFont="1" applyFill="1" applyBorder="1" applyAlignment="1">
      <alignment horizontal="center" vertical="center" wrapText="1"/>
    </xf>
    <xf numFmtId="0" fontId="24" fillId="3" borderId="679" xfId="0" applyNumberFormat="1" applyFont="1" applyFill="1" applyBorder="1" applyAlignment="1">
      <alignment horizontal="center" vertical="center" wrapText="1"/>
    </xf>
    <xf numFmtId="0" fontId="24" fillId="3" borderId="689" xfId="0" applyNumberFormat="1" applyFont="1" applyFill="1" applyBorder="1" applyAlignment="1">
      <alignment horizontal="center" vertical="center" wrapText="1"/>
    </xf>
    <xf numFmtId="0" fontId="24" fillId="3" borderId="699" xfId="0" applyNumberFormat="1" applyFont="1" applyFill="1" applyBorder="1" applyAlignment="1">
      <alignment horizontal="center" vertical="center" wrapText="1"/>
    </xf>
    <xf numFmtId="0" fontId="24" fillId="3" borderId="878" xfId="0" applyNumberFormat="1" applyFont="1" applyFill="1" applyBorder="1" applyAlignment="1">
      <alignment horizontal="center" vertical="center" wrapText="1"/>
    </xf>
    <xf numFmtId="0" fontId="24" fillId="3" borderId="884" xfId="0" applyNumberFormat="1" applyFont="1" applyFill="1" applyBorder="1" applyAlignment="1">
      <alignment horizontal="center" vertical="center" wrapText="1"/>
    </xf>
    <xf numFmtId="0" fontId="24" fillId="3" borderId="866" xfId="0" applyNumberFormat="1" applyFont="1" applyFill="1" applyBorder="1" applyAlignment="1">
      <alignment horizontal="center" vertical="center" wrapText="1"/>
    </xf>
    <xf numFmtId="0" fontId="24" fillId="3" borderId="872" xfId="0" applyNumberFormat="1" applyFont="1" applyFill="1" applyBorder="1" applyAlignment="1">
      <alignment horizontal="center" vertical="center" wrapText="1"/>
    </xf>
    <xf numFmtId="0" fontId="24" fillId="3" borderId="770" xfId="0" applyNumberFormat="1" applyFont="1" applyFill="1" applyBorder="1" applyAlignment="1">
      <alignment horizontal="center" vertical="center" wrapText="1"/>
    </xf>
    <xf numFmtId="0" fontId="24" fillId="3" borderId="776" xfId="0" applyNumberFormat="1" applyFont="1" applyFill="1" applyBorder="1" applyAlignment="1">
      <alignment horizontal="center" vertical="center" wrapText="1"/>
    </xf>
    <xf numFmtId="0" fontId="24" fillId="3" borderId="453" xfId="0" applyNumberFormat="1" applyFont="1" applyFill="1" applyBorder="1" applyAlignment="1">
      <alignment horizontal="center" vertical="center" wrapText="1"/>
    </xf>
    <xf numFmtId="0" fontId="24" fillId="3" borderId="459" xfId="0" applyNumberFormat="1" applyFont="1" applyFill="1" applyBorder="1" applyAlignment="1">
      <alignment horizontal="center" vertical="center" wrapText="1"/>
    </xf>
    <xf numFmtId="0" fontId="24" fillId="3" borderId="830" xfId="0" applyNumberFormat="1" applyFont="1" applyFill="1" applyBorder="1" applyAlignment="1">
      <alignment horizontal="center" vertical="center" wrapText="1"/>
    </xf>
    <xf numFmtId="0" fontId="24" fillId="3" borderId="836" xfId="0" applyNumberFormat="1" applyFont="1" applyFill="1" applyBorder="1" applyAlignment="1">
      <alignment horizontal="center" vertical="center" wrapText="1"/>
    </xf>
    <xf numFmtId="0" fontId="24" fillId="3" borderId="806" xfId="0" applyNumberFormat="1" applyFont="1" applyFill="1" applyBorder="1" applyAlignment="1">
      <alignment horizontal="center" vertical="center" wrapText="1"/>
    </xf>
    <xf numFmtId="0" fontId="24" fillId="3" borderId="812" xfId="0" applyNumberFormat="1" applyFont="1" applyFill="1" applyBorder="1" applyAlignment="1">
      <alignment horizontal="center" vertical="center" wrapText="1"/>
    </xf>
    <xf numFmtId="0" fontId="24" fillId="3" borderId="709" xfId="0" applyNumberFormat="1" applyFont="1" applyFill="1" applyBorder="1" applyAlignment="1">
      <alignment horizontal="center" vertical="center" wrapText="1"/>
    </xf>
    <xf numFmtId="0" fontId="24" fillId="3" borderId="715" xfId="0" applyNumberFormat="1" applyFont="1" applyFill="1" applyBorder="1" applyAlignment="1">
      <alignment horizontal="center" vertical="center" wrapText="1"/>
    </xf>
    <xf numFmtId="0" fontId="24" fillId="3" borderId="842" xfId="0" applyNumberFormat="1" applyFont="1" applyFill="1" applyBorder="1" applyAlignment="1">
      <alignment horizontal="center" vertical="center" wrapText="1"/>
    </xf>
    <xf numFmtId="0" fontId="24" fillId="3" borderId="848" xfId="0" applyNumberFormat="1" applyFont="1" applyFill="1" applyBorder="1" applyAlignment="1">
      <alignment horizontal="center" vertical="center" wrapText="1"/>
    </xf>
    <xf numFmtId="0" fontId="24" fillId="3" borderId="757" xfId="0" applyNumberFormat="1" applyFont="1" applyFill="1" applyBorder="1" applyAlignment="1">
      <alignment horizontal="center" vertical="center" wrapText="1"/>
    </xf>
    <xf numFmtId="0" fontId="24" fillId="3" borderId="763" xfId="0" applyNumberFormat="1" applyFont="1" applyFill="1" applyBorder="1" applyAlignment="1">
      <alignment horizontal="center" vertical="center" wrapText="1"/>
    </xf>
    <xf numFmtId="0" fontId="24" fillId="3" borderId="923" xfId="0" applyNumberFormat="1" applyFont="1" applyFill="1" applyBorder="1" applyAlignment="1">
      <alignment horizontal="center" vertical="center" wrapText="1"/>
    </xf>
    <xf numFmtId="0" fontId="24" fillId="3" borderId="929" xfId="0" applyNumberFormat="1" applyFont="1" applyFill="1" applyBorder="1" applyAlignment="1">
      <alignment horizontal="center" vertical="center" wrapText="1"/>
    </xf>
    <xf numFmtId="0" fontId="24" fillId="3" borderId="745" xfId="0" applyNumberFormat="1" applyFont="1" applyFill="1" applyBorder="1" applyAlignment="1">
      <alignment horizontal="center" vertical="center" wrapText="1"/>
    </xf>
    <xf numFmtId="0" fontId="24" fillId="3" borderId="751" xfId="0" applyNumberFormat="1" applyFont="1" applyFill="1" applyBorder="1" applyAlignment="1">
      <alignment horizontal="center" vertical="center" wrapText="1"/>
    </xf>
    <xf numFmtId="0" fontId="24" fillId="3" borderId="794" xfId="0" applyNumberFormat="1" applyFont="1" applyFill="1" applyBorder="1" applyAlignment="1">
      <alignment horizontal="center" vertical="center" wrapText="1"/>
    </xf>
    <xf numFmtId="0" fontId="24" fillId="3" borderId="800" xfId="0" applyNumberFormat="1" applyFont="1" applyFill="1" applyBorder="1" applyAlignment="1">
      <alignment horizontal="center" vertical="center" wrapText="1"/>
    </xf>
    <xf numFmtId="0" fontId="24" fillId="3" borderId="890" xfId="0" applyNumberFormat="1" applyFont="1" applyFill="1" applyBorder="1" applyAlignment="1">
      <alignment horizontal="center" vertical="center" wrapText="1"/>
    </xf>
    <xf numFmtId="0" fontId="24" fillId="3" borderId="899" xfId="0" applyNumberFormat="1" applyFont="1" applyFill="1" applyBorder="1" applyAlignment="1">
      <alignment horizontal="center" vertical="center" wrapText="1"/>
    </xf>
    <xf numFmtId="0" fontId="24" fillId="3" borderId="902" xfId="0" applyNumberFormat="1" applyFont="1" applyFill="1" applyBorder="1" applyAlignment="1">
      <alignment horizontal="center" vertical="center" wrapText="1"/>
    </xf>
    <xf numFmtId="0" fontId="24" fillId="3" borderId="911" xfId="0" applyNumberFormat="1" applyFont="1" applyFill="1" applyBorder="1" applyAlignment="1">
      <alignment horizontal="center" vertical="center" wrapText="1"/>
    </xf>
    <xf numFmtId="0" fontId="24" fillId="3" borderId="914" xfId="0" applyNumberFormat="1" applyFont="1" applyFill="1" applyBorder="1" applyAlignment="1">
      <alignment horizontal="center" vertical="center" wrapText="1"/>
    </xf>
    <xf numFmtId="0" fontId="24" fillId="3" borderId="818" xfId="0" applyNumberFormat="1" applyFont="1" applyFill="1" applyBorder="1" applyAlignment="1">
      <alignment horizontal="center" vertical="center" wrapText="1"/>
    </xf>
    <xf numFmtId="0" fontId="24" fillId="3" borderId="824" xfId="0" applyNumberFormat="1" applyFont="1" applyFill="1" applyBorder="1" applyAlignment="1">
      <alignment horizontal="center" vertical="center" wrapText="1"/>
    </xf>
    <xf numFmtId="0" fontId="24" fillId="3" borderId="854" xfId="0" applyNumberFormat="1" applyFont="1" applyFill="1" applyBorder="1" applyAlignment="1">
      <alignment horizontal="center" vertical="center" wrapText="1"/>
    </xf>
    <xf numFmtId="0" fontId="24" fillId="3" borderId="860" xfId="0" applyNumberFormat="1" applyFont="1" applyFill="1" applyBorder="1" applyAlignment="1">
      <alignment horizontal="center" vertical="center" wrapText="1"/>
    </xf>
    <xf numFmtId="0" fontId="24" fillId="3" borderId="733" xfId="0" applyNumberFormat="1" applyFont="1" applyFill="1" applyBorder="1" applyAlignment="1">
      <alignment horizontal="center" vertical="center" wrapText="1"/>
    </xf>
    <xf numFmtId="0" fontId="24" fillId="3" borderId="739" xfId="0" applyNumberFormat="1" applyFont="1" applyFill="1" applyBorder="1" applyAlignment="1">
      <alignment horizontal="center" vertical="center" wrapText="1"/>
    </xf>
    <xf numFmtId="0" fontId="24" fillId="3" borderId="465" xfId="0" applyNumberFormat="1" applyFont="1" applyFill="1" applyBorder="1" applyAlignment="1">
      <alignment horizontal="center" vertical="center" wrapText="1"/>
    </xf>
    <xf numFmtId="0" fontId="24" fillId="3" borderId="471" xfId="0" applyNumberFormat="1" applyFont="1" applyFill="1" applyBorder="1" applyAlignment="1">
      <alignment horizontal="center" vertical="center" wrapText="1"/>
    </xf>
    <xf numFmtId="49" fontId="23" fillId="3" borderId="3" xfId="0" applyNumberFormat="1" applyFont="1" applyFill="1" applyBorder="1" applyAlignment="1">
      <alignment horizontal="center" vertical="center" wrapText="1"/>
    </xf>
    <xf numFmtId="49" fontId="23" fillId="3" borderId="334" xfId="0" applyNumberFormat="1" applyFont="1" applyFill="1" applyBorder="1" applyAlignment="1">
      <alignment horizontal="center" vertical="center" wrapText="1"/>
    </xf>
    <xf numFmtId="49" fontId="23" fillId="3" borderId="340" xfId="0" applyNumberFormat="1" applyFont="1" applyFill="1" applyBorder="1" applyAlignment="1">
      <alignment horizontal="center" vertical="center" wrapText="1"/>
    </xf>
    <xf numFmtId="49" fontId="23" fillId="3" borderId="346" xfId="0" applyNumberFormat="1" applyFont="1" applyFill="1" applyBorder="1" applyAlignment="1">
      <alignment horizontal="center" vertical="center" wrapText="1"/>
    </xf>
    <xf numFmtId="49" fontId="23" fillId="3" borderId="347" xfId="0" applyNumberFormat="1" applyFont="1" applyFill="1" applyBorder="1" applyAlignment="1">
      <alignment horizontal="center" vertical="center" wrapText="1"/>
    </xf>
    <xf numFmtId="49" fontId="23" fillId="3" borderId="357" xfId="0" applyNumberFormat="1" applyFont="1" applyFill="1" applyBorder="1" applyAlignment="1">
      <alignment horizontal="center" vertical="center" wrapText="1"/>
    </xf>
    <xf numFmtId="49" fontId="23" fillId="3" borderId="367" xfId="0" applyNumberFormat="1" applyFont="1" applyFill="1" applyBorder="1" applyAlignment="1">
      <alignment horizontal="center" vertical="center" wrapText="1"/>
    </xf>
    <xf numFmtId="49" fontId="23" fillId="3" borderId="371" xfId="0" applyNumberFormat="1" applyFont="1" applyFill="1" applyBorder="1" applyAlignment="1">
      <alignment horizontal="center" vertical="center" wrapText="1"/>
    </xf>
    <xf numFmtId="49" fontId="23" fillId="3" borderId="381" xfId="0" applyNumberFormat="1" applyFont="1" applyFill="1" applyBorder="1" applyAlignment="1">
      <alignment horizontal="center" vertical="center" wrapText="1"/>
    </xf>
    <xf numFmtId="49" fontId="23" fillId="3" borderId="391" xfId="0" applyNumberFormat="1" applyFont="1" applyFill="1" applyBorder="1" applyAlignment="1">
      <alignment horizontal="center" vertical="center" wrapText="1"/>
    </xf>
    <xf numFmtId="49" fontId="23" fillId="3" borderId="395" xfId="0" applyNumberFormat="1" applyFont="1" applyFill="1" applyBorder="1" applyAlignment="1">
      <alignment horizontal="center" vertical="center" wrapText="1"/>
    </xf>
    <xf numFmtId="49" fontId="23" fillId="3" borderId="405" xfId="0" applyNumberFormat="1" applyFont="1" applyFill="1" applyBorder="1" applyAlignment="1">
      <alignment horizontal="center" vertical="center" wrapText="1"/>
    </xf>
    <xf numFmtId="49" fontId="23" fillId="3" borderId="769" xfId="0" applyNumberFormat="1" applyFont="1" applyFill="1" applyBorder="1" applyAlignment="1">
      <alignment horizontal="center" vertical="center" wrapText="1"/>
    </xf>
    <xf numFmtId="49" fontId="23" fillId="3" borderId="775" xfId="0" applyNumberFormat="1" applyFont="1" applyFill="1" applyBorder="1" applyAlignment="1">
      <alignment horizontal="center" vertical="center" wrapText="1"/>
    </xf>
    <xf numFmtId="49" fontId="23" fillId="3" borderId="732" xfId="0" applyNumberFormat="1" applyFont="1" applyFill="1" applyBorder="1" applyAlignment="1">
      <alignment horizontal="center" vertical="center" wrapText="1"/>
    </xf>
    <xf numFmtId="49" fontId="23" fillId="3" borderId="738" xfId="0" applyNumberFormat="1" applyFont="1" applyFill="1" applyBorder="1" applyAlignment="1">
      <alignment horizontal="center" vertical="center" wrapText="1"/>
    </xf>
    <xf numFmtId="49" fontId="23" fillId="3" borderId="793" xfId="0" applyNumberFormat="1" applyFont="1" applyFill="1" applyBorder="1" applyAlignment="1">
      <alignment horizontal="center" vertical="center" wrapText="1"/>
    </xf>
    <xf numFmtId="49" fontId="23" fillId="3" borderId="799" xfId="0" applyNumberFormat="1" applyFont="1" applyFill="1" applyBorder="1" applyAlignment="1">
      <alignment horizontal="center" vertical="center" wrapText="1"/>
    </xf>
    <xf numFmtId="0" fontId="24" fillId="3" borderId="323" xfId="0" applyNumberFormat="1" applyFont="1" applyFill="1" applyBorder="1" applyAlignment="1">
      <alignment horizontal="center" vertical="center" wrapText="1"/>
    </xf>
    <xf numFmtId="0" fontId="24" fillId="3" borderId="329" xfId="0" applyNumberFormat="1" applyFont="1" applyFill="1" applyBorder="1" applyAlignment="1">
      <alignment horizontal="center" vertical="center" wrapText="1"/>
    </xf>
    <xf numFmtId="0" fontId="24" fillId="3" borderId="527" xfId="0" applyNumberFormat="1" applyFont="1" applyFill="1" applyBorder="1" applyAlignment="1">
      <alignment horizontal="center" vertical="center" wrapText="1"/>
    </xf>
    <xf numFmtId="0" fontId="24" fillId="3" borderId="533" xfId="0" applyNumberFormat="1" applyFont="1" applyFill="1" applyBorder="1" applyAlignment="1">
      <alignment horizontal="center" vertical="center" wrapText="1"/>
    </xf>
    <xf numFmtId="0" fontId="24" fillId="3" borderId="721" xfId="0" applyNumberFormat="1" applyFont="1" applyFill="1" applyBorder="1" applyAlignment="1">
      <alignment horizontal="center" vertical="center" wrapText="1"/>
    </xf>
    <xf numFmtId="0" fontId="24" fillId="3" borderId="727" xfId="0" applyNumberFormat="1" applyFont="1" applyFill="1" applyBorder="1" applyAlignment="1">
      <alignment horizontal="center" vertical="center" wrapText="1"/>
    </xf>
    <xf numFmtId="0" fontId="24" fillId="3" borderId="782" xfId="0" applyNumberFormat="1" applyFont="1" applyFill="1" applyBorder="1" applyAlignment="1">
      <alignment horizontal="center" vertical="center" wrapText="1"/>
    </xf>
    <xf numFmtId="0" fontId="24" fillId="3" borderId="788" xfId="0" applyNumberFormat="1" applyFont="1" applyFill="1" applyBorder="1" applyAlignment="1">
      <alignment horizontal="center" vertical="center" wrapText="1"/>
    </xf>
    <xf numFmtId="0" fontId="24" fillId="3" borderId="346" xfId="0" applyNumberFormat="1" applyFont="1" applyFill="1" applyBorder="1" applyAlignment="1">
      <alignment horizontal="center" vertical="center" wrapText="1"/>
    </xf>
    <xf numFmtId="0" fontId="24" fillId="3" borderId="441" xfId="0" applyNumberFormat="1" applyFont="1" applyFill="1" applyBorder="1" applyAlignment="1">
      <alignment horizontal="center" vertical="center" wrapText="1"/>
    </xf>
    <xf numFmtId="0" fontId="24" fillId="3" borderId="447" xfId="0" applyNumberFormat="1" applyFont="1" applyFill="1" applyBorder="1" applyAlignment="1">
      <alignment horizontal="center" vertical="center" wrapText="1"/>
    </xf>
    <xf numFmtId="0" fontId="24" fillId="3" borderId="416" xfId="0" applyNumberFormat="1" applyFont="1" applyFill="1" applyBorder="1" applyAlignment="1">
      <alignment horizontal="center" vertical="center" wrapText="1"/>
    </xf>
    <xf numFmtId="0" fontId="24" fillId="3" borderId="422" xfId="0" applyNumberFormat="1" applyFont="1" applyFill="1" applyBorder="1" applyAlignment="1">
      <alignment horizontal="center" vertical="center" wrapText="1"/>
    </xf>
    <xf numFmtId="0" fontId="24" fillId="3" borderId="348" xfId="0" applyNumberFormat="1" applyFont="1" applyFill="1" applyBorder="1" applyAlignment="1">
      <alignment horizontal="center" vertical="center" wrapText="1"/>
    </xf>
    <xf numFmtId="0" fontId="24" fillId="3" borderId="358" xfId="0" applyNumberFormat="1" applyFont="1" applyFill="1" applyBorder="1" applyAlignment="1">
      <alignment horizontal="center" vertical="center" wrapText="1"/>
    </xf>
    <xf numFmtId="0" fontId="24" fillId="3" borderId="368" xfId="0" applyNumberFormat="1" applyFont="1" applyFill="1" applyBorder="1" applyAlignment="1">
      <alignment horizontal="center" vertical="center" wrapText="1"/>
    </xf>
    <xf numFmtId="0" fontId="24" fillId="3" borderId="372" xfId="0" applyNumberFormat="1" applyFont="1" applyFill="1" applyBorder="1" applyAlignment="1">
      <alignment horizontal="center" vertical="center" wrapText="1"/>
    </xf>
    <xf numFmtId="0" fontId="24" fillId="3" borderId="382" xfId="0" applyNumberFormat="1" applyFont="1" applyFill="1" applyBorder="1" applyAlignment="1">
      <alignment horizontal="center" vertical="center" wrapText="1"/>
    </xf>
    <xf numFmtId="0" fontId="24" fillId="3" borderId="392" xfId="0" applyNumberFormat="1" applyFont="1" applyFill="1" applyBorder="1" applyAlignment="1">
      <alignment horizontal="center" vertical="center" wrapText="1"/>
    </xf>
    <xf numFmtId="0" fontId="24" fillId="3" borderId="396" xfId="0" applyNumberFormat="1" applyFont="1" applyFill="1" applyBorder="1" applyAlignment="1">
      <alignment horizontal="center" vertical="center" wrapText="1"/>
    </xf>
    <xf numFmtId="0" fontId="24" fillId="3" borderId="406" xfId="0" applyNumberFormat="1" applyFont="1" applyFill="1" applyBorder="1" applyAlignment="1">
      <alignment horizontal="center" vertical="center" wrapText="1"/>
    </xf>
    <xf numFmtId="0" fontId="24" fillId="3" borderId="429" xfId="0" applyNumberFormat="1" applyFont="1" applyFill="1" applyBorder="1" applyAlignment="1">
      <alignment horizontal="center" vertical="center" wrapText="1"/>
    </xf>
    <xf numFmtId="0" fontId="24" fillId="3" borderId="435" xfId="0" applyNumberFormat="1" applyFont="1" applyFill="1" applyBorder="1" applyAlignment="1">
      <alignment horizontal="center" vertical="center" wrapText="1"/>
    </xf>
    <xf numFmtId="0" fontId="24" fillId="3" borderId="335" xfId="0" applyNumberFormat="1" applyFont="1" applyFill="1" applyBorder="1" applyAlignment="1">
      <alignment horizontal="center" vertical="center" wrapText="1"/>
    </xf>
    <xf numFmtId="0" fontId="24" fillId="3" borderId="341" xfId="0" applyNumberFormat="1" applyFont="1" applyFill="1" applyBorder="1" applyAlignment="1">
      <alignment horizontal="center" vertical="center" wrapText="1"/>
    </xf>
    <xf numFmtId="49" fontId="23" fillId="3" borderId="322" xfId="0" applyNumberFormat="1" applyFont="1" applyFill="1" applyBorder="1" applyAlignment="1">
      <alignment horizontal="center" vertical="center" wrapText="1"/>
    </xf>
    <xf numFmtId="49" fontId="23" fillId="3" borderId="328" xfId="0" applyNumberFormat="1" applyFont="1" applyFill="1" applyBorder="1" applyAlignment="1">
      <alignment horizontal="center" vertical="center" wrapText="1"/>
    </xf>
    <xf numFmtId="49" fontId="23" fillId="3" borderId="267" xfId="0" applyNumberFormat="1" applyFont="1" applyFill="1" applyBorder="1" applyAlignment="1">
      <alignment horizontal="center" vertical="center" wrapText="1"/>
    </xf>
    <xf numFmtId="49" fontId="23" fillId="3" borderId="278" xfId="0" applyNumberFormat="1" applyFont="1" applyFill="1" applyBorder="1" applyAlignment="1">
      <alignment horizontal="center" vertical="center" wrapText="1"/>
    </xf>
    <xf numFmtId="49" fontId="23" fillId="3" borderId="1078" xfId="0" applyNumberFormat="1" applyFont="1" applyFill="1" applyBorder="1" applyAlignment="1">
      <alignment horizontal="center" vertical="center" wrapText="1"/>
    </xf>
    <xf numFmtId="49" fontId="23" fillId="3" borderId="1084" xfId="0" applyNumberFormat="1" applyFont="1" applyFill="1" applyBorder="1" applyAlignment="1">
      <alignment horizontal="center" vertical="center" wrapText="1"/>
    </xf>
    <xf numFmtId="49" fontId="23" fillId="3" borderId="1054" xfId="0" applyNumberFormat="1" applyFont="1" applyFill="1" applyBorder="1" applyAlignment="1">
      <alignment horizontal="center" vertical="center" wrapText="1"/>
    </xf>
    <xf numFmtId="49" fontId="23" fillId="3" borderId="1004" xfId="0" applyNumberFormat="1" applyFont="1" applyFill="1" applyBorder="1" applyAlignment="1">
      <alignment horizontal="center" vertical="center" wrapText="1"/>
    </xf>
    <xf numFmtId="49" fontId="23" fillId="3" borderId="1010" xfId="0" applyNumberFormat="1" applyFont="1" applyFill="1" applyBorder="1" applyAlignment="1">
      <alignment horizontal="center" vertical="center" wrapText="1"/>
    </xf>
    <xf numFmtId="49" fontId="23" fillId="3" borderId="980" xfId="0" applyNumberFormat="1" applyFont="1" applyFill="1" applyBorder="1" applyAlignment="1">
      <alignment horizontal="center" vertical="center" wrapText="1"/>
    </xf>
    <xf numFmtId="49" fontId="23" fillId="3" borderId="986" xfId="0" applyNumberFormat="1" applyFont="1" applyFill="1" applyBorder="1" applyAlignment="1">
      <alignment horizontal="center" vertical="center" wrapText="1"/>
    </xf>
    <xf numFmtId="49" fontId="23" fillId="3" borderId="889" xfId="0" applyNumberFormat="1" applyFont="1" applyFill="1" applyBorder="1" applyAlignment="1">
      <alignment horizontal="center" vertical="center" wrapText="1"/>
    </xf>
    <xf numFmtId="49" fontId="23" fillId="3" borderId="898" xfId="0" applyNumberFormat="1" applyFont="1" applyFill="1" applyBorder="1" applyAlignment="1">
      <alignment horizontal="center" vertical="center" wrapText="1"/>
    </xf>
    <xf numFmtId="49" fontId="23" fillId="3" borderId="901" xfId="0" applyNumberFormat="1" applyFont="1" applyFill="1" applyBorder="1" applyAlignment="1">
      <alignment horizontal="center" vertical="center" wrapText="1"/>
    </xf>
    <xf numFmtId="49" fontId="23" fillId="3" borderId="910" xfId="0" applyNumberFormat="1" applyFont="1" applyFill="1" applyBorder="1" applyAlignment="1">
      <alignment horizontal="center" vertical="center" wrapText="1"/>
    </xf>
    <xf numFmtId="49" fontId="23" fillId="3" borderId="913" xfId="0" applyNumberFormat="1" applyFont="1" applyFill="1" applyBorder="1" applyAlignment="1">
      <alignment horizontal="center" vertical="center" wrapText="1"/>
    </xf>
    <xf numFmtId="0" fontId="24" fillId="3" borderId="1103" xfId="0" applyNumberFormat="1" applyFont="1" applyFill="1" applyBorder="1" applyAlignment="1">
      <alignment horizontal="center" vertical="center" wrapText="1"/>
    </xf>
    <xf numFmtId="0" fontId="24" fillId="3" borderId="1109" xfId="0" applyNumberFormat="1" applyFont="1" applyFill="1" applyBorder="1" applyAlignment="1">
      <alignment horizontal="center" vertical="center" wrapText="1"/>
    </xf>
    <xf numFmtId="0" fontId="24" fillId="3" borderId="1091" xfId="0" applyNumberFormat="1" applyFont="1" applyFill="1" applyBorder="1" applyAlignment="1">
      <alignment horizontal="center" vertical="center" wrapText="1"/>
    </xf>
    <xf numFmtId="0" fontId="24" fillId="3" borderId="1097" xfId="0" applyNumberFormat="1" applyFont="1" applyFill="1" applyBorder="1" applyAlignment="1">
      <alignment horizontal="center" vertical="center" wrapText="1"/>
    </xf>
    <xf numFmtId="0" fontId="24" fillId="3" borderId="1079" xfId="0" applyNumberFormat="1" applyFont="1" applyFill="1" applyBorder="1" applyAlignment="1">
      <alignment horizontal="center" vertical="center" wrapText="1"/>
    </xf>
    <xf numFmtId="0" fontId="24" fillId="3" borderId="1085" xfId="0" applyNumberFormat="1" applyFont="1" applyFill="1" applyBorder="1" applyAlignment="1">
      <alignment horizontal="center" vertical="center" wrapText="1"/>
    </xf>
    <xf numFmtId="0" fontId="24" fillId="3" borderId="1067" xfId="0" applyNumberFormat="1" applyFont="1" applyFill="1" applyBorder="1" applyAlignment="1">
      <alignment horizontal="center" vertical="center" wrapText="1"/>
    </xf>
    <xf numFmtId="0" fontId="24" fillId="3" borderId="1073" xfId="0" applyNumberFormat="1" applyFont="1" applyFill="1" applyBorder="1" applyAlignment="1">
      <alignment horizontal="center" vertical="center" wrapText="1"/>
    </xf>
    <xf numFmtId="49" fontId="27" fillId="3" borderId="3" xfId="0" applyNumberFormat="1" applyFont="1" applyFill="1" applyBorder="1" applyAlignment="1">
      <alignment horizontal="left" vertical="center" wrapText="1"/>
    </xf>
    <xf numFmtId="49" fontId="27" fillId="3" borderId="1016" xfId="0" applyNumberFormat="1" applyFont="1" applyFill="1" applyBorder="1" applyAlignment="1">
      <alignment horizontal="left" vertical="center" wrapText="1"/>
    </xf>
    <xf numFmtId="49" fontId="27" fillId="3" borderId="1017" xfId="0" applyNumberFormat="1" applyFont="1" applyFill="1" applyBorder="1" applyAlignment="1">
      <alignment horizontal="left" vertical="center" wrapText="1"/>
    </xf>
    <xf numFmtId="49" fontId="27" fillId="3" borderId="1018" xfId="0" applyNumberFormat="1" applyFont="1" applyFill="1" applyBorder="1" applyAlignment="1">
      <alignment horizontal="left" vertical="center" wrapText="1"/>
    </xf>
    <xf numFmtId="49" fontId="27" fillId="3" borderId="1024" xfId="0" applyNumberFormat="1" applyFont="1" applyFill="1" applyBorder="1" applyAlignment="1">
      <alignment horizontal="left" vertical="center" wrapText="1"/>
    </xf>
    <xf numFmtId="49" fontId="27" fillId="3" borderId="1025" xfId="0" applyNumberFormat="1" applyFont="1" applyFill="1" applyBorder="1" applyAlignment="1">
      <alignment horizontal="left" vertical="center" wrapText="1"/>
    </xf>
    <xf numFmtId="0" fontId="24" fillId="3" borderId="1005" xfId="0" applyNumberFormat="1" applyFont="1" applyFill="1" applyBorder="1" applyAlignment="1">
      <alignment horizontal="center" vertical="center" wrapText="1"/>
    </xf>
    <xf numFmtId="0" fontId="24" fillId="3" borderId="1011" xfId="0" applyNumberFormat="1" applyFont="1" applyFill="1" applyBorder="1" applyAlignment="1">
      <alignment horizontal="center" vertical="center" wrapText="1"/>
    </xf>
    <xf numFmtId="0" fontId="24" fillId="3" borderId="993" xfId="0" applyNumberFormat="1" applyFont="1" applyFill="1" applyBorder="1" applyAlignment="1">
      <alignment horizontal="center" vertical="center" wrapText="1"/>
    </xf>
    <xf numFmtId="0" fontId="24" fillId="3" borderId="999" xfId="0" applyNumberFormat="1" applyFont="1" applyFill="1" applyBorder="1" applyAlignment="1">
      <alignment horizontal="center" vertical="center" wrapText="1"/>
    </xf>
    <xf numFmtId="0" fontId="24" fillId="3" borderId="981" xfId="0" applyNumberFormat="1" applyFont="1" applyFill="1" applyBorder="1" applyAlignment="1">
      <alignment horizontal="center" vertical="center" wrapText="1"/>
    </xf>
    <xf numFmtId="0" fontId="24" fillId="3" borderId="987" xfId="0" applyNumberFormat="1" applyFont="1" applyFill="1" applyBorder="1" applyAlignment="1">
      <alignment horizontal="center" vertical="center" wrapText="1"/>
    </xf>
    <xf numFmtId="0" fontId="24" fillId="3" borderId="971" xfId="0" applyNumberFormat="1" applyFont="1" applyFill="1" applyBorder="1" applyAlignment="1">
      <alignment horizontal="center" vertical="center" wrapText="1"/>
    </xf>
    <xf numFmtId="0" fontId="24" fillId="3" borderId="976" xfId="0" applyNumberFormat="1" applyFont="1" applyFill="1" applyBorder="1" applyAlignment="1">
      <alignment horizontal="center" vertical="center" wrapText="1"/>
    </xf>
    <xf numFmtId="0" fontId="24" fillId="3" borderId="959" xfId="0" applyNumberFormat="1" applyFont="1" applyFill="1" applyBorder="1" applyAlignment="1">
      <alignment horizontal="center" vertical="center" wrapText="1"/>
    </xf>
    <xf numFmtId="0" fontId="24" fillId="3" borderId="965" xfId="0" applyNumberFormat="1" applyFont="1" applyFill="1" applyBorder="1" applyAlignment="1">
      <alignment horizontal="center" vertical="center" wrapText="1"/>
    </xf>
    <xf numFmtId="0" fontId="24" fillId="3" borderId="947" xfId="0" applyNumberFormat="1" applyFont="1" applyFill="1" applyBorder="1" applyAlignment="1">
      <alignment horizontal="center" vertical="center" wrapText="1"/>
    </xf>
    <xf numFmtId="0" fontId="24" fillId="3" borderId="953" xfId="0" applyNumberFormat="1" applyFont="1" applyFill="1" applyBorder="1" applyAlignment="1">
      <alignment horizontal="center" vertical="center" wrapText="1"/>
    </xf>
    <xf numFmtId="49" fontId="23" fillId="3" borderId="865" xfId="0" applyNumberFormat="1" applyFont="1" applyFill="1" applyBorder="1" applyAlignment="1">
      <alignment horizontal="center" vertical="center" wrapText="1"/>
    </xf>
    <xf numFmtId="49" fontId="23" fillId="3" borderId="871" xfId="0" applyNumberFormat="1" applyFont="1" applyFill="1" applyBorder="1" applyAlignment="1">
      <alignment horizontal="center" vertical="center" wrapText="1"/>
    </xf>
    <xf numFmtId="49" fontId="23" fillId="3" borderId="805" xfId="0" applyNumberFormat="1" applyFont="1" applyFill="1" applyBorder="1" applyAlignment="1">
      <alignment horizontal="center" vertical="center" wrapText="1"/>
    </xf>
    <xf numFmtId="49" fontId="23" fillId="3" borderId="811" xfId="0" applyNumberFormat="1" applyFont="1" applyFill="1" applyBorder="1" applyAlignment="1">
      <alignment horizontal="center" vertical="center" wrapText="1"/>
    </xf>
    <xf numFmtId="49" fontId="23" fillId="3" borderId="817" xfId="0" applyNumberFormat="1" applyFont="1" applyFill="1" applyBorder="1" applyAlignment="1">
      <alignment horizontal="center" vertical="center" wrapText="1"/>
    </xf>
    <xf numFmtId="49" fontId="23" fillId="3" borderId="823" xfId="0" applyNumberFormat="1" applyFont="1" applyFill="1" applyBorder="1" applyAlignment="1">
      <alignment horizontal="center" vertical="center" wrapText="1"/>
    </xf>
    <xf numFmtId="49" fontId="23" fillId="3" borderId="934" xfId="0" applyNumberFormat="1" applyFont="1" applyFill="1" applyBorder="1" applyAlignment="1">
      <alignment horizontal="center" vertical="center" wrapText="1"/>
    </xf>
    <xf numFmtId="49" fontId="23" fillId="3" borderId="940" xfId="0" applyNumberFormat="1" applyFont="1" applyFill="1" applyBorder="1" applyAlignment="1">
      <alignment horizontal="center" vertical="center" wrapText="1"/>
    </xf>
    <xf numFmtId="49" fontId="23" fillId="3" borderId="310" xfId="0" applyNumberFormat="1" applyFont="1" applyFill="1" applyBorder="1" applyAlignment="1">
      <alignment horizontal="center" vertical="center" wrapText="1"/>
    </xf>
    <xf numFmtId="49" fontId="23" fillId="3" borderId="992" xfId="0" applyNumberFormat="1" applyFont="1" applyFill="1" applyBorder="1" applyAlignment="1">
      <alignment horizontal="center" vertical="center" wrapText="1"/>
    </xf>
    <xf numFmtId="49" fontId="23" fillId="3" borderId="998" xfId="0" applyNumberFormat="1" applyFont="1" applyFill="1" applyBorder="1" applyAlignment="1">
      <alignment horizontal="center" vertical="center" wrapText="1"/>
    </xf>
    <xf numFmtId="49" fontId="23" fillId="3" borderId="428" xfId="0" applyNumberFormat="1" applyFont="1" applyFill="1" applyBorder="1" applyAlignment="1">
      <alignment horizontal="center" vertical="center" wrapText="1"/>
    </xf>
    <xf numFmtId="49" fontId="23" fillId="3" borderId="434" xfId="0" applyNumberFormat="1" applyFont="1" applyFill="1" applyBorder="1" applyAlignment="1">
      <alignment horizontal="center" vertical="center" wrapText="1"/>
    </xf>
    <xf numFmtId="49" fontId="23" fillId="3" borderId="550" xfId="0" applyNumberFormat="1" applyFont="1" applyFill="1" applyBorder="1" applyAlignment="1">
      <alignment horizontal="center" vertical="center" wrapText="1"/>
    </xf>
    <xf numFmtId="49" fontId="23" fillId="3" borderId="560" xfId="0" applyNumberFormat="1" applyFont="1" applyFill="1" applyBorder="1" applyAlignment="1">
      <alignment horizontal="center" vertical="center" wrapText="1"/>
    </xf>
    <xf numFmtId="49" fontId="23" fillId="3" borderId="570" xfId="0" applyNumberFormat="1" applyFont="1" applyFill="1" applyBorder="1" applyAlignment="1">
      <alignment horizontal="center" vertical="center" wrapText="1"/>
    </xf>
    <xf numFmtId="49" fontId="23" fillId="3" borderId="580" xfId="0" applyNumberFormat="1" applyFont="1" applyFill="1" applyBorder="1" applyAlignment="1">
      <alignment horizontal="center" vertical="center" wrapText="1"/>
    </xf>
    <xf numFmtId="49" fontId="23" fillId="3" borderId="590" xfId="0" applyNumberFormat="1" applyFont="1" applyFill="1" applyBorder="1" applyAlignment="1">
      <alignment horizontal="center" vertical="center" wrapText="1"/>
    </xf>
    <xf numFmtId="49" fontId="23" fillId="3" borderId="600" xfId="0" applyNumberFormat="1" applyFont="1" applyFill="1" applyBorder="1" applyAlignment="1">
      <alignment horizontal="center" vertical="center" wrapText="1"/>
    </xf>
    <xf numFmtId="49" fontId="23" fillId="3" borderId="604" xfId="0" applyNumberFormat="1" applyFont="1" applyFill="1" applyBorder="1" applyAlignment="1">
      <alignment horizontal="center" vertical="center" wrapText="1"/>
    </xf>
    <xf numFmtId="49" fontId="23" fillId="3" borderId="614" xfId="0" applyNumberFormat="1" applyFont="1" applyFill="1" applyBorder="1" applyAlignment="1">
      <alignment horizontal="center" vertical="center" wrapText="1"/>
    </xf>
    <xf numFmtId="49" fontId="23" fillId="3" borderId="624" xfId="0" applyNumberFormat="1" applyFont="1" applyFill="1" applyBorder="1" applyAlignment="1">
      <alignment horizontal="center" vertical="center" wrapText="1"/>
    </xf>
    <xf numFmtId="49" fontId="23" fillId="3" borderId="634" xfId="0" applyNumberFormat="1" applyFont="1" applyFill="1" applyBorder="1" applyAlignment="1">
      <alignment horizontal="center" vertical="center" wrapText="1"/>
    </xf>
    <xf numFmtId="49" fontId="23" fillId="3" borderId="644" xfId="0" applyNumberFormat="1" applyFont="1" applyFill="1" applyBorder="1" applyAlignment="1">
      <alignment horizontal="center" vertical="center" wrapText="1"/>
    </xf>
    <xf numFmtId="49" fontId="23" fillId="3" borderId="654" xfId="0" applyNumberFormat="1" applyFont="1" applyFill="1" applyBorder="1" applyAlignment="1">
      <alignment horizontal="center" vertical="center" wrapText="1"/>
    </xf>
    <xf numFmtId="49" fontId="23" fillId="3" borderId="658" xfId="0" applyNumberFormat="1" applyFont="1" applyFill="1" applyBorder="1" applyAlignment="1">
      <alignment horizontal="center" vertical="center" wrapText="1"/>
    </xf>
    <xf numFmtId="49" fontId="23" fillId="3" borderId="668" xfId="0" applyNumberFormat="1" applyFont="1" applyFill="1" applyBorder="1" applyAlignment="1">
      <alignment horizontal="center" vertical="center" wrapText="1"/>
    </xf>
    <xf numFmtId="49" fontId="23" fillId="3" borderId="678" xfId="0" applyNumberFormat="1" applyFont="1" applyFill="1" applyBorder="1" applyAlignment="1">
      <alignment horizontal="center" vertical="center" wrapText="1"/>
    </xf>
    <xf numFmtId="49" fontId="23" fillId="3" borderId="688" xfId="0" applyNumberFormat="1" applyFont="1" applyFill="1" applyBorder="1" applyAlignment="1">
      <alignment horizontal="center" vertical="center" wrapText="1"/>
    </xf>
    <xf numFmtId="49" fontId="23" fillId="3" borderId="698" xfId="0" applyNumberFormat="1" applyFont="1" applyFill="1" applyBorder="1" applyAlignment="1">
      <alignment horizontal="center" vertical="center" wrapText="1"/>
    </xf>
    <xf numFmtId="49" fontId="23" fillId="3" borderId="853" xfId="0" applyNumberFormat="1" applyFont="1" applyFill="1" applyBorder="1" applyAlignment="1">
      <alignment horizontal="center" vertical="center" wrapText="1"/>
    </xf>
    <xf numFmtId="49" fontId="23" fillId="3" borderId="859" xfId="0" applyNumberFormat="1" applyFont="1" applyFill="1" applyBorder="1" applyAlignment="1">
      <alignment horizontal="center" vertical="center" wrapText="1"/>
    </xf>
    <xf numFmtId="49" fontId="23" fillId="3" borderId="415" xfId="0" applyNumberFormat="1" applyFont="1" applyFill="1" applyBorder="1" applyAlignment="1">
      <alignment horizontal="center" vertical="center" wrapText="1"/>
    </xf>
    <xf numFmtId="49" fontId="23" fillId="3" borderId="421" xfId="0" applyNumberFormat="1" applyFont="1" applyFill="1" applyBorder="1" applyAlignment="1">
      <alignment horizontal="center" vertical="center" wrapText="1"/>
    </xf>
    <xf numFmtId="49" fontId="23" fillId="3" borderId="708" xfId="0" applyNumberFormat="1" applyFont="1" applyFill="1" applyBorder="1" applyAlignment="1">
      <alignment horizontal="center" vertical="center" wrapText="1"/>
    </xf>
    <xf numFmtId="49" fontId="23" fillId="3" borderId="714" xfId="0" applyNumberFormat="1" applyFont="1" applyFill="1" applyBorder="1" applyAlignment="1">
      <alignment horizontal="center" vertical="center" wrapText="1"/>
    </xf>
    <xf numFmtId="49" fontId="23" fillId="3" borderId="922" xfId="0" applyNumberFormat="1" applyFont="1" applyFill="1" applyBorder="1" applyAlignment="1">
      <alignment horizontal="center" vertical="center" wrapText="1"/>
    </xf>
    <xf numFmtId="49" fontId="23" fillId="3" borderId="928" xfId="0" applyNumberFormat="1" applyFont="1" applyFill="1" applyBorder="1" applyAlignment="1">
      <alignment horizontal="center" vertical="center" wrapText="1"/>
    </xf>
    <xf numFmtId="49" fontId="23" fillId="3" borderId="781" xfId="0" applyNumberFormat="1" applyFont="1" applyFill="1" applyBorder="1" applyAlignment="1">
      <alignment horizontal="center" vertical="center" wrapText="1"/>
    </xf>
    <xf numFmtId="49" fontId="23" fillId="3" borderId="787" xfId="0" applyNumberFormat="1" applyFont="1" applyFill="1" applyBorder="1" applyAlignment="1">
      <alignment horizontal="center" vertical="center" wrapText="1"/>
    </xf>
    <xf numFmtId="49" fontId="23" fillId="3" borderId="970" xfId="0" applyNumberFormat="1" applyFont="1" applyFill="1" applyBorder="1" applyAlignment="1">
      <alignment horizontal="center" vertical="center" wrapText="1"/>
    </xf>
    <xf numFmtId="49" fontId="23" fillId="3" borderId="975" xfId="0" applyNumberFormat="1" applyFont="1" applyFill="1" applyBorder="1" applyAlignment="1">
      <alignment horizontal="center" vertical="center" wrapText="1"/>
    </xf>
    <xf numFmtId="49" fontId="23" fillId="3" borderId="1090" xfId="0" applyNumberFormat="1" applyFont="1" applyFill="1" applyBorder="1" applyAlignment="1">
      <alignment horizontal="center" vertical="center" wrapText="1"/>
    </xf>
    <xf numFmtId="49" fontId="23" fillId="3" borderId="1096" xfId="0" applyNumberFormat="1" applyFont="1" applyFill="1" applyBorder="1" applyAlignment="1">
      <alignment horizontal="center" vertical="center" wrapText="1"/>
    </xf>
    <xf numFmtId="49" fontId="23" fillId="3" borderId="1066" xfId="0" applyNumberFormat="1" applyFont="1" applyFill="1" applyBorder="1" applyAlignment="1">
      <alignment horizontal="center" vertical="center" wrapText="1"/>
    </xf>
    <xf numFmtId="49" fontId="23" fillId="3" borderId="1072" xfId="0" applyNumberFormat="1" applyFont="1" applyFill="1" applyBorder="1" applyAlignment="1">
      <alignment horizontal="center" vertical="center" wrapText="1"/>
    </xf>
    <xf numFmtId="49" fontId="23" fillId="3" borderId="829" xfId="0" applyNumberFormat="1" applyFont="1" applyFill="1" applyBorder="1" applyAlignment="1">
      <alignment horizontal="center" vertical="center" wrapText="1"/>
    </xf>
    <xf numFmtId="49" fontId="23" fillId="3" borderId="835" xfId="0" applyNumberFormat="1" applyFont="1" applyFill="1" applyBorder="1" applyAlignment="1">
      <alignment horizontal="center" vertical="center" wrapText="1"/>
    </xf>
    <xf numFmtId="49" fontId="23" fillId="3" borderId="958" xfId="0" applyNumberFormat="1" applyFont="1" applyFill="1" applyBorder="1" applyAlignment="1">
      <alignment horizontal="center" vertical="center" wrapText="1"/>
    </xf>
    <xf numFmtId="49" fontId="23" fillId="3" borderId="964" xfId="0" applyNumberFormat="1" applyFont="1" applyFill="1" applyBorder="1" applyAlignment="1">
      <alignment horizontal="center" vertical="center" wrapText="1"/>
    </xf>
    <xf numFmtId="49" fontId="23" fillId="3" borderId="841" xfId="0" applyNumberFormat="1" applyFont="1" applyFill="1" applyBorder="1" applyAlignment="1">
      <alignment horizontal="center" vertical="center" wrapText="1"/>
    </xf>
    <xf numFmtId="49" fontId="23" fillId="3" borderId="847" xfId="0" applyNumberFormat="1" applyFont="1" applyFill="1" applyBorder="1" applyAlignment="1">
      <alignment horizontal="center" vertical="center" wrapText="1"/>
    </xf>
    <xf numFmtId="49" fontId="23" fillId="3" borderId="514" xfId="0" applyNumberFormat="1" applyFont="1" applyFill="1" applyBorder="1" applyAlignment="1">
      <alignment horizontal="center" vertical="center" wrapText="1"/>
    </xf>
    <xf numFmtId="49" fontId="23" fillId="3" borderId="946" xfId="0" applyNumberFormat="1" applyFont="1" applyFill="1" applyBorder="1" applyAlignment="1">
      <alignment horizontal="center" vertical="center" wrapText="1"/>
    </xf>
    <xf numFmtId="49" fontId="23" fillId="3" borderId="952" xfId="0" applyNumberFormat="1" applyFont="1" applyFill="1" applyBorder="1" applyAlignment="1">
      <alignment horizontal="center" vertical="center" wrapText="1"/>
    </xf>
    <xf numFmtId="49" fontId="23" fillId="3" borderId="440" xfId="0" applyNumberFormat="1" applyFont="1" applyFill="1" applyBorder="1" applyAlignment="1">
      <alignment horizontal="center" vertical="center" wrapText="1"/>
    </xf>
    <xf numFmtId="49" fontId="23" fillId="3" borderId="446" xfId="0" applyNumberFormat="1" applyFont="1" applyFill="1" applyBorder="1" applyAlignment="1">
      <alignment horizontal="center" vertical="center" wrapText="1"/>
    </xf>
    <xf numFmtId="49" fontId="23" fillId="3" borderId="452" xfId="0" applyNumberFormat="1" applyFont="1" applyFill="1" applyBorder="1" applyAlignment="1">
      <alignment horizontal="center" vertical="center" wrapText="1"/>
    </xf>
    <xf numFmtId="49" fontId="23" fillId="3" borderId="458" xfId="0" applyNumberFormat="1" applyFont="1" applyFill="1" applyBorder="1" applyAlignment="1">
      <alignment horizontal="center" vertical="center" wrapText="1"/>
    </xf>
    <xf numFmtId="49" fontId="23" fillId="3" borderId="744" xfId="0" applyNumberFormat="1" applyFont="1" applyFill="1" applyBorder="1" applyAlignment="1">
      <alignment horizontal="center" vertical="center" wrapText="1"/>
    </xf>
    <xf numFmtId="49" fontId="23" fillId="3" borderId="750" xfId="0" applyNumberFormat="1" applyFont="1" applyFill="1" applyBorder="1" applyAlignment="1">
      <alignment horizontal="center" vertical="center" wrapText="1"/>
    </xf>
    <xf numFmtId="0" fontId="23" fillId="3" borderId="3" xfId="0" applyNumberFormat="1" applyFont="1" applyFill="1" applyBorder="1" applyAlignment="1">
      <alignment horizontal="center" vertical="center" wrapText="1"/>
    </xf>
    <xf numFmtId="0" fontId="23" fillId="3" borderId="915" xfId="0" applyNumberFormat="1" applyFont="1" applyFill="1" applyBorder="1" applyAlignment="1">
      <alignment horizontal="center" vertical="center" wrapText="1"/>
    </xf>
    <xf numFmtId="164" fontId="29" fillId="3" borderId="3" xfId="0" applyNumberFormat="1" applyFont="1" applyFill="1" applyBorder="1" applyAlignment="1">
      <alignment horizontal="center" vertical="center" wrapText="1"/>
    </xf>
    <xf numFmtId="164" fontId="29" fillId="3" borderId="916" xfId="0" applyNumberFormat="1" applyFont="1" applyFill="1" applyBorder="1" applyAlignment="1">
      <alignment horizontal="center" vertical="center" wrapText="1"/>
    </xf>
    <xf numFmtId="164" fontId="29" fillId="3" borderId="917" xfId="0" applyNumberFormat="1" applyFont="1" applyFill="1" applyBorder="1" applyAlignment="1">
      <alignment horizontal="center" vertical="center" wrapText="1"/>
    </xf>
    <xf numFmtId="164" fontId="29" fillId="3" borderId="918" xfId="0" applyNumberFormat="1" applyFont="1" applyFill="1" applyBorder="1" applyAlignment="1">
      <alignment horizontal="center" vertical="center" wrapText="1"/>
    </xf>
    <xf numFmtId="164" fontId="29" fillId="3" borderId="919" xfId="0" applyNumberFormat="1" applyFont="1" applyFill="1" applyBorder="1" applyAlignment="1">
      <alignment horizontal="center" vertical="center" wrapText="1"/>
    </xf>
    <xf numFmtId="164" fontId="29" fillId="3" borderId="920" xfId="0" applyNumberFormat="1" applyFont="1" applyFill="1" applyBorder="1" applyAlignment="1">
      <alignment horizontal="center" vertical="center" wrapText="1"/>
    </xf>
    <xf numFmtId="49" fontId="23" fillId="3" borderId="464" xfId="0" applyNumberFormat="1" applyFont="1" applyFill="1" applyBorder="1" applyAlignment="1">
      <alignment horizontal="center" vertical="center" wrapText="1"/>
    </xf>
    <xf numFmtId="49" fontId="23" fillId="3" borderId="470" xfId="0" applyNumberFormat="1" applyFont="1" applyFill="1" applyBorder="1" applyAlignment="1">
      <alignment horizontal="center" vertical="center" wrapText="1"/>
    </xf>
    <xf numFmtId="49" fontId="23" fillId="3" borderId="756" xfId="0" applyNumberFormat="1" applyFont="1" applyFill="1" applyBorder="1" applyAlignment="1">
      <alignment horizontal="center" vertical="center" wrapText="1"/>
    </xf>
    <xf numFmtId="49" fontId="23" fillId="3" borderId="762" xfId="0" applyNumberFormat="1" applyFont="1" applyFill="1" applyBorder="1" applyAlignment="1">
      <alignment horizontal="center" vertical="center" wrapText="1"/>
    </xf>
    <xf numFmtId="49" fontId="23" fillId="3" borderId="526" xfId="0" applyNumberFormat="1" applyFont="1" applyFill="1" applyBorder="1" applyAlignment="1">
      <alignment horizontal="center" vertical="center" wrapText="1"/>
    </xf>
    <xf numFmtId="49" fontId="23" fillId="3" borderId="532" xfId="0" applyNumberFormat="1" applyFont="1" applyFill="1" applyBorder="1" applyAlignment="1">
      <alignment horizontal="center" vertical="center" wrapText="1"/>
    </xf>
    <xf numFmtId="49" fontId="23" fillId="3" borderId="720" xfId="0" applyNumberFormat="1" applyFont="1" applyFill="1" applyBorder="1" applyAlignment="1">
      <alignment horizontal="center" vertical="center" wrapText="1"/>
    </xf>
    <xf numFmtId="49" fontId="23" fillId="3" borderId="726" xfId="0" applyNumberFormat="1" applyFont="1" applyFill="1" applyBorder="1" applyAlignment="1">
      <alignment horizontal="center" vertical="center" wrapText="1"/>
    </xf>
    <xf numFmtId="49" fontId="23" fillId="3" borderId="538" xfId="0" applyNumberFormat="1" applyFont="1" applyFill="1" applyBorder="1" applyAlignment="1">
      <alignment horizontal="center" vertical="center" wrapText="1"/>
    </xf>
    <xf numFmtId="49" fontId="23" fillId="3" borderId="544" xfId="0" applyNumberFormat="1" applyFont="1" applyFill="1" applyBorder="1" applyAlignment="1">
      <alignment horizontal="center" vertical="center" wrapText="1"/>
    </xf>
    <xf numFmtId="49" fontId="23" fillId="3" borderId="877" xfId="0" applyNumberFormat="1" applyFont="1" applyFill="1" applyBorder="1" applyAlignment="1">
      <alignment horizontal="center" vertical="center" wrapText="1"/>
    </xf>
    <xf numFmtId="49" fontId="23" fillId="3" borderId="883" xfId="0" applyNumberFormat="1" applyFont="1" applyFill="1" applyBorder="1" applyAlignment="1">
      <alignment horizontal="center" vertical="center" wrapText="1"/>
    </xf>
    <xf numFmtId="164" fontId="29" fillId="3" borderId="896" xfId="0" applyNumberFormat="1" applyFont="1" applyFill="1" applyBorder="1" applyAlignment="1">
      <alignment horizontal="center" vertical="center" wrapText="1"/>
    </xf>
    <xf numFmtId="164" fontId="29" fillId="3" borderId="895" xfId="0" applyNumberFormat="1" applyFont="1" applyFill="1" applyBorder="1" applyAlignment="1">
      <alignment horizontal="center" vertical="center" wrapText="1"/>
    </xf>
    <xf numFmtId="164" fontId="29" fillId="3" borderId="894" xfId="0" applyNumberFormat="1" applyFont="1" applyFill="1" applyBorder="1" applyAlignment="1">
      <alignment horizontal="center" vertical="center" wrapText="1"/>
    </xf>
    <xf numFmtId="164" fontId="29" fillId="3" borderId="908" xfId="0" applyNumberFormat="1" applyFont="1" applyFill="1" applyBorder="1" applyAlignment="1">
      <alignment horizontal="center" vertical="center" wrapText="1"/>
    </xf>
    <xf numFmtId="164" fontId="29" fillId="3" borderId="907" xfId="0" applyNumberFormat="1" applyFont="1" applyFill="1" applyBorder="1" applyAlignment="1">
      <alignment horizontal="center" vertical="center" wrapText="1"/>
    </xf>
    <xf numFmtId="164" fontId="29" fillId="3" borderId="906" xfId="0" applyNumberFormat="1" applyFont="1" applyFill="1" applyBorder="1" applyAlignment="1">
      <alignment horizontal="center" vertical="center" wrapText="1"/>
    </xf>
    <xf numFmtId="164" fontId="29" fillId="3" borderId="893" xfId="0" applyNumberFormat="1" applyFont="1" applyFill="1" applyBorder="1" applyAlignment="1">
      <alignment horizontal="center" vertical="center" wrapText="1"/>
    </xf>
    <xf numFmtId="164" fontId="29" fillId="3" borderId="892" xfId="0" applyNumberFormat="1" applyFont="1" applyFill="1" applyBorder="1" applyAlignment="1">
      <alignment horizontal="center" vertical="center" wrapText="1"/>
    </xf>
    <xf numFmtId="0" fontId="23" fillId="3" borderId="891" xfId="0" applyNumberFormat="1" applyFont="1" applyFill="1" applyBorder="1" applyAlignment="1">
      <alignment horizontal="center" vertical="center" wrapText="1"/>
    </xf>
    <xf numFmtId="164" fontId="29" fillId="3" borderId="904" xfId="0" applyNumberFormat="1" applyFont="1" applyFill="1" applyBorder="1" applyAlignment="1">
      <alignment horizontal="center" vertical="center" wrapText="1"/>
    </xf>
    <xf numFmtId="0" fontId="23" fillId="3" borderId="903" xfId="0" applyNumberFormat="1" applyFont="1" applyFill="1" applyBorder="1" applyAlignment="1">
      <alignment horizontal="center" vertical="center" wrapText="1"/>
    </xf>
    <xf numFmtId="164" fontId="29" fillId="3" borderId="905" xfId="0" applyNumberFormat="1" applyFont="1" applyFill="1" applyBorder="1" applyAlignment="1">
      <alignment horizontal="center" vertical="center" wrapText="1"/>
    </xf>
    <xf numFmtId="0" fontId="23" fillId="3" borderId="397" xfId="0" applyNumberFormat="1" applyFont="1" applyFill="1" applyBorder="1" applyAlignment="1">
      <alignment horizontal="center" vertical="center" wrapText="1"/>
    </xf>
    <xf numFmtId="0" fontId="23" fillId="3" borderId="407" xfId="0" applyNumberFormat="1" applyFont="1" applyFill="1" applyBorder="1" applyAlignment="1">
      <alignment horizontal="center" vertical="center" wrapText="1"/>
    </xf>
    <xf numFmtId="164" fontId="23" fillId="3" borderId="3" xfId="0" applyNumberFormat="1" applyFont="1" applyFill="1" applyBorder="1" applyAlignment="1">
      <alignment horizontal="center" vertical="center" wrapText="1"/>
    </xf>
    <xf numFmtId="164" fontId="23" fillId="3" borderId="398" xfId="0" applyNumberFormat="1" applyFont="1" applyFill="1" applyBorder="1" applyAlignment="1">
      <alignment horizontal="center" vertical="center" wrapText="1"/>
    </xf>
    <xf numFmtId="164" fontId="23" fillId="3" borderId="408" xfId="0" applyNumberFormat="1" applyFont="1" applyFill="1" applyBorder="1" applyAlignment="1">
      <alignment horizontal="center" vertical="center" wrapText="1"/>
    </xf>
    <xf numFmtId="0" fontId="23" fillId="3" borderId="373" xfId="0" applyNumberFormat="1" applyFont="1" applyFill="1" applyBorder="1" applyAlignment="1">
      <alignment horizontal="center" vertical="center" wrapText="1"/>
    </xf>
    <xf numFmtId="0" fontId="23" fillId="3" borderId="383" xfId="0" applyNumberFormat="1" applyFont="1" applyFill="1" applyBorder="1" applyAlignment="1">
      <alignment horizontal="center" vertical="center" wrapText="1"/>
    </xf>
    <xf numFmtId="164" fontId="23" fillId="3" borderId="374" xfId="0" applyNumberFormat="1" applyFont="1" applyFill="1" applyBorder="1" applyAlignment="1">
      <alignment horizontal="center" vertical="center" wrapText="1"/>
    </xf>
    <xf numFmtId="164" fontId="23" fillId="3" borderId="384" xfId="0" applyNumberFormat="1" applyFont="1" applyFill="1" applyBorder="1" applyAlignment="1">
      <alignment horizontal="center" vertical="center" wrapText="1"/>
    </xf>
    <xf numFmtId="164" fontId="23" fillId="3" borderId="399" xfId="0" applyNumberFormat="1" applyFont="1" applyFill="1" applyBorder="1" applyAlignment="1">
      <alignment horizontal="center" vertical="center" wrapText="1"/>
    </xf>
    <xf numFmtId="164" fontId="23" fillId="3" borderId="409" xfId="0" applyNumberFormat="1" applyFont="1" applyFill="1" applyBorder="1" applyAlignment="1">
      <alignment horizontal="center" vertical="center" wrapText="1"/>
    </xf>
    <xf numFmtId="164" fontId="23" fillId="3" borderId="375" xfId="0" applyNumberFormat="1" applyFont="1" applyFill="1" applyBorder="1" applyAlignment="1">
      <alignment horizontal="center" vertical="center" wrapText="1"/>
    </xf>
    <xf numFmtId="164" fontId="23" fillId="3" borderId="385" xfId="0" applyNumberFormat="1" applyFont="1" applyFill="1" applyBorder="1" applyAlignment="1">
      <alignment horizontal="center" vertical="center" wrapText="1"/>
    </xf>
    <xf numFmtId="0" fontId="23" fillId="3" borderId="349" xfId="0" applyNumberFormat="1" applyFont="1" applyFill="1" applyBorder="1" applyAlignment="1">
      <alignment horizontal="center" vertical="center" wrapText="1"/>
    </xf>
    <xf numFmtId="0" fontId="23" fillId="3" borderId="359" xfId="0" applyNumberFormat="1" applyFont="1" applyFill="1" applyBorder="1" applyAlignment="1">
      <alignment horizontal="center" vertical="center" wrapText="1"/>
    </xf>
    <xf numFmtId="164" fontId="23" fillId="3" borderId="350" xfId="0" applyNumberFormat="1" applyFont="1" applyFill="1" applyBorder="1" applyAlignment="1">
      <alignment horizontal="center" vertical="center" wrapText="1"/>
    </xf>
    <xf numFmtId="164" fontId="23" fillId="3" borderId="360" xfId="0" applyNumberFormat="1" applyFont="1" applyFill="1" applyBorder="1" applyAlignment="1">
      <alignment horizontal="center" vertical="center" wrapText="1"/>
    </xf>
    <xf numFmtId="164" fontId="23" fillId="3" borderId="351" xfId="0" applyNumberFormat="1" applyFont="1" applyFill="1" applyBorder="1" applyAlignment="1">
      <alignment horizontal="center" vertical="center" wrapText="1"/>
    </xf>
    <xf numFmtId="164" fontId="23" fillId="3" borderId="361" xfId="0" applyNumberFormat="1" applyFont="1" applyFill="1" applyBorder="1" applyAlignment="1">
      <alignment horizontal="center" vertical="center" wrapText="1"/>
    </xf>
    <xf numFmtId="164" fontId="29" fillId="3" borderId="663" xfId="0" applyNumberFormat="1" applyFont="1" applyFill="1" applyBorder="1" applyAlignment="1">
      <alignment horizontal="center" vertical="center" wrapText="1"/>
    </xf>
    <xf numFmtId="164" fontId="29" fillId="3" borderId="673" xfId="0" applyNumberFormat="1" applyFont="1" applyFill="1" applyBorder="1" applyAlignment="1">
      <alignment horizontal="center" vertical="center" wrapText="1"/>
    </xf>
    <xf numFmtId="164" fontId="29" fillId="3" borderId="683" xfId="0" applyNumberFormat="1" applyFont="1" applyFill="1" applyBorder="1" applyAlignment="1">
      <alignment horizontal="center" vertical="center" wrapText="1"/>
    </xf>
    <xf numFmtId="164" fontId="29" fillId="3" borderId="693" xfId="0" applyNumberFormat="1" applyFont="1" applyFill="1" applyBorder="1" applyAlignment="1">
      <alignment horizontal="center" vertical="center" wrapText="1"/>
    </xf>
    <xf numFmtId="164" fontId="29" fillId="3" borderId="703" xfId="0" applyNumberFormat="1" applyFont="1" applyFill="1" applyBorder="1" applyAlignment="1">
      <alignment horizontal="center" vertical="center" wrapText="1"/>
    </xf>
    <xf numFmtId="164" fontId="29" fillId="3" borderId="557" xfId="0" applyNumberFormat="1" applyFont="1" applyFill="1" applyBorder="1" applyAlignment="1">
      <alignment horizontal="center" vertical="center" wrapText="1"/>
    </xf>
    <xf numFmtId="164" fontId="29" fillId="3" borderId="567" xfId="0" applyNumberFormat="1" applyFont="1" applyFill="1" applyBorder="1" applyAlignment="1">
      <alignment horizontal="center" vertical="center" wrapText="1"/>
    </xf>
    <xf numFmtId="164" fontId="29" fillId="3" borderId="577" xfId="0" applyNumberFormat="1" applyFont="1" applyFill="1" applyBorder="1" applyAlignment="1">
      <alignment horizontal="center" vertical="center" wrapText="1"/>
    </xf>
    <xf numFmtId="164" fontId="29" fillId="3" borderId="587" xfId="0" applyNumberFormat="1" applyFont="1" applyFill="1" applyBorder="1" applyAlignment="1">
      <alignment horizontal="center" vertical="center" wrapText="1"/>
    </xf>
    <xf numFmtId="164" fontId="29" fillId="3" borderId="597" xfId="0" applyNumberFormat="1" applyFont="1" applyFill="1" applyBorder="1" applyAlignment="1">
      <alignment horizontal="center" vertical="center" wrapText="1"/>
    </xf>
    <xf numFmtId="0" fontId="23" fillId="3" borderId="552" xfId="0" applyNumberFormat="1" applyFont="1" applyFill="1" applyBorder="1" applyAlignment="1">
      <alignment horizontal="center" vertical="center" wrapText="1"/>
    </xf>
    <xf numFmtId="0" fontId="23" fillId="3" borderId="562" xfId="0" applyNumberFormat="1" applyFont="1" applyFill="1" applyBorder="1" applyAlignment="1">
      <alignment horizontal="center" vertical="center" wrapText="1"/>
    </xf>
    <xf numFmtId="0" fontId="23" fillId="3" borderId="572" xfId="0" applyNumberFormat="1" applyFont="1" applyFill="1" applyBorder="1" applyAlignment="1">
      <alignment horizontal="center" vertical="center" wrapText="1"/>
    </xf>
    <xf numFmtId="0" fontId="23" fillId="3" borderId="582" xfId="0" applyNumberFormat="1" applyFont="1" applyFill="1" applyBorder="1" applyAlignment="1">
      <alignment horizontal="center" vertical="center" wrapText="1"/>
    </xf>
    <xf numFmtId="0" fontId="23" fillId="3" borderId="592" xfId="0" applyNumberFormat="1" applyFont="1" applyFill="1" applyBorder="1" applyAlignment="1">
      <alignment horizontal="center" vertical="center" wrapText="1"/>
    </xf>
    <xf numFmtId="164" fontId="29" fillId="3" borderId="553" xfId="0" applyNumberFormat="1" applyFont="1" applyFill="1" applyBorder="1" applyAlignment="1">
      <alignment horizontal="center" vertical="center" wrapText="1"/>
    </xf>
    <xf numFmtId="164" fontId="29" fillId="3" borderId="563" xfId="0" applyNumberFormat="1" applyFont="1" applyFill="1" applyBorder="1" applyAlignment="1">
      <alignment horizontal="center" vertical="center" wrapText="1"/>
    </xf>
    <xf numFmtId="164" fontId="29" fillId="3" borderId="573" xfId="0" applyNumberFormat="1" applyFont="1" applyFill="1" applyBorder="1" applyAlignment="1">
      <alignment horizontal="center" vertical="center" wrapText="1"/>
    </xf>
    <xf numFmtId="164" fontId="29" fillId="3" borderId="583" xfId="0" applyNumberFormat="1" applyFont="1" applyFill="1" applyBorder="1" applyAlignment="1">
      <alignment horizontal="center" vertical="center" wrapText="1"/>
    </xf>
    <xf numFmtId="164" fontId="29" fillId="3" borderId="593" xfId="0" applyNumberFormat="1" applyFont="1" applyFill="1" applyBorder="1" applyAlignment="1">
      <alignment horizontal="center" vertical="center" wrapText="1"/>
    </xf>
    <xf numFmtId="0" fontId="23" fillId="3" borderId="606" xfId="0" applyNumberFormat="1" applyFont="1" applyFill="1" applyBorder="1" applyAlignment="1">
      <alignment horizontal="center" vertical="center" wrapText="1"/>
    </xf>
    <xf numFmtId="0" fontId="23" fillId="3" borderId="616" xfId="0" applyNumberFormat="1" applyFont="1" applyFill="1" applyBorder="1" applyAlignment="1">
      <alignment horizontal="center" vertical="center" wrapText="1"/>
    </xf>
    <xf numFmtId="0" fontId="23" fillId="3" borderId="626" xfId="0" applyNumberFormat="1" applyFont="1" applyFill="1" applyBorder="1" applyAlignment="1">
      <alignment horizontal="center" vertical="center" wrapText="1"/>
    </xf>
    <xf numFmtId="0" fontId="23" fillId="3" borderId="636" xfId="0" applyNumberFormat="1" applyFont="1" applyFill="1" applyBorder="1" applyAlignment="1">
      <alignment horizontal="center" vertical="center" wrapText="1"/>
    </xf>
    <xf numFmtId="0" fontId="23" fillId="3" borderId="646" xfId="0" applyNumberFormat="1" applyFont="1" applyFill="1" applyBorder="1" applyAlignment="1">
      <alignment horizontal="center" vertical="center" wrapText="1"/>
    </xf>
    <xf numFmtId="0" fontId="23" fillId="3" borderId="660" xfId="0" applyNumberFormat="1" applyFont="1" applyFill="1" applyBorder="1" applyAlignment="1">
      <alignment horizontal="center" vertical="center" wrapText="1"/>
    </xf>
    <xf numFmtId="0" fontId="23" fillId="3" borderId="670" xfId="0" applyNumberFormat="1" applyFont="1" applyFill="1" applyBorder="1" applyAlignment="1">
      <alignment horizontal="center" vertical="center" wrapText="1"/>
    </xf>
    <xf numFmtId="0" fontId="23" fillId="3" borderId="680" xfId="0" applyNumberFormat="1" applyFont="1" applyFill="1" applyBorder="1" applyAlignment="1">
      <alignment horizontal="center" vertical="center" wrapText="1"/>
    </xf>
    <xf numFmtId="0" fontId="23" fillId="3" borderId="690" xfId="0" applyNumberFormat="1" applyFont="1" applyFill="1" applyBorder="1" applyAlignment="1">
      <alignment horizontal="center" vertical="center" wrapText="1"/>
    </xf>
    <xf numFmtId="0" fontId="23" fillId="3" borderId="700" xfId="0" applyNumberFormat="1" applyFont="1" applyFill="1" applyBorder="1" applyAlignment="1">
      <alignment horizontal="center" vertical="center" wrapText="1"/>
    </xf>
    <xf numFmtId="164" fontId="29" fillId="3" borderId="607" xfId="0" applyNumberFormat="1" applyFont="1" applyFill="1" applyBorder="1" applyAlignment="1">
      <alignment horizontal="center" vertical="center" wrapText="1"/>
    </xf>
    <xf numFmtId="164" fontId="29" fillId="3" borderId="617" xfId="0" applyNumberFormat="1" applyFont="1" applyFill="1" applyBorder="1" applyAlignment="1">
      <alignment horizontal="center" vertical="center" wrapText="1"/>
    </xf>
    <xf numFmtId="164" fontId="29" fillId="3" borderId="627" xfId="0" applyNumberFormat="1" applyFont="1" applyFill="1" applyBorder="1" applyAlignment="1">
      <alignment horizontal="center" vertical="center" wrapText="1"/>
    </xf>
    <xf numFmtId="164" fontId="29" fillId="3" borderId="637" xfId="0" applyNumberFormat="1" applyFont="1" applyFill="1" applyBorder="1" applyAlignment="1">
      <alignment horizontal="center" vertical="center" wrapText="1"/>
    </xf>
    <xf numFmtId="164" fontId="29" fillId="3" borderId="647" xfId="0" applyNumberFormat="1" applyFont="1" applyFill="1" applyBorder="1" applyAlignment="1">
      <alignment horizontal="center" vertical="center" wrapText="1"/>
    </xf>
    <xf numFmtId="164" fontId="29" fillId="3" borderId="661" xfId="0" applyNumberFormat="1" applyFont="1" applyFill="1" applyBorder="1" applyAlignment="1">
      <alignment horizontal="center" vertical="center" wrapText="1"/>
    </xf>
    <xf numFmtId="164" fontId="29" fillId="3" borderId="671" xfId="0" applyNumberFormat="1" applyFont="1" applyFill="1" applyBorder="1" applyAlignment="1">
      <alignment horizontal="center" vertical="center" wrapText="1"/>
    </xf>
    <xf numFmtId="164" fontId="29" fillId="3" borderId="681" xfId="0" applyNumberFormat="1" applyFont="1" applyFill="1" applyBorder="1" applyAlignment="1">
      <alignment horizontal="center" vertical="center" wrapText="1"/>
    </xf>
    <xf numFmtId="164" fontId="29" fillId="3" borderId="691" xfId="0" applyNumberFormat="1" applyFont="1" applyFill="1" applyBorder="1" applyAlignment="1">
      <alignment horizontal="center" vertical="center" wrapText="1"/>
    </xf>
    <xf numFmtId="164" fontId="29" fillId="3" borderId="701" xfId="0" applyNumberFormat="1" applyFont="1" applyFill="1" applyBorder="1" applyAlignment="1">
      <alignment horizontal="center" vertical="center" wrapText="1"/>
    </xf>
    <xf numFmtId="164" fontId="29" fillId="3" borderId="662" xfId="0" applyNumberFormat="1" applyFont="1" applyFill="1" applyBorder="1" applyAlignment="1">
      <alignment horizontal="center" vertical="center" wrapText="1"/>
    </xf>
    <xf numFmtId="164" fontId="29" fillId="3" borderId="672" xfId="0" applyNumberFormat="1" applyFont="1" applyFill="1" applyBorder="1" applyAlignment="1">
      <alignment horizontal="center" vertical="center" wrapText="1"/>
    </xf>
    <xf numFmtId="164" fontId="29" fillId="3" borderId="682" xfId="0" applyNumberFormat="1" applyFont="1" applyFill="1" applyBorder="1" applyAlignment="1">
      <alignment horizontal="center" vertical="center" wrapText="1"/>
    </xf>
    <xf numFmtId="164" fontId="29" fillId="3" borderId="692" xfId="0" applyNumberFormat="1" applyFont="1" applyFill="1" applyBorder="1" applyAlignment="1">
      <alignment horizontal="center" vertical="center" wrapText="1"/>
    </xf>
    <xf numFmtId="164" fontId="29" fillId="3" borderId="702" xfId="0" applyNumberFormat="1" applyFont="1" applyFill="1" applyBorder="1" applyAlignment="1">
      <alignment horizontal="center" vertical="center" wrapText="1"/>
    </xf>
    <xf numFmtId="164" fontId="29" fillId="3" borderId="608" xfId="0" applyNumberFormat="1" applyFont="1" applyFill="1" applyBorder="1" applyAlignment="1">
      <alignment horizontal="center" vertical="center" wrapText="1"/>
    </xf>
    <xf numFmtId="164" fontId="29" fillId="3" borderId="618" xfId="0" applyNumberFormat="1" applyFont="1" applyFill="1" applyBorder="1" applyAlignment="1">
      <alignment horizontal="center" vertical="center" wrapText="1"/>
    </xf>
    <xf numFmtId="164" fontId="29" fillId="3" borderId="628" xfId="0" applyNumberFormat="1" applyFont="1" applyFill="1" applyBorder="1" applyAlignment="1">
      <alignment horizontal="center" vertical="center" wrapText="1"/>
    </xf>
    <xf numFmtId="164" fontId="29" fillId="3" borderId="638" xfId="0" applyNumberFormat="1" applyFont="1" applyFill="1" applyBorder="1" applyAlignment="1">
      <alignment horizontal="center" vertical="center" wrapText="1"/>
    </xf>
    <xf numFmtId="164" fontId="29" fillId="3" borderId="648" xfId="0" applyNumberFormat="1" applyFont="1" applyFill="1" applyBorder="1" applyAlignment="1">
      <alignment horizontal="center" vertical="center" wrapText="1"/>
    </xf>
    <xf numFmtId="164" fontId="29" fillId="3" borderId="554" xfId="0" applyNumberFormat="1" applyFont="1" applyFill="1" applyBorder="1" applyAlignment="1">
      <alignment horizontal="center" vertical="center" wrapText="1"/>
    </xf>
    <xf numFmtId="164" fontId="29" fillId="3" borderId="564" xfId="0" applyNumberFormat="1" applyFont="1" applyFill="1" applyBorder="1" applyAlignment="1">
      <alignment horizontal="center" vertical="center" wrapText="1"/>
    </xf>
    <xf numFmtId="164" fontId="29" fillId="3" borderId="574" xfId="0" applyNumberFormat="1" applyFont="1" applyFill="1" applyBorder="1" applyAlignment="1">
      <alignment horizontal="center" vertical="center" wrapText="1"/>
    </xf>
    <xf numFmtId="164" fontId="29" fillId="3" borderId="584" xfId="0" applyNumberFormat="1" applyFont="1" applyFill="1" applyBorder="1" applyAlignment="1">
      <alignment horizontal="center" vertical="center" wrapText="1"/>
    </xf>
    <xf numFmtId="164" fontId="29" fillId="3" borderId="594" xfId="0" applyNumberFormat="1" applyFont="1" applyFill="1" applyBorder="1" applyAlignment="1">
      <alignment horizontal="center" vertical="center" wrapText="1"/>
    </xf>
    <xf numFmtId="164" fontId="23" fillId="3" borderId="354" xfId="0" applyNumberFormat="1" applyFont="1" applyFill="1" applyBorder="1" applyAlignment="1">
      <alignment horizontal="center" vertical="center" wrapText="1"/>
    </xf>
    <xf numFmtId="164" fontId="23" fillId="3" borderId="364" xfId="0" applyNumberFormat="1" applyFont="1" applyFill="1" applyBorder="1" applyAlignment="1">
      <alignment horizontal="center" vertical="center" wrapText="1"/>
    </xf>
    <xf numFmtId="164" fontId="23" fillId="3" borderId="353" xfId="0" applyNumberFormat="1" applyFont="1" applyFill="1" applyBorder="1" applyAlignment="1">
      <alignment horizontal="center" vertical="center" wrapText="1"/>
    </xf>
    <xf numFmtId="164" fontId="23" fillId="3" borderId="363" xfId="0" applyNumberFormat="1" applyFont="1" applyFill="1" applyBorder="1" applyAlignment="1">
      <alignment horizontal="center" vertical="center" wrapText="1"/>
    </xf>
    <xf numFmtId="164" fontId="23" fillId="3" borderId="352" xfId="0" applyNumberFormat="1" applyFont="1" applyFill="1" applyBorder="1" applyAlignment="1">
      <alignment horizontal="center" vertical="center" wrapText="1"/>
    </xf>
    <xf numFmtId="164" fontId="23" fillId="3" borderId="362" xfId="0" applyNumberFormat="1" applyFont="1" applyFill="1" applyBorder="1" applyAlignment="1">
      <alignment horizontal="center" vertical="center" wrapText="1"/>
    </xf>
    <xf numFmtId="164" fontId="23" fillId="3" borderId="378" xfId="0" applyNumberFormat="1" applyFont="1" applyFill="1" applyBorder="1" applyAlignment="1">
      <alignment horizontal="center" vertical="center" wrapText="1"/>
    </xf>
    <xf numFmtId="164" fontId="23" fillId="3" borderId="388" xfId="0" applyNumberFormat="1" applyFont="1" applyFill="1" applyBorder="1" applyAlignment="1">
      <alignment horizontal="center" vertical="center" wrapText="1"/>
    </xf>
    <xf numFmtId="164" fontId="23" fillId="3" borderId="377" xfId="0" applyNumberFormat="1" applyFont="1" applyFill="1" applyBorder="1" applyAlignment="1">
      <alignment horizontal="center" vertical="center" wrapText="1"/>
    </xf>
    <xf numFmtId="164" fontId="23" fillId="3" borderId="387" xfId="0" applyNumberFormat="1" applyFont="1" applyFill="1" applyBorder="1" applyAlignment="1">
      <alignment horizontal="center" vertical="center" wrapText="1"/>
    </xf>
    <xf numFmtId="164" fontId="23" fillId="3" borderId="402" xfId="0" applyNumberFormat="1" applyFont="1" applyFill="1" applyBorder="1" applyAlignment="1">
      <alignment horizontal="center" vertical="center" wrapText="1"/>
    </xf>
    <xf numFmtId="164" fontId="23" fillId="3" borderId="412" xfId="0" applyNumberFormat="1" applyFont="1" applyFill="1" applyBorder="1" applyAlignment="1">
      <alignment horizontal="center" vertical="center" wrapText="1"/>
    </xf>
    <xf numFmtId="164" fontId="23" fillId="3" borderId="401" xfId="0" applyNumberFormat="1" applyFont="1" applyFill="1" applyBorder="1" applyAlignment="1">
      <alignment horizontal="center" vertical="center" wrapText="1"/>
    </xf>
    <xf numFmtId="164" fontId="23" fillId="3" borderId="411" xfId="0" applyNumberFormat="1" applyFont="1" applyFill="1" applyBorder="1" applyAlignment="1">
      <alignment horizontal="center" vertical="center" wrapText="1"/>
    </xf>
    <xf numFmtId="164" fontId="23" fillId="3" borderId="376" xfId="0" applyNumberFormat="1" applyFont="1" applyFill="1" applyBorder="1" applyAlignment="1">
      <alignment horizontal="center" vertical="center" wrapText="1"/>
    </xf>
    <xf numFmtId="164" fontId="23" fillId="3" borderId="386" xfId="0" applyNumberFormat="1" applyFont="1" applyFill="1" applyBorder="1" applyAlignment="1">
      <alignment horizontal="center" vertical="center" wrapText="1"/>
    </xf>
    <xf numFmtId="164" fontId="23" fillId="3" borderId="400" xfId="0" applyNumberFormat="1" applyFont="1" applyFill="1" applyBorder="1" applyAlignment="1">
      <alignment horizontal="center" vertical="center" wrapText="1"/>
    </xf>
    <xf numFmtId="164" fontId="23" fillId="3" borderId="410" xfId="0" applyNumberFormat="1" applyFont="1" applyFill="1" applyBorder="1" applyAlignment="1">
      <alignment horizontal="center" vertical="center" wrapText="1"/>
    </xf>
    <xf numFmtId="0" fontId="23" fillId="3" borderId="273" xfId="0" applyNumberFormat="1" applyFont="1" applyFill="1" applyBorder="1" applyAlignment="1">
      <alignment horizontal="center" vertical="center" wrapText="1"/>
    </xf>
    <xf numFmtId="0" fontId="23" fillId="3" borderId="282" xfId="0" applyNumberFormat="1" applyFont="1" applyFill="1" applyBorder="1" applyAlignment="1">
      <alignment horizontal="center" vertical="center" wrapText="1"/>
    </xf>
    <xf numFmtId="0" fontId="9" fillId="0" borderId="0" xfId="0" applyNumberFormat="1" applyFont="1" applyAlignment="1">
      <alignment horizontal="center" vertical="center"/>
    </xf>
    <xf numFmtId="0" fontId="23" fillId="3" borderId="3" xfId="0" applyNumberFormat="1" applyFont="1" applyFill="1" applyBorder="1" applyAlignment="1">
      <alignment horizontal="justify" vertical="center" wrapText="1"/>
    </xf>
    <xf numFmtId="0" fontId="23" fillId="3" borderId="287" xfId="0" applyNumberFormat="1" applyFont="1" applyFill="1" applyBorder="1" applyAlignment="1">
      <alignment horizontal="justify" vertical="center" wrapText="1"/>
    </xf>
    <xf numFmtId="0" fontId="23" fillId="3" borderId="288" xfId="0" applyNumberFormat="1" applyFont="1" applyFill="1" applyBorder="1" applyAlignment="1">
      <alignment horizontal="justify" vertical="center" wrapText="1"/>
    </xf>
    <xf numFmtId="0" fontId="23" fillId="3" borderId="289" xfId="0" applyNumberFormat="1" applyFont="1" applyFill="1" applyBorder="1" applyAlignment="1">
      <alignment horizontal="justify" vertical="center" wrapText="1"/>
    </xf>
    <xf numFmtId="0" fontId="23" fillId="3" borderId="290" xfId="0" applyNumberFormat="1" applyFont="1" applyFill="1" applyBorder="1" applyAlignment="1">
      <alignment horizontal="justify" vertical="center" wrapText="1"/>
    </xf>
    <xf numFmtId="0" fontId="23" fillId="3" borderId="291" xfId="0" applyNumberFormat="1" applyFont="1" applyFill="1" applyBorder="1" applyAlignment="1">
      <alignment horizontal="justify" vertical="center" wrapText="1"/>
    </xf>
    <xf numFmtId="0" fontId="23" fillId="3" borderId="292" xfId="0" applyNumberFormat="1" applyFont="1" applyFill="1" applyBorder="1" applyAlignment="1">
      <alignment horizontal="justify" vertical="center" wrapText="1"/>
    </xf>
    <xf numFmtId="0" fontId="23" fillId="3" borderId="293" xfId="0" applyNumberFormat="1" applyFont="1" applyFill="1" applyBorder="1" applyAlignment="1">
      <alignment horizontal="justify" vertical="center" wrapText="1"/>
    </xf>
    <xf numFmtId="0" fontId="23" fillId="3" borderId="294" xfId="0" applyNumberFormat="1" applyFont="1" applyFill="1" applyBorder="1" applyAlignment="1">
      <alignment horizontal="justify" vertical="center" wrapText="1"/>
    </xf>
    <xf numFmtId="0" fontId="23" fillId="3" borderId="295" xfId="0" applyNumberFormat="1" applyFont="1" applyFill="1" applyBorder="1" applyAlignment="1">
      <alignment horizontal="justify" vertical="center" wrapText="1"/>
    </xf>
    <xf numFmtId="0" fontId="23" fillId="3" borderId="296" xfId="0" applyNumberFormat="1" applyFont="1" applyFill="1" applyBorder="1" applyAlignment="1">
      <alignment horizontal="justify" vertical="center" wrapText="1"/>
    </xf>
    <xf numFmtId="0" fontId="23" fillId="3" borderId="297" xfId="0" applyNumberFormat="1" applyFont="1" applyFill="1" applyBorder="1" applyAlignment="1">
      <alignment horizontal="justify" vertical="center" wrapText="1"/>
    </xf>
    <xf numFmtId="0" fontId="23" fillId="3" borderId="298" xfId="0" applyNumberFormat="1" applyFont="1" applyFill="1" applyBorder="1" applyAlignment="1">
      <alignment horizontal="justify" vertical="center" wrapText="1"/>
    </xf>
    <xf numFmtId="0" fontId="23" fillId="3" borderId="299" xfId="0" applyNumberFormat="1" applyFont="1" applyFill="1" applyBorder="1" applyAlignment="1">
      <alignment horizontal="justify" vertical="center" wrapText="1"/>
    </xf>
    <xf numFmtId="0" fontId="23" fillId="3" borderId="300" xfId="0" applyNumberFormat="1" applyFont="1" applyFill="1" applyBorder="1" applyAlignment="1">
      <alignment horizontal="justify" vertical="center" wrapText="1"/>
    </xf>
    <xf numFmtId="0" fontId="23" fillId="3" borderId="301" xfId="0" applyNumberFormat="1" applyFont="1" applyFill="1" applyBorder="1" applyAlignment="1">
      <alignment horizontal="justify" vertical="center" wrapText="1"/>
    </xf>
    <xf numFmtId="0" fontId="23" fillId="3" borderId="302" xfId="0" applyNumberFormat="1" applyFont="1" applyFill="1" applyBorder="1" applyAlignment="1">
      <alignment horizontal="justify" vertical="center" wrapText="1"/>
    </xf>
    <xf numFmtId="0" fontId="23" fillId="3" borderId="303" xfId="0" applyNumberFormat="1" applyFont="1" applyFill="1" applyBorder="1" applyAlignment="1">
      <alignment horizontal="justify" vertical="center" wrapText="1"/>
    </xf>
    <xf numFmtId="0" fontId="23" fillId="3" borderId="304" xfId="0" applyNumberFormat="1" applyFont="1" applyFill="1" applyBorder="1" applyAlignment="1">
      <alignment horizontal="justify" vertical="center" wrapText="1"/>
    </xf>
    <xf numFmtId="0" fontId="23" fillId="3" borderId="305" xfId="0" applyNumberFormat="1" applyFont="1" applyFill="1" applyBorder="1" applyAlignment="1">
      <alignment horizontal="justify" vertical="center" wrapText="1"/>
    </xf>
    <xf numFmtId="0" fontId="23" fillId="3" borderId="306" xfId="0" applyNumberFormat="1" applyFont="1" applyFill="1" applyBorder="1" applyAlignment="1">
      <alignment horizontal="justify" vertical="center" wrapText="1"/>
    </xf>
    <xf numFmtId="0" fontId="23" fillId="3" borderId="307" xfId="0" applyNumberFormat="1" applyFont="1" applyFill="1" applyBorder="1" applyAlignment="1">
      <alignment horizontal="justify" vertical="center" wrapText="1"/>
    </xf>
    <xf numFmtId="0" fontId="23" fillId="3" borderId="308" xfId="0" applyNumberFormat="1" applyFont="1" applyFill="1" applyBorder="1" applyAlignment="1">
      <alignment horizontal="justify" vertical="center" wrapText="1"/>
    </xf>
    <xf numFmtId="0" fontId="23" fillId="3" borderId="309" xfId="0" applyNumberFormat="1" applyFont="1" applyFill="1" applyBorder="1" applyAlignment="1">
      <alignment horizontal="justify" vertical="center" wrapText="1"/>
    </xf>
    <xf numFmtId="0" fontId="23" fillId="3" borderId="311" xfId="0" applyNumberFormat="1" applyFont="1" applyFill="1" applyBorder="1" applyAlignment="1">
      <alignment horizontal="justify" vertical="center" wrapText="1"/>
    </xf>
    <xf numFmtId="0" fontId="23" fillId="3" borderId="312" xfId="0" applyNumberFormat="1" applyFont="1" applyFill="1" applyBorder="1" applyAlignment="1">
      <alignment horizontal="justify" vertical="center" wrapText="1"/>
    </xf>
    <xf numFmtId="0" fontId="23" fillId="3" borderId="313" xfId="0" applyNumberFormat="1" applyFont="1" applyFill="1" applyBorder="1" applyAlignment="1">
      <alignment horizontal="justify" vertical="center" wrapText="1"/>
    </xf>
    <xf numFmtId="0" fontId="23" fillId="3" borderId="314" xfId="0" applyNumberFormat="1" applyFont="1" applyFill="1" applyBorder="1" applyAlignment="1">
      <alignment horizontal="justify" vertical="center" wrapText="1"/>
    </xf>
    <xf numFmtId="0" fontId="23" fillId="3" borderId="315" xfId="0" applyNumberFormat="1" applyFont="1" applyFill="1" applyBorder="1" applyAlignment="1">
      <alignment horizontal="justify" vertical="center" wrapText="1"/>
    </xf>
    <xf numFmtId="0" fontId="23" fillId="3" borderId="316" xfId="0" applyNumberFormat="1" applyFont="1" applyFill="1" applyBorder="1" applyAlignment="1">
      <alignment horizontal="justify" vertical="center" wrapText="1"/>
    </xf>
    <xf numFmtId="0" fontId="23" fillId="3" borderId="317" xfId="0" applyNumberFormat="1" applyFont="1" applyFill="1" applyBorder="1" applyAlignment="1">
      <alignment horizontal="justify" vertical="center" wrapText="1"/>
    </xf>
    <xf numFmtId="0" fontId="23" fillId="3" borderId="318" xfId="0" applyNumberFormat="1" applyFont="1" applyFill="1" applyBorder="1" applyAlignment="1">
      <alignment horizontal="justify" vertical="center" wrapText="1"/>
    </xf>
    <xf numFmtId="0" fontId="23" fillId="3" borderId="319" xfId="0" applyNumberFormat="1" applyFont="1" applyFill="1" applyBorder="1" applyAlignment="1">
      <alignment horizontal="justify" vertical="center" wrapText="1"/>
    </xf>
    <xf numFmtId="0" fontId="23" fillId="3" borderId="320" xfId="0" applyNumberFormat="1" applyFont="1" applyFill="1" applyBorder="1" applyAlignment="1">
      <alignment horizontal="justify" vertical="center" wrapText="1"/>
    </xf>
    <xf numFmtId="0" fontId="23" fillId="3" borderId="321" xfId="0" applyNumberFormat="1" applyFont="1" applyFill="1" applyBorder="1" applyAlignment="1">
      <alignment horizontal="justify" vertical="center" wrapText="1"/>
    </xf>
    <xf numFmtId="0" fontId="23" fillId="3" borderId="263" xfId="0" applyNumberFormat="1" applyFont="1" applyFill="1" applyBorder="1" applyAlignment="1">
      <alignment horizontal="center" vertical="center" wrapText="1"/>
    </xf>
    <xf numFmtId="0" fontId="23" fillId="3" borderId="264" xfId="0" applyNumberFormat="1" applyFont="1" applyFill="1" applyBorder="1" applyAlignment="1">
      <alignment horizontal="center" vertical="center" wrapText="1"/>
    </xf>
    <xf numFmtId="0" fontId="23" fillId="3" borderId="265" xfId="0" applyNumberFormat="1" applyFont="1" applyFill="1" applyBorder="1" applyAlignment="1">
      <alignment horizontal="center" vertical="center" wrapText="1"/>
    </xf>
    <xf numFmtId="0" fontId="23" fillId="3" borderId="266" xfId="0" applyNumberFormat="1" applyFont="1" applyFill="1" applyBorder="1" applyAlignment="1">
      <alignment horizontal="center" vertical="center" wrapText="1"/>
    </xf>
    <xf numFmtId="0" fontId="23" fillId="3" borderId="270" xfId="0" applyNumberFormat="1" applyFont="1" applyFill="1" applyBorder="1" applyAlignment="1">
      <alignment horizontal="center" vertical="center" wrapText="1"/>
    </xf>
    <xf numFmtId="0" fontId="23" fillId="3" borderId="271" xfId="0" applyNumberFormat="1" applyFont="1" applyFill="1" applyBorder="1" applyAlignment="1">
      <alignment horizontal="center" vertical="center" wrapText="1"/>
    </xf>
    <xf numFmtId="0" fontId="23" fillId="3" borderId="272" xfId="0" applyNumberFormat="1" applyFont="1" applyFill="1" applyBorder="1" applyAlignment="1">
      <alignment horizontal="center" vertical="center" wrapText="1"/>
    </xf>
    <xf numFmtId="0" fontId="24" fillId="3" borderId="269" xfId="0" applyNumberFormat="1" applyFont="1" applyFill="1" applyBorder="1" applyAlignment="1">
      <alignment horizontal="center" vertical="center" wrapText="1"/>
    </xf>
    <xf numFmtId="0" fontId="24" fillId="3" borderId="280" xfId="0" applyNumberFormat="1" applyFont="1" applyFill="1" applyBorder="1" applyAlignment="1">
      <alignment horizontal="center" vertical="center" wrapText="1"/>
    </xf>
    <xf numFmtId="0" fontId="23" fillId="3" borderId="268" xfId="0" applyNumberFormat="1" applyFont="1" applyFill="1" applyBorder="1" applyAlignment="1">
      <alignment horizontal="center" vertical="center" wrapText="1"/>
    </xf>
    <xf numFmtId="0" fontId="23" fillId="3" borderId="279" xfId="0" applyNumberFormat="1" applyFont="1" applyFill="1" applyBorder="1" applyAlignment="1">
      <alignment horizontal="center" vertical="center" wrapText="1"/>
    </xf>
    <xf numFmtId="0" fontId="23" fillId="3" borderId="281" xfId="0" applyNumberFormat="1" applyFont="1" applyFill="1" applyBorder="1" applyAlignment="1">
      <alignment horizontal="center" vertical="center" wrapText="1"/>
    </xf>
    <xf numFmtId="0" fontId="28" fillId="3" borderId="3" xfId="0" applyNumberFormat="1" applyFont="1" applyFill="1" applyBorder="1" applyAlignment="1">
      <alignment horizontal="center" vertical="center" wrapText="1"/>
    </xf>
    <xf numFmtId="0" fontId="28" fillId="3" borderId="1455" xfId="0" applyNumberFormat="1" applyFont="1" applyFill="1" applyBorder="1" applyAlignment="1">
      <alignment horizontal="center" vertical="center" wrapText="1"/>
    </xf>
    <xf numFmtId="0" fontId="28" fillId="3" borderId="1462" xfId="0" applyNumberFormat="1" applyFont="1" applyFill="1" applyBorder="1" applyAlignment="1">
      <alignment horizontal="center" vertical="center" wrapText="1"/>
    </xf>
    <xf numFmtId="0" fontId="25" fillId="3" borderId="3" xfId="0" applyNumberFormat="1" applyFont="1" applyFill="1" applyBorder="1" applyAlignment="1">
      <alignment horizontal="center" vertical="center" wrapText="1"/>
    </xf>
    <xf numFmtId="0" fontId="25" fillId="3" borderId="773" xfId="0" applyNumberFormat="1" applyFont="1" applyFill="1" applyBorder="1" applyAlignment="1">
      <alignment horizontal="center" vertical="center" wrapText="1"/>
    </xf>
    <xf numFmtId="0" fontId="25" fillId="3" borderId="779" xfId="0" applyNumberFormat="1" applyFont="1" applyFill="1" applyBorder="1" applyAlignment="1">
      <alignment horizontal="center" vertical="center" wrapText="1"/>
    </xf>
    <xf numFmtId="0" fontId="25" fillId="3" borderId="1106" xfId="0" applyNumberFormat="1" applyFont="1" applyFill="1" applyBorder="1" applyAlignment="1">
      <alignment horizontal="center" vertical="center" wrapText="1"/>
    </xf>
    <xf numFmtId="0" fontId="25" fillId="3" borderId="1112" xfId="0" applyNumberFormat="1" applyFont="1" applyFill="1" applyBorder="1" applyAlignment="1">
      <alignment horizontal="center" vertical="center" wrapText="1"/>
    </xf>
    <xf numFmtId="0" fontId="28" fillId="3" borderId="1156" xfId="0" applyNumberFormat="1" applyFont="1" applyFill="1" applyBorder="1" applyAlignment="1">
      <alignment horizontal="center" vertical="center" wrapText="1"/>
    </xf>
    <xf numFmtId="0" fontId="28" fillId="3" borderId="1163" xfId="0" applyNumberFormat="1" applyFont="1" applyFill="1" applyBorder="1" applyAlignment="1">
      <alignment horizontal="center" vertical="center" wrapText="1"/>
    </xf>
    <xf numFmtId="0" fontId="25" fillId="3" borderId="821" xfId="0" applyNumberFormat="1" applyFont="1" applyFill="1" applyBorder="1" applyAlignment="1">
      <alignment horizontal="center" vertical="center" wrapText="1"/>
    </xf>
    <xf numFmtId="0" fontId="25" fillId="3" borderId="827" xfId="0" applyNumberFormat="1" applyFont="1" applyFill="1" applyBorder="1" applyAlignment="1">
      <alignment horizontal="center" vertical="center" wrapText="1"/>
    </xf>
    <xf numFmtId="0" fontId="25" fillId="3" borderId="1008" xfId="0" applyNumberFormat="1" applyFont="1" applyFill="1" applyBorder="1" applyAlignment="1">
      <alignment horizontal="center" vertical="center" wrapText="1"/>
    </xf>
    <xf numFmtId="0" fontId="25" fillId="3" borderId="1014" xfId="0" applyNumberFormat="1" applyFont="1" applyFill="1" applyBorder="1" applyAlignment="1">
      <alignment horizontal="center" vertical="center" wrapText="1"/>
    </xf>
    <xf numFmtId="0" fontId="25" fillId="3" borderId="468" xfId="0" applyNumberFormat="1" applyFont="1" applyFill="1" applyBorder="1" applyAlignment="1">
      <alignment horizontal="center" vertical="center" wrapText="1"/>
    </xf>
    <xf numFmtId="0" fontId="25" fillId="3" borderId="474" xfId="0" applyNumberFormat="1" applyFont="1" applyFill="1" applyBorder="1" applyAlignment="1">
      <alignment horizontal="center" vertical="center" wrapText="1"/>
    </xf>
    <xf numFmtId="0" fontId="25" fillId="3" borderId="807" xfId="0" applyNumberFormat="1" applyFont="1" applyFill="1" applyBorder="1" applyAlignment="1">
      <alignment horizontal="center" vertical="center" wrapText="1"/>
    </xf>
    <xf numFmtId="0" fontId="25" fillId="3" borderId="813" xfId="0" applyNumberFormat="1" applyFont="1" applyFill="1" applyBorder="1" applyAlignment="1">
      <alignment horizontal="center" vertical="center" wrapText="1"/>
    </xf>
    <xf numFmtId="0" fontId="25" fillId="3" borderId="346" xfId="0" applyNumberFormat="1" applyFont="1" applyFill="1" applyBorder="1" applyAlignment="1">
      <alignment horizontal="center" vertical="center" wrapText="1"/>
    </xf>
    <xf numFmtId="0" fontId="25" fillId="3" borderId="430" xfId="0" applyNumberFormat="1" applyFont="1" applyFill="1" applyBorder="1" applyAlignment="1">
      <alignment horizontal="center" vertical="center" wrapText="1"/>
    </xf>
    <xf numFmtId="0" fontId="25" fillId="3" borderId="436" xfId="0" applyNumberFormat="1" applyFont="1" applyFill="1" applyBorder="1" applyAlignment="1">
      <alignment horizontal="center" vertical="center" wrapText="1"/>
    </xf>
    <xf numFmtId="0" fontId="28" fillId="3" borderId="479" xfId="0" applyNumberFormat="1" applyFont="1" applyFill="1" applyBorder="1" applyAlignment="1">
      <alignment horizontal="center" vertical="center" wrapText="1"/>
    </xf>
    <xf numFmtId="0" fontId="28" fillId="3" borderId="486" xfId="0" applyNumberFormat="1" applyFont="1" applyFill="1" applyBorder="1" applyAlignment="1">
      <alignment horizontal="center" vertical="center" wrapText="1"/>
    </xf>
    <xf numFmtId="0" fontId="25" fillId="3" borderId="540" xfId="0" applyNumberFormat="1" applyFont="1" applyFill="1" applyBorder="1" applyAlignment="1">
      <alignment horizontal="center" vertical="center" wrapText="1"/>
    </xf>
    <xf numFmtId="0" fontId="25" fillId="3" borderId="546" xfId="0" applyNumberFormat="1" applyFont="1" applyFill="1" applyBorder="1" applyAlignment="1">
      <alignment horizontal="center" vertical="center" wrapText="1"/>
    </xf>
    <xf numFmtId="0" fontId="25" fillId="3" borderId="1006" xfId="0" applyNumberFormat="1" applyFont="1" applyFill="1" applyBorder="1" applyAlignment="1">
      <alignment horizontal="center" vertical="center" wrapText="1"/>
    </xf>
    <xf numFmtId="0" fontId="25" fillId="3" borderId="1012" xfId="0" applyNumberFormat="1" applyFont="1" applyFill="1" applyBorder="1" applyAlignment="1">
      <alignment horizontal="center" vertical="center" wrapText="1"/>
    </xf>
    <xf numFmtId="0" fontId="25" fillId="3" borderId="855" xfId="0" applyNumberFormat="1" applyFont="1" applyFill="1" applyBorder="1" applyAlignment="1">
      <alignment horizontal="center" vertical="center" wrapText="1"/>
    </xf>
    <xf numFmtId="0" fontId="25" fillId="3" borderId="861" xfId="0" applyNumberFormat="1" applyFont="1" applyFill="1" applyBorder="1" applyAlignment="1">
      <alignment horizontal="center" vertical="center" wrapText="1"/>
    </xf>
    <xf numFmtId="0" fontId="23" fillId="3" borderId="491" xfId="0" applyNumberFormat="1" applyFont="1" applyFill="1" applyBorder="1" applyAlignment="1">
      <alignment horizontal="justify" vertical="center" wrapText="1"/>
    </xf>
    <xf numFmtId="0" fontId="23" fillId="3" borderId="492" xfId="0" applyNumberFormat="1" applyFont="1" applyFill="1" applyBorder="1" applyAlignment="1">
      <alignment horizontal="justify" vertical="center" wrapText="1"/>
    </xf>
    <xf numFmtId="0" fontId="23" fillId="3" borderId="493" xfId="0" applyNumberFormat="1" applyFont="1" applyFill="1" applyBorder="1" applyAlignment="1">
      <alignment horizontal="justify" vertical="center" wrapText="1"/>
    </xf>
    <xf numFmtId="0" fontId="23" fillId="3" borderId="494" xfId="0" applyNumberFormat="1" applyFont="1" applyFill="1" applyBorder="1" applyAlignment="1">
      <alignment horizontal="justify" vertical="center" wrapText="1"/>
    </xf>
    <xf numFmtId="0" fontId="23" fillId="3" borderId="495" xfId="0" applyNumberFormat="1" applyFont="1" applyFill="1" applyBorder="1" applyAlignment="1">
      <alignment horizontal="justify" vertical="center" wrapText="1"/>
    </xf>
    <xf numFmtId="0" fontId="23" fillId="3" borderId="496" xfId="0" applyNumberFormat="1" applyFont="1" applyFill="1" applyBorder="1" applyAlignment="1">
      <alignment horizontal="justify" vertical="center" wrapText="1"/>
    </xf>
    <xf numFmtId="0" fontId="23" fillId="3" borderId="497" xfId="0" applyNumberFormat="1" applyFont="1" applyFill="1" applyBorder="1" applyAlignment="1">
      <alignment horizontal="justify" vertical="center" wrapText="1"/>
    </xf>
    <xf numFmtId="0" fontId="23" fillId="3" borderId="498" xfId="0" applyNumberFormat="1" applyFont="1" applyFill="1" applyBorder="1" applyAlignment="1">
      <alignment horizontal="justify" vertical="center" wrapText="1"/>
    </xf>
    <xf numFmtId="0" fontId="23" fillId="3" borderId="499" xfId="0" applyNumberFormat="1" applyFont="1" applyFill="1" applyBorder="1" applyAlignment="1">
      <alignment horizontal="justify" vertical="center" wrapText="1"/>
    </xf>
    <xf numFmtId="0" fontId="23" fillId="3" borderId="500" xfId="0" applyNumberFormat="1" applyFont="1" applyFill="1" applyBorder="1" applyAlignment="1">
      <alignment horizontal="justify" vertical="center" wrapText="1"/>
    </xf>
    <xf numFmtId="0" fontId="23" fillId="3" borderId="501" xfId="0" applyNumberFormat="1" applyFont="1" applyFill="1" applyBorder="1" applyAlignment="1">
      <alignment horizontal="justify" vertical="center" wrapText="1"/>
    </xf>
    <xf numFmtId="0" fontId="23" fillId="3" borderId="502" xfId="0" applyNumberFormat="1" applyFont="1" applyFill="1" applyBorder="1" applyAlignment="1">
      <alignment horizontal="justify" vertical="center" wrapText="1"/>
    </xf>
    <xf numFmtId="0" fontId="23" fillId="3" borderId="503" xfId="0" applyNumberFormat="1" applyFont="1" applyFill="1" applyBorder="1" applyAlignment="1">
      <alignment horizontal="justify" vertical="center" wrapText="1"/>
    </xf>
    <xf numFmtId="0" fontId="23" fillId="3" borderId="504" xfId="0" applyNumberFormat="1" applyFont="1" applyFill="1" applyBorder="1" applyAlignment="1">
      <alignment horizontal="justify" vertical="center" wrapText="1"/>
    </xf>
    <xf numFmtId="0" fontId="23" fillId="3" borderId="505" xfId="0" applyNumberFormat="1" applyFont="1" applyFill="1" applyBorder="1" applyAlignment="1">
      <alignment horizontal="justify" vertical="center" wrapText="1"/>
    </xf>
    <xf numFmtId="0" fontId="23" fillId="3" borderId="506" xfId="0" applyNumberFormat="1" applyFont="1" applyFill="1" applyBorder="1" applyAlignment="1">
      <alignment horizontal="justify" vertical="center" wrapText="1"/>
    </xf>
    <xf numFmtId="0" fontId="23" fillId="3" borderId="507" xfId="0" applyNumberFormat="1" applyFont="1" applyFill="1" applyBorder="1" applyAlignment="1">
      <alignment horizontal="justify" vertical="center" wrapText="1"/>
    </xf>
    <xf numFmtId="0" fontId="23" fillId="3" borderId="508" xfId="0" applyNumberFormat="1" applyFont="1" applyFill="1" applyBorder="1" applyAlignment="1">
      <alignment horizontal="justify" vertical="center" wrapText="1"/>
    </xf>
    <xf numFmtId="0" fontId="23" fillId="3" borderId="509" xfId="0" applyNumberFormat="1" applyFont="1" applyFill="1" applyBorder="1" applyAlignment="1">
      <alignment horizontal="justify" vertical="center" wrapText="1"/>
    </xf>
    <xf numFmtId="0" fontId="23" fillId="3" borderId="510" xfId="0" applyNumberFormat="1" applyFont="1" applyFill="1" applyBorder="1" applyAlignment="1">
      <alignment horizontal="justify" vertical="center" wrapText="1"/>
    </xf>
    <xf numFmtId="0" fontId="23" fillId="3" borderId="511" xfId="0" applyNumberFormat="1" applyFont="1" applyFill="1" applyBorder="1" applyAlignment="1">
      <alignment horizontal="justify" vertical="center" wrapText="1"/>
    </xf>
    <xf numFmtId="0" fontId="23" fillId="3" borderId="512" xfId="0" applyNumberFormat="1" applyFont="1" applyFill="1" applyBorder="1" applyAlignment="1">
      <alignment horizontal="justify" vertical="center" wrapText="1"/>
    </xf>
    <xf numFmtId="0" fontId="23" fillId="3" borderId="513" xfId="0" applyNumberFormat="1" applyFont="1" applyFill="1" applyBorder="1" applyAlignment="1">
      <alignment horizontal="justify" vertical="center" wrapText="1"/>
    </xf>
    <xf numFmtId="0" fontId="23" fillId="3" borderId="515" xfId="0" applyNumberFormat="1" applyFont="1" applyFill="1" applyBorder="1" applyAlignment="1">
      <alignment horizontal="justify" vertical="center" wrapText="1"/>
    </xf>
    <xf numFmtId="0" fontId="23" fillId="3" borderId="516" xfId="0" applyNumberFormat="1" applyFont="1" applyFill="1" applyBorder="1" applyAlignment="1">
      <alignment horizontal="justify" vertical="center" wrapText="1"/>
    </xf>
    <xf numFmtId="0" fontId="23" fillId="3" borderId="517" xfId="0" applyNumberFormat="1" applyFont="1" applyFill="1" applyBorder="1" applyAlignment="1">
      <alignment horizontal="justify" vertical="center" wrapText="1"/>
    </xf>
    <xf numFmtId="0" fontId="23" fillId="3" borderId="518" xfId="0" applyNumberFormat="1" applyFont="1" applyFill="1" applyBorder="1" applyAlignment="1">
      <alignment horizontal="justify" vertical="center" wrapText="1"/>
    </xf>
    <xf numFmtId="0" fontId="23" fillId="3" borderId="519" xfId="0" applyNumberFormat="1" applyFont="1" applyFill="1" applyBorder="1" applyAlignment="1">
      <alignment horizontal="justify" vertical="center" wrapText="1"/>
    </xf>
    <xf numFmtId="0" fontId="23" fillId="3" borderId="520" xfId="0" applyNumberFormat="1" applyFont="1" applyFill="1" applyBorder="1" applyAlignment="1">
      <alignment horizontal="justify" vertical="center" wrapText="1"/>
    </xf>
    <xf numFmtId="0" fontId="23" fillId="3" borderId="521" xfId="0" applyNumberFormat="1" applyFont="1" applyFill="1" applyBorder="1" applyAlignment="1">
      <alignment horizontal="justify" vertical="center" wrapText="1"/>
    </xf>
    <xf numFmtId="0" fontId="23" fillId="3" borderId="522" xfId="0" applyNumberFormat="1" applyFont="1" applyFill="1" applyBorder="1" applyAlignment="1">
      <alignment horizontal="justify" vertical="center" wrapText="1"/>
    </xf>
    <xf numFmtId="0" fontId="23" fillId="3" borderId="523" xfId="0" applyNumberFormat="1" applyFont="1" applyFill="1" applyBorder="1" applyAlignment="1">
      <alignment horizontal="justify" vertical="center" wrapText="1"/>
    </xf>
    <xf numFmtId="0" fontId="23" fillId="3" borderId="524" xfId="0" applyNumberFormat="1" applyFont="1" applyFill="1" applyBorder="1" applyAlignment="1">
      <alignment horizontal="justify" vertical="center" wrapText="1"/>
    </xf>
    <xf numFmtId="0" fontId="23" fillId="3" borderId="525" xfId="0" applyNumberFormat="1" applyFont="1" applyFill="1" applyBorder="1" applyAlignment="1">
      <alignment horizontal="justify" vertical="center" wrapText="1"/>
    </xf>
    <xf numFmtId="49" fontId="27" fillId="3" borderId="476" xfId="0" applyNumberFormat="1" applyFont="1" applyFill="1" applyBorder="1" applyAlignment="1">
      <alignment horizontal="left" vertical="center" wrapText="1"/>
    </xf>
    <xf numFmtId="49" fontId="27" fillId="3" borderId="477" xfId="0" applyNumberFormat="1" applyFont="1" applyFill="1" applyBorder="1" applyAlignment="1">
      <alignment horizontal="left" vertical="center" wrapText="1"/>
    </xf>
    <xf numFmtId="49" fontId="27" fillId="3" borderId="478" xfId="0" applyNumberFormat="1" applyFont="1" applyFill="1" applyBorder="1" applyAlignment="1">
      <alignment horizontal="left" vertical="center" wrapText="1"/>
    </xf>
    <xf numFmtId="49" fontId="27" fillId="3" borderId="484" xfId="0" applyNumberFormat="1" applyFont="1" applyFill="1" applyBorder="1" applyAlignment="1">
      <alignment horizontal="left" vertical="center" wrapText="1"/>
    </xf>
    <xf numFmtId="49" fontId="27" fillId="3" borderId="485" xfId="0" applyNumberFormat="1" applyFont="1" applyFill="1" applyBorder="1" applyAlignment="1">
      <alignment horizontal="left" vertical="center" wrapText="1"/>
    </xf>
    <xf numFmtId="164" fontId="29" fillId="3" borderId="665" xfId="0" applyNumberFormat="1" applyFont="1" applyFill="1" applyBorder="1" applyAlignment="1">
      <alignment horizontal="center" vertical="center" wrapText="1"/>
    </xf>
    <xf numFmtId="164" fontId="29" fillId="3" borderId="675" xfId="0" applyNumberFormat="1" applyFont="1" applyFill="1" applyBorder="1" applyAlignment="1">
      <alignment horizontal="center" vertical="center" wrapText="1"/>
    </xf>
    <xf numFmtId="164" fontId="29" fillId="3" borderId="685" xfId="0" applyNumberFormat="1" applyFont="1" applyFill="1" applyBorder="1" applyAlignment="1">
      <alignment horizontal="center" vertical="center" wrapText="1"/>
    </xf>
    <xf numFmtId="164" fontId="29" fillId="3" borderId="695" xfId="0" applyNumberFormat="1" applyFont="1" applyFill="1" applyBorder="1" applyAlignment="1">
      <alignment horizontal="center" vertical="center" wrapText="1"/>
    </xf>
    <xf numFmtId="164" fontId="29" fillId="3" borderId="705" xfId="0" applyNumberFormat="1" applyFont="1" applyFill="1" applyBorder="1" applyAlignment="1">
      <alignment horizontal="center" vertical="center" wrapText="1"/>
    </xf>
    <xf numFmtId="164" fontId="29" fillId="3" borderId="664" xfId="0" applyNumberFormat="1" applyFont="1" applyFill="1" applyBorder="1" applyAlignment="1">
      <alignment horizontal="center" vertical="center" wrapText="1"/>
    </xf>
    <xf numFmtId="164" fontId="29" fillId="3" borderId="674" xfId="0" applyNumberFormat="1" applyFont="1" applyFill="1" applyBorder="1" applyAlignment="1">
      <alignment horizontal="center" vertical="center" wrapText="1"/>
    </xf>
    <xf numFmtId="164" fontId="29" fillId="3" borderId="684" xfId="0" applyNumberFormat="1" applyFont="1" applyFill="1" applyBorder="1" applyAlignment="1">
      <alignment horizontal="center" vertical="center" wrapText="1"/>
    </xf>
    <xf numFmtId="164" fontId="29" fillId="3" borderId="694" xfId="0" applyNumberFormat="1" applyFont="1" applyFill="1" applyBorder="1" applyAlignment="1">
      <alignment horizontal="center" vertical="center" wrapText="1"/>
    </xf>
    <xf numFmtId="164" fontId="29" fillId="3" borderId="704" xfId="0" applyNumberFormat="1" applyFont="1" applyFill="1" applyBorder="1" applyAlignment="1">
      <alignment horizontal="center" vertical="center" wrapText="1"/>
    </xf>
    <xf numFmtId="164" fontId="29" fillId="3" borderId="611" xfId="0" applyNumberFormat="1" applyFont="1" applyFill="1" applyBorder="1" applyAlignment="1">
      <alignment horizontal="center" vertical="center" wrapText="1"/>
    </xf>
    <xf numFmtId="164" fontId="29" fillId="3" borderId="621" xfId="0" applyNumberFormat="1" applyFont="1" applyFill="1" applyBorder="1" applyAlignment="1">
      <alignment horizontal="center" vertical="center" wrapText="1"/>
    </xf>
    <xf numFmtId="164" fontId="29" fillId="3" borderId="631" xfId="0" applyNumberFormat="1" applyFont="1" applyFill="1" applyBorder="1" applyAlignment="1">
      <alignment horizontal="center" vertical="center" wrapText="1"/>
    </xf>
    <xf numFmtId="164" fontId="29" fillId="3" borderId="641" xfId="0" applyNumberFormat="1" applyFont="1" applyFill="1" applyBorder="1" applyAlignment="1">
      <alignment horizontal="center" vertical="center" wrapText="1"/>
    </xf>
    <xf numFmtId="164" fontId="29" fillId="3" borderId="651" xfId="0" applyNumberFormat="1" applyFont="1" applyFill="1" applyBorder="1" applyAlignment="1">
      <alignment horizontal="center" vertical="center" wrapText="1"/>
    </xf>
    <xf numFmtId="164" fontId="29" fillId="3" borderId="610" xfId="0" applyNumberFormat="1" applyFont="1" applyFill="1" applyBorder="1" applyAlignment="1">
      <alignment horizontal="center" vertical="center" wrapText="1"/>
    </xf>
    <xf numFmtId="164" fontId="29" fillId="3" borderId="620" xfId="0" applyNumberFormat="1" applyFont="1" applyFill="1" applyBorder="1" applyAlignment="1">
      <alignment horizontal="center" vertical="center" wrapText="1"/>
    </xf>
    <xf numFmtId="164" fontId="29" fillId="3" borderId="630" xfId="0" applyNumberFormat="1" applyFont="1" applyFill="1" applyBorder="1" applyAlignment="1">
      <alignment horizontal="center" vertical="center" wrapText="1"/>
    </xf>
    <xf numFmtId="164" fontId="29" fillId="3" borderId="640" xfId="0" applyNumberFormat="1" applyFont="1" applyFill="1" applyBorder="1" applyAlignment="1">
      <alignment horizontal="center" vertical="center" wrapText="1"/>
    </xf>
    <xf numFmtId="164" fontId="29" fillId="3" borderId="650" xfId="0" applyNumberFormat="1" applyFont="1" applyFill="1" applyBorder="1" applyAlignment="1">
      <alignment horizontal="center" vertical="center" wrapText="1"/>
    </xf>
    <xf numFmtId="164" fontId="29" fillId="3" borderId="556" xfId="0" applyNumberFormat="1" applyFont="1" applyFill="1" applyBorder="1" applyAlignment="1">
      <alignment horizontal="center" vertical="center" wrapText="1"/>
    </xf>
    <xf numFmtId="164" fontId="29" fillId="3" borderId="566" xfId="0" applyNumberFormat="1" applyFont="1" applyFill="1" applyBorder="1" applyAlignment="1">
      <alignment horizontal="center" vertical="center" wrapText="1"/>
    </xf>
    <xf numFmtId="164" fontId="29" fillId="3" borderId="576" xfId="0" applyNumberFormat="1" applyFont="1" applyFill="1" applyBorder="1" applyAlignment="1">
      <alignment horizontal="center" vertical="center" wrapText="1"/>
    </xf>
    <xf numFmtId="164" fontId="29" fillId="3" borderId="586" xfId="0" applyNumberFormat="1" applyFont="1" applyFill="1" applyBorder="1" applyAlignment="1">
      <alignment horizontal="center" vertical="center" wrapText="1"/>
    </xf>
    <xf numFmtId="164" fontId="29" fillId="3" borderId="596" xfId="0" applyNumberFormat="1" applyFont="1" applyFill="1" applyBorder="1" applyAlignment="1">
      <alignment horizontal="center" vertical="center" wrapText="1"/>
    </xf>
    <xf numFmtId="164" fontId="29" fillId="3" borderId="609" xfId="0" applyNumberFormat="1" applyFont="1" applyFill="1" applyBorder="1" applyAlignment="1">
      <alignment horizontal="center" vertical="center" wrapText="1"/>
    </xf>
    <xf numFmtId="164" fontId="29" fillId="3" borderId="619" xfId="0" applyNumberFormat="1" applyFont="1" applyFill="1" applyBorder="1" applyAlignment="1">
      <alignment horizontal="center" vertical="center" wrapText="1"/>
    </xf>
    <xf numFmtId="164" fontId="29" fillId="3" borderId="629" xfId="0" applyNumberFormat="1" applyFont="1" applyFill="1" applyBorder="1" applyAlignment="1">
      <alignment horizontal="center" vertical="center" wrapText="1"/>
    </xf>
    <xf numFmtId="164" fontId="29" fillId="3" borderId="639" xfId="0" applyNumberFormat="1" applyFont="1" applyFill="1" applyBorder="1" applyAlignment="1">
      <alignment horizontal="center" vertical="center" wrapText="1"/>
    </xf>
    <xf numFmtId="164" fontId="29" fillId="3" borderId="649" xfId="0" applyNumberFormat="1" applyFont="1" applyFill="1" applyBorder="1" applyAlignment="1">
      <alignment horizontal="center" vertical="center" wrapText="1"/>
    </xf>
    <xf numFmtId="164" fontId="29" fillId="3" borderId="555" xfId="0" applyNumberFormat="1" applyFont="1" applyFill="1" applyBorder="1" applyAlignment="1">
      <alignment horizontal="center" vertical="center" wrapText="1"/>
    </xf>
    <xf numFmtId="164" fontId="29" fillId="3" borderId="565" xfId="0" applyNumberFormat="1" applyFont="1" applyFill="1" applyBorder="1" applyAlignment="1">
      <alignment horizontal="center" vertical="center" wrapText="1"/>
    </xf>
    <xf numFmtId="164" fontId="29" fillId="3" borderId="575" xfId="0" applyNumberFormat="1" applyFont="1" applyFill="1" applyBorder="1" applyAlignment="1">
      <alignment horizontal="center" vertical="center" wrapText="1"/>
    </xf>
    <xf numFmtId="164" fontId="29" fillId="3" borderId="585" xfId="0" applyNumberFormat="1" applyFont="1" applyFill="1" applyBorder="1" applyAlignment="1">
      <alignment horizontal="center" vertical="center" wrapText="1"/>
    </xf>
    <xf numFmtId="164" fontId="29" fillId="3" borderId="595" xfId="0" applyNumberFormat="1" applyFont="1" applyFill="1" applyBorder="1" applyAlignment="1">
      <alignment horizontal="center" vertical="center" wrapText="1"/>
    </xf>
    <xf numFmtId="0" fontId="25" fillId="3" borderId="1426" xfId="0" applyNumberFormat="1" applyFont="1" applyFill="1" applyBorder="1" applyAlignment="1">
      <alignment horizontal="center" vertical="center" wrapText="1"/>
    </xf>
    <xf numFmtId="0" fontId="25" fillId="3" borderId="1432" xfId="0" applyNumberFormat="1" applyFont="1" applyFill="1" applyBorder="1" applyAlignment="1">
      <alignment horizontal="center" vertical="center" wrapText="1"/>
    </xf>
    <xf numFmtId="0" fontId="25" fillId="3" borderId="797" xfId="0" applyNumberFormat="1" applyFont="1" applyFill="1" applyBorder="1" applyAlignment="1">
      <alignment horizontal="center" vertical="center" wrapText="1"/>
    </xf>
    <xf numFmtId="0" fontId="25" fillId="3" borderId="803" xfId="0" applyNumberFormat="1" applyFont="1" applyFill="1" applyBorder="1" applyAlignment="1">
      <alignment horizontal="center" vertical="center" wrapText="1"/>
    </xf>
    <xf numFmtId="0" fontId="25" fillId="3" borderId="857" xfId="0" applyNumberFormat="1" applyFont="1" applyFill="1" applyBorder="1" applyAlignment="1">
      <alignment horizontal="center" vertical="center" wrapText="1"/>
    </xf>
    <xf numFmtId="0" fontId="25" fillId="3" borderId="863" xfId="0" applyNumberFormat="1" applyFont="1" applyFill="1" applyBorder="1" applyAlignment="1">
      <alignment horizontal="center" vertical="center" wrapText="1"/>
    </xf>
    <xf numFmtId="0" fontId="25" fillId="3" borderId="530" xfId="0" applyNumberFormat="1" applyFont="1" applyFill="1" applyBorder="1" applyAlignment="1">
      <alignment horizontal="center" vertical="center" wrapText="1"/>
    </xf>
    <xf numFmtId="0" fontId="25" fillId="3" borderId="536" xfId="0" applyNumberFormat="1" applyFont="1" applyFill="1" applyBorder="1" applyAlignment="1">
      <alignment horizontal="center" vertical="center" wrapText="1"/>
    </xf>
    <xf numFmtId="0" fontId="25" fillId="3" borderId="881" xfId="0" applyNumberFormat="1" applyFont="1" applyFill="1" applyBorder="1" applyAlignment="1">
      <alignment horizontal="center" vertical="center" wrapText="1"/>
    </xf>
    <xf numFmtId="0" fontId="25" fillId="3" borderId="887" xfId="0" applyNumberFormat="1" applyFont="1" applyFill="1" applyBorder="1" applyAlignment="1">
      <alignment horizontal="center" vertical="center" wrapText="1"/>
    </xf>
    <xf numFmtId="0" fontId="24" fillId="3" borderId="1266" xfId="0" applyNumberFormat="1" applyFont="1" applyFill="1" applyBorder="1" applyAlignment="1">
      <alignment horizontal="center" vertical="center" wrapText="1"/>
    </xf>
    <xf numFmtId="0" fontId="24" fillId="3" borderId="1272" xfId="0" applyNumberFormat="1" applyFont="1" applyFill="1" applyBorder="1" applyAlignment="1">
      <alignment horizontal="center" vertical="center" wrapText="1"/>
    </xf>
    <xf numFmtId="0" fontId="25" fillId="3" borderId="1142" xfId="0" applyNumberFormat="1" applyFont="1" applyFill="1" applyBorder="1" applyAlignment="1">
      <alignment horizontal="center" vertical="center" wrapText="1"/>
    </xf>
    <xf numFmtId="0" fontId="25" fillId="3" borderId="1148" xfId="0" applyNumberFormat="1" applyFont="1" applyFill="1" applyBorder="1" applyAlignment="1">
      <alignment horizontal="center" vertical="center" wrapText="1"/>
    </xf>
    <xf numFmtId="0" fontId="25" fillId="3" borderId="973" xfId="0" applyNumberFormat="1" applyFont="1" applyFill="1" applyBorder="1" applyAlignment="1">
      <alignment horizontal="center" vertical="center" wrapText="1"/>
    </xf>
    <xf numFmtId="0" fontId="25" fillId="3" borderId="978" xfId="0" applyNumberFormat="1" applyFont="1" applyFill="1" applyBorder="1" applyAlignment="1">
      <alignment horizontal="center" vertical="center" wrapText="1"/>
    </xf>
    <xf numFmtId="0" fontId="28" fillId="3" borderId="1440" xfId="0" applyNumberFormat="1" applyFont="1" applyFill="1" applyBorder="1" applyAlignment="1">
      <alignment horizontal="center" vertical="center" wrapText="1"/>
    </xf>
    <xf numFmtId="0" fontId="28" fillId="3" borderId="1447" xfId="0" applyNumberFormat="1" applyFont="1" applyFill="1" applyBorder="1" applyAlignment="1">
      <alignment horizontal="center" vertical="center" wrapText="1"/>
    </xf>
    <xf numFmtId="0" fontId="25" fillId="3" borderId="897" xfId="0" applyNumberFormat="1" applyFont="1" applyFill="1" applyBorder="1" applyAlignment="1">
      <alignment horizontal="center" vertical="center" wrapText="1"/>
    </xf>
    <xf numFmtId="0" fontId="25" fillId="3" borderId="900" xfId="0" applyNumberFormat="1" applyFont="1" applyFill="1" applyBorder="1" applyAlignment="1">
      <alignment horizontal="center" vertical="center" wrapText="1"/>
    </xf>
    <xf numFmtId="0" fontId="25" fillId="3" borderId="909" xfId="0" applyNumberFormat="1" applyFont="1" applyFill="1" applyBorder="1" applyAlignment="1">
      <alignment horizontal="center" vertical="center" wrapText="1"/>
    </xf>
    <xf numFmtId="0" fontId="25" fillId="3" borderId="912" xfId="0" applyNumberFormat="1" applyFont="1" applyFill="1" applyBorder="1" applyAlignment="1">
      <alignment horizontal="center" vertical="center" wrapText="1"/>
    </xf>
    <xf numFmtId="0" fontId="25" fillId="3" borderId="921" xfId="0" applyNumberFormat="1" applyFont="1" applyFill="1" applyBorder="1" applyAlignment="1">
      <alignment horizontal="center" vertical="center" wrapText="1"/>
    </xf>
    <xf numFmtId="0" fontId="25" fillId="3" borderId="809" xfId="0" applyNumberFormat="1" applyFont="1" applyFill="1" applyBorder="1" applyAlignment="1">
      <alignment horizontal="center" vertical="center" wrapText="1"/>
    </xf>
    <xf numFmtId="0" fontId="25" fillId="3" borderId="815" xfId="0" applyNumberFormat="1" applyFont="1" applyFill="1" applyBorder="1" applyAlignment="1">
      <alignment horizontal="center" vertical="center" wrapText="1"/>
    </xf>
    <xf numFmtId="0" fontId="23" fillId="3" borderId="1070" xfId="0" applyNumberFormat="1" applyFont="1" applyFill="1" applyBorder="1" applyAlignment="1">
      <alignment horizontal="center" vertical="center" wrapText="1"/>
    </xf>
    <xf numFmtId="0" fontId="23" fillId="3" borderId="1076" xfId="0" applyNumberFormat="1" applyFont="1" applyFill="1" applyBorder="1" applyAlignment="1">
      <alignment horizontal="center" vertical="center" wrapText="1"/>
    </xf>
    <xf numFmtId="0" fontId="28" fillId="3" borderId="1280" xfId="0" applyNumberFormat="1" applyFont="1" applyFill="1" applyBorder="1" applyAlignment="1">
      <alignment horizontal="center" vertical="center" wrapText="1"/>
    </xf>
    <xf numFmtId="0" fontId="28" fillId="3" borderId="1287" xfId="0" applyNumberFormat="1" applyFont="1" applyFill="1" applyBorder="1" applyAlignment="1">
      <alignment horizontal="center" vertical="center" wrapText="1"/>
    </xf>
    <xf numFmtId="0" fontId="24" fillId="3" borderId="1204" xfId="0" applyNumberFormat="1" applyFont="1" applyFill="1" applyBorder="1" applyAlignment="1">
      <alignment horizontal="center" vertical="center" wrapText="1"/>
    </xf>
    <xf numFmtId="0" fontId="24" fillId="3" borderId="1210" xfId="0" applyNumberFormat="1" applyFont="1" applyFill="1" applyBorder="1" applyAlignment="1">
      <alignment horizontal="center" vertical="center" wrapText="1"/>
    </xf>
    <xf numFmtId="0" fontId="25" fillId="3" borderId="1402" xfId="0" applyNumberFormat="1" applyFont="1" applyFill="1" applyBorder="1" applyAlignment="1">
      <alignment horizontal="center" vertical="center" wrapText="1"/>
    </xf>
    <xf numFmtId="0" fontId="25" fillId="3" borderId="1408" xfId="0" applyNumberFormat="1" applyFont="1" applyFill="1" applyBorder="1" applyAlignment="1">
      <alignment horizontal="center" vertical="center" wrapText="1"/>
    </xf>
    <xf numFmtId="0" fontId="23" fillId="3" borderId="1328" xfId="0" applyNumberFormat="1" applyFont="1" applyFill="1" applyBorder="1" applyAlignment="1">
      <alignment horizontal="center" vertical="center" wrapText="1"/>
    </xf>
    <xf numFmtId="0" fontId="23" fillId="3" borderId="1334" xfId="0" applyNumberFormat="1" applyFont="1" applyFill="1" applyBorder="1" applyAlignment="1">
      <alignment horizontal="center" vertical="center" wrapText="1"/>
    </xf>
    <xf numFmtId="0" fontId="25" fillId="3" borderId="833" xfId="0" applyNumberFormat="1" applyFont="1" applyFill="1" applyBorder="1" applyAlignment="1">
      <alignment horizontal="center" vertical="center" wrapText="1"/>
    </xf>
    <xf numFmtId="0" fontId="25" fillId="3" borderId="839" xfId="0" applyNumberFormat="1" applyFont="1" applyFill="1" applyBorder="1" applyAlignment="1">
      <alignment horizontal="center" vertical="center" wrapText="1"/>
    </xf>
    <xf numFmtId="0" fontId="25" fillId="3" borderId="558" xfId="0" applyNumberFormat="1" applyFont="1" applyFill="1" applyBorder="1" applyAlignment="1">
      <alignment horizontal="center" vertical="center" wrapText="1"/>
    </xf>
    <xf numFmtId="0" fontId="25" fillId="3" borderId="568" xfId="0" applyNumberFormat="1" applyFont="1" applyFill="1" applyBorder="1" applyAlignment="1">
      <alignment horizontal="center" vertical="center" wrapText="1"/>
    </xf>
    <xf numFmtId="0" fontId="25" fillId="3" borderId="578" xfId="0" applyNumberFormat="1" applyFont="1" applyFill="1" applyBorder="1" applyAlignment="1">
      <alignment horizontal="center" vertical="center" wrapText="1"/>
    </xf>
    <xf numFmtId="0" fontId="25" fillId="3" borderId="588" xfId="0" applyNumberFormat="1" applyFont="1" applyFill="1" applyBorder="1" applyAlignment="1">
      <alignment horizontal="center" vertical="center" wrapText="1"/>
    </xf>
    <xf numFmtId="0" fontId="25" fillId="3" borderId="598" xfId="0" applyNumberFormat="1" applyFont="1" applyFill="1" applyBorder="1" applyAlignment="1">
      <alignment horizontal="center" vertical="center" wrapText="1"/>
    </xf>
    <xf numFmtId="0" fontId="25" fillId="3" borderId="602" xfId="0" applyNumberFormat="1" applyFont="1" applyFill="1" applyBorder="1" applyAlignment="1">
      <alignment horizontal="center" vertical="center" wrapText="1"/>
    </xf>
    <xf numFmtId="0" fontId="25" fillId="3" borderId="612" xfId="0" applyNumberFormat="1" applyFont="1" applyFill="1" applyBorder="1" applyAlignment="1">
      <alignment horizontal="center" vertical="center" wrapText="1"/>
    </xf>
    <xf numFmtId="0" fontId="25" fillId="3" borderId="622" xfId="0" applyNumberFormat="1" applyFont="1" applyFill="1" applyBorder="1" applyAlignment="1">
      <alignment horizontal="center" vertical="center" wrapText="1"/>
    </xf>
    <xf numFmtId="0" fontId="25" fillId="3" borderId="632" xfId="0" applyNumberFormat="1" applyFont="1" applyFill="1" applyBorder="1" applyAlignment="1">
      <alignment horizontal="center" vertical="center" wrapText="1"/>
    </xf>
    <xf numFmtId="0" fontId="25" fillId="3" borderId="642" xfId="0" applyNumberFormat="1" applyFont="1" applyFill="1" applyBorder="1" applyAlignment="1">
      <alignment horizontal="center" vertical="center" wrapText="1"/>
    </xf>
    <xf numFmtId="0" fontId="25" fillId="3" borderId="652" xfId="0" applyNumberFormat="1" applyFont="1" applyFill="1" applyBorder="1" applyAlignment="1">
      <alignment horizontal="center" vertical="center" wrapText="1"/>
    </xf>
    <xf numFmtId="0" fontId="25" fillId="3" borderId="656" xfId="0" applyNumberFormat="1" applyFont="1" applyFill="1" applyBorder="1" applyAlignment="1">
      <alignment horizontal="center" vertical="center" wrapText="1"/>
    </xf>
    <xf numFmtId="0" fontId="25" fillId="3" borderId="666" xfId="0" applyNumberFormat="1" applyFont="1" applyFill="1" applyBorder="1" applyAlignment="1">
      <alignment horizontal="center" vertical="center" wrapText="1"/>
    </xf>
    <xf numFmtId="0" fontId="25" fillId="3" borderId="676" xfId="0" applyNumberFormat="1" applyFont="1" applyFill="1" applyBorder="1" applyAlignment="1">
      <alignment horizontal="center" vertical="center" wrapText="1"/>
    </xf>
    <xf numFmtId="0" fontId="25" fillId="3" borderId="686" xfId="0" applyNumberFormat="1" applyFont="1" applyFill="1" applyBorder="1" applyAlignment="1">
      <alignment horizontal="center" vertical="center" wrapText="1"/>
    </xf>
    <xf numFmtId="0" fontId="25" fillId="3" borderId="696" xfId="0" applyNumberFormat="1" applyFont="1" applyFill="1" applyBorder="1" applyAlignment="1">
      <alignment horizontal="center" vertical="center" wrapText="1"/>
    </xf>
    <xf numFmtId="0" fontId="25" fillId="3" borderId="706" xfId="0" applyNumberFormat="1" applyFont="1" applyFill="1" applyBorder="1" applyAlignment="1">
      <alignment horizontal="center" vertical="center" wrapText="1"/>
    </xf>
    <xf numFmtId="0" fontId="25" fillId="3" borderId="1414" xfId="0" applyNumberFormat="1" applyFont="1" applyFill="1" applyBorder="1" applyAlignment="1">
      <alignment horizontal="center" vertical="center" wrapText="1"/>
    </xf>
    <xf numFmtId="0" fontId="25" fillId="3" borderId="1420" xfId="0" applyNumberFormat="1" applyFont="1" applyFill="1" applyBorder="1" applyAlignment="1">
      <alignment horizontal="center" vertical="center" wrapText="1"/>
    </xf>
    <xf numFmtId="0" fontId="25" fillId="3" borderId="275" xfId="0" applyNumberFormat="1" applyFont="1" applyFill="1" applyBorder="1" applyAlignment="1">
      <alignment horizontal="center" vertical="center" wrapText="1"/>
    </xf>
    <xf numFmtId="0" fontId="25" fillId="3" borderId="284" xfId="0" applyNumberFormat="1" applyFont="1" applyFill="1" applyBorder="1" applyAlignment="1">
      <alignment horizontal="center" vertical="center" wrapText="1"/>
    </xf>
    <xf numFmtId="0" fontId="25" fillId="3" borderId="1118" xfId="0" applyNumberFormat="1" applyFont="1" applyFill="1" applyBorder="1" applyAlignment="1">
      <alignment horizontal="center" vertical="center" wrapText="1"/>
    </xf>
    <xf numFmtId="0" fontId="25" fillId="3" borderId="1124" xfId="0" applyNumberFormat="1" applyFont="1" applyFill="1" applyBorder="1" applyAlignment="1">
      <alignment horizontal="center" vertical="center" wrapText="1"/>
    </xf>
    <xf numFmtId="0" fontId="25" fillId="3" borderId="1082" xfId="0" applyNumberFormat="1" applyFont="1" applyFill="1" applyBorder="1" applyAlignment="1">
      <alignment horizontal="center" vertical="center" wrapText="1"/>
    </xf>
    <xf numFmtId="0" fontId="25" fillId="3" borderId="1088" xfId="0" applyNumberFormat="1" applyFont="1" applyFill="1" applyBorder="1" applyAlignment="1">
      <alignment horizontal="center" vertical="center" wrapText="1"/>
    </xf>
    <xf numFmtId="0" fontId="25" fillId="3" borderId="996" xfId="0" applyNumberFormat="1" applyFont="1" applyFill="1" applyBorder="1" applyAlignment="1">
      <alignment horizontal="center" vertical="center" wrapText="1"/>
    </xf>
    <xf numFmtId="0" fontId="25" fillId="3" borderId="1002" xfId="0" applyNumberFormat="1" applyFont="1" applyFill="1" applyBorder="1" applyAlignment="1">
      <alignment horizontal="center" vertical="center" wrapText="1"/>
    </xf>
    <xf numFmtId="0" fontId="25" fillId="3" borderId="984" xfId="0" applyNumberFormat="1" applyFont="1" applyFill="1" applyBorder="1" applyAlignment="1">
      <alignment horizontal="center" vertical="center" wrapText="1"/>
    </xf>
    <xf numFmtId="0" fontId="25" fillId="3" borderId="990" xfId="0" applyNumberFormat="1" applyFont="1" applyFill="1" applyBorder="1" applyAlignment="1">
      <alignment horizontal="center" vertical="center" wrapText="1"/>
    </xf>
    <xf numFmtId="0" fontId="25" fillId="3" borderId="950" xfId="0" applyNumberFormat="1" applyFont="1" applyFill="1" applyBorder="1" applyAlignment="1">
      <alignment horizontal="center" vertical="center" wrapText="1"/>
    </xf>
    <xf numFmtId="0" fontId="25" fillId="3" borderId="956" xfId="0" applyNumberFormat="1" applyFont="1" applyFill="1" applyBorder="1" applyAlignment="1">
      <alignment horizontal="center" vertical="center" wrapText="1"/>
    </xf>
    <xf numFmtId="0" fontId="25" fillId="3" borderId="869" xfId="0" applyNumberFormat="1" applyFont="1" applyFill="1" applyBorder="1" applyAlignment="1">
      <alignment horizontal="center" vertical="center" wrapText="1"/>
    </xf>
    <xf numFmtId="0" fontId="25" fillId="3" borderId="875" xfId="0" applyNumberFormat="1" applyFont="1" applyFill="1" applyBorder="1" applyAlignment="1">
      <alignment horizontal="center" vertical="center" wrapText="1"/>
    </xf>
    <xf numFmtId="0" fontId="25" fillId="3" borderId="724" xfId="0" applyNumberFormat="1" applyFont="1" applyFill="1" applyBorder="1" applyAlignment="1">
      <alignment horizontal="center" vertical="center" wrapText="1"/>
    </xf>
    <xf numFmtId="0" fontId="25" fillId="3" borderId="730" xfId="0" applyNumberFormat="1" applyFont="1" applyFill="1" applyBorder="1" applyAlignment="1">
      <alignment horizontal="center" vertical="center" wrapText="1"/>
    </xf>
    <xf numFmtId="0" fontId="25" fillId="3" borderId="748" xfId="0" applyNumberFormat="1" applyFont="1" applyFill="1" applyBorder="1" applyAlignment="1">
      <alignment horizontal="center" vertical="center" wrapText="1"/>
    </xf>
    <xf numFmtId="0" fontId="25" fillId="3" borderId="754" xfId="0" applyNumberFormat="1" applyFont="1" applyFill="1" applyBorder="1" applyAlignment="1">
      <alignment horizontal="center" vertical="center" wrapText="1"/>
    </xf>
    <xf numFmtId="0" fontId="23" fillId="3" borderId="276" xfId="0" applyNumberFormat="1" applyFont="1" applyFill="1" applyBorder="1" applyAlignment="1">
      <alignment horizontal="center" vertical="center" wrapText="1"/>
    </xf>
    <xf numFmtId="0" fontId="23" fillId="3" borderId="285" xfId="0" applyNumberFormat="1" applyFont="1" applyFill="1" applyBorder="1" applyAlignment="1">
      <alignment horizontal="center" vertical="center" wrapText="1"/>
    </xf>
    <xf numFmtId="0" fontId="25" fillId="3" borderId="326" xfId="0" applyNumberFormat="1" applyFont="1" applyFill="1" applyBorder="1" applyAlignment="1">
      <alignment horizontal="center" vertical="center" wrapText="1"/>
    </xf>
    <xf numFmtId="0" fontId="25" fillId="3" borderId="332" xfId="0" applyNumberFormat="1" applyFont="1" applyFill="1" applyBorder="1" applyAlignment="1">
      <alignment horizontal="center" vertical="center" wrapText="1"/>
    </xf>
    <xf numFmtId="0" fontId="25" fillId="3" borderId="338" xfId="0" applyNumberFormat="1" applyFont="1" applyFill="1" applyBorder="1" applyAlignment="1">
      <alignment horizontal="center" vertical="center" wrapText="1"/>
    </xf>
    <xf numFmtId="0" fontId="25" fillId="3" borderId="344" xfId="0" applyNumberFormat="1" applyFont="1" applyFill="1" applyBorder="1" applyAlignment="1">
      <alignment horizontal="center" vertical="center" wrapText="1"/>
    </xf>
    <xf numFmtId="0" fontId="25" fillId="3" borderId="355" xfId="0" applyNumberFormat="1" applyFont="1" applyFill="1" applyBorder="1" applyAlignment="1">
      <alignment horizontal="center" vertical="center" wrapText="1"/>
    </xf>
    <xf numFmtId="0" fontId="25" fillId="3" borderId="365" xfId="0" applyNumberFormat="1" applyFont="1" applyFill="1" applyBorder="1" applyAlignment="1">
      <alignment horizontal="center" vertical="center" wrapText="1"/>
    </xf>
    <xf numFmtId="0" fontId="25" fillId="3" borderId="369" xfId="0" applyNumberFormat="1" applyFont="1" applyFill="1" applyBorder="1" applyAlignment="1">
      <alignment horizontal="center" vertical="center" wrapText="1"/>
    </xf>
    <xf numFmtId="0" fontId="25" fillId="3" borderId="379" xfId="0" applyNumberFormat="1" applyFont="1" applyFill="1" applyBorder="1" applyAlignment="1">
      <alignment horizontal="center" vertical="center" wrapText="1"/>
    </xf>
    <xf numFmtId="0" fontId="25" fillId="3" borderId="389" xfId="0" applyNumberFormat="1" applyFont="1" applyFill="1" applyBorder="1" applyAlignment="1">
      <alignment horizontal="center" vertical="center" wrapText="1"/>
    </xf>
    <xf numFmtId="0" fontId="25" fillId="3" borderId="393" xfId="0" applyNumberFormat="1" applyFont="1" applyFill="1" applyBorder="1" applyAlignment="1">
      <alignment horizontal="center" vertical="center" wrapText="1"/>
    </xf>
    <xf numFmtId="0" fontId="25" fillId="3" borderId="403" xfId="0" applyNumberFormat="1" applyFont="1" applyFill="1" applyBorder="1" applyAlignment="1">
      <alignment horizontal="center" vertical="center" wrapText="1"/>
    </xf>
    <xf numFmtId="0" fontId="25" fillId="3" borderId="413" xfId="0" applyNumberFormat="1" applyFont="1" applyFill="1" applyBorder="1" applyAlignment="1">
      <alignment horizontal="center" vertical="center" wrapText="1"/>
    </xf>
    <xf numFmtId="0" fontId="25" fillId="3" borderId="419" xfId="0" applyNumberFormat="1" applyFont="1" applyFill="1" applyBorder="1" applyAlignment="1">
      <alignment horizontal="center" vertical="center" wrapText="1"/>
    </xf>
    <xf numFmtId="0" fontId="25" fillId="3" borderId="425" xfId="0" applyNumberFormat="1" applyFont="1" applyFill="1" applyBorder="1" applyAlignment="1">
      <alignment horizontal="center" vertical="center" wrapText="1"/>
    </xf>
    <xf numFmtId="0" fontId="25" fillId="3" borderId="962" xfId="0" applyNumberFormat="1" applyFont="1" applyFill="1" applyBorder="1" applyAlignment="1">
      <alignment horizontal="center" vertical="center" wrapText="1"/>
    </xf>
    <xf numFmtId="0" fontId="25" fillId="3" borderId="968" xfId="0" applyNumberFormat="1" applyFont="1" applyFill="1" applyBorder="1" applyAlignment="1">
      <alignment horizontal="center" vertical="center" wrapText="1"/>
    </xf>
    <xf numFmtId="0" fontId="25" fillId="3" borderId="938" xfId="0" applyNumberFormat="1" applyFont="1" applyFill="1" applyBorder="1" applyAlignment="1">
      <alignment horizontal="center" vertical="center" wrapText="1"/>
    </xf>
    <xf numFmtId="0" fontId="25" fillId="3" borderId="944" xfId="0" applyNumberFormat="1" applyFont="1" applyFill="1" applyBorder="1" applyAlignment="1">
      <alignment horizontal="center" vertical="center" wrapText="1"/>
    </xf>
    <xf numFmtId="0" fontId="25" fillId="3" borderId="760" xfId="0" applyNumberFormat="1" applyFont="1" applyFill="1" applyBorder="1" applyAlignment="1">
      <alignment horizontal="center" vertical="center" wrapText="1"/>
    </xf>
    <xf numFmtId="0" fontId="25" fillId="3" borderId="766" xfId="0" applyNumberFormat="1" applyFont="1" applyFill="1" applyBorder="1" applyAlignment="1">
      <alignment horizontal="center" vertical="center" wrapText="1"/>
    </xf>
    <xf numFmtId="0" fontId="28" fillId="3" borderId="482" xfId="0" applyNumberFormat="1" applyFont="1" applyFill="1" applyBorder="1" applyAlignment="1">
      <alignment horizontal="center" vertical="center" wrapText="1"/>
    </xf>
    <xf numFmtId="0" fontId="28" fillId="3" borderId="489" xfId="0" applyNumberFormat="1" applyFont="1" applyFill="1" applyBorder="1" applyAlignment="1">
      <alignment horizontal="center" vertical="center" wrapText="1"/>
    </xf>
    <xf numFmtId="0" fontId="25" fillId="3" borderId="1094" xfId="0" applyNumberFormat="1" applyFont="1" applyFill="1" applyBorder="1" applyAlignment="1">
      <alignment horizontal="center" vertical="center" wrapText="1"/>
    </xf>
    <xf numFmtId="0" fontId="25" fillId="3" borderId="1100" xfId="0" applyNumberFormat="1" applyFont="1" applyFill="1" applyBorder="1" applyAlignment="1">
      <alignment horizontal="center" vertical="center" wrapText="1"/>
    </xf>
    <xf numFmtId="0" fontId="28" fillId="3" borderId="1022" xfId="0" applyNumberFormat="1" applyFont="1" applyFill="1" applyBorder="1" applyAlignment="1">
      <alignment horizontal="center" vertical="center" wrapText="1"/>
    </xf>
    <xf numFmtId="0" fontId="28" fillId="3" borderId="1029" xfId="0" applyNumberFormat="1" applyFont="1" applyFill="1" applyBorder="1" applyAlignment="1">
      <alignment horizontal="center" vertical="center" wrapText="1"/>
    </xf>
    <xf numFmtId="0" fontId="25" fillId="3" borderId="926" xfId="0" applyNumberFormat="1" applyFont="1" applyFill="1" applyBorder="1" applyAlignment="1">
      <alignment horizontal="center" vertical="center" wrapText="1"/>
    </xf>
    <xf numFmtId="0" fontId="25" fillId="3" borderId="932" xfId="0" applyNumberFormat="1" applyFont="1" applyFill="1" applyBorder="1" applyAlignment="1">
      <alignment horizontal="center" vertical="center" wrapText="1"/>
    </xf>
    <xf numFmtId="0" fontId="25" fillId="3" borderId="736" xfId="0" applyNumberFormat="1" applyFont="1" applyFill="1" applyBorder="1" applyAlignment="1">
      <alignment horizontal="center" vertical="center" wrapText="1"/>
    </xf>
    <xf numFmtId="0" fontId="25" fillId="3" borderId="742" xfId="0" applyNumberFormat="1" applyFont="1" applyFill="1" applyBorder="1" applyAlignment="1">
      <alignment horizontal="center" vertical="center" wrapText="1"/>
    </xf>
    <xf numFmtId="0" fontId="25" fillId="3" borderId="542" xfId="0" applyNumberFormat="1" applyFont="1" applyFill="1" applyBorder="1" applyAlignment="1">
      <alignment horizontal="center" vertical="center" wrapText="1"/>
    </xf>
    <xf numFmtId="0" fontId="25" fillId="3" borderId="548" xfId="0" applyNumberFormat="1" applyFont="1" applyFill="1" applyBorder="1" applyAlignment="1">
      <alignment horizontal="center" vertical="center" wrapText="1"/>
    </xf>
    <xf numFmtId="0" fontId="25" fillId="3" borderId="712" xfId="0" applyNumberFormat="1" applyFont="1" applyFill="1" applyBorder="1" applyAlignment="1">
      <alignment horizontal="center" vertical="center" wrapText="1"/>
    </xf>
    <xf numFmtId="0" fontId="25" fillId="3" borderId="718" xfId="0" applyNumberFormat="1" applyFont="1" applyFill="1" applyBorder="1" applyAlignment="1">
      <alignment horizontal="center" vertical="center" wrapText="1"/>
    </xf>
    <xf numFmtId="49" fontId="23" fillId="3" borderId="445" xfId="0" applyNumberFormat="1" applyFont="1" applyFill="1" applyBorder="1" applyAlignment="1">
      <alignment horizontal="center" vertical="center" wrapText="1"/>
    </xf>
    <xf numFmtId="49" fontId="23" fillId="3" borderId="451" xfId="0" applyNumberFormat="1" applyFont="1" applyFill="1" applyBorder="1" applyAlignment="1">
      <alignment horizontal="center" vertical="center" wrapText="1"/>
    </xf>
    <xf numFmtId="0" fontId="25" fillId="3" borderId="456" xfId="0" applyNumberFormat="1" applyFont="1" applyFill="1" applyBorder="1" applyAlignment="1">
      <alignment horizontal="center" vertical="center" wrapText="1"/>
    </xf>
    <xf numFmtId="0" fontId="25" fillId="3" borderId="462" xfId="0" applyNumberFormat="1" applyFont="1" applyFill="1" applyBorder="1" applyAlignment="1">
      <alignment horizontal="center" vertical="center" wrapText="1"/>
    </xf>
    <xf numFmtId="0" fontId="25" fillId="3" borderId="427" xfId="0" applyNumberFormat="1" applyFont="1" applyFill="1" applyBorder="1" applyAlignment="1">
      <alignment horizontal="center" vertical="center" wrapText="1"/>
    </xf>
    <xf numFmtId="0" fontId="25" fillId="3" borderId="432" xfId="0" applyNumberFormat="1" applyFont="1" applyFill="1" applyBorder="1" applyAlignment="1">
      <alignment horizontal="center" vertical="center" wrapText="1"/>
    </xf>
    <xf numFmtId="0" fontId="25" fillId="3" borderId="438" xfId="0" applyNumberFormat="1" applyFont="1" applyFill="1" applyBorder="1" applyAlignment="1">
      <alignment horizontal="center" vertical="center" wrapText="1"/>
    </xf>
    <xf numFmtId="0" fontId="25" fillId="3" borderId="444" xfId="0" applyNumberFormat="1" applyFont="1" applyFill="1" applyBorder="1" applyAlignment="1">
      <alignment horizontal="center" vertical="center" wrapText="1"/>
    </xf>
    <xf numFmtId="0" fontId="25" fillId="3" borderId="450" xfId="0" applyNumberFormat="1" applyFont="1" applyFill="1" applyBorder="1" applyAlignment="1">
      <alignment horizontal="center" vertical="center" wrapText="1"/>
    </xf>
    <xf numFmtId="0" fontId="24" fillId="3" borderId="443" xfId="0" applyNumberFormat="1" applyFont="1" applyFill="1" applyBorder="1" applyAlignment="1">
      <alignment horizontal="center" vertical="center" wrapText="1"/>
    </xf>
    <xf numFmtId="0" fontId="24" fillId="3" borderId="449" xfId="0" applyNumberFormat="1" applyFont="1" applyFill="1" applyBorder="1" applyAlignment="1">
      <alignment horizontal="center" vertical="center" wrapText="1"/>
    </xf>
    <xf numFmtId="0" fontId="28" fillId="3" borderId="481" xfId="0" applyNumberFormat="1" applyFont="1" applyFill="1" applyBorder="1" applyAlignment="1">
      <alignment horizontal="center" vertical="center" wrapText="1"/>
    </xf>
    <xf numFmtId="0" fontId="28" fillId="3" borderId="488" xfId="0" applyNumberFormat="1" applyFont="1" applyFill="1" applyBorder="1" applyAlignment="1">
      <alignment horizontal="center" vertical="center" wrapText="1"/>
    </xf>
    <xf numFmtId="0" fontId="28" fillId="3" borderId="480" xfId="0" applyNumberFormat="1" applyFont="1" applyFill="1" applyBorder="1" applyAlignment="1">
      <alignment horizontal="center" vertical="center" wrapText="1"/>
    </xf>
    <xf numFmtId="0" fontId="28" fillId="3" borderId="487" xfId="0" applyNumberFormat="1" applyFont="1" applyFill="1" applyBorder="1" applyAlignment="1">
      <alignment horizontal="center" vertical="center" wrapText="1"/>
    </xf>
    <xf numFmtId="0" fontId="25" fillId="3" borderId="466" xfId="0" applyNumberFormat="1" applyFont="1" applyFill="1" applyBorder="1" applyAlignment="1">
      <alignment horizontal="center" vertical="center" wrapText="1"/>
    </xf>
    <xf numFmtId="0" fontId="25" fillId="3" borderId="472" xfId="0" applyNumberFormat="1" applyFont="1" applyFill="1" applyBorder="1" applyAlignment="1">
      <alignment horizontal="center" vertical="center" wrapText="1"/>
    </xf>
    <xf numFmtId="0" fontId="24" fillId="3" borderId="467" xfId="0" applyNumberFormat="1" applyFont="1" applyFill="1" applyBorder="1" applyAlignment="1">
      <alignment horizontal="center" vertical="center" wrapText="1"/>
    </xf>
    <xf numFmtId="0" fontId="24" fillId="3" borderId="473" xfId="0" applyNumberFormat="1" applyFont="1" applyFill="1" applyBorder="1" applyAlignment="1">
      <alignment horizontal="center" vertical="center" wrapText="1"/>
    </xf>
    <xf numFmtId="0" fontId="24" fillId="3" borderId="431" xfId="0" applyNumberFormat="1" applyFont="1" applyFill="1" applyBorder="1" applyAlignment="1">
      <alignment horizontal="center" vertical="center" wrapText="1"/>
    </xf>
    <xf numFmtId="0" fontId="24" fillId="3" borderId="437" xfId="0" applyNumberFormat="1" applyFont="1" applyFill="1" applyBorder="1" applyAlignment="1">
      <alignment horizontal="center" vertical="center" wrapText="1"/>
    </xf>
    <xf numFmtId="0" fontId="24" fillId="3" borderId="274" xfId="0" applyNumberFormat="1" applyFont="1" applyFill="1" applyBorder="1" applyAlignment="1">
      <alignment horizontal="center" vertical="center" wrapText="1"/>
    </xf>
    <xf numFmtId="0" fontId="24" fillId="3" borderId="283" xfId="0" applyNumberFormat="1" applyFont="1" applyFill="1" applyBorder="1" applyAlignment="1">
      <alignment horizontal="center" vertical="center" wrapText="1"/>
    </xf>
    <xf numFmtId="0" fontId="24" fillId="3" borderId="711" xfId="0" applyNumberFormat="1" applyFont="1" applyFill="1" applyBorder="1" applyAlignment="1">
      <alignment horizontal="center" vertical="center" wrapText="1"/>
    </xf>
    <xf numFmtId="0" fontId="24" fillId="3" borderId="717" xfId="0" applyNumberFormat="1" applyFont="1" applyFill="1" applyBorder="1" applyAlignment="1">
      <alignment horizontal="center" vertical="center" wrapText="1"/>
    </xf>
    <xf numFmtId="0" fontId="24" fillId="3" borderId="983" xfId="0" applyNumberFormat="1" applyFont="1" applyFill="1" applyBorder="1" applyAlignment="1">
      <alignment horizontal="center" vertical="center" wrapText="1"/>
    </xf>
    <xf numFmtId="0" fontId="24" fillId="3" borderId="989" xfId="0" applyNumberFormat="1" applyFont="1" applyFill="1" applyBorder="1" applyAlignment="1">
      <alignment horizontal="center" vertical="center" wrapText="1"/>
    </xf>
    <xf numFmtId="0" fontId="24" fillId="3" borderId="418" xfId="0" applyNumberFormat="1" applyFont="1" applyFill="1" applyBorder="1" applyAlignment="1">
      <alignment horizontal="center" vertical="center" wrapText="1"/>
    </xf>
    <xf numFmtId="0" fontId="24" fillId="3" borderId="424" xfId="0" applyNumberFormat="1" applyFont="1" applyFill="1" applyBorder="1" applyAlignment="1">
      <alignment horizontal="center" vertical="center" wrapText="1"/>
    </xf>
    <xf numFmtId="0" fontId="24" fillId="3" borderId="808" xfId="0" applyNumberFormat="1" applyFont="1" applyFill="1" applyBorder="1" applyAlignment="1">
      <alignment horizontal="center" vertical="center" wrapText="1"/>
    </xf>
    <xf numFmtId="0" fontId="24" fillId="3" borderId="814" xfId="0" applyNumberFormat="1" applyFont="1" applyFill="1" applyBorder="1" applyAlignment="1">
      <alignment horizontal="center" vertical="center" wrapText="1"/>
    </xf>
    <xf numFmtId="0" fontId="24" fillId="3" borderId="925" xfId="0" applyNumberFormat="1" applyFont="1" applyFill="1" applyBorder="1" applyAlignment="1">
      <alignment horizontal="center" vertical="center" wrapText="1"/>
    </xf>
    <xf numFmtId="0" fontId="24" fillId="3" borderId="931" xfId="0" applyNumberFormat="1" applyFont="1" applyFill="1" applyBorder="1" applyAlignment="1">
      <alignment horizontal="center" vertical="center" wrapText="1"/>
    </xf>
    <xf numFmtId="0" fontId="24" fillId="3" borderId="856" xfId="0" applyNumberFormat="1" applyFont="1" applyFill="1" applyBorder="1" applyAlignment="1">
      <alignment horizontal="center" vertical="center" wrapText="1"/>
    </xf>
    <xf numFmtId="0" fontId="24" fillId="3" borderId="862" xfId="0" applyNumberFormat="1" applyFont="1" applyFill="1" applyBorder="1" applyAlignment="1">
      <alignment horizontal="center" vertical="center" wrapText="1"/>
    </xf>
    <xf numFmtId="0" fontId="24" fillId="3" borderId="784" xfId="0" applyNumberFormat="1" applyFont="1" applyFill="1" applyBorder="1" applyAlignment="1">
      <alignment horizontal="center" vertical="center" wrapText="1"/>
    </xf>
    <xf numFmtId="0" fontId="24" fillId="3" borderId="790" xfId="0" applyNumberFormat="1" applyFont="1" applyFill="1" applyBorder="1" applyAlignment="1">
      <alignment horizontal="center" vertical="center" wrapText="1"/>
    </xf>
    <xf numFmtId="0" fontId="24" fillId="3" borderId="759" xfId="0" applyNumberFormat="1" applyFont="1" applyFill="1" applyBorder="1" applyAlignment="1">
      <alignment horizontal="center" vertical="center" wrapText="1"/>
    </xf>
    <xf numFmtId="0" fontId="24" fillId="3" borderId="765" xfId="0" applyNumberFormat="1" applyFont="1" applyFill="1" applyBorder="1" applyAlignment="1">
      <alignment horizontal="center" vertical="center" wrapText="1"/>
    </xf>
    <xf numFmtId="0" fontId="24" fillId="3" borderId="868" xfId="0" applyNumberFormat="1" applyFont="1" applyFill="1" applyBorder="1" applyAlignment="1">
      <alignment horizontal="center" vertical="center" wrapText="1"/>
    </xf>
    <xf numFmtId="0" fontId="24" fillId="3" borderId="874" xfId="0" applyNumberFormat="1" applyFont="1" applyFill="1" applyBorder="1" applyAlignment="1">
      <alignment horizontal="center" vertical="center" wrapText="1"/>
    </xf>
    <xf numFmtId="0" fontId="24" fillId="3" borderId="949" xfId="0" applyNumberFormat="1" applyFont="1" applyFill="1" applyBorder="1" applyAlignment="1">
      <alignment horizontal="center" vertical="center" wrapText="1"/>
    </xf>
    <xf numFmtId="0" fontId="24" fillId="3" borderId="955" xfId="0" applyNumberFormat="1" applyFont="1" applyFill="1" applyBorder="1" applyAlignment="1">
      <alignment horizontal="center" vertical="center" wrapText="1"/>
    </xf>
    <xf numFmtId="0" fontId="24" fillId="3" borderId="529" xfId="0" applyNumberFormat="1" applyFont="1" applyFill="1" applyBorder="1" applyAlignment="1">
      <alignment horizontal="center" vertical="center" wrapText="1"/>
    </xf>
    <xf numFmtId="0" fontId="24" fillId="3" borderId="535" xfId="0" applyNumberFormat="1" applyFont="1" applyFill="1" applyBorder="1" applyAlignment="1">
      <alignment horizontal="center" vertical="center" wrapText="1"/>
    </xf>
    <xf numFmtId="0" fontId="24" fillId="3" borderId="735" xfId="0" applyNumberFormat="1" applyFont="1" applyFill="1" applyBorder="1" applyAlignment="1">
      <alignment horizontal="center" vertical="center" wrapText="1"/>
    </xf>
    <xf numFmtId="0" fontId="24" fillId="3" borderId="741" xfId="0" applyNumberFormat="1" applyFont="1" applyFill="1" applyBorder="1" applyAlignment="1">
      <alignment horizontal="center" vertical="center" wrapText="1"/>
    </xf>
    <xf numFmtId="0" fontId="24" fillId="3" borderId="337" xfId="0" applyNumberFormat="1" applyFont="1" applyFill="1" applyBorder="1" applyAlignment="1">
      <alignment horizontal="center" vertical="center" wrapText="1"/>
    </xf>
    <xf numFmtId="0" fontId="24" fillId="3" borderId="343" xfId="0" applyNumberFormat="1" applyFont="1" applyFill="1" applyBorder="1" applyAlignment="1">
      <alignment horizontal="center" vertical="center" wrapText="1"/>
    </xf>
    <xf numFmtId="0" fontId="25" fillId="3" borderId="442" xfId="0" applyNumberFormat="1" applyFont="1" applyFill="1" applyBorder="1" applyAlignment="1">
      <alignment horizontal="center" vertical="center" wrapText="1"/>
    </xf>
    <xf numFmtId="0" fontId="25" fillId="3" borderId="448" xfId="0" applyNumberFormat="1" applyFont="1" applyFill="1" applyBorder="1" applyAlignment="1">
      <alignment horizontal="center" vertical="center" wrapText="1"/>
    </xf>
    <xf numFmtId="0" fontId="24" fillId="3" borderId="1093" xfId="0" applyNumberFormat="1" applyFont="1" applyFill="1" applyBorder="1" applyAlignment="1">
      <alignment horizontal="center" vertical="center" wrapText="1"/>
    </xf>
    <xf numFmtId="0" fontId="24" fillId="3" borderId="1099" xfId="0" applyNumberFormat="1" applyFont="1" applyFill="1" applyBorder="1" applyAlignment="1">
      <alignment horizontal="center" vertical="center" wrapText="1"/>
    </xf>
    <xf numFmtId="0" fontId="25" fillId="3" borderId="1116" xfId="0" applyNumberFormat="1" applyFont="1" applyFill="1" applyBorder="1" applyAlignment="1">
      <alignment horizontal="center" vertical="center" wrapText="1"/>
    </xf>
    <xf numFmtId="0" fontId="25" fillId="3" borderId="1122" xfId="0" applyNumberFormat="1" applyFont="1" applyFill="1" applyBorder="1" applyAlignment="1">
      <alignment horizontal="center" vertical="center" wrapText="1"/>
    </xf>
    <xf numFmtId="0" fontId="25" fillId="3" borderId="1068" xfId="0" applyNumberFormat="1" applyFont="1" applyFill="1" applyBorder="1" applyAlignment="1">
      <alignment horizontal="center" vertical="center" wrapText="1"/>
    </xf>
    <xf numFmtId="0" fontId="25" fillId="3" borderId="1074" xfId="0" applyNumberFormat="1" applyFont="1" applyFill="1" applyBorder="1" applyAlignment="1">
      <alignment horizontal="center" vertical="center" wrapText="1"/>
    </xf>
    <xf numFmtId="0" fontId="28" fillId="3" borderId="1019" xfId="0" applyNumberFormat="1" applyFont="1" applyFill="1" applyBorder="1" applyAlignment="1">
      <alignment horizontal="center" vertical="center" wrapText="1"/>
    </xf>
    <xf numFmtId="0" fontId="28" fillId="3" borderId="1026" xfId="0" applyNumberFormat="1" applyFont="1" applyFill="1" applyBorder="1" applyAlignment="1">
      <alignment horizontal="center" vertical="center" wrapText="1"/>
    </xf>
    <xf numFmtId="0" fontId="23" fillId="3" borderId="1007" xfId="0" applyNumberFormat="1" applyFont="1" applyFill="1" applyBorder="1" applyAlignment="1">
      <alignment horizontal="center" vertical="center" wrapText="1"/>
    </xf>
    <xf numFmtId="0" fontId="23" fillId="3" borderId="1013" xfId="0" applyNumberFormat="1" applyFont="1" applyFill="1" applyBorder="1" applyAlignment="1">
      <alignment horizontal="center" vertical="center" wrapText="1"/>
    </xf>
    <xf numFmtId="0" fontId="24" fillId="3" borderId="1081" xfId="0" applyNumberFormat="1" applyFont="1" applyFill="1" applyBorder="1" applyAlignment="1">
      <alignment horizontal="center" vertical="center" wrapText="1"/>
    </xf>
    <xf numFmtId="0" fontId="24" fillId="3" borderId="1087" xfId="0" applyNumberFormat="1" applyFont="1" applyFill="1" applyBorder="1" applyAlignment="1">
      <alignment horizontal="center" vertical="center" wrapText="1"/>
    </xf>
    <xf numFmtId="0" fontId="24" fillId="3" borderId="747" xfId="0" applyNumberFormat="1" applyFont="1" applyFill="1" applyBorder="1" applyAlignment="1">
      <alignment horizontal="center" vertical="center" wrapText="1"/>
    </xf>
    <xf numFmtId="0" fontId="24" fillId="3" borderId="753" xfId="0" applyNumberFormat="1" applyFont="1" applyFill="1" applyBorder="1" applyAlignment="1">
      <alignment horizontal="center" vertical="center" wrapText="1"/>
    </xf>
    <xf numFmtId="0" fontId="24" fillId="3" borderId="325" xfId="0" applyNumberFormat="1" applyFont="1" applyFill="1" applyBorder="1" applyAlignment="1">
      <alignment horizontal="center" vertical="center" wrapText="1"/>
    </xf>
    <xf numFmtId="0" fontId="24" fillId="3" borderId="331" xfId="0" applyNumberFormat="1" applyFont="1" applyFill="1" applyBorder="1" applyAlignment="1">
      <alignment horizontal="center" vertical="center" wrapText="1"/>
    </xf>
    <xf numFmtId="0" fontId="24" fillId="3" borderId="961" xfId="0" applyNumberFormat="1" applyFont="1" applyFill="1" applyBorder="1" applyAlignment="1">
      <alignment horizontal="center" vertical="center" wrapText="1"/>
    </xf>
    <xf numFmtId="0" fontId="24" fillId="3" borderId="967" xfId="0" applyNumberFormat="1" applyFont="1" applyFill="1" applyBorder="1" applyAlignment="1">
      <alignment horizontal="center" vertical="center" wrapText="1"/>
    </xf>
    <xf numFmtId="0" fontId="28" fillId="3" borderId="1020" xfId="0" applyNumberFormat="1" applyFont="1" applyFill="1" applyBorder="1" applyAlignment="1">
      <alignment horizontal="center" vertical="center" wrapText="1"/>
    </xf>
    <xf numFmtId="0" fontId="28" fillId="3" borderId="1027" xfId="0" applyNumberFormat="1" applyFont="1" applyFill="1" applyBorder="1" applyAlignment="1">
      <alignment horizontal="center" vertical="center" wrapText="1"/>
    </xf>
    <xf numFmtId="0" fontId="24" fillId="3" borderId="880" xfId="0" applyNumberFormat="1" applyFont="1" applyFill="1" applyBorder="1" applyAlignment="1">
      <alignment horizontal="center" vertical="center" wrapText="1"/>
    </xf>
    <xf numFmtId="0" fontId="24" fillId="3" borderId="886" xfId="0" applyNumberFormat="1" applyFont="1" applyFill="1" applyBorder="1" applyAlignment="1">
      <alignment horizontal="center" vertical="center" wrapText="1"/>
    </xf>
    <xf numFmtId="0" fontId="24" fillId="3" borderId="820" xfId="0" applyNumberFormat="1" applyFont="1" applyFill="1" applyBorder="1" applyAlignment="1">
      <alignment horizontal="center" vertical="center" wrapText="1"/>
    </xf>
    <xf numFmtId="0" fontId="24" fillId="3" borderId="826" xfId="0" applyNumberFormat="1" applyFont="1" applyFill="1" applyBorder="1" applyAlignment="1">
      <alignment horizontal="center" vertical="center" wrapText="1"/>
    </xf>
    <xf numFmtId="0" fontId="24" fillId="3" borderId="772" xfId="0" applyNumberFormat="1" applyFont="1" applyFill="1" applyBorder="1" applyAlignment="1">
      <alignment horizontal="center" vertical="center" wrapText="1"/>
    </xf>
    <xf numFmtId="0" fontId="24" fillId="3" borderId="778" xfId="0" applyNumberFormat="1" applyFont="1" applyFill="1" applyBorder="1" applyAlignment="1">
      <alignment horizontal="center" vertical="center" wrapText="1"/>
    </xf>
    <xf numFmtId="0" fontId="24" fillId="3" borderId="995" xfId="0" applyNumberFormat="1" applyFont="1" applyFill="1" applyBorder="1" applyAlignment="1">
      <alignment horizontal="center" vertical="center" wrapText="1"/>
    </xf>
    <xf numFmtId="0" fontId="24" fillId="3" borderId="1001" xfId="0" applyNumberFormat="1" applyFont="1" applyFill="1" applyBorder="1" applyAlignment="1">
      <alignment horizontal="center" vertical="center" wrapText="1"/>
    </xf>
    <xf numFmtId="0" fontId="24" fillId="3" borderId="937" xfId="0" applyNumberFormat="1" applyFont="1" applyFill="1" applyBorder="1" applyAlignment="1">
      <alignment horizontal="center" vertical="center" wrapText="1"/>
    </xf>
    <xf numFmtId="0" fontId="24" fillId="3" borderId="943" xfId="0" applyNumberFormat="1" applyFont="1" applyFill="1" applyBorder="1" applyAlignment="1">
      <alignment horizontal="center" vertical="center" wrapText="1"/>
    </xf>
    <xf numFmtId="0" fontId="24" fillId="3" borderId="541" xfId="0" applyNumberFormat="1" applyFont="1" applyFill="1" applyBorder="1" applyAlignment="1">
      <alignment horizontal="center" vertical="center" wrapText="1"/>
    </xf>
    <xf numFmtId="0" fontId="24" fillId="3" borderId="547" xfId="0" applyNumberFormat="1" applyFont="1" applyFill="1" applyBorder="1" applyAlignment="1">
      <alignment horizontal="center" vertical="center" wrapText="1"/>
    </xf>
    <xf numFmtId="0" fontId="24" fillId="3" borderId="723" xfId="0" applyNumberFormat="1" applyFont="1" applyFill="1" applyBorder="1" applyAlignment="1">
      <alignment horizontal="center" vertical="center" wrapText="1"/>
    </xf>
    <xf numFmtId="0" fontId="24" fillId="3" borderId="729" xfId="0" applyNumberFormat="1" applyFont="1" applyFill="1" applyBorder="1" applyAlignment="1">
      <alignment horizontal="center" vertical="center" wrapText="1"/>
    </xf>
    <xf numFmtId="0" fontId="24" fillId="3" borderId="796" xfId="0" applyNumberFormat="1" applyFont="1" applyFill="1" applyBorder="1" applyAlignment="1">
      <alignment horizontal="center" vertical="center" wrapText="1"/>
    </xf>
    <xf numFmtId="0" fontId="24" fillId="3" borderId="802" xfId="0" applyNumberFormat="1" applyFont="1" applyFill="1" applyBorder="1" applyAlignment="1">
      <alignment horizontal="center" vertical="center" wrapText="1"/>
    </xf>
    <xf numFmtId="0" fontId="24" fillId="3" borderId="455" xfId="0" applyNumberFormat="1" applyFont="1" applyFill="1" applyBorder="1" applyAlignment="1">
      <alignment horizontal="center" vertical="center" wrapText="1"/>
    </xf>
    <xf numFmtId="0" fontId="24" fillId="3" borderId="461" xfId="0" applyNumberFormat="1" applyFont="1" applyFill="1" applyBorder="1" applyAlignment="1">
      <alignment horizontal="center" vertical="center" wrapText="1"/>
    </xf>
    <xf numFmtId="0" fontId="24" fillId="3" borderId="832" xfId="0" applyNumberFormat="1" applyFont="1" applyFill="1" applyBorder="1" applyAlignment="1">
      <alignment horizontal="center" vertical="center" wrapText="1"/>
    </xf>
    <xf numFmtId="0" fontId="24" fillId="3" borderId="838" xfId="0" applyNumberFormat="1" applyFont="1" applyFill="1" applyBorder="1" applyAlignment="1">
      <alignment horizontal="center" vertical="center" wrapText="1"/>
    </xf>
    <xf numFmtId="0" fontId="24" fillId="3" borderId="844" xfId="0" applyNumberFormat="1" applyFont="1" applyFill="1" applyBorder="1" applyAlignment="1">
      <alignment horizontal="center" vertical="center" wrapText="1"/>
    </xf>
    <xf numFmtId="0" fontId="24" fillId="3" borderId="850" xfId="0" applyNumberFormat="1" applyFont="1" applyFill="1" applyBorder="1" applyAlignment="1">
      <alignment horizontal="center" vertical="center" wrapText="1"/>
    </xf>
    <xf numFmtId="0" fontId="25" fillId="3" borderId="417" xfId="0" applyNumberFormat="1" applyFont="1" applyFill="1" applyBorder="1" applyAlignment="1">
      <alignment horizontal="center" vertical="center" wrapText="1"/>
    </xf>
    <xf numFmtId="0" fontId="25" fillId="3" borderId="423" xfId="0" applyNumberFormat="1" applyFont="1" applyFill="1" applyBorder="1" applyAlignment="1">
      <alignment horizontal="center" vertical="center" wrapText="1"/>
    </xf>
    <xf numFmtId="49" fontId="23" fillId="3" borderId="469" xfId="0" applyNumberFormat="1" applyFont="1" applyFill="1" applyBorder="1" applyAlignment="1">
      <alignment horizontal="center" vertical="center" wrapText="1"/>
    </xf>
    <xf numFmtId="49" fontId="23" fillId="3" borderId="475" xfId="0" applyNumberFormat="1" applyFont="1" applyFill="1" applyBorder="1" applyAlignment="1">
      <alignment horizontal="center" vertical="center" wrapText="1"/>
    </xf>
    <xf numFmtId="49" fontId="23" fillId="3" borderId="761" xfId="0" applyNumberFormat="1" applyFont="1" applyFill="1" applyBorder="1" applyAlignment="1">
      <alignment horizontal="center" vertical="center" wrapText="1"/>
    </xf>
    <xf numFmtId="49" fontId="23" fillId="3" borderId="767" xfId="0" applyNumberFormat="1" applyFont="1" applyFill="1" applyBorder="1" applyAlignment="1">
      <alignment horizontal="center" vertical="center" wrapText="1"/>
    </xf>
    <xf numFmtId="49" fontId="23" fillId="3" borderId="963" xfId="0" applyNumberFormat="1" applyFont="1" applyFill="1" applyBorder="1" applyAlignment="1">
      <alignment horizontal="center" vertical="center" wrapText="1"/>
    </xf>
    <xf numFmtId="49" fontId="23" fillId="3" borderId="969" xfId="0" applyNumberFormat="1" applyFont="1" applyFill="1" applyBorder="1" applyAlignment="1">
      <alignment horizontal="center" vertical="center" wrapText="1"/>
    </xf>
    <xf numFmtId="49" fontId="23" fillId="3" borderId="798" xfId="0" applyNumberFormat="1" applyFont="1" applyFill="1" applyBorder="1" applyAlignment="1">
      <alignment horizontal="center" vertical="center" wrapText="1"/>
    </xf>
    <xf numFmtId="49" fontId="23" fillId="3" borderId="804" xfId="0" applyNumberFormat="1" applyFont="1" applyFill="1" applyBorder="1" applyAlignment="1">
      <alignment horizontal="center" vertical="center" wrapText="1"/>
    </xf>
    <xf numFmtId="49" fontId="23" fillId="3" borderId="725" xfId="0" applyNumberFormat="1" applyFont="1" applyFill="1" applyBorder="1" applyAlignment="1">
      <alignment horizontal="center" vertical="center" wrapText="1"/>
    </xf>
    <xf numFmtId="49" fontId="23" fillId="3" borderId="731" xfId="0" applyNumberFormat="1" applyFont="1" applyFill="1" applyBorder="1" applyAlignment="1">
      <alignment horizontal="center" vertical="center" wrapText="1"/>
    </xf>
    <xf numFmtId="49" fontId="23" fillId="3" borderId="870" xfId="0" applyNumberFormat="1" applyFont="1" applyFill="1" applyBorder="1" applyAlignment="1">
      <alignment horizontal="center" vertical="center" wrapText="1"/>
    </xf>
    <xf numFmtId="49" fontId="23" fillId="3" borderId="876" xfId="0" applyNumberFormat="1" applyFont="1" applyFill="1" applyBorder="1" applyAlignment="1">
      <alignment horizontal="center" vertical="center" wrapText="1"/>
    </xf>
    <xf numFmtId="0" fontId="25" fillId="3" borderId="722" xfId="0" applyNumberFormat="1" applyFont="1" applyFill="1" applyBorder="1" applyAlignment="1">
      <alignment horizontal="center" vertical="center" wrapText="1"/>
    </xf>
    <xf numFmtId="0" fontId="25" fillId="3" borderId="728" xfId="0" applyNumberFormat="1" applyFont="1" applyFill="1" applyBorder="1" applyAlignment="1">
      <alignment horizontal="center" vertical="center" wrapText="1"/>
    </xf>
    <xf numFmtId="0" fontId="25" fillId="3" borderId="324" xfId="0" applyNumberFormat="1" applyFont="1" applyFill="1" applyBorder="1" applyAlignment="1">
      <alignment horizontal="center" vertical="center" wrapText="1"/>
    </xf>
    <xf numFmtId="0" fontId="25" fillId="3" borderId="330" xfId="0" applyNumberFormat="1" applyFont="1" applyFill="1" applyBorder="1" applyAlignment="1">
      <alignment horizontal="center" vertical="center" wrapText="1"/>
    </xf>
    <xf numFmtId="0" fontId="25" fillId="3" borderId="528" xfId="0" applyNumberFormat="1" applyFont="1" applyFill="1" applyBorder="1" applyAlignment="1">
      <alignment horizontal="center" vertical="center" wrapText="1"/>
    </xf>
    <xf numFmtId="0" fontId="25" fillId="3" borderId="534" xfId="0" applyNumberFormat="1" applyFont="1" applyFill="1" applyBorder="1" applyAlignment="1">
      <alignment horizontal="center" vertical="center" wrapText="1"/>
    </xf>
    <xf numFmtId="0" fontId="25" fillId="3" borderId="771" xfId="0" applyNumberFormat="1" applyFont="1" applyFill="1" applyBorder="1" applyAlignment="1">
      <alignment horizontal="center" vertical="center" wrapText="1"/>
    </xf>
    <xf numFmtId="0" fontId="25" fillId="3" borderId="777" xfId="0" applyNumberFormat="1" applyFont="1" applyFill="1" applyBorder="1" applyAlignment="1">
      <alignment horizontal="center" vertical="center" wrapText="1"/>
    </xf>
    <xf numFmtId="0" fontId="25" fillId="3" borderId="948" xfId="0" applyNumberFormat="1" applyFont="1" applyFill="1" applyBorder="1" applyAlignment="1">
      <alignment horizontal="center" vertical="center" wrapText="1"/>
    </xf>
    <xf numFmtId="0" fontId="25" fillId="3" borderId="954" xfId="0" applyNumberFormat="1" applyFont="1" applyFill="1" applyBorder="1" applyAlignment="1">
      <alignment horizontal="center" vertical="center" wrapText="1"/>
    </xf>
    <xf numFmtId="0" fontId="25" fillId="3" borderId="758" xfId="0" applyNumberFormat="1" applyFont="1" applyFill="1" applyBorder="1" applyAlignment="1">
      <alignment horizontal="center" vertical="center" wrapText="1"/>
    </xf>
    <xf numFmtId="0" fontId="25" fillId="3" borderId="764" xfId="0" applyNumberFormat="1" applyFont="1" applyFill="1" applyBorder="1" applyAlignment="1">
      <alignment horizontal="center" vertical="center" wrapText="1"/>
    </xf>
    <xf numFmtId="0" fontId="25" fillId="3" borderId="879" xfId="0" applyNumberFormat="1" applyFont="1" applyFill="1" applyBorder="1" applyAlignment="1">
      <alignment horizontal="center" vertical="center" wrapText="1"/>
    </xf>
    <xf numFmtId="0" fontId="25" fillId="3" borderId="885" xfId="0" applyNumberFormat="1" applyFont="1" applyFill="1" applyBorder="1" applyAlignment="1">
      <alignment horizontal="center" vertical="center" wrapText="1"/>
    </xf>
    <xf numFmtId="0" fontId="25" fillId="3" borderId="336" xfId="0" applyNumberFormat="1" applyFont="1" applyFill="1" applyBorder="1" applyAlignment="1">
      <alignment horizontal="center" vertical="center" wrapText="1"/>
    </xf>
    <xf numFmtId="0" fontId="25" fillId="3" borderId="342" xfId="0" applyNumberFormat="1" applyFont="1" applyFill="1" applyBorder="1" applyAlignment="1">
      <alignment horizontal="center" vertical="center" wrapText="1"/>
    </xf>
    <xf numFmtId="0" fontId="25" fillId="3" borderId="960" xfId="0" applyNumberFormat="1" applyFont="1" applyFill="1" applyBorder="1" applyAlignment="1">
      <alignment horizontal="center" vertical="center" wrapText="1"/>
    </xf>
    <xf numFmtId="0" fontId="25" fillId="3" borderId="966" xfId="0" applyNumberFormat="1" applyFont="1" applyFill="1" applyBorder="1" applyAlignment="1">
      <alignment horizontal="center" vertical="center" wrapText="1"/>
    </xf>
    <xf numFmtId="0" fontId="25" fillId="3" borderId="936" xfId="0" applyNumberFormat="1" applyFont="1" applyFill="1" applyBorder="1" applyAlignment="1">
      <alignment horizontal="center" vertical="center" wrapText="1"/>
    </xf>
    <xf numFmtId="0" fontId="25" fillId="3" borderId="942" xfId="0" applyNumberFormat="1" applyFont="1" applyFill="1" applyBorder="1" applyAlignment="1">
      <alignment horizontal="center" vertical="center" wrapText="1"/>
    </xf>
    <xf numFmtId="0" fontId="25" fillId="3" borderId="867" xfId="0" applyNumberFormat="1" applyFont="1" applyFill="1" applyBorder="1" applyAlignment="1">
      <alignment horizontal="center" vertical="center" wrapText="1"/>
    </xf>
    <xf numFmtId="0" fontId="25" fillId="3" borderId="873" xfId="0" applyNumberFormat="1" applyFont="1" applyFill="1" applyBorder="1" applyAlignment="1">
      <alignment horizontal="center" vertical="center" wrapText="1"/>
    </xf>
    <xf numFmtId="0" fontId="23" fillId="3" borderId="734" xfId="0" applyNumberFormat="1" applyFont="1" applyFill="1" applyBorder="1" applyAlignment="1">
      <alignment horizontal="center" vertical="center" wrapText="1"/>
    </xf>
    <xf numFmtId="0" fontId="23" fillId="3" borderId="740" xfId="0" applyNumberFormat="1" applyFont="1" applyFill="1" applyBorder="1" applyAlignment="1">
      <alignment horizontal="center" vertical="center" wrapText="1"/>
    </xf>
    <xf numFmtId="0" fontId="25" fillId="3" borderId="819" xfId="0" applyNumberFormat="1" applyFont="1" applyFill="1" applyBorder="1" applyAlignment="1">
      <alignment horizontal="center" vertical="center" wrapText="1"/>
    </xf>
    <xf numFmtId="0" fontId="25" fillId="3" borderId="825" xfId="0" applyNumberFormat="1" applyFont="1" applyFill="1" applyBorder="1" applyAlignment="1">
      <alignment horizontal="center" vertical="center" wrapText="1"/>
    </xf>
    <xf numFmtId="0" fontId="25" fillId="3" borderId="843" xfId="0" applyNumberFormat="1" applyFont="1" applyFill="1" applyBorder="1" applyAlignment="1">
      <alignment horizontal="center" vertical="center" wrapText="1"/>
    </xf>
    <xf numFmtId="0" fontId="25" fillId="3" borderId="849" xfId="0" applyNumberFormat="1" applyFont="1" applyFill="1" applyBorder="1" applyAlignment="1">
      <alignment horizontal="center" vertical="center" wrapText="1"/>
    </xf>
    <xf numFmtId="0" fontId="25" fillId="3" borderId="783" xfId="0" applyNumberFormat="1" applyFont="1" applyFill="1" applyBorder="1" applyAlignment="1">
      <alignment horizontal="center" vertical="center" wrapText="1"/>
    </xf>
    <xf numFmtId="0" fontId="25" fillId="3" borderId="789" xfId="0" applyNumberFormat="1" applyFont="1" applyFill="1" applyBorder="1" applyAlignment="1">
      <alignment horizontal="center" vertical="center" wrapText="1"/>
    </xf>
    <xf numFmtId="0" fontId="25" fillId="3" borderId="831" xfId="0" applyNumberFormat="1" applyFont="1" applyFill="1" applyBorder="1" applyAlignment="1">
      <alignment horizontal="center" vertical="center" wrapText="1"/>
    </xf>
    <xf numFmtId="0" fontId="25" fillId="3" borderId="837" xfId="0" applyNumberFormat="1" applyFont="1" applyFill="1" applyBorder="1" applyAlignment="1">
      <alignment horizontal="center" vertical="center" wrapText="1"/>
    </xf>
    <xf numFmtId="0" fontId="25" fillId="3" borderId="454" xfId="0" applyNumberFormat="1" applyFont="1" applyFill="1" applyBorder="1" applyAlignment="1">
      <alignment horizontal="center" vertical="center" wrapText="1"/>
    </xf>
    <xf numFmtId="0" fontId="25" fillId="3" borderId="460" xfId="0" applyNumberFormat="1" applyFont="1" applyFill="1" applyBorder="1" applyAlignment="1">
      <alignment horizontal="center" vertical="center" wrapText="1"/>
    </xf>
    <xf numFmtId="0" fontId="25" fillId="3" borderId="746" xfId="0" applyNumberFormat="1" applyFont="1" applyFill="1" applyBorder="1" applyAlignment="1">
      <alignment horizontal="center" vertical="center" wrapText="1"/>
    </xf>
    <xf numFmtId="0" fontId="25" fillId="3" borderId="752" xfId="0" applyNumberFormat="1" applyFont="1" applyFill="1" applyBorder="1" applyAlignment="1">
      <alignment horizontal="center" vertical="center" wrapText="1"/>
    </xf>
    <xf numFmtId="49" fontId="23" fillId="3" borderId="1427" xfId="0" applyNumberFormat="1" applyFont="1" applyFill="1" applyBorder="1" applyAlignment="1">
      <alignment horizontal="center" vertical="center" wrapText="1"/>
    </xf>
    <xf numFmtId="49" fontId="23" fillId="3" borderId="1433" xfId="0" applyNumberFormat="1" applyFont="1" applyFill="1" applyBorder="1" applyAlignment="1">
      <alignment horizontal="center" vertical="center" wrapText="1"/>
    </xf>
    <xf numFmtId="0" fontId="28" fillId="3" borderId="483" xfId="0" applyNumberFormat="1" applyFont="1" applyFill="1" applyBorder="1" applyAlignment="1">
      <alignment horizontal="center" vertical="center" wrapText="1"/>
    </xf>
    <xf numFmtId="0" fontId="28" fillId="3" borderId="490" xfId="0" applyNumberFormat="1" applyFont="1" applyFill="1" applyBorder="1" applyAlignment="1">
      <alignment horizontal="center" vertical="center" wrapText="1"/>
    </xf>
    <xf numFmtId="0" fontId="28" fillId="3" borderId="1355" xfId="0" applyNumberFormat="1" applyFont="1" applyFill="1" applyBorder="1" applyAlignment="1">
      <alignment horizontal="center" vertical="center" wrapText="1"/>
    </xf>
    <xf numFmtId="0" fontId="28" fillId="3" borderId="1362" xfId="0" applyNumberFormat="1" applyFont="1" applyFill="1" applyBorder="1" applyAlignment="1">
      <alignment horizontal="center" vertical="center" wrapText="1"/>
    </xf>
    <xf numFmtId="49" fontId="23" fillId="3" borderId="939" xfId="0" applyNumberFormat="1" applyFont="1" applyFill="1" applyBorder="1" applyAlignment="1">
      <alignment horizontal="center" vertical="center" wrapText="1"/>
    </xf>
    <xf numFmtId="49" fontId="23" fillId="3" borderId="945" xfId="0" applyNumberFormat="1" applyFont="1" applyFill="1" applyBorder="1" applyAlignment="1">
      <alignment horizontal="center" vertical="center" wrapText="1"/>
    </xf>
    <xf numFmtId="49" fontId="23" fillId="3" borderId="749" xfId="0" applyNumberFormat="1" applyFont="1" applyFill="1" applyBorder="1" applyAlignment="1">
      <alignment horizontal="center" vertical="center" wrapText="1"/>
    </xf>
    <xf numFmtId="49" fontId="23" fillId="3" borderId="755" xfId="0" applyNumberFormat="1" applyFont="1" applyFill="1" applyBorder="1" applyAlignment="1">
      <alignment horizontal="center" vertical="center" wrapText="1"/>
    </xf>
    <xf numFmtId="49" fontId="23" fillId="3" borderId="951" xfId="0" applyNumberFormat="1" applyFont="1" applyFill="1" applyBorder="1" applyAlignment="1">
      <alignment horizontal="center" vertical="center" wrapText="1"/>
    </xf>
    <xf numFmtId="49" fontId="23" fillId="3" borderId="957" xfId="0" applyNumberFormat="1" applyFont="1" applyFill="1" applyBorder="1" applyAlignment="1">
      <alignment horizontal="center" vertical="center" wrapText="1"/>
    </xf>
    <xf numFmtId="49" fontId="23" fillId="3" borderId="1009" xfId="0" applyNumberFormat="1" applyFont="1" applyFill="1" applyBorder="1" applyAlignment="1">
      <alignment horizontal="center" vertical="center" wrapText="1"/>
    </xf>
    <xf numFmtId="49" fontId="23" fillId="3" borderId="1015" xfId="0" applyNumberFormat="1" applyFont="1" applyFill="1" applyBorder="1" applyAlignment="1">
      <alignment horizontal="center" vertical="center" wrapText="1"/>
    </xf>
    <xf numFmtId="49" fontId="23" fillId="3" borderId="786" xfId="0" applyNumberFormat="1" applyFont="1" applyFill="1" applyBorder="1" applyAlignment="1">
      <alignment horizontal="center" vertical="center" wrapText="1"/>
    </xf>
    <xf numFmtId="49" fontId="23" fillId="3" borderId="792" xfId="0" applyNumberFormat="1" applyFont="1" applyFill="1" applyBorder="1" applyAlignment="1">
      <alignment horizontal="center" vertical="center" wrapText="1"/>
    </xf>
    <xf numFmtId="49" fontId="23" fillId="3" borderId="882" xfId="0" applyNumberFormat="1" applyFont="1" applyFill="1" applyBorder="1" applyAlignment="1">
      <alignment horizontal="center" vertical="center" wrapText="1"/>
    </xf>
    <xf numFmtId="49" fontId="23" fillId="3" borderId="888" xfId="0" applyNumberFormat="1" applyFont="1" applyFill="1" applyBorder="1" applyAlignment="1">
      <alignment horizontal="center" vertical="center" wrapText="1"/>
    </xf>
    <xf numFmtId="49" fontId="23" fillId="3" borderId="858" xfId="0" applyNumberFormat="1" applyFont="1" applyFill="1" applyBorder="1" applyAlignment="1">
      <alignment horizontal="center" vertical="center" wrapText="1"/>
    </xf>
    <xf numFmtId="49" fontId="23" fillId="3" borderId="864" xfId="0" applyNumberFormat="1" applyFont="1" applyFill="1" applyBorder="1" applyAlignment="1">
      <alignment horizontal="center" vertical="center" wrapText="1"/>
    </xf>
    <xf numFmtId="49" fontId="23" fillId="3" borderId="559" xfId="0" applyNumberFormat="1" applyFont="1" applyFill="1" applyBorder="1" applyAlignment="1">
      <alignment horizontal="center" vertical="center" wrapText="1"/>
    </xf>
    <xf numFmtId="49" fontId="23" fillId="3" borderId="569" xfId="0" applyNumberFormat="1" applyFont="1" applyFill="1" applyBorder="1" applyAlignment="1">
      <alignment horizontal="center" vertical="center" wrapText="1"/>
    </xf>
    <xf numFmtId="49" fontId="23" fillId="3" borderId="579" xfId="0" applyNumberFormat="1" applyFont="1" applyFill="1" applyBorder="1" applyAlignment="1">
      <alignment horizontal="center" vertical="center" wrapText="1"/>
    </xf>
    <xf numFmtId="49" fontId="23" fillId="3" borderId="589" xfId="0" applyNumberFormat="1" applyFont="1" applyFill="1" applyBorder="1" applyAlignment="1">
      <alignment horizontal="center" vertical="center" wrapText="1"/>
    </xf>
    <xf numFmtId="49" fontId="23" fillId="3" borderId="599" xfId="0" applyNumberFormat="1" applyFont="1" applyFill="1" applyBorder="1" applyAlignment="1">
      <alignment horizontal="center" vertical="center" wrapText="1"/>
    </xf>
    <xf numFmtId="49" fontId="23" fillId="3" borderId="603" xfId="0" applyNumberFormat="1" applyFont="1" applyFill="1" applyBorder="1" applyAlignment="1">
      <alignment horizontal="center" vertical="center" wrapText="1"/>
    </xf>
    <xf numFmtId="49" fontId="23" fillId="3" borderId="613" xfId="0" applyNumberFormat="1" applyFont="1" applyFill="1" applyBorder="1" applyAlignment="1">
      <alignment horizontal="center" vertical="center" wrapText="1"/>
    </xf>
    <xf numFmtId="49" fontId="23" fillId="3" borderId="623" xfId="0" applyNumberFormat="1" applyFont="1" applyFill="1" applyBorder="1" applyAlignment="1">
      <alignment horizontal="center" vertical="center" wrapText="1"/>
    </xf>
    <xf numFmtId="49" fontId="23" fillId="3" borderId="633" xfId="0" applyNumberFormat="1" applyFont="1" applyFill="1" applyBorder="1" applyAlignment="1">
      <alignment horizontal="center" vertical="center" wrapText="1"/>
    </xf>
    <xf numFmtId="49" fontId="23" fillId="3" borderId="643" xfId="0" applyNumberFormat="1" applyFont="1" applyFill="1" applyBorder="1" applyAlignment="1">
      <alignment horizontal="center" vertical="center" wrapText="1"/>
    </xf>
    <xf numFmtId="49" fontId="23" fillId="3" borderId="653" xfId="0" applyNumberFormat="1" applyFont="1" applyFill="1" applyBorder="1" applyAlignment="1">
      <alignment horizontal="center" vertical="center" wrapText="1"/>
    </xf>
    <xf numFmtId="49" fontId="23" fillId="3" borderId="657" xfId="0" applyNumberFormat="1" applyFont="1" applyFill="1" applyBorder="1" applyAlignment="1">
      <alignment horizontal="center" vertical="center" wrapText="1"/>
    </xf>
    <xf numFmtId="49" fontId="23" fillId="3" borderId="667" xfId="0" applyNumberFormat="1" applyFont="1" applyFill="1" applyBorder="1" applyAlignment="1">
      <alignment horizontal="center" vertical="center" wrapText="1"/>
    </xf>
    <xf numFmtId="49" fontId="23" fillId="3" borderId="677" xfId="0" applyNumberFormat="1" applyFont="1" applyFill="1" applyBorder="1" applyAlignment="1">
      <alignment horizontal="center" vertical="center" wrapText="1"/>
    </xf>
    <xf numFmtId="49" fontId="23" fillId="3" borderId="687" xfId="0" applyNumberFormat="1" applyFont="1" applyFill="1" applyBorder="1" applyAlignment="1">
      <alignment horizontal="center" vertical="center" wrapText="1"/>
    </xf>
    <xf numFmtId="49" fontId="23" fillId="3" borderId="697" xfId="0" applyNumberFormat="1" applyFont="1" applyFill="1" applyBorder="1" applyAlignment="1">
      <alignment horizontal="center" vertical="center" wrapText="1"/>
    </xf>
    <xf numFmtId="49" fontId="23" fillId="3" borderId="707" xfId="0" applyNumberFormat="1" applyFont="1" applyFill="1" applyBorder="1" applyAlignment="1">
      <alignment horizontal="center" vertical="center" wrapText="1"/>
    </xf>
    <xf numFmtId="49" fontId="23" fillId="3" borderId="846" xfId="0" applyNumberFormat="1" applyFont="1" applyFill="1" applyBorder="1" applyAlignment="1">
      <alignment horizontal="center" vertical="center" wrapText="1"/>
    </xf>
    <xf numFmtId="49" fontId="23" fillId="3" borderId="852" xfId="0" applyNumberFormat="1" applyFont="1" applyFill="1" applyBorder="1" applyAlignment="1">
      <alignment horizontal="center" vertical="center" wrapText="1"/>
    </xf>
    <xf numFmtId="0" fontId="28" fillId="3" borderId="1456" xfId="0" applyNumberFormat="1" applyFont="1" applyFill="1" applyBorder="1" applyAlignment="1">
      <alignment horizontal="center" vertical="center" wrapText="1"/>
    </xf>
    <xf numFmtId="0" fontId="28" fillId="3" borderId="1463" xfId="0" applyNumberFormat="1" applyFont="1" applyFill="1" applyBorder="1" applyAlignment="1">
      <alignment horizontal="center" vertical="center" wrapText="1"/>
    </xf>
    <xf numFmtId="49" fontId="23" fillId="3" borderId="457" xfId="0" applyNumberFormat="1" applyFont="1" applyFill="1" applyBorder="1" applyAlignment="1">
      <alignment horizontal="center" vertical="center" wrapText="1"/>
    </xf>
    <xf numFmtId="49" fontId="23" fillId="3" borderId="463" xfId="0" applyNumberFormat="1" applyFont="1" applyFill="1" applyBorder="1" applyAlignment="1">
      <alignment horizontal="center" vertical="center" wrapText="1"/>
    </xf>
    <xf numFmtId="0" fontId="25" fillId="3" borderId="277" xfId="0" applyNumberFormat="1" applyFont="1" applyFill="1" applyBorder="1" applyAlignment="1">
      <alignment horizontal="center" vertical="center" wrapText="1"/>
    </xf>
    <xf numFmtId="0" fontId="25" fillId="3" borderId="286" xfId="0" applyNumberFormat="1" applyFont="1" applyFill="1" applyBorder="1" applyAlignment="1">
      <alignment horizontal="center" vertical="center" wrapText="1"/>
    </xf>
    <xf numFmtId="49" fontId="23" fillId="3" borderId="327" xfId="0" applyNumberFormat="1" applyFont="1" applyFill="1" applyBorder="1" applyAlignment="1">
      <alignment horizontal="center" vertical="center" wrapText="1"/>
    </xf>
    <xf numFmtId="49" fontId="23" fillId="3" borderId="333" xfId="0" applyNumberFormat="1" applyFont="1" applyFill="1" applyBorder="1" applyAlignment="1">
      <alignment horizontal="center" vertical="center" wrapText="1"/>
    </xf>
    <xf numFmtId="49" fontId="23" fillId="3" borderId="339" xfId="0" applyNumberFormat="1" applyFont="1" applyFill="1" applyBorder="1" applyAlignment="1">
      <alignment horizontal="center" vertical="center" wrapText="1"/>
    </xf>
    <xf numFmtId="49" fontId="23" fillId="3" borderId="345" xfId="0" applyNumberFormat="1" applyFont="1" applyFill="1" applyBorder="1" applyAlignment="1">
      <alignment horizontal="center" vertical="center" wrapText="1"/>
    </xf>
    <xf numFmtId="49" fontId="23" fillId="3" borderId="356" xfId="0" applyNumberFormat="1" applyFont="1" applyFill="1" applyBorder="1" applyAlignment="1">
      <alignment horizontal="center" vertical="center" wrapText="1"/>
    </xf>
    <xf numFmtId="49" fontId="23" fillId="3" borderId="366" xfId="0" applyNumberFormat="1" applyFont="1" applyFill="1" applyBorder="1" applyAlignment="1">
      <alignment horizontal="center" vertical="center" wrapText="1"/>
    </xf>
    <xf numFmtId="49" fontId="23" fillId="3" borderId="370" xfId="0" applyNumberFormat="1" applyFont="1" applyFill="1" applyBorder="1" applyAlignment="1">
      <alignment horizontal="center" vertical="center" wrapText="1"/>
    </xf>
    <xf numFmtId="49" fontId="23" fillId="3" borderId="380" xfId="0" applyNumberFormat="1" applyFont="1" applyFill="1" applyBorder="1" applyAlignment="1">
      <alignment horizontal="center" vertical="center" wrapText="1"/>
    </xf>
    <xf numFmtId="49" fontId="23" fillId="3" borderId="390" xfId="0" applyNumberFormat="1" applyFont="1" applyFill="1" applyBorder="1" applyAlignment="1">
      <alignment horizontal="center" vertical="center" wrapText="1"/>
    </xf>
    <xf numFmtId="49" fontId="23" fillId="3" borderId="394" xfId="0" applyNumberFormat="1" applyFont="1" applyFill="1" applyBorder="1" applyAlignment="1">
      <alignment horizontal="center" vertical="center" wrapText="1"/>
    </xf>
    <xf numFmtId="49" fontId="23" fillId="3" borderId="404" xfId="0" applyNumberFormat="1" applyFont="1" applyFill="1" applyBorder="1" applyAlignment="1">
      <alignment horizontal="center" vertical="center" wrapText="1"/>
    </xf>
    <xf numFmtId="49" fontId="23" fillId="3" borderId="414" xfId="0" applyNumberFormat="1" applyFont="1" applyFill="1" applyBorder="1" applyAlignment="1">
      <alignment horizontal="center" vertical="center" wrapText="1"/>
    </xf>
    <xf numFmtId="49" fontId="23" fillId="3" borderId="420" xfId="0" applyNumberFormat="1" applyFont="1" applyFill="1" applyBorder="1" applyAlignment="1">
      <alignment horizontal="center" vertical="center" wrapText="1"/>
    </xf>
    <xf numFmtId="49" fontId="23" fillId="3" borderId="426" xfId="0" applyNumberFormat="1" applyFont="1" applyFill="1" applyBorder="1" applyAlignment="1">
      <alignment horizontal="center" vertical="center" wrapText="1"/>
    </xf>
    <xf numFmtId="49" fontId="23" fillId="3" borderId="834" xfId="0" applyNumberFormat="1" applyFont="1" applyFill="1" applyBorder="1" applyAlignment="1">
      <alignment horizontal="center" vertical="center" wrapText="1"/>
    </xf>
    <xf numFmtId="49" fontId="23" fillId="3" borderId="840" xfId="0" applyNumberFormat="1" applyFont="1" applyFill="1" applyBorder="1" applyAlignment="1">
      <alignment horizontal="center" vertical="center" wrapText="1"/>
    </xf>
    <xf numFmtId="49" fontId="23" fillId="3" borderId="974" xfId="0" applyNumberFormat="1" applyFont="1" applyFill="1" applyBorder="1" applyAlignment="1">
      <alignment horizontal="center" vertical="center" wrapText="1"/>
    </xf>
    <xf numFmtId="49" fontId="23" fillId="3" borderId="979" xfId="0" applyNumberFormat="1" applyFont="1" applyFill="1" applyBorder="1" applyAlignment="1">
      <alignment horizontal="center" vertical="center" wrapText="1"/>
    </xf>
    <xf numFmtId="49" fontId="23" fillId="3" borderId="1341" xfId="0" applyNumberFormat="1" applyFont="1" applyFill="1" applyBorder="1" applyAlignment="1">
      <alignment horizontal="center" vertical="center" wrapText="1"/>
    </xf>
    <xf numFmtId="49" fontId="23" fillId="3" borderId="1347" xfId="0" applyNumberFormat="1" applyFont="1" applyFill="1" applyBorder="1" applyAlignment="1">
      <alignment horizontal="center" vertical="center" wrapText="1"/>
    </xf>
    <xf numFmtId="49" fontId="23" fillId="3" borderId="997" xfId="0" applyNumberFormat="1" applyFont="1" applyFill="1" applyBorder="1" applyAlignment="1">
      <alignment horizontal="center" vertical="center" wrapText="1"/>
    </xf>
    <xf numFmtId="49" fontId="23" fillId="3" borderId="1003" xfId="0" applyNumberFormat="1" applyFont="1" applyFill="1" applyBorder="1" applyAlignment="1">
      <alignment horizontal="center" vertical="center" wrapText="1"/>
    </xf>
    <xf numFmtId="0" fontId="28" fillId="3" borderId="1441" xfId="0" applyNumberFormat="1" applyFont="1" applyFill="1" applyBorder="1" applyAlignment="1">
      <alignment horizontal="center" vertical="center" wrapText="1"/>
    </xf>
    <xf numFmtId="0" fontId="28" fillId="3" borderId="1448" xfId="0" applyNumberFormat="1" applyFont="1" applyFill="1" applyBorder="1" applyAlignment="1">
      <alignment horizontal="center" vertical="center" wrapText="1"/>
    </xf>
    <xf numFmtId="49" fontId="23" fillId="3" borderId="531" xfId="0" applyNumberFormat="1" applyFont="1" applyFill="1" applyBorder="1" applyAlignment="1">
      <alignment horizontal="center" vertical="center" wrapText="1"/>
    </xf>
    <xf numFmtId="49" fontId="23" fillId="3" borderId="537" xfId="0" applyNumberFormat="1" applyFont="1" applyFill="1" applyBorder="1" applyAlignment="1">
      <alignment horizontal="center" vertical="center" wrapText="1"/>
    </xf>
    <xf numFmtId="49" fontId="23" fillId="3" borderId="433" xfId="0" applyNumberFormat="1" applyFont="1" applyFill="1" applyBorder="1" applyAlignment="1">
      <alignment horizontal="center" vertical="center" wrapText="1"/>
    </xf>
    <xf numFmtId="49" fontId="23" fillId="3" borderId="439" xfId="0" applyNumberFormat="1" applyFont="1" applyFill="1" applyBorder="1" applyAlignment="1">
      <alignment horizontal="center" vertical="center" wrapText="1"/>
    </xf>
    <xf numFmtId="49" fontId="23" fillId="3" borderId="1415" xfId="0" applyNumberFormat="1" applyFont="1" applyFill="1" applyBorder="1" applyAlignment="1">
      <alignment horizontal="center" vertical="center" wrapText="1"/>
    </xf>
    <xf numFmtId="49" fontId="23" fillId="3" borderId="1421" xfId="0" applyNumberFormat="1" applyFont="1" applyFill="1" applyBorder="1" applyAlignment="1">
      <alignment horizontal="center" vertical="center" wrapText="1"/>
    </xf>
    <xf numFmtId="49" fontId="23" fillId="3" borderId="1083" xfId="0" applyNumberFormat="1" applyFont="1" applyFill="1" applyBorder="1" applyAlignment="1">
      <alignment horizontal="center" vertical="center" wrapText="1"/>
    </xf>
    <xf numFmtId="49" fontId="23" fillId="3" borderId="1089" xfId="0" applyNumberFormat="1" applyFont="1" applyFill="1" applyBorder="1" applyAlignment="1">
      <alignment horizontal="center" vertical="center" wrapText="1"/>
    </xf>
    <xf numFmtId="49" fontId="23" fillId="3" borderId="1095" xfId="0" applyNumberFormat="1" applyFont="1" applyFill="1" applyBorder="1" applyAlignment="1">
      <alignment horizontal="center" vertical="center" wrapText="1"/>
    </xf>
    <xf numFmtId="49" fontId="23" fillId="3" borderId="1101" xfId="0" applyNumberFormat="1" applyFont="1" applyFill="1" applyBorder="1" applyAlignment="1">
      <alignment horizontal="center" vertical="center" wrapText="1"/>
    </xf>
    <xf numFmtId="49" fontId="23" fillId="3" borderId="1107" xfId="0" applyNumberFormat="1" applyFont="1" applyFill="1" applyBorder="1" applyAlignment="1">
      <alignment horizontal="center" vertical="center" wrapText="1"/>
    </xf>
    <xf numFmtId="49" fontId="23" fillId="3" borderId="1113" xfId="0" applyNumberFormat="1" applyFont="1" applyFill="1" applyBorder="1" applyAlignment="1">
      <alignment horizontal="center" vertical="center" wrapText="1"/>
    </xf>
    <xf numFmtId="49" fontId="23" fillId="3" borderId="1131" xfId="0" applyNumberFormat="1" applyFont="1" applyFill="1" applyBorder="1" applyAlignment="1">
      <alignment horizontal="center" vertical="center" wrapText="1"/>
    </xf>
    <xf numFmtId="49" fontId="23" fillId="3" borderId="1137" xfId="0" applyNumberFormat="1" applyFont="1" applyFill="1" applyBorder="1" applyAlignment="1">
      <alignment horizontal="center" vertical="center" wrapText="1"/>
    </xf>
    <xf numFmtId="0" fontId="28" fillId="3" borderId="1157" xfId="0" applyNumberFormat="1" applyFont="1" applyFill="1" applyBorder="1" applyAlignment="1">
      <alignment horizontal="center" vertical="center" wrapText="1"/>
    </xf>
    <xf numFmtId="0" fontId="28" fillId="3" borderId="1164" xfId="0" applyNumberFormat="1" applyFont="1" applyFill="1" applyBorder="1" applyAlignment="1">
      <alignment horizontal="center" vertical="center" wrapText="1"/>
    </xf>
    <xf numFmtId="49" fontId="23" fillId="3" borderId="1143" xfId="0" applyNumberFormat="1" applyFont="1" applyFill="1" applyBorder="1" applyAlignment="1">
      <alignment horizontal="center" vertical="center" wrapText="1"/>
    </xf>
    <xf numFmtId="49" fontId="23" fillId="3" borderId="1149" xfId="0" applyNumberFormat="1" applyFont="1" applyFill="1" applyBorder="1" applyAlignment="1">
      <alignment horizontal="center" vertical="center" wrapText="1"/>
    </xf>
    <xf numFmtId="49" fontId="23" fillId="3" borderId="927" xfId="0" applyNumberFormat="1" applyFont="1" applyFill="1" applyBorder="1" applyAlignment="1">
      <alignment horizontal="center" vertical="center" wrapText="1"/>
    </xf>
    <xf numFmtId="49" fontId="23" fillId="3" borderId="933" xfId="0" applyNumberFormat="1" applyFont="1" applyFill="1" applyBorder="1" applyAlignment="1">
      <alignment horizontal="center" vertical="center" wrapText="1"/>
    </xf>
    <xf numFmtId="49" fontId="23" fillId="3" borderId="737" xfId="0" applyNumberFormat="1" applyFont="1" applyFill="1" applyBorder="1" applyAlignment="1">
      <alignment horizontal="center" vertical="center" wrapText="1"/>
    </xf>
    <xf numFmtId="49" fontId="23" fillId="3" borderId="743" xfId="0" applyNumberFormat="1" applyFont="1" applyFill="1" applyBorder="1" applyAlignment="1">
      <alignment horizontal="center" vertical="center" wrapText="1"/>
    </xf>
    <xf numFmtId="49" fontId="23" fillId="3" borderId="1071" xfId="0" applyNumberFormat="1" applyFont="1" applyFill="1" applyBorder="1" applyAlignment="1">
      <alignment horizontal="center" vertical="center" wrapText="1"/>
    </xf>
    <xf numFmtId="49" fontId="23" fillId="3" borderId="1077" xfId="0" applyNumberFormat="1" applyFont="1" applyFill="1" applyBorder="1" applyAlignment="1">
      <alignment horizontal="center" vertical="center" wrapText="1"/>
    </xf>
    <xf numFmtId="49" fontId="23" fillId="3" borderId="1138" xfId="0" applyNumberFormat="1" applyFont="1" applyFill="1" applyBorder="1" applyAlignment="1">
      <alignment horizontal="center" vertical="center" wrapText="1"/>
    </xf>
    <xf numFmtId="49" fontId="23" fillId="3" borderId="1144" xfId="0" applyNumberFormat="1" applyFont="1" applyFill="1" applyBorder="1" applyAlignment="1">
      <alignment horizontal="center" vertical="center" wrapText="1"/>
    </xf>
    <xf numFmtId="0" fontId="24" fillId="3" borderId="1139" xfId="0" applyNumberFormat="1" applyFont="1" applyFill="1" applyBorder="1" applyAlignment="1">
      <alignment horizontal="center" vertical="center" wrapText="1"/>
    </xf>
    <xf numFmtId="0" fontId="24" fillId="3" borderId="1145" xfId="0" applyNumberFormat="1" applyFont="1" applyFill="1" applyBorder="1" applyAlignment="1">
      <alignment horizontal="center" vertical="center" wrapText="1"/>
    </xf>
    <xf numFmtId="49" fontId="27" fillId="3" borderId="1212" xfId="0" applyNumberFormat="1" applyFont="1" applyFill="1" applyBorder="1" applyAlignment="1">
      <alignment horizontal="left" vertical="center" wrapText="1"/>
    </xf>
    <xf numFmtId="49" fontId="27" fillId="3" borderId="1213" xfId="0" applyNumberFormat="1" applyFont="1" applyFill="1" applyBorder="1" applyAlignment="1">
      <alignment horizontal="left" vertical="center" wrapText="1"/>
    </xf>
    <xf numFmtId="49" fontId="27" fillId="3" borderId="1214" xfId="0" applyNumberFormat="1" applyFont="1" applyFill="1" applyBorder="1" applyAlignment="1">
      <alignment horizontal="left" vertical="center" wrapText="1"/>
    </xf>
    <xf numFmtId="49" fontId="27" fillId="3" borderId="1220" xfId="0" applyNumberFormat="1" applyFont="1" applyFill="1" applyBorder="1" applyAlignment="1">
      <alignment horizontal="left" vertical="center" wrapText="1"/>
    </xf>
    <xf numFmtId="49" fontId="27" fillId="3" borderId="1221" xfId="0" applyNumberFormat="1" applyFont="1" applyFill="1" applyBorder="1" applyAlignment="1">
      <alignment horizontal="left" vertical="center" wrapText="1"/>
    </xf>
    <xf numFmtId="49" fontId="23" fillId="3" borderId="1114" xfId="0" applyNumberFormat="1" applyFont="1" applyFill="1" applyBorder="1" applyAlignment="1">
      <alignment horizontal="center" vertical="center" wrapText="1"/>
    </xf>
    <xf numFmtId="49" fontId="23" fillId="3" borderId="1120" xfId="0" applyNumberFormat="1" applyFont="1" applyFill="1" applyBorder="1" applyAlignment="1">
      <alignment horizontal="center" vertical="center" wrapText="1"/>
    </xf>
    <xf numFmtId="0" fontId="24" fillId="3" borderId="1115" xfId="0" applyNumberFormat="1" applyFont="1" applyFill="1" applyBorder="1" applyAlignment="1">
      <alignment horizontal="center" vertical="center" wrapText="1"/>
    </xf>
    <xf numFmtId="0" fontId="24" fillId="3" borderId="1121" xfId="0" applyNumberFormat="1" applyFont="1" applyFill="1" applyBorder="1" applyAlignment="1">
      <alignment horizontal="center" vertical="center" wrapText="1"/>
    </xf>
    <xf numFmtId="49" fontId="23" fillId="3" borderId="1403" xfId="0" applyNumberFormat="1" applyFont="1" applyFill="1" applyBorder="1" applyAlignment="1">
      <alignment horizontal="center" vertical="center" wrapText="1"/>
    </xf>
    <xf numFmtId="49" fontId="23" fillId="3" borderId="1409" xfId="0" applyNumberFormat="1" applyFont="1" applyFill="1" applyBorder="1" applyAlignment="1">
      <alignment horizontal="center" vertical="center" wrapText="1"/>
    </xf>
    <xf numFmtId="49" fontId="23" fillId="3" borderId="1119" xfId="0" applyNumberFormat="1" applyFont="1" applyFill="1" applyBorder="1" applyAlignment="1">
      <alignment horizontal="center" vertical="center" wrapText="1"/>
    </xf>
    <xf numFmtId="49" fontId="23" fillId="3" borderId="1125" xfId="0" applyNumberFormat="1" applyFont="1" applyFill="1" applyBorder="1" applyAlignment="1">
      <alignment horizontal="center" vertical="center" wrapText="1"/>
    </xf>
    <xf numFmtId="49" fontId="23" fillId="3" borderId="774" xfId="0" applyNumberFormat="1" applyFont="1" applyFill="1" applyBorder="1" applyAlignment="1">
      <alignment horizontal="center" vertical="center" wrapText="1"/>
    </xf>
    <xf numFmtId="49" fontId="23" fillId="3" borderId="780" xfId="0" applyNumberFormat="1" applyFont="1" applyFill="1" applyBorder="1" applyAlignment="1">
      <alignment horizontal="center" vertical="center" wrapText="1"/>
    </xf>
    <xf numFmtId="49" fontId="23" fillId="3" borderId="543" xfId="0" applyNumberFormat="1" applyFont="1" applyFill="1" applyBorder="1" applyAlignment="1">
      <alignment horizontal="center" vertical="center" wrapText="1"/>
    </xf>
    <xf numFmtId="49" fontId="23" fillId="3" borderId="549" xfId="0" applyNumberFormat="1" applyFont="1" applyFill="1" applyBorder="1" applyAlignment="1">
      <alignment horizontal="center" vertical="center" wrapText="1"/>
    </xf>
    <xf numFmtId="49" fontId="23" fillId="3" borderId="810" xfId="0" applyNumberFormat="1" applyFont="1" applyFill="1" applyBorder="1" applyAlignment="1">
      <alignment horizontal="center" vertical="center" wrapText="1"/>
    </xf>
    <xf numFmtId="49" fontId="23" fillId="3" borderId="816" xfId="0" applyNumberFormat="1" applyFont="1" applyFill="1" applyBorder="1" applyAlignment="1">
      <alignment horizontal="center" vertical="center" wrapText="1"/>
    </xf>
    <xf numFmtId="49" fontId="23" fillId="3" borderId="713" xfId="0" applyNumberFormat="1" applyFont="1" applyFill="1" applyBorder="1" applyAlignment="1">
      <alignment horizontal="center" vertical="center" wrapText="1"/>
    </xf>
    <xf numFmtId="49" fontId="23" fillId="3" borderId="719" xfId="0" applyNumberFormat="1" applyFont="1" applyFill="1" applyBorder="1" applyAlignment="1">
      <alignment horizontal="center" vertical="center" wrapText="1"/>
    </xf>
    <xf numFmtId="0" fontId="28" fillId="3" borderId="1219" xfId="0" applyNumberFormat="1" applyFont="1" applyFill="1" applyBorder="1" applyAlignment="1">
      <alignment horizontal="center" vertical="center" wrapText="1"/>
    </xf>
    <xf numFmtId="0" fontId="28" fillId="3" borderId="1226" xfId="0" applyNumberFormat="1" applyFont="1" applyFill="1" applyBorder="1" applyAlignment="1">
      <alignment horizontal="center" vertical="center" wrapText="1"/>
    </xf>
    <xf numFmtId="49" fontId="23" fillId="3" borderId="822" xfId="0" applyNumberFormat="1" applyFont="1" applyFill="1" applyBorder="1" applyAlignment="1">
      <alignment horizontal="center" vertical="center" wrapText="1"/>
    </xf>
    <xf numFmtId="49" fontId="23" fillId="3" borderId="828" xfId="0" applyNumberFormat="1" applyFont="1" applyFill="1" applyBorder="1" applyAlignment="1">
      <alignment horizontal="center" vertical="center" wrapText="1"/>
    </xf>
    <xf numFmtId="49" fontId="23" fillId="3" borderId="985" xfId="0" applyNumberFormat="1" applyFont="1" applyFill="1" applyBorder="1" applyAlignment="1">
      <alignment horizontal="center" vertical="center" wrapText="1"/>
    </xf>
    <xf numFmtId="49" fontId="23" fillId="3" borderId="991" xfId="0" applyNumberFormat="1" applyFont="1" applyFill="1" applyBorder="1" applyAlignment="1">
      <alignment horizontal="center" vertical="center" wrapText="1"/>
    </xf>
    <xf numFmtId="0" fontId="25" fillId="3" borderId="972" xfId="0" applyNumberFormat="1" applyFont="1" applyFill="1" applyBorder="1" applyAlignment="1">
      <alignment horizontal="center" vertical="center" wrapText="1"/>
    </xf>
    <xf numFmtId="0" fontId="25" fillId="3" borderId="977" xfId="0" applyNumberFormat="1" applyFont="1" applyFill="1" applyBorder="1" applyAlignment="1">
      <alignment horizontal="center" vertical="center" wrapText="1"/>
    </xf>
    <xf numFmtId="0" fontId="25" fillId="3" borderId="994" xfId="0" applyNumberFormat="1" applyFont="1" applyFill="1" applyBorder="1" applyAlignment="1">
      <alignment horizontal="center" vertical="center" wrapText="1"/>
    </xf>
    <xf numFmtId="0" fontId="25" fillId="3" borderId="1000" xfId="0" applyNumberFormat="1" applyFont="1" applyFill="1" applyBorder="1" applyAlignment="1">
      <alignment horizontal="center" vertical="center" wrapText="1"/>
    </xf>
    <xf numFmtId="0" fontId="25" fillId="3" borderId="710" xfId="0" applyNumberFormat="1" applyFont="1" applyFill="1" applyBorder="1" applyAlignment="1">
      <alignment horizontal="center" vertical="center" wrapText="1"/>
    </xf>
    <xf numFmtId="0" fontId="25" fillId="3" borderId="716" xfId="0" applyNumberFormat="1" applyFont="1" applyFill="1" applyBorder="1" applyAlignment="1">
      <alignment horizontal="center" vertical="center" wrapText="1"/>
    </xf>
    <xf numFmtId="0" fontId="25" fillId="3" borderId="795" xfId="0" applyNumberFormat="1" applyFont="1" applyFill="1" applyBorder="1" applyAlignment="1">
      <alignment horizontal="center" vertical="center" wrapText="1"/>
    </xf>
    <xf numFmtId="0" fontId="25" fillId="3" borderId="801" xfId="0" applyNumberFormat="1" applyFont="1" applyFill="1" applyBorder="1" applyAlignment="1">
      <alignment horizontal="center" vertical="center" wrapText="1"/>
    </xf>
    <xf numFmtId="0" fontId="25" fillId="3" borderId="924" xfId="0" applyNumberFormat="1" applyFont="1" applyFill="1" applyBorder="1" applyAlignment="1">
      <alignment horizontal="center" vertical="center" wrapText="1"/>
    </xf>
    <xf numFmtId="0" fontId="25" fillId="3" borderId="930" xfId="0" applyNumberFormat="1" applyFont="1" applyFill="1" applyBorder="1" applyAlignment="1">
      <alignment horizontal="center" vertical="center" wrapText="1"/>
    </xf>
    <xf numFmtId="0" fontId="25" fillId="3" borderId="982" xfId="0" applyNumberFormat="1" applyFont="1" applyFill="1" applyBorder="1" applyAlignment="1">
      <alignment horizontal="center" vertical="center" wrapText="1"/>
    </xf>
    <xf numFmtId="0" fontId="25" fillId="3" borderId="988" xfId="0" applyNumberFormat="1" applyFont="1" applyFill="1" applyBorder="1" applyAlignment="1">
      <alignment horizontal="center" vertical="center" wrapText="1"/>
    </xf>
    <xf numFmtId="0" fontId="25" fillId="3" borderId="1340" xfId="0" applyNumberFormat="1" applyFont="1" applyFill="1" applyBorder="1" applyAlignment="1">
      <alignment horizontal="center" vertical="center" wrapText="1"/>
    </xf>
    <xf numFmtId="0" fontId="25" fillId="3" borderId="1346" xfId="0" applyNumberFormat="1" applyFont="1" applyFill="1" applyBorder="1" applyAlignment="1">
      <alignment horizontal="center" vertical="center" wrapText="1"/>
    </xf>
    <xf numFmtId="0" fontId="28" fillId="3" borderId="1354" xfId="0" applyNumberFormat="1" applyFont="1" applyFill="1" applyBorder="1" applyAlignment="1">
      <alignment horizontal="center" vertical="center" wrapText="1"/>
    </xf>
    <xf numFmtId="0" fontId="28" fillId="3" borderId="1361" xfId="0" applyNumberFormat="1" applyFont="1" applyFill="1" applyBorder="1" applyAlignment="1">
      <alignment horizontal="center" vertical="center" wrapText="1"/>
    </xf>
    <xf numFmtId="0" fontId="25" fillId="3" borderId="785" xfId="0" applyNumberFormat="1" applyFont="1" applyFill="1" applyBorder="1" applyAlignment="1">
      <alignment horizontal="center" vertical="center" wrapText="1"/>
    </xf>
    <xf numFmtId="0" fontId="25" fillId="3" borderId="791" xfId="0" applyNumberFormat="1" applyFont="1" applyFill="1" applyBorder="1" applyAlignment="1">
      <alignment horizontal="center" vertical="center" wrapText="1"/>
    </xf>
    <xf numFmtId="0" fontId="25" fillId="3" borderId="845" xfId="0" applyNumberFormat="1" applyFont="1" applyFill="1" applyBorder="1" applyAlignment="1">
      <alignment horizontal="center" vertical="center" wrapText="1"/>
    </xf>
    <xf numFmtId="0" fontId="25" fillId="3" borderId="851" xfId="0" applyNumberFormat="1" applyFont="1" applyFill="1" applyBorder="1" applyAlignment="1">
      <alignment horizontal="center" vertical="center" wrapText="1"/>
    </xf>
    <xf numFmtId="0" fontId="25" fillId="3" borderId="1092" xfId="0" applyNumberFormat="1" applyFont="1" applyFill="1" applyBorder="1" applyAlignment="1">
      <alignment horizontal="center" vertical="center" wrapText="1"/>
    </xf>
    <xf numFmtId="0" fontId="25" fillId="3" borderId="1098" xfId="0" applyNumberFormat="1" applyFont="1" applyFill="1" applyBorder="1" applyAlignment="1">
      <alignment horizontal="center" vertical="center" wrapText="1"/>
    </xf>
    <xf numFmtId="0" fontId="25" fillId="3" borderId="1080" xfId="0" applyNumberFormat="1" applyFont="1" applyFill="1" applyBorder="1" applyAlignment="1">
      <alignment horizontal="center" vertical="center" wrapText="1"/>
    </xf>
    <xf numFmtId="0" fontId="25" fillId="3" borderId="1086" xfId="0" applyNumberFormat="1" applyFont="1" applyFill="1" applyBorder="1" applyAlignment="1">
      <alignment horizontal="center" vertical="center" wrapText="1"/>
    </xf>
    <xf numFmtId="0" fontId="24" fillId="3" borderId="1069" xfId="0" applyNumberFormat="1" applyFont="1" applyFill="1" applyBorder="1" applyAlignment="1">
      <alignment horizontal="center" vertical="center" wrapText="1"/>
    </xf>
    <xf numFmtId="0" fontId="24" fillId="3" borderId="1075" xfId="0" applyNumberFormat="1" applyFont="1" applyFill="1" applyBorder="1" applyAlignment="1">
      <alignment horizontal="center" vertical="center" wrapText="1"/>
    </xf>
    <xf numFmtId="0" fontId="28" fillId="3" borderId="1021" xfId="0" applyNumberFormat="1" applyFont="1" applyFill="1" applyBorder="1" applyAlignment="1">
      <alignment horizontal="center" vertical="center" wrapText="1"/>
    </xf>
    <xf numFmtId="0" fontId="28" fillId="3" borderId="1028" xfId="0" applyNumberFormat="1" applyFont="1" applyFill="1" applyBorder="1" applyAlignment="1">
      <alignment horizontal="center" vertical="center" wrapText="1"/>
    </xf>
    <xf numFmtId="0" fontId="28" fillId="3" borderId="1023" xfId="0" applyNumberFormat="1" applyFont="1" applyFill="1" applyBorder="1" applyAlignment="1">
      <alignment horizontal="center" vertical="center" wrapText="1"/>
    </xf>
    <xf numFmtId="0" fontId="28" fillId="3" borderId="1030" xfId="0" applyNumberFormat="1" applyFont="1" applyFill="1" applyBorder="1" applyAlignment="1">
      <alignment horizontal="center" vertical="center" wrapText="1"/>
    </xf>
    <xf numFmtId="0" fontId="23" fillId="3" borderId="1055" xfId="0" applyNumberFormat="1" applyFont="1" applyFill="1" applyBorder="1" applyAlignment="1">
      <alignment horizontal="justify" vertical="center" wrapText="1"/>
    </xf>
    <xf numFmtId="0" fontId="23" fillId="3" borderId="1056" xfId="0" applyNumberFormat="1" applyFont="1" applyFill="1" applyBorder="1" applyAlignment="1">
      <alignment horizontal="justify" vertical="center" wrapText="1"/>
    </xf>
    <xf numFmtId="0" fontId="23" fillId="3" borderId="1057" xfId="0" applyNumberFormat="1" applyFont="1" applyFill="1" applyBorder="1" applyAlignment="1">
      <alignment horizontal="justify" vertical="center" wrapText="1"/>
    </xf>
    <xf numFmtId="0" fontId="23" fillId="3" borderId="1058" xfId="0" applyNumberFormat="1" applyFont="1" applyFill="1" applyBorder="1" applyAlignment="1">
      <alignment horizontal="justify" vertical="center" wrapText="1"/>
    </xf>
    <xf numFmtId="0" fontId="23" fillId="3" borderId="1059" xfId="0" applyNumberFormat="1" applyFont="1" applyFill="1" applyBorder="1" applyAlignment="1">
      <alignment horizontal="justify" vertical="center" wrapText="1"/>
    </xf>
    <xf numFmtId="0" fontId="23" fillId="3" borderId="1060" xfId="0" applyNumberFormat="1" applyFont="1" applyFill="1" applyBorder="1" applyAlignment="1">
      <alignment horizontal="justify" vertical="center" wrapText="1"/>
    </xf>
    <xf numFmtId="0" fontId="23" fillId="3" borderId="1061" xfId="0" applyNumberFormat="1" applyFont="1" applyFill="1" applyBorder="1" applyAlignment="1">
      <alignment horizontal="justify" vertical="center" wrapText="1"/>
    </xf>
    <xf numFmtId="0" fontId="23" fillId="3" borderId="1062" xfId="0" applyNumberFormat="1" applyFont="1" applyFill="1" applyBorder="1" applyAlignment="1">
      <alignment horizontal="justify" vertical="center" wrapText="1"/>
    </xf>
    <xf numFmtId="0" fontId="23" fillId="3" borderId="1063" xfId="0" applyNumberFormat="1" applyFont="1" applyFill="1" applyBorder="1" applyAlignment="1">
      <alignment horizontal="justify" vertical="center" wrapText="1"/>
    </xf>
    <xf numFmtId="0" fontId="23" fillId="3" borderId="1064" xfId="0" applyNumberFormat="1" applyFont="1" applyFill="1" applyBorder="1" applyAlignment="1">
      <alignment horizontal="justify" vertical="center" wrapText="1"/>
    </xf>
    <xf numFmtId="0" fontId="23" fillId="3" borderId="1065" xfId="0" applyNumberFormat="1" applyFont="1" applyFill="1" applyBorder="1" applyAlignment="1">
      <alignment horizontal="justify" vertical="center" wrapText="1"/>
    </xf>
    <xf numFmtId="0" fontId="23" fillId="3" borderId="1043" xfId="0" applyNumberFormat="1" applyFont="1" applyFill="1" applyBorder="1" applyAlignment="1">
      <alignment horizontal="justify" vertical="center" wrapText="1"/>
    </xf>
    <xf numFmtId="0" fontId="23" fillId="3" borderId="1044" xfId="0" applyNumberFormat="1" applyFont="1" applyFill="1" applyBorder="1" applyAlignment="1">
      <alignment horizontal="justify" vertical="center" wrapText="1"/>
    </xf>
    <xf numFmtId="0" fontId="23" fillId="3" borderId="1045" xfId="0" applyNumberFormat="1" applyFont="1" applyFill="1" applyBorder="1" applyAlignment="1">
      <alignment horizontal="justify" vertical="center" wrapText="1"/>
    </xf>
    <xf numFmtId="0" fontId="23" fillId="3" borderId="1046" xfId="0" applyNumberFormat="1" applyFont="1" applyFill="1" applyBorder="1" applyAlignment="1">
      <alignment horizontal="justify" vertical="center" wrapText="1"/>
    </xf>
    <xf numFmtId="0" fontId="23" fillId="3" borderId="1047" xfId="0" applyNumberFormat="1" applyFont="1" applyFill="1" applyBorder="1" applyAlignment="1">
      <alignment horizontal="justify" vertical="center" wrapText="1"/>
    </xf>
    <xf numFmtId="0" fontId="23" fillId="3" borderId="1048" xfId="0" applyNumberFormat="1" applyFont="1" applyFill="1" applyBorder="1" applyAlignment="1">
      <alignment horizontal="justify" vertical="center" wrapText="1"/>
    </xf>
    <xf numFmtId="0" fontId="23" fillId="3" borderId="1049" xfId="0" applyNumberFormat="1" applyFont="1" applyFill="1" applyBorder="1" applyAlignment="1">
      <alignment horizontal="justify" vertical="center" wrapText="1"/>
    </xf>
    <xf numFmtId="0" fontId="23" fillId="3" borderId="1050" xfId="0" applyNumberFormat="1" applyFont="1" applyFill="1" applyBorder="1" applyAlignment="1">
      <alignment horizontal="justify" vertical="center" wrapText="1"/>
    </xf>
    <xf numFmtId="0" fontId="23" fillId="3" borderId="1051" xfId="0" applyNumberFormat="1" applyFont="1" applyFill="1" applyBorder="1" applyAlignment="1">
      <alignment horizontal="justify" vertical="center" wrapText="1"/>
    </xf>
    <xf numFmtId="0" fontId="23" fillId="3" borderId="1052" xfId="0" applyNumberFormat="1" applyFont="1" applyFill="1" applyBorder="1" applyAlignment="1">
      <alignment horizontal="justify" vertical="center" wrapText="1"/>
    </xf>
    <xf numFmtId="0" fontId="23" fillId="3" borderId="1053" xfId="0" applyNumberFormat="1" applyFont="1" applyFill="1" applyBorder="1" applyAlignment="1">
      <alignment horizontal="justify" vertical="center" wrapText="1"/>
    </xf>
    <xf numFmtId="0" fontId="23" fillId="3" borderId="1031" xfId="0" applyNumberFormat="1" applyFont="1" applyFill="1" applyBorder="1" applyAlignment="1">
      <alignment horizontal="justify" vertical="center" wrapText="1"/>
    </xf>
    <xf numFmtId="0" fontId="23" fillId="3" borderId="1032" xfId="0" applyNumberFormat="1" applyFont="1" applyFill="1" applyBorder="1" applyAlignment="1">
      <alignment horizontal="justify" vertical="center" wrapText="1"/>
    </xf>
    <xf numFmtId="0" fontId="23" fillId="3" borderId="1033" xfId="0" applyNumberFormat="1" applyFont="1" applyFill="1" applyBorder="1" applyAlignment="1">
      <alignment horizontal="justify" vertical="center" wrapText="1"/>
    </xf>
    <xf numFmtId="0" fontId="23" fillId="3" borderId="1034" xfId="0" applyNumberFormat="1" applyFont="1" applyFill="1" applyBorder="1" applyAlignment="1">
      <alignment horizontal="justify" vertical="center" wrapText="1"/>
    </xf>
    <xf numFmtId="0" fontId="23" fillId="3" borderId="1035" xfId="0" applyNumberFormat="1" applyFont="1" applyFill="1" applyBorder="1" applyAlignment="1">
      <alignment horizontal="justify" vertical="center" wrapText="1"/>
    </xf>
    <xf numFmtId="0" fontId="23" fillId="3" borderId="1036" xfId="0" applyNumberFormat="1" applyFont="1" applyFill="1" applyBorder="1" applyAlignment="1">
      <alignment horizontal="justify" vertical="center" wrapText="1"/>
    </xf>
    <xf numFmtId="0" fontId="23" fillId="3" borderId="1037" xfId="0" applyNumberFormat="1" applyFont="1" applyFill="1" applyBorder="1" applyAlignment="1">
      <alignment horizontal="justify" vertical="center" wrapText="1"/>
    </xf>
    <xf numFmtId="0" fontId="23" fillId="3" borderId="1038" xfId="0" applyNumberFormat="1" applyFont="1" applyFill="1" applyBorder="1" applyAlignment="1">
      <alignment horizontal="justify" vertical="center" wrapText="1"/>
    </xf>
    <xf numFmtId="0" fontId="23" fillId="3" borderId="1039" xfId="0" applyNumberFormat="1" applyFont="1" applyFill="1" applyBorder="1" applyAlignment="1">
      <alignment horizontal="justify" vertical="center" wrapText="1"/>
    </xf>
    <xf numFmtId="0" fontId="23" fillId="3" borderId="1040" xfId="0" applyNumberFormat="1" applyFont="1" applyFill="1" applyBorder="1" applyAlignment="1">
      <alignment horizontal="justify" vertical="center" wrapText="1"/>
    </xf>
    <xf numFmtId="0" fontId="23" fillId="3" borderId="1041" xfId="0" applyNumberFormat="1" applyFont="1" applyFill="1" applyBorder="1" applyAlignment="1">
      <alignment horizontal="justify" vertical="center" wrapText="1"/>
    </xf>
    <xf numFmtId="0" fontId="23" fillId="3" borderId="1042" xfId="0" applyNumberFormat="1" applyFont="1" applyFill="1" applyBorder="1" applyAlignment="1">
      <alignment horizontal="justify" vertical="center" wrapText="1"/>
    </xf>
    <xf numFmtId="49" fontId="23" fillId="3" borderId="1126" xfId="0" applyNumberFormat="1" applyFont="1" applyFill="1" applyBorder="1" applyAlignment="1">
      <alignment horizontal="center" vertical="center" wrapText="1"/>
    </xf>
    <xf numFmtId="49" fontId="23" fillId="3" borderId="1132" xfId="0" applyNumberFormat="1" applyFont="1" applyFill="1" applyBorder="1" applyAlignment="1">
      <alignment horizontal="center" vertical="center" wrapText="1"/>
    </xf>
    <xf numFmtId="0" fontId="24" fillId="3" borderId="1127" xfId="0" applyNumberFormat="1" applyFont="1" applyFill="1" applyBorder="1" applyAlignment="1">
      <alignment horizontal="center" vertical="center" wrapText="1"/>
    </xf>
    <xf numFmtId="0" fontId="24" fillId="3" borderId="1133" xfId="0" applyNumberFormat="1" applyFont="1" applyFill="1" applyBorder="1" applyAlignment="1">
      <alignment horizontal="center" vertical="center" wrapText="1"/>
    </xf>
    <xf numFmtId="49" fontId="23" fillId="3" borderId="1102" xfId="0" applyNumberFormat="1" applyFont="1" applyFill="1" applyBorder="1" applyAlignment="1">
      <alignment horizontal="center" vertical="center" wrapText="1"/>
    </xf>
    <xf numFmtId="49" fontId="23" fillId="3" borderId="1108" xfId="0" applyNumberFormat="1" applyFont="1" applyFill="1" applyBorder="1" applyAlignment="1">
      <alignment horizontal="center" vertical="center" wrapText="1"/>
    </xf>
    <xf numFmtId="0" fontId="25" fillId="3" borderId="1128" xfId="0" applyNumberFormat="1" applyFont="1" applyFill="1" applyBorder="1" applyAlignment="1">
      <alignment horizontal="center" vertical="center" wrapText="1"/>
    </xf>
    <xf numFmtId="0" fontId="25" fillId="3" borderId="1134" xfId="0" applyNumberFormat="1" applyFont="1" applyFill="1" applyBorder="1" applyAlignment="1">
      <alignment horizontal="center" vertical="center" wrapText="1"/>
    </xf>
    <xf numFmtId="0" fontId="25" fillId="3" borderId="1104" xfId="0" applyNumberFormat="1" applyFont="1" applyFill="1" applyBorder="1" applyAlignment="1">
      <alignment horizontal="center" vertical="center" wrapText="1"/>
    </xf>
    <xf numFmtId="0" fontId="25" fillId="3" borderId="1110" xfId="0" applyNumberFormat="1" applyFont="1" applyFill="1" applyBorder="1" applyAlignment="1">
      <alignment horizontal="center" vertical="center" wrapText="1"/>
    </xf>
    <xf numFmtId="0" fontId="28" fillId="3" borderId="1216" xfId="0" applyNumberFormat="1" applyFont="1" applyFill="1" applyBorder="1" applyAlignment="1">
      <alignment horizontal="center" vertical="center" wrapText="1"/>
    </xf>
    <xf numFmtId="0" fontId="28" fillId="3" borderId="1223" xfId="0" applyNumberFormat="1" applyFont="1" applyFill="1" applyBorder="1" applyAlignment="1">
      <alignment horizontal="center" vertical="center" wrapText="1"/>
    </xf>
    <xf numFmtId="0" fontId="24" fillId="3" borderId="1141" xfId="0" applyNumberFormat="1" applyFont="1" applyFill="1" applyBorder="1" applyAlignment="1">
      <alignment horizontal="center" vertical="center" wrapText="1"/>
    </xf>
    <xf numFmtId="0" fontId="24" fillId="3" borderId="1147" xfId="0" applyNumberFormat="1" applyFont="1" applyFill="1" applyBorder="1" applyAlignment="1">
      <alignment horizontal="center" vertical="center" wrapText="1"/>
    </xf>
    <xf numFmtId="0" fontId="24" fillId="3" borderId="1129" xfId="0" applyNumberFormat="1" applyFont="1" applyFill="1" applyBorder="1" applyAlignment="1">
      <alignment horizontal="center" vertical="center" wrapText="1"/>
    </xf>
    <xf numFmtId="0" fontId="24" fillId="3" borderId="1135" xfId="0" applyNumberFormat="1" applyFont="1" applyFill="1" applyBorder="1" applyAlignment="1">
      <alignment horizontal="center" vertical="center" wrapText="1"/>
    </xf>
    <xf numFmtId="0" fontId="24" fillId="3" borderId="1117" xfId="0" applyNumberFormat="1" applyFont="1" applyFill="1" applyBorder="1" applyAlignment="1">
      <alignment horizontal="center" vertical="center" wrapText="1"/>
    </xf>
    <xf numFmtId="0" fontId="24" fillId="3" borderId="1123" xfId="0" applyNumberFormat="1" applyFont="1" applyFill="1" applyBorder="1" applyAlignment="1">
      <alignment horizontal="center" vertical="center" wrapText="1"/>
    </xf>
    <xf numFmtId="0" fontId="24" fillId="3" borderId="1105" xfId="0" applyNumberFormat="1" applyFont="1" applyFill="1" applyBorder="1" applyAlignment="1">
      <alignment horizontal="center" vertical="center" wrapText="1"/>
    </xf>
    <xf numFmtId="0" fontId="24" fillId="3" borderId="1111" xfId="0" applyNumberFormat="1" applyFont="1" applyFill="1" applyBorder="1" applyAlignment="1">
      <alignment horizontal="center" vertical="center" wrapText="1"/>
    </xf>
    <xf numFmtId="0" fontId="28" fillId="3" borderId="1217" xfId="0" applyNumberFormat="1" applyFont="1" applyFill="1" applyBorder="1" applyAlignment="1">
      <alignment horizontal="center" vertical="center" wrapText="1"/>
    </xf>
    <xf numFmtId="0" fontId="28" fillId="3" borderId="1224" xfId="0" applyNumberFormat="1" applyFont="1" applyFill="1" applyBorder="1" applyAlignment="1">
      <alignment horizontal="center" vertical="center" wrapText="1"/>
    </xf>
    <xf numFmtId="0" fontId="25" fillId="3" borderId="1130" xfId="0" applyNumberFormat="1" applyFont="1" applyFill="1" applyBorder="1" applyAlignment="1">
      <alignment horizontal="center" vertical="center" wrapText="1"/>
    </xf>
    <xf numFmtId="0" fontId="25" fillId="3" borderId="1136" xfId="0" applyNumberFormat="1" applyFont="1" applyFill="1" applyBorder="1" applyAlignment="1">
      <alignment horizontal="center" vertical="center" wrapText="1"/>
    </xf>
    <xf numFmtId="0" fontId="25" fillId="3" borderId="1140" xfId="0" applyNumberFormat="1" applyFont="1" applyFill="1" applyBorder="1" applyAlignment="1">
      <alignment horizontal="center" vertical="center" wrapText="1"/>
    </xf>
    <xf numFmtId="0" fontId="25" fillId="3" borderId="1146" xfId="0" applyNumberFormat="1" applyFont="1" applyFill="1" applyBorder="1" applyAlignment="1">
      <alignment horizontal="center" vertical="center" wrapText="1"/>
    </xf>
    <xf numFmtId="0" fontId="28" fillId="3" borderId="1218" xfId="0" applyNumberFormat="1" applyFont="1" applyFill="1" applyBorder="1" applyAlignment="1">
      <alignment horizontal="center" vertical="center" wrapText="1"/>
    </xf>
    <xf numFmtId="0" fontId="28" fillId="3" borderId="1225" xfId="0" applyNumberFormat="1" applyFont="1" applyFill="1" applyBorder="1" applyAlignment="1">
      <alignment horizontal="center" vertical="center" wrapText="1"/>
    </xf>
    <xf numFmtId="0" fontId="23" fillId="3" borderId="1165" xfId="0" applyNumberFormat="1" applyFont="1" applyFill="1" applyBorder="1" applyAlignment="1">
      <alignment horizontal="justify" vertical="center" wrapText="1"/>
    </xf>
    <xf numFmtId="0" fontId="23" fillId="3" borderId="1166" xfId="0" applyNumberFormat="1" applyFont="1" applyFill="1" applyBorder="1" applyAlignment="1">
      <alignment horizontal="justify" vertical="center" wrapText="1"/>
    </xf>
    <xf numFmtId="0" fontId="23" fillId="3" borderId="1167" xfId="0" applyNumberFormat="1" applyFont="1" applyFill="1" applyBorder="1" applyAlignment="1">
      <alignment horizontal="justify" vertical="center" wrapText="1"/>
    </xf>
    <xf numFmtId="0" fontId="23" fillId="3" borderId="1168" xfId="0" applyNumberFormat="1" applyFont="1" applyFill="1" applyBorder="1" applyAlignment="1">
      <alignment horizontal="justify" vertical="center" wrapText="1"/>
    </xf>
    <xf numFmtId="0" fontId="23" fillId="3" borderId="1169" xfId="0" applyNumberFormat="1" applyFont="1" applyFill="1" applyBorder="1" applyAlignment="1">
      <alignment horizontal="justify" vertical="center" wrapText="1"/>
    </xf>
    <xf numFmtId="0" fontId="23" fillId="3" borderId="1170" xfId="0" applyNumberFormat="1" applyFont="1" applyFill="1" applyBorder="1" applyAlignment="1">
      <alignment horizontal="justify" vertical="center" wrapText="1"/>
    </xf>
    <xf numFmtId="0" fontId="23" fillId="3" borderId="1171" xfId="0" applyNumberFormat="1" applyFont="1" applyFill="1" applyBorder="1" applyAlignment="1">
      <alignment horizontal="justify" vertical="center" wrapText="1"/>
    </xf>
    <xf numFmtId="0" fontId="23" fillId="3" borderId="1172" xfId="0" applyNumberFormat="1" applyFont="1" applyFill="1" applyBorder="1" applyAlignment="1">
      <alignment horizontal="justify" vertical="center" wrapText="1"/>
    </xf>
    <xf numFmtId="0" fontId="23" fillId="3" borderId="1173" xfId="0" applyNumberFormat="1" applyFont="1" applyFill="1" applyBorder="1" applyAlignment="1">
      <alignment horizontal="justify" vertical="center" wrapText="1"/>
    </xf>
    <xf numFmtId="0" fontId="23" fillId="3" borderId="1174" xfId="0" applyNumberFormat="1" applyFont="1" applyFill="1" applyBorder="1" applyAlignment="1">
      <alignment horizontal="justify" vertical="center" wrapText="1"/>
    </xf>
    <xf numFmtId="0" fontId="23" fillId="3" borderId="1175" xfId="0" applyNumberFormat="1" applyFont="1" applyFill="1" applyBorder="1" applyAlignment="1">
      <alignment horizontal="justify" vertical="center" wrapText="1"/>
    </xf>
    <xf numFmtId="0" fontId="23" fillId="3" borderId="1176" xfId="0" applyNumberFormat="1" applyFont="1" applyFill="1" applyBorder="1" applyAlignment="1">
      <alignment horizontal="justify" vertical="center" wrapText="1"/>
    </xf>
    <xf numFmtId="0" fontId="28" fillId="3" borderId="1155" xfId="0" applyNumberFormat="1" applyFont="1" applyFill="1" applyBorder="1" applyAlignment="1">
      <alignment horizontal="center" vertical="center" wrapText="1"/>
    </xf>
    <xf numFmtId="0" fontId="28" fillId="3" borderId="1162" xfId="0" applyNumberFormat="1" applyFont="1" applyFill="1" applyBorder="1" applyAlignment="1">
      <alignment horizontal="center" vertical="center" wrapText="1"/>
    </xf>
    <xf numFmtId="0" fontId="28" fillId="3" borderId="1154" xfId="0" applyNumberFormat="1" applyFont="1" applyFill="1" applyBorder="1" applyAlignment="1">
      <alignment horizontal="center" vertical="center" wrapText="1"/>
    </xf>
    <xf numFmtId="0" fontId="28" fillId="3" borderId="1161" xfId="0" applyNumberFormat="1" applyFont="1" applyFill="1" applyBorder="1" applyAlignment="1">
      <alignment horizontal="center" vertical="center" wrapText="1"/>
    </xf>
    <xf numFmtId="0" fontId="28" fillId="3" borderId="1153" xfId="0" applyNumberFormat="1" applyFont="1" applyFill="1" applyBorder="1" applyAlignment="1">
      <alignment horizontal="center" vertical="center" wrapText="1"/>
    </xf>
    <xf numFmtId="0" fontId="28" fillId="3" borderId="1160" xfId="0" applyNumberFormat="1" applyFont="1" applyFill="1" applyBorder="1" applyAlignment="1">
      <alignment horizontal="center" vertical="center" wrapText="1"/>
    </xf>
    <xf numFmtId="49" fontId="24" fillId="3" borderId="3" xfId="0" applyNumberFormat="1" applyFont="1" applyFill="1" applyBorder="1" applyAlignment="1">
      <alignment horizontal="center" vertical="center" wrapText="1"/>
    </xf>
    <xf numFmtId="49" fontId="24" fillId="3" borderId="1201" xfId="0" applyNumberFormat="1" applyFont="1" applyFill="1" applyBorder="1" applyAlignment="1">
      <alignment horizontal="center" vertical="center" wrapText="1"/>
    </xf>
    <xf numFmtId="49" fontId="24" fillId="3" borderId="1207" xfId="0" applyNumberFormat="1" applyFont="1" applyFill="1" applyBorder="1" applyAlignment="1">
      <alignment horizontal="center" vertical="center" wrapText="1"/>
    </xf>
    <xf numFmtId="49" fontId="23" fillId="3" borderId="1200" xfId="0" applyNumberFormat="1" applyFont="1" applyFill="1" applyBorder="1" applyAlignment="1">
      <alignment horizontal="center" vertical="center" wrapText="1"/>
    </xf>
    <xf numFmtId="49" fontId="23" fillId="3" borderId="1206" xfId="0" applyNumberFormat="1" applyFont="1" applyFill="1" applyBorder="1" applyAlignment="1">
      <alignment horizontal="center" vertical="center" wrapText="1"/>
    </xf>
    <xf numFmtId="49" fontId="23" fillId="3" borderId="1188" xfId="0" applyNumberFormat="1" applyFont="1" applyFill="1" applyBorder="1" applyAlignment="1">
      <alignment horizontal="center" vertical="center" wrapText="1"/>
    </xf>
    <xf numFmtId="49" fontId="27" fillId="3" borderId="1150" xfId="0" applyNumberFormat="1" applyFont="1" applyFill="1" applyBorder="1" applyAlignment="1">
      <alignment horizontal="left" vertical="center" wrapText="1"/>
    </xf>
    <xf numFmtId="49" fontId="27" fillId="3" borderId="1151" xfId="0" applyNumberFormat="1" applyFont="1" applyFill="1" applyBorder="1" applyAlignment="1">
      <alignment horizontal="left" vertical="center" wrapText="1"/>
    </xf>
    <xf numFmtId="49" fontId="27" fillId="3" borderId="1152" xfId="0" applyNumberFormat="1" applyFont="1" applyFill="1" applyBorder="1" applyAlignment="1">
      <alignment horizontal="left" vertical="center" wrapText="1"/>
    </xf>
    <xf numFmtId="49" fontId="27" fillId="3" borderId="1158" xfId="0" applyNumberFormat="1" applyFont="1" applyFill="1" applyBorder="1" applyAlignment="1">
      <alignment horizontal="left" vertical="center" wrapText="1"/>
    </xf>
    <xf numFmtId="49" fontId="27" fillId="3" borderId="1159" xfId="0" applyNumberFormat="1" applyFont="1" applyFill="1" applyBorder="1" applyAlignment="1">
      <alignment horizontal="left" vertical="center" wrapText="1"/>
    </xf>
    <xf numFmtId="0" fontId="28" fillId="3" borderId="1215" xfId="0" applyNumberFormat="1" applyFont="1" applyFill="1" applyBorder="1" applyAlignment="1">
      <alignment horizontal="center" vertical="center" wrapText="1"/>
    </xf>
    <xf numFmtId="0" fontId="28" fillId="3" borderId="1222" xfId="0" applyNumberFormat="1" applyFont="1" applyFill="1" applyBorder="1" applyAlignment="1">
      <alignment horizontal="center" vertical="center" wrapText="1"/>
    </xf>
    <xf numFmtId="49" fontId="24" fillId="3" borderId="1267" xfId="0" applyNumberFormat="1" applyFont="1" applyFill="1" applyBorder="1" applyAlignment="1">
      <alignment horizontal="center" vertical="center" wrapText="1"/>
    </xf>
    <xf numFmtId="49" fontId="24" fillId="3" borderId="1273" xfId="0" applyNumberFormat="1" applyFont="1" applyFill="1" applyBorder="1" applyAlignment="1">
      <alignment horizontal="center" vertical="center" wrapText="1"/>
    </xf>
    <xf numFmtId="0" fontId="23" fillId="3" borderId="1251" xfId="0" applyNumberFormat="1" applyFont="1" applyFill="1" applyBorder="1" applyAlignment="1">
      <alignment horizontal="justify" vertical="center" wrapText="1"/>
    </xf>
    <xf numFmtId="0" fontId="23" fillId="3" borderId="1252" xfId="0" applyNumberFormat="1" applyFont="1" applyFill="1" applyBorder="1" applyAlignment="1">
      <alignment horizontal="justify" vertical="center" wrapText="1"/>
    </xf>
    <xf numFmtId="0" fontId="23" fillId="3" borderId="1253" xfId="0" applyNumberFormat="1" applyFont="1" applyFill="1" applyBorder="1" applyAlignment="1">
      <alignment horizontal="justify" vertical="center" wrapText="1"/>
    </xf>
    <xf numFmtId="0" fontId="23" fillId="3" borderId="1254" xfId="0" applyNumberFormat="1" applyFont="1" applyFill="1" applyBorder="1" applyAlignment="1">
      <alignment horizontal="justify" vertical="center" wrapText="1"/>
    </xf>
    <xf numFmtId="0" fontId="23" fillId="3" borderId="1255" xfId="0" applyNumberFormat="1" applyFont="1" applyFill="1" applyBorder="1" applyAlignment="1">
      <alignment horizontal="justify" vertical="center" wrapText="1"/>
    </xf>
    <xf numFmtId="0" fontId="23" fillId="3" borderId="1256" xfId="0" applyNumberFormat="1" applyFont="1" applyFill="1" applyBorder="1" applyAlignment="1">
      <alignment horizontal="justify" vertical="center" wrapText="1"/>
    </xf>
    <xf numFmtId="0" fontId="23" fillId="3" borderId="1257" xfId="0" applyNumberFormat="1" applyFont="1" applyFill="1" applyBorder="1" applyAlignment="1">
      <alignment horizontal="justify" vertical="center" wrapText="1"/>
    </xf>
    <xf numFmtId="0" fontId="23" fillId="3" borderId="1258" xfId="0" applyNumberFormat="1" applyFont="1" applyFill="1" applyBorder="1" applyAlignment="1">
      <alignment horizontal="justify" vertical="center" wrapText="1"/>
    </xf>
    <xf numFmtId="0" fontId="23" fillId="3" borderId="1259" xfId="0" applyNumberFormat="1" applyFont="1" applyFill="1" applyBorder="1" applyAlignment="1">
      <alignment horizontal="justify" vertical="center" wrapText="1"/>
    </xf>
    <xf numFmtId="0" fontId="23" fillId="3" borderId="1260" xfId="0" applyNumberFormat="1" applyFont="1" applyFill="1" applyBorder="1" applyAlignment="1">
      <alignment horizontal="justify" vertical="center" wrapText="1"/>
    </xf>
    <xf numFmtId="0" fontId="23" fillId="3" borderId="1261" xfId="0" applyNumberFormat="1" applyFont="1" applyFill="1" applyBorder="1" applyAlignment="1">
      <alignment horizontal="justify" vertical="center" wrapText="1"/>
    </xf>
    <xf numFmtId="0" fontId="23" fillId="3" borderId="1239" xfId="0" applyNumberFormat="1" applyFont="1" applyFill="1" applyBorder="1" applyAlignment="1">
      <alignment horizontal="justify" vertical="center" wrapText="1"/>
    </xf>
    <xf numFmtId="0" fontId="23" fillId="3" borderId="1240" xfId="0" applyNumberFormat="1" applyFont="1" applyFill="1" applyBorder="1" applyAlignment="1">
      <alignment horizontal="justify" vertical="center" wrapText="1"/>
    </xf>
    <xf numFmtId="0" fontId="23" fillId="3" borderId="1241" xfId="0" applyNumberFormat="1" applyFont="1" applyFill="1" applyBorder="1" applyAlignment="1">
      <alignment horizontal="justify" vertical="center" wrapText="1"/>
    </xf>
    <xf numFmtId="0" fontId="23" fillId="3" borderId="1242" xfId="0" applyNumberFormat="1" applyFont="1" applyFill="1" applyBorder="1" applyAlignment="1">
      <alignment horizontal="justify" vertical="center" wrapText="1"/>
    </xf>
    <xf numFmtId="0" fontId="23" fillId="3" borderId="1243" xfId="0" applyNumberFormat="1" applyFont="1" applyFill="1" applyBorder="1" applyAlignment="1">
      <alignment horizontal="justify" vertical="center" wrapText="1"/>
    </xf>
    <xf numFmtId="0" fontId="23" fillId="3" borderId="1244" xfId="0" applyNumberFormat="1" applyFont="1" applyFill="1" applyBorder="1" applyAlignment="1">
      <alignment horizontal="justify" vertical="center" wrapText="1"/>
    </xf>
    <xf numFmtId="0" fontId="23" fillId="3" borderId="1245" xfId="0" applyNumberFormat="1" applyFont="1" applyFill="1" applyBorder="1" applyAlignment="1">
      <alignment horizontal="justify" vertical="center" wrapText="1"/>
    </xf>
    <xf numFmtId="0" fontId="23" fillId="3" borderId="1246" xfId="0" applyNumberFormat="1" applyFont="1" applyFill="1" applyBorder="1" applyAlignment="1">
      <alignment horizontal="justify" vertical="center" wrapText="1"/>
    </xf>
    <xf numFmtId="0" fontId="23" fillId="3" borderId="1247" xfId="0" applyNumberFormat="1" applyFont="1" applyFill="1" applyBorder="1" applyAlignment="1">
      <alignment horizontal="justify" vertical="center" wrapText="1"/>
    </xf>
    <xf numFmtId="0" fontId="23" fillId="3" borderId="1248" xfId="0" applyNumberFormat="1" applyFont="1" applyFill="1" applyBorder="1" applyAlignment="1">
      <alignment horizontal="justify" vertical="center" wrapText="1"/>
    </xf>
    <xf numFmtId="0" fontId="23" fillId="3" borderId="1249" xfId="0" applyNumberFormat="1" applyFont="1" applyFill="1" applyBorder="1" applyAlignment="1">
      <alignment horizontal="justify" vertical="center" wrapText="1"/>
    </xf>
    <xf numFmtId="0" fontId="23" fillId="3" borderId="1227" xfId="0" applyNumberFormat="1" applyFont="1" applyFill="1" applyBorder="1" applyAlignment="1">
      <alignment horizontal="justify" vertical="center" wrapText="1"/>
    </xf>
    <xf numFmtId="0" fontId="23" fillId="3" borderId="1228" xfId="0" applyNumberFormat="1" applyFont="1" applyFill="1" applyBorder="1" applyAlignment="1">
      <alignment horizontal="justify" vertical="center" wrapText="1"/>
    </xf>
    <xf numFmtId="0" fontId="23" fillId="3" borderId="1229" xfId="0" applyNumberFormat="1" applyFont="1" applyFill="1" applyBorder="1" applyAlignment="1">
      <alignment horizontal="justify" vertical="center" wrapText="1"/>
    </xf>
    <xf numFmtId="0" fontId="23" fillId="3" borderId="1230" xfId="0" applyNumberFormat="1" applyFont="1" applyFill="1" applyBorder="1" applyAlignment="1">
      <alignment horizontal="justify" vertical="center" wrapText="1"/>
    </xf>
    <xf numFmtId="0" fontId="23" fillId="3" borderId="1231" xfId="0" applyNumberFormat="1" applyFont="1" applyFill="1" applyBorder="1" applyAlignment="1">
      <alignment horizontal="justify" vertical="center" wrapText="1"/>
    </xf>
    <xf numFmtId="0" fontId="23" fillId="3" borderId="1232" xfId="0" applyNumberFormat="1" applyFont="1" applyFill="1" applyBorder="1" applyAlignment="1">
      <alignment horizontal="justify" vertical="center" wrapText="1"/>
    </xf>
    <xf numFmtId="0" fontId="23" fillId="3" borderId="1233" xfId="0" applyNumberFormat="1" applyFont="1" applyFill="1" applyBorder="1" applyAlignment="1">
      <alignment horizontal="justify" vertical="center" wrapText="1"/>
    </xf>
    <xf numFmtId="0" fontId="23" fillId="3" borderId="1234" xfId="0" applyNumberFormat="1" applyFont="1" applyFill="1" applyBorder="1" applyAlignment="1">
      <alignment horizontal="justify" vertical="center" wrapText="1"/>
    </xf>
    <xf numFmtId="0" fontId="23" fillId="3" borderId="1235" xfId="0" applyNumberFormat="1" applyFont="1" applyFill="1" applyBorder="1" applyAlignment="1">
      <alignment horizontal="justify" vertical="center" wrapText="1"/>
    </xf>
    <xf numFmtId="0" fontId="23" fillId="3" borderId="1236" xfId="0" applyNumberFormat="1" applyFont="1" applyFill="1" applyBorder="1" applyAlignment="1">
      <alignment horizontal="justify" vertical="center" wrapText="1"/>
    </xf>
    <xf numFmtId="0" fontId="23" fillId="3" borderId="1237" xfId="0" applyNumberFormat="1" applyFont="1" applyFill="1" applyBorder="1" applyAlignment="1">
      <alignment horizontal="justify" vertical="center" wrapText="1"/>
    </xf>
    <xf numFmtId="0" fontId="23" fillId="3" borderId="1238" xfId="0" applyNumberFormat="1" applyFont="1" applyFill="1" applyBorder="1" applyAlignment="1">
      <alignment horizontal="justify" vertical="center" wrapText="1"/>
    </xf>
    <xf numFmtId="49" fontId="24" fillId="3" borderId="1205" xfId="0" applyNumberFormat="1" applyFont="1" applyFill="1" applyBorder="1" applyAlignment="1">
      <alignment horizontal="center" vertical="center" wrapText="1"/>
    </xf>
    <xf numFmtId="49" fontId="24" fillId="3" borderId="1211" xfId="0" applyNumberFormat="1" applyFont="1" applyFill="1" applyBorder="1" applyAlignment="1">
      <alignment horizontal="center" vertical="center" wrapText="1"/>
    </xf>
    <xf numFmtId="0" fontId="24" fillId="3" borderId="1203" xfId="0" applyNumberFormat="1" applyFont="1" applyFill="1" applyBorder="1" applyAlignment="1">
      <alignment horizontal="center" vertical="center" wrapText="1"/>
    </xf>
    <xf numFmtId="0" fontId="24" fillId="3" borderId="1209" xfId="0" applyNumberFormat="1" applyFont="1" applyFill="1" applyBorder="1" applyAlignment="1">
      <alignment horizontal="center" vertical="center" wrapText="1"/>
    </xf>
    <xf numFmtId="0" fontId="25" fillId="3" borderId="1202" xfId="0" applyNumberFormat="1" applyFont="1" applyFill="1" applyBorder="1" applyAlignment="1">
      <alignment horizontal="center" vertical="center" wrapText="1"/>
    </xf>
    <xf numFmtId="0" fontId="25" fillId="3" borderId="1208" xfId="0" applyNumberFormat="1" applyFont="1" applyFill="1" applyBorder="1" applyAlignment="1">
      <alignment horizontal="center" vertical="center" wrapText="1"/>
    </xf>
    <xf numFmtId="0" fontId="23" fillId="3" borderId="1189" xfId="0" applyNumberFormat="1" applyFont="1" applyFill="1" applyBorder="1" applyAlignment="1">
      <alignment horizontal="justify" vertical="center" wrapText="1"/>
    </xf>
    <xf numFmtId="0" fontId="23" fillId="3" borderId="1190" xfId="0" applyNumberFormat="1" applyFont="1" applyFill="1" applyBorder="1" applyAlignment="1">
      <alignment horizontal="justify" vertical="center" wrapText="1"/>
    </xf>
    <xf numFmtId="0" fontId="23" fillId="3" borderId="1191" xfId="0" applyNumberFormat="1" applyFont="1" applyFill="1" applyBorder="1" applyAlignment="1">
      <alignment horizontal="justify" vertical="center" wrapText="1"/>
    </xf>
    <xf numFmtId="0" fontId="23" fillId="3" borderId="1192" xfId="0" applyNumberFormat="1" applyFont="1" applyFill="1" applyBorder="1" applyAlignment="1">
      <alignment horizontal="justify" vertical="center" wrapText="1"/>
    </xf>
    <xf numFmtId="0" fontId="23" fillId="3" borderId="1193" xfId="0" applyNumberFormat="1" applyFont="1" applyFill="1" applyBorder="1" applyAlignment="1">
      <alignment horizontal="justify" vertical="center" wrapText="1"/>
    </xf>
    <xf numFmtId="0" fontId="23" fillId="3" borderId="1194" xfId="0" applyNumberFormat="1" applyFont="1" applyFill="1" applyBorder="1" applyAlignment="1">
      <alignment horizontal="justify" vertical="center" wrapText="1"/>
    </xf>
    <xf numFmtId="0" fontId="23" fillId="3" borderId="1195" xfId="0" applyNumberFormat="1" applyFont="1" applyFill="1" applyBorder="1" applyAlignment="1">
      <alignment horizontal="justify" vertical="center" wrapText="1"/>
    </xf>
    <xf numFmtId="0" fontId="23" fillId="3" borderId="1196" xfId="0" applyNumberFormat="1" applyFont="1" applyFill="1" applyBorder="1" applyAlignment="1">
      <alignment horizontal="justify" vertical="center" wrapText="1"/>
    </xf>
    <xf numFmtId="0" fontId="23" fillId="3" borderId="1197" xfId="0" applyNumberFormat="1" applyFont="1" applyFill="1" applyBorder="1" applyAlignment="1">
      <alignment horizontal="justify" vertical="center" wrapText="1"/>
    </xf>
    <xf numFmtId="0" fontId="23" fillId="3" borderId="1198" xfId="0" applyNumberFormat="1" applyFont="1" applyFill="1" applyBorder="1" applyAlignment="1">
      <alignment horizontal="justify" vertical="center" wrapText="1"/>
    </xf>
    <xf numFmtId="0" fontId="23" fillId="3" borderId="1199" xfId="0" applyNumberFormat="1" applyFont="1" applyFill="1" applyBorder="1" applyAlignment="1">
      <alignment horizontal="justify" vertical="center" wrapText="1"/>
    </xf>
    <xf numFmtId="0" fontId="23" fillId="3" borderId="1177" xfId="0" applyNumberFormat="1" applyFont="1" applyFill="1" applyBorder="1" applyAlignment="1">
      <alignment horizontal="justify" vertical="center" wrapText="1"/>
    </xf>
    <xf numFmtId="0" fontId="23" fillId="3" borderId="1178" xfId="0" applyNumberFormat="1" applyFont="1" applyFill="1" applyBorder="1" applyAlignment="1">
      <alignment horizontal="justify" vertical="center" wrapText="1"/>
    </xf>
    <xf numFmtId="0" fontId="23" fillId="3" borderId="1179" xfId="0" applyNumberFormat="1" applyFont="1" applyFill="1" applyBorder="1" applyAlignment="1">
      <alignment horizontal="justify" vertical="center" wrapText="1"/>
    </xf>
    <xf numFmtId="0" fontId="23" fillId="3" borderId="1180" xfId="0" applyNumberFormat="1" applyFont="1" applyFill="1" applyBorder="1" applyAlignment="1">
      <alignment horizontal="justify" vertical="center" wrapText="1"/>
    </xf>
    <xf numFmtId="0" fontId="23" fillId="3" borderId="1181" xfId="0" applyNumberFormat="1" applyFont="1" applyFill="1" applyBorder="1" applyAlignment="1">
      <alignment horizontal="justify" vertical="center" wrapText="1"/>
    </xf>
    <xf numFmtId="0" fontId="23" fillId="3" borderId="1182" xfId="0" applyNumberFormat="1" applyFont="1" applyFill="1" applyBorder="1" applyAlignment="1">
      <alignment horizontal="justify" vertical="center" wrapText="1"/>
    </xf>
    <xf numFmtId="0" fontId="23" fillId="3" borderId="1183" xfId="0" applyNumberFormat="1" applyFont="1" applyFill="1" applyBorder="1" applyAlignment="1">
      <alignment horizontal="justify" vertical="center" wrapText="1"/>
    </xf>
    <xf numFmtId="0" fontId="23" fillId="3" borderId="1184" xfId="0" applyNumberFormat="1" applyFont="1" applyFill="1" applyBorder="1" applyAlignment="1">
      <alignment horizontal="justify" vertical="center" wrapText="1"/>
    </xf>
    <xf numFmtId="0" fontId="23" fillId="3" borderId="1185" xfId="0" applyNumberFormat="1" applyFont="1" applyFill="1" applyBorder="1" applyAlignment="1">
      <alignment horizontal="justify" vertical="center" wrapText="1"/>
    </xf>
    <xf numFmtId="0" fontId="23" fillId="3" borderId="1186" xfId="0" applyNumberFormat="1" applyFont="1" applyFill="1" applyBorder="1" applyAlignment="1">
      <alignment horizontal="justify" vertical="center" wrapText="1"/>
    </xf>
    <xf numFmtId="0" fontId="23" fillId="3" borderId="1187" xfId="0" applyNumberFormat="1" applyFont="1" applyFill="1" applyBorder="1" applyAlignment="1">
      <alignment horizontal="justify" vertical="center" wrapText="1"/>
    </xf>
    <xf numFmtId="0" fontId="24" fillId="3" borderId="1425" xfId="0" applyNumberFormat="1" applyFont="1" applyFill="1" applyBorder="1" applyAlignment="1">
      <alignment horizontal="center" vertical="center" wrapText="1"/>
    </xf>
    <xf numFmtId="0" fontId="24" fillId="3" borderId="1431" xfId="0" applyNumberFormat="1" applyFont="1" applyFill="1" applyBorder="1" applyAlignment="1">
      <alignment horizontal="center" vertical="center" wrapText="1"/>
    </xf>
    <xf numFmtId="0" fontId="28" fillId="3" borderId="1438" xfId="0" applyNumberFormat="1" applyFont="1" applyFill="1" applyBorder="1" applyAlignment="1">
      <alignment horizontal="center" vertical="center" wrapText="1"/>
    </xf>
    <xf numFmtId="0" fontId="28" fillId="3" borderId="1445" xfId="0" applyNumberFormat="1" applyFont="1" applyFill="1" applyBorder="1" applyAlignment="1">
      <alignment horizontal="center" vertical="center" wrapText="1"/>
    </xf>
    <xf numFmtId="0" fontId="28" fillId="3" borderId="1439" xfId="0" applyNumberFormat="1" applyFont="1" applyFill="1" applyBorder="1" applyAlignment="1">
      <alignment horizontal="center" vertical="center" wrapText="1"/>
    </xf>
    <xf numFmtId="0" fontId="28" fillId="3" borderId="1446" xfId="0" applyNumberFormat="1" applyFont="1" applyFill="1" applyBorder="1" applyAlignment="1">
      <alignment horizontal="center" vertical="center" wrapText="1"/>
    </xf>
    <xf numFmtId="0" fontId="28" fillId="3" borderId="1353" xfId="0" applyNumberFormat="1" applyFont="1" applyFill="1" applyBorder="1" applyAlignment="1">
      <alignment horizontal="center" vertical="center" wrapText="1"/>
    </xf>
    <xf numFmtId="0" fontId="28" fillId="3" borderId="1360" xfId="0" applyNumberFormat="1" applyFont="1" applyFill="1" applyBorder="1" applyAlignment="1">
      <alignment horizontal="center" vertical="center" wrapText="1"/>
    </xf>
    <xf numFmtId="49" fontId="23" fillId="3" borderId="1250" xfId="0" applyNumberFormat="1" applyFont="1" applyFill="1" applyBorder="1" applyAlignment="1">
      <alignment horizontal="center" vertical="center" wrapText="1"/>
    </xf>
    <xf numFmtId="49" fontId="23" fillId="3" borderId="1262" xfId="0" applyNumberFormat="1" applyFont="1" applyFill="1" applyBorder="1" applyAlignment="1">
      <alignment horizontal="center" vertical="center" wrapText="1"/>
    </xf>
    <xf numFmtId="49" fontId="23" fillId="3" borderId="1268" xfId="0" applyNumberFormat="1" applyFont="1" applyFill="1" applyBorder="1" applyAlignment="1">
      <alignment horizontal="center" vertical="center" wrapText="1"/>
    </xf>
    <xf numFmtId="0" fontId="24" fillId="3" borderId="1263" xfId="0" applyNumberFormat="1" applyFont="1" applyFill="1" applyBorder="1" applyAlignment="1">
      <alignment horizontal="center" vertical="center" wrapText="1"/>
    </xf>
    <xf numFmtId="0" fontId="24" fillId="3" borderId="1269" xfId="0" applyNumberFormat="1" applyFont="1" applyFill="1" applyBorder="1" applyAlignment="1">
      <alignment horizontal="center" vertical="center" wrapText="1"/>
    </xf>
    <xf numFmtId="0" fontId="25" fillId="3" borderId="1264" xfId="0" applyNumberFormat="1" applyFont="1" applyFill="1" applyBorder="1" applyAlignment="1">
      <alignment horizontal="center" vertical="center" wrapText="1"/>
    </xf>
    <xf numFmtId="0" fontId="25" fillId="3" borderId="1270" xfId="0" applyNumberFormat="1" applyFont="1" applyFill="1" applyBorder="1" applyAlignment="1">
      <alignment horizontal="center" vertical="center" wrapText="1"/>
    </xf>
    <xf numFmtId="0" fontId="24" fillId="3" borderId="1265" xfId="0" applyNumberFormat="1" applyFont="1" applyFill="1" applyBorder="1" applyAlignment="1">
      <alignment horizontal="center" vertical="center" wrapText="1"/>
    </xf>
    <xf numFmtId="0" fontId="24" fillId="3" borderId="1271" xfId="0" applyNumberFormat="1" applyFont="1" applyFill="1" applyBorder="1" applyAlignment="1">
      <alignment horizontal="center" vertical="center" wrapText="1"/>
    </xf>
    <xf numFmtId="0" fontId="23" fillId="3" borderId="1313" xfId="0" applyNumberFormat="1" applyFont="1" applyFill="1" applyBorder="1" applyAlignment="1">
      <alignment horizontal="justify" vertical="center" wrapText="1"/>
    </xf>
    <xf numFmtId="0" fontId="23" fillId="3" borderId="1314" xfId="0" applyNumberFormat="1" applyFont="1" applyFill="1" applyBorder="1" applyAlignment="1">
      <alignment horizontal="justify" vertical="center" wrapText="1"/>
    </xf>
    <xf numFmtId="0" fontId="23" fillId="3" borderId="1315" xfId="0" applyNumberFormat="1" applyFont="1" applyFill="1" applyBorder="1" applyAlignment="1">
      <alignment horizontal="justify" vertical="center" wrapText="1"/>
    </xf>
    <xf numFmtId="0" fontId="23" fillId="3" borderId="1316" xfId="0" applyNumberFormat="1" applyFont="1" applyFill="1" applyBorder="1" applyAlignment="1">
      <alignment horizontal="justify" vertical="center" wrapText="1"/>
    </xf>
    <xf numFmtId="0" fontId="23" fillId="3" borderId="1317" xfId="0" applyNumberFormat="1" applyFont="1" applyFill="1" applyBorder="1" applyAlignment="1">
      <alignment horizontal="justify" vertical="center" wrapText="1"/>
    </xf>
    <xf numFmtId="0" fontId="23" fillId="3" borderId="1318" xfId="0" applyNumberFormat="1" applyFont="1" applyFill="1" applyBorder="1" applyAlignment="1">
      <alignment horizontal="justify" vertical="center" wrapText="1"/>
    </xf>
    <xf numFmtId="0" fontId="23" fillId="3" borderId="1319" xfId="0" applyNumberFormat="1" applyFont="1" applyFill="1" applyBorder="1" applyAlignment="1">
      <alignment horizontal="justify" vertical="center" wrapText="1"/>
    </xf>
    <xf numFmtId="0" fontId="23" fillId="3" borderId="1320" xfId="0" applyNumberFormat="1" applyFont="1" applyFill="1" applyBorder="1" applyAlignment="1">
      <alignment horizontal="justify" vertical="center" wrapText="1"/>
    </xf>
    <xf numFmtId="0" fontId="23" fillId="3" borderId="1321" xfId="0" applyNumberFormat="1" applyFont="1" applyFill="1" applyBorder="1" applyAlignment="1">
      <alignment horizontal="justify" vertical="center" wrapText="1"/>
    </xf>
    <xf numFmtId="0" fontId="23" fillId="3" borderId="1322" xfId="0" applyNumberFormat="1" applyFont="1" applyFill="1" applyBorder="1" applyAlignment="1">
      <alignment horizontal="justify" vertical="center" wrapText="1"/>
    </xf>
    <xf numFmtId="0" fontId="23" fillId="3" borderId="1323" xfId="0" applyNumberFormat="1" applyFont="1" applyFill="1" applyBorder="1" applyAlignment="1">
      <alignment horizontal="justify" vertical="center" wrapText="1"/>
    </xf>
    <xf numFmtId="0" fontId="23" fillId="3" borderId="1301" xfId="0" applyNumberFormat="1" applyFont="1" applyFill="1" applyBorder="1" applyAlignment="1">
      <alignment horizontal="justify" vertical="center" wrapText="1"/>
    </xf>
    <xf numFmtId="0" fontId="23" fillId="3" borderId="1302" xfId="0" applyNumberFormat="1" applyFont="1" applyFill="1" applyBorder="1" applyAlignment="1">
      <alignment horizontal="justify" vertical="center" wrapText="1"/>
    </xf>
    <xf numFmtId="0" fontId="23" fillId="3" borderId="1303" xfId="0" applyNumberFormat="1" applyFont="1" applyFill="1" applyBorder="1" applyAlignment="1">
      <alignment horizontal="justify" vertical="center" wrapText="1"/>
    </xf>
    <xf numFmtId="0" fontId="23" fillId="3" borderId="1304" xfId="0" applyNumberFormat="1" applyFont="1" applyFill="1" applyBorder="1" applyAlignment="1">
      <alignment horizontal="justify" vertical="center" wrapText="1"/>
    </xf>
    <xf numFmtId="0" fontId="23" fillId="3" borderId="1305" xfId="0" applyNumberFormat="1" applyFont="1" applyFill="1" applyBorder="1" applyAlignment="1">
      <alignment horizontal="justify" vertical="center" wrapText="1"/>
    </xf>
    <xf numFmtId="0" fontId="23" fillId="3" borderId="1306" xfId="0" applyNumberFormat="1" applyFont="1" applyFill="1" applyBorder="1" applyAlignment="1">
      <alignment horizontal="justify" vertical="center" wrapText="1"/>
    </xf>
    <xf numFmtId="0" fontId="23" fillId="3" borderId="1307" xfId="0" applyNumberFormat="1" applyFont="1" applyFill="1" applyBorder="1" applyAlignment="1">
      <alignment horizontal="justify" vertical="center" wrapText="1"/>
    </xf>
    <xf numFmtId="0" fontId="23" fillId="3" borderId="1308" xfId="0" applyNumberFormat="1" applyFont="1" applyFill="1" applyBorder="1" applyAlignment="1">
      <alignment horizontal="justify" vertical="center" wrapText="1"/>
    </xf>
    <xf numFmtId="0" fontId="23" fillId="3" borderId="1309" xfId="0" applyNumberFormat="1" applyFont="1" applyFill="1" applyBorder="1" applyAlignment="1">
      <alignment horizontal="justify" vertical="center" wrapText="1"/>
    </xf>
    <xf numFmtId="0" fontId="23" fillId="3" borderId="1310" xfId="0" applyNumberFormat="1" applyFont="1" applyFill="1" applyBorder="1" applyAlignment="1">
      <alignment horizontal="justify" vertical="center" wrapText="1"/>
    </xf>
    <xf numFmtId="0" fontId="23" fillId="3" borderId="1311" xfId="0" applyNumberFormat="1" applyFont="1" applyFill="1" applyBorder="1" applyAlignment="1">
      <alignment horizontal="justify" vertical="center" wrapText="1"/>
    </xf>
    <xf numFmtId="0" fontId="23" fillId="3" borderId="1289" xfId="0" applyNumberFormat="1" applyFont="1" applyFill="1" applyBorder="1" applyAlignment="1">
      <alignment horizontal="justify" vertical="center" wrapText="1"/>
    </xf>
    <xf numFmtId="0" fontId="23" fillId="3" borderId="1290" xfId="0" applyNumberFormat="1" applyFont="1" applyFill="1" applyBorder="1" applyAlignment="1">
      <alignment horizontal="justify" vertical="center" wrapText="1"/>
    </xf>
    <xf numFmtId="0" fontId="23" fillId="3" borderId="1291" xfId="0" applyNumberFormat="1" applyFont="1" applyFill="1" applyBorder="1" applyAlignment="1">
      <alignment horizontal="justify" vertical="center" wrapText="1"/>
    </xf>
    <xf numFmtId="0" fontId="23" fillId="3" borderId="1292" xfId="0" applyNumberFormat="1" applyFont="1" applyFill="1" applyBorder="1" applyAlignment="1">
      <alignment horizontal="justify" vertical="center" wrapText="1"/>
    </xf>
    <xf numFmtId="0" fontId="23" fillId="3" borderId="1293" xfId="0" applyNumberFormat="1" applyFont="1" applyFill="1" applyBorder="1" applyAlignment="1">
      <alignment horizontal="justify" vertical="center" wrapText="1"/>
    </xf>
    <xf numFmtId="0" fontId="23" fillId="3" borderId="1294" xfId="0" applyNumberFormat="1" applyFont="1" applyFill="1" applyBorder="1" applyAlignment="1">
      <alignment horizontal="justify" vertical="center" wrapText="1"/>
    </xf>
    <xf numFmtId="0" fontId="23" fillId="3" borderId="1295" xfId="0" applyNumberFormat="1" applyFont="1" applyFill="1" applyBorder="1" applyAlignment="1">
      <alignment horizontal="justify" vertical="center" wrapText="1"/>
    </xf>
    <xf numFmtId="0" fontId="23" fillId="3" borderId="1296" xfId="0" applyNumberFormat="1" applyFont="1" applyFill="1" applyBorder="1" applyAlignment="1">
      <alignment horizontal="justify" vertical="center" wrapText="1"/>
    </xf>
    <xf numFmtId="0" fontId="23" fillId="3" borderId="1297" xfId="0" applyNumberFormat="1" applyFont="1" applyFill="1" applyBorder="1" applyAlignment="1">
      <alignment horizontal="justify" vertical="center" wrapText="1"/>
    </xf>
    <xf numFmtId="0" fontId="23" fillId="3" borderId="1298" xfId="0" applyNumberFormat="1" applyFont="1" applyFill="1" applyBorder="1" applyAlignment="1">
      <alignment horizontal="justify" vertical="center" wrapText="1"/>
    </xf>
    <xf numFmtId="0" fontId="23" fillId="3" borderId="1299" xfId="0" applyNumberFormat="1" applyFont="1" applyFill="1" applyBorder="1" applyAlignment="1">
      <alignment horizontal="justify" vertical="center" wrapText="1"/>
    </xf>
    <xf numFmtId="0" fontId="23" fillId="3" borderId="1300" xfId="0" applyNumberFormat="1" applyFont="1" applyFill="1" applyBorder="1" applyAlignment="1">
      <alignment horizontal="justify" vertical="center" wrapText="1"/>
    </xf>
    <xf numFmtId="0" fontId="28" fillId="3" borderId="1281" xfId="0" applyNumberFormat="1" applyFont="1" applyFill="1" applyBorder="1" applyAlignment="1">
      <alignment horizontal="center" vertical="center" wrapText="1"/>
    </xf>
    <xf numFmtId="0" fontId="28" fillId="3" borderId="1288" xfId="0" applyNumberFormat="1" applyFont="1" applyFill="1" applyBorder="1" applyAlignment="1">
      <alignment horizontal="center" vertical="center" wrapText="1"/>
    </xf>
    <xf numFmtId="0" fontId="28" fillId="3" borderId="1279" xfId="0" applyNumberFormat="1" applyFont="1" applyFill="1" applyBorder="1" applyAlignment="1">
      <alignment horizontal="center" vertical="center" wrapText="1"/>
    </xf>
    <xf numFmtId="0" fontId="28" fillId="3" borderId="1286" xfId="0" applyNumberFormat="1" applyFont="1" applyFill="1" applyBorder="1" applyAlignment="1">
      <alignment horizontal="center" vertical="center" wrapText="1"/>
    </xf>
    <xf numFmtId="0" fontId="28" fillId="3" borderId="1278" xfId="0" applyNumberFormat="1" applyFont="1" applyFill="1" applyBorder="1" applyAlignment="1">
      <alignment horizontal="center" vertical="center" wrapText="1"/>
    </xf>
    <xf numFmtId="0" fontId="28" fillId="3" borderId="1285" xfId="0" applyNumberFormat="1" applyFont="1" applyFill="1" applyBorder="1" applyAlignment="1">
      <alignment horizontal="center" vertical="center" wrapText="1"/>
    </xf>
    <xf numFmtId="0" fontId="28" fillId="3" borderId="1277" xfId="0" applyNumberFormat="1" applyFont="1" applyFill="1" applyBorder="1" applyAlignment="1">
      <alignment horizontal="center" vertical="center" wrapText="1"/>
    </xf>
    <xf numFmtId="0" fontId="28" fillId="3" borderId="1284" xfId="0" applyNumberFormat="1" applyFont="1" applyFill="1" applyBorder="1" applyAlignment="1">
      <alignment horizontal="center" vertical="center" wrapText="1"/>
    </xf>
    <xf numFmtId="0" fontId="24" fillId="3" borderId="1325" xfId="0" applyNumberFormat="1" applyFont="1" applyFill="1" applyBorder="1" applyAlignment="1">
      <alignment horizontal="center" vertical="center" wrapText="1"/>
    </xf>
    <xf numFmtId="0" fontId="24" fillId="3" borderId="1331" xfId="0" applyNumberFormat="1" applyFont="1" applyFill="1" applyBorder="1" applyAlignment="1">
      <alignment horizontal="center" vertical="center" wrapText="1"/>
    </xf>
    <xf numFmtId="49" fontId="23" fillId="3" borderId="1312" xfId="0" applyNumberFormat="1" applyFont="1" applyFill="1" applyBorder="1" applyAlignment="1">
      <alignment horizontal="center" vertical="center" wrapText="1"/>
    </xf>
    <xf numFmtId="49" fontId="27" fillId="3" borderId="1274" xfId="0" applyNumberFormat="1" applyFont="1" applyFill="1" applyBorder="1" applyAlignment="1">
      <alignment horizontal="left" vertical="center" wrapText="1"/>
    </xf>
    <xf numFmtId="49" fontId="27" fillId="3" borderId="1275" xfId="0" applyNumberFormat="1" applyFont="1" applyFill="1" applyBorder="1" applyAlignment="1">
      <alignment horizontal="left" vertical="center" wrapText="1"/>
    </xf>
    <xf numFmtId="49" fontId="27" fillId="3" borderId="1276" xfId="0" applyNumberFormat="1" applyFont="1" applyFill="1" applyBorder="1" applyAlignment="1">
      <alignment horizontal="left" vertical="center" wrapText="1"/>
    </xf>
    <xf numFmtId="49" fontId="27" fillId="3" borderId="1282" xfId="0" applyNumberFormat="1" applyFont="1" applyFill="1" applyBorder="1" applyAlignment="1">
      <alignment horizontal="left" vertical="center" wrapText="1"/>
    </xf>
    <xf numFmtId="49" fontId="27" fillId="3" borderId="1283" xfId="0" applyNumberFormat="1" applyFont="1" applyFill="1" applyBorder="1" applyAlignment="1">
      <alignment horizontal="left" vertical="center" wrapText="1"/>
    </xf>
    <xf numFmtId="49" fontId="23" fillId="3" borderId="1324" xfId="0" applyNumberFormat="1" applyFont="1" applyFill="1" applyBorder="1" applyAlignment="1">
      <alignment horizontal="center" vertical="center" wrapText="1"/>
    </xf>
    <xf numFmtId="49" fontId="23" fillId="3" borderId="1330" xfId="0" applyNumberFormat="1" applyFont="1" applyFill="1" applyBorder="1" applyAlignment="1">
      <alignment horizontal="center" vertical="center" wrapText="1"/>
    </xf>
    <xf numFmtId="0" fontId="23" fillId="3" borderId="1363" xfId="0" applyNumberFormat="1" applyFont="1" applyFill="1" applyBorder="1" applyAlignment="1">
      <alignment horizontal="justify" vertical="center" wrapText="1"/>
    </xf>
    <xf numFmtId="0" fontId="23" fillId="3" borderId="1364" xfId="0" applyNumberFormat="1" applyFont="1" applyFill="1" applyBorder="1" applyAlignment="1">
      <alignment horizontal="justify" vertical="center" wrapText="1"/>
    </xf>
    <xf numFmtId="0" fontId="23" fillId="3" borderId="1365" xfId="0" applyNumberFormat="1" applyFont="1" applyFill="1" applyBorder="1" applyAlignment="1">
      <alignment horizontal="justify" vertical="center" wrapText="1"/>
    </xf>
    <xf numFmtId="0" fontId="23" fillId="3" borderId="1366" xfId="0" applyNumberFormat="1" applyFont="1" applyFill="1" applyBorder="1" applyAlignment="1">
      <alignment horizontal="justify" vertical="center" wrapText="1"/>
    </xf>
    <xf numFmtId="0" fontId="23" fillId="3" borderId="1367" xfId="0" applyNumberFormat="1" applyFont="1" applyFill="1" applyBorder="1" applyAlignment="1">
      <alignment horizontal="justify" vertical="center" wrapText="1"/>
    </xf>
    <xf numFmtId="0" fontId="23" fillId="3" borderId="1368" xfId="0" applyNumberFormat="1" applyFont="1" applyFill="1" applyBorder="1" applyAlignment="1">
      <alignment horizontal="justify" vertical="center" wrapText="1"/>
    </xf>
    <xf numFmtId="0" fontId="23" fillId="3" borderId="1369" xfId="0" applyNumberFormat="1" applyFont="1" applyFill="1" applyBorder="1" applyAlignment="1">
      <alignment horizontal="justify" vertical="center" wrapText="1"/>
    </xf>
    <xf numFmtId="0" fontId="23" fillId="3" borderId="1370" xfId="0" applyNumberFormat="1" applyFont="1" applyFill="1" applyBorder="1" applyAlignment="1">
      <alignment horizontal="justify" vertical="center" wrapText="1"/>
    </xf>
    <xf numFmtId="0" fontId="23" fillId="3" borderId="1371" xfId="0" applyNumberFormat="1" applyFont="1" applyFill="1" applyBorder="1" applyAlignment="1">
      <alignment horizontal="justify" vertical="center" wrapText="1"/>
    </xf>
    <xf numFmtId="0" fontId="23" fillId="3" borderId="1372" xfId="0" applyNumberFormat="1" applyFont="1" applyFill="1" applyBorder="1" applyAlignment="1">
      <alignment horizontal="justify" vertical="center" wrapText="1"/>
    </xf>
    <xf numFmtId="0" fontId="23" fillId="3" borderId="1373" xfId="0" applyNumberFormat="1" applyFont="1" applyFill="1" applyBorder="1" applyAlignment="1">
      <alignment horizontal="justify" vertical="center" wrapText="1"/>
    </xf>
    <xf numFmtId="0" fontId="23" fillId="3" borderId="1374" xfId="0" applyNumberFormat="1" applyFont="1" applyFill="1" applyBorder="1" applyAlignment="1">
      <alignment horizontal="justify" vertical="center" wrapText="1"/>
    </xf>
    <xf numFmtId="0" fontId="24" fillId="3" borderId="1339" xfId="0" applyNumberFormat="1" applyFont="1" applyFill="1" applyBorder="1" applyAlignment="1">
      <alignment horizontal="center" vertical="center" wrapText="1"/>
    </xf>
    <xf numFmtId="0" fontId="24" fillId="3" borderId="1345" xfId="0" applyNumberFormat="1" applyFont="1" applyFill="1" applyBorder="1" applyAlignment="1">
      <alignment horizontal="center" vertical="center" wrapText="1"/>
    </xf>
    <xf numFmtId="49" fontId="27" fillId="3" borderId="1348" xfId="0" applyNumberFormat="1" applyFont="1" applyFill="1" applyBorder="1" applyAlignment="1">
      <alignment horizontal="left" vertical="center" wrapText="1"/>
    </xf>
    <xf numFmtId="49" fontId="27" fillId="3" borderId="1349" xfId="0" applyNumberFormat="1" applyFont="1" applyFill="1" applyBorder="1" applyAlignment="1">
      <alignment horizontal="left" vertical="center" wrapText="1"/>
    </xf>
    <xf numFmtId="49" fontId="27" fillId="3" borderId="1350" xfId="0" applyNumberFormat="1" applyFont="1" applyFill="1" applyBorder="1" applyAlignment="1">
      <alignment horizontal="left" vertical="center" wrapText="1"/>
    </xf>
    <xf numFmtId="49" fontId="27" fillId="3" borderId="1356" xfId="0" applyNumberFormat="1" applyFont="1" applyFill="1" applyBorder="1" applyAlignment="1">
      <alignment horizontal="left" vertical="center" wrapText="1"/>
    </xf>
    <xf numFmtId="49" fontId="27" fillId="3" borderId="1357" xfId="0" applyNumberFormat="1" applyFont="1" applyFill="1" applyBorder="1" applyAlignment="1">
      <alignment horizontal="left" vertical="center" wrapText="1"/>
    </xf>
    <xf numFmtId="0" fontId="25" fillId="3" borderId="1338" xfId="0" applyNumberFormat="1" applyFont="1" applyFill="1" applyBorder="1" applyAlignment="1">
      <alignment horizontal="center" vertical="center" wrapText="1"/>
    </xf>
    <xf numFmtId="0" fontId="25" fillId="3" borderId="1344" xfId="0" applyNumberFormat="1" applyFont="1" applyFill="1" applyBorder="1" applyAlignment="1">
      <alignment horizontal="center" vertical="center" wrapText="1"/>
    </xf>
    <xf numFmtId="49" fontId="23" fillId="3" borderId="1336" xfId="0" applyNumberFormat="1" applyFont="1" applyFill="1" applyBorder="1" applyAlignment="1">
      <alignment horizontal="center" vertical="center" wrapText="1"/>
    </xf>
    <xf numFmtId="49" fontId="23" fillId="3" borderId="1342" xfId="0" applyNumberFormat="1" applyFont="1" applyFill="1" applyBorder="1" applyAlignment="1">
      <alignment horizontal="center" vertical="center" wrapText="1"/>
    </xf>
    <xf numFmtId="0" fontId="24" fillId="3" borderId="1337" xfId="0" applyNumberFormat="1" applyFont="1" applyFill="1" applyBorder="1" applyAlignment="1">
      <alignment horizontal="center" vertical="center" wrapText="1"/>
    </xf>
    <xf numFmtId="0" fontId="24" fillId="3" borderId="1343" xfId="0" applyNumberFormat="1" applyFont="1" applyFill="1" applyBorder="1" applyAlignment="1">
      <alignment horizontal="center" vertical="center" wrapText="1"/>
    </xf>
    <xf numFmtId="49" fontId="23" fillId="3" borderId="1329" xfId="0" applyNumberFormat="1" applyFont="1" applyFill="1" applyBorder="1" applyAlignment="1">
      <alignment horizontal="center" vertical="center" wrapText="1"/>
    </xf>
    <xf numFmtId="49" fontId="23" fillId="3" borderId="1335" xfId="0" applyNumberFormat="1" applyFont="1" applyFill="1" applyBorder="1" applyAlignment="1">
      <alignment horizontal="center" vertical="center" wrapText="1"/>
    </xf>
    <xf numFmtId="0" fontId="31" fillId="3" borderId="3" xfId="0" applyNumberFormat="1" applyFont="1" applyFill="1" applyBorder="1" applyAlignment="1">
      <alignment horizontal="center" vertical="center" wrapText="1"/>
    </xf>
    <xf numFmtId="0" fontId="31" fillId="3" borderId="1327" xfId="0" applyNumberFormat="1" applyFont="1" applyFill="1" applyBorder="1" applyAlignment="1">
      <alignment horizontal="center" vertical="center" wrapText="1"/>
    </xf>
    <xf numFmtId="0" fontId="31" fillId="3" borderId="1333" xfId="0" applyNumberFormat="1" applyFont="1" applyFill="1" applyBorder="1" applyAlignment="1">
      <alignment horizontal="center" vertical="center" wrapText="1"/>
    </xf>
    <xf numFmtId="0" fontId="25" fillId="3" borderId="1326" xfId="0" applyNumberFormat="1" applyFont="1" applyFill="1" applyBorder="1" applyAlignment="1">
      <alignment horizontal="center" vertical="center" wrapText="1"/>
    </xf>
    <xf numFmtId="0" fontId="25" fillId="3" borderId="1332" xfId="0" applyNumberFormat="1" applyFont="1" applyFill="1" applyBorder="1" applyAlignment="1">
      <alignment horizontal="center" vertical="center" wrapText="1"/>
    </xf>
    <xf numFmtId="0" fontId="28" fillId="3" borderId="1351" xfId="0" applyNumberFormat="1" applyFont="1" applyFill="1" applyBorder="1" applyAlignment="1">
      <alignment horizontal="center" vertical="center" wrapText="1"/>
    </xf>
    <xf numFmtId="0" fontId="28" fillId="3" borderId="1358" xfId="0" applyNumberFormat="1" applyFont="1" applyFill="1" applyBorder="1" applyAlignment="1">
      <alignment horizontal="center" vertical="center" wrapText="1"/>
    </xf>
    <xf numFmtId="0" fontId="28" fillId="3" borderId="1352" xfId="0" applyNumberFormat="1" applyFont="1" applyFill="1" applyBorder="1" applyAlignment="1">
      <alignment horizontal="center" vertical="center" wrapText="1"/>
    </xf>
    <xf numFmtId="0" fontId="28" fillId="3" borderId="1359" xfId="0" applyNumberFormat="1" applyFont="1" applyFill="1" applyBorder="1" applyAlignment="1">
      <alignment horizontal="center" vertical="center" wrapText="1"/>
    </xf>
    <xf numFmtId="49" fontId="7" fillId="0" borderId="0" xfId="0" applyNumberFormat="1" applyFont="1" applyAlignment="1">
      <alignment horizontal="center" vertical="center"/>
    </xf>
    <xf numFmtId="0" fontId="23" fillId="3" borderId="1375" xfId="0" applyNumberFormat="1" applyFont="1" applyFill="1" applyBorder="1" applyAlignment="1">
      <alignment horizontal="justify" vertical="center" wrapText="1"/>
    </xf>
    <xf numFmtId="0" fontId="23" fillId="3" borderId="1376" xfId="0" applyNumberFormat="1" applyFont="1" applyFill="1" applyBorder="1" applyAlignment="1">
      <alignment horizontal="justify" vertical="center" wrapText="1"/>
    </xf>
    <xf numFmtId="0" fontId="23" fillId="3" borderId="1377" xfId="0" applyNumberFormat="1" applyFont="1" applyFill="1" applyBorder="1" applyAlignment="1">
      <alignment horizontal="justify" vertical="center" wrapText="1"/>
    </xf>
    <xf numFmtId="0" fontId="23" fillId="3" borderId="1378" xfId="0" applyNumberFormat="1" applyFont="1" applyFill="1" applyBorder="1" applyAlignment="1">
      <alignment horizontal="justify" vertical="center" wrapText="1"/>
    </xf>
    <xf numFmtId="0" fontId="23" fillId="3" borderId="1379" xfId="0" applyNumberFormat="1" applyFont="1" applyFill="1" applyBorder="1" applyAlignment="1">
      <alignment horizontal="justify" vertical="center" wrapText="1"/>
    </xf>
    <xf numFmtId="0" fontId="23" fillId="3" borderId="1380" xfId="0" applyNumberFormat="1" applyFont="1" applyFill="1" applyBorder="1" applyAlignment="1">
      <alignment horizontal="justify" vertical="center" wrapText="1"/>
    </xf>
    <xf numFmtId="0" fontId="23" fillId="3" borderId="1381" xfId="0" applyNumberFormat="1" applyFont="1" applyFill="1" applyBorder="1" applyAlignment="1">
      <alignment horizontal="justify" vertical="center" wrapText="1"/>
    </xf>
    <xf numFmtId="0" fontId="23" fillId="3" borderId="1382" xfId="0" applyNumberFormat="1" applyFont="1" applyFill="1" applyBorder="1" applyAlignment="1">
      <alignment horizontal="justify" vertical="center" wrapText="1"/>
    </xf>
    <xf numFmtId="0" fontId="23" fillId="3" borderId="1383" xfId="0" applyNumberFormat="1" applyFont="1" applyFill="1" applyBorder="1" applyAlignment="1">
      <alignment horizontal="justify" vertical="center" wrapText="1"/>
    </xf>
    <xf numFmtId="0" fontId="23" fillId="3" borderId="1384" xfId="0" applyNumberFormat="1" applyFont="1" applyFill="1" applyBorder="1" applyAlignment="1">
      <alignment horizontal="justify" vertical="center" wrapText="1"/>
    </xf>
    <xf numFmtId="0" fontId="23" fillId="3" borderId="1385" xfId="0" applyNumberFormat="1" applyFont="1" applyFill="1" applyBorder="1" applyAlignment="1">
      <alignment horizontal="justify" vertical="center" wrapText="1"/>
    </xf>
    <xf numFmtId="49" fontId="23" fillId="3" borderId="1386" xfId="0" applyNumberFormat="1" applyFont="1" applyFill="1" applyBorder="1" applyAlignment="1">
      <alignment horizontal="center" vertical="center" wrapText="1"/>
    </xf>
    <xf numFmtId="0" fontId="23" fillId="3" borderId="1387" xfId="0" applyNumberFormat="1" applyFont="1" applyFill="1" applyBorder="1" applyAlignment="1">
      <alignment horizontal="justify" vertical="center" wrapText="1"/>
    </xf>
    <xf numFmtId="0" fontId="23" fillId="3" borderId="1388" xfId="0" applyNumberFormat="1" applyFont="1" applyFill="1" applyBorder="1" applyAlignment="1">
      <alignment horizontal="justify" vertical="center" wrapText="1"/>
    </xf>
    <xf numFmtId="0" fontId="23" fillId="3" borderId="1389" xfId="0" applyNumberFormat="1" applyFont="1" applyFill="1" applyBorder="1" applyAlignment="1">
      <alignment horizontal="justify" vertical="center" wrapText="1"/>
    </xf>
    <xf numFmtId="0" fontId="23" fillId="3" borderId="1390" xfId="0" applyNumberFormat="1" applyFont="1" applyFill="1" applyBorder="1" applyAlignment="1">
      <alignment horizontal="justify" vertical="center" wrapText="1"/>
    </xf>
    <xf numFmtId="0" fontId="23" fillId="3" borderId="1391" xfId="0" applyNumberFormat="1" applyFont="1" applyFill="1" applyBorder="1" applyAlignment="1">
      <alignment horizontal="justify" vertical="center" wrapText="1"/>
    </xf>
    <xf numFmtId="0" fontId="23" fillId="3" borderId="1392" xfId="0" applyNumberFormat="1" applyFont="1" applyFill="1" applyBorder="1" applyAlignment="1">
      <alignment horizontal="justify" vertical="center" wrapText="1"/>
    </xf>
    <xf numFmtId="0" fontId="23" fillId="3" borderId="1393" xfId="0" applyNumberFormat="1" applyFont="1" applyFill="1" applyBorder="1" applyAlignment="1">
      <alignment horizontal="justify" vertical="center" wrapText="1"/>
    </xf>
    <xf numFmtId="0" fontId="23" fillId="3" borderId="1394" xfId="0" applyNumberFormat="1" applyFont="1" applyFill="1" applyBorder="1" applyAlignment="1">
      <alignment horizontal="justify" vertical="center" wrapText="1"/>
    </xf>
    <xf numFmtId="0" fontId="23" fillId="3" borderId="1395" xfId="0" applyNumberFormat="1" applyFont="1" applyFill="1" applyBorder="1" applyAlignment="1">
      <alignment horizontal="justify" vertical="center" wrapText="1"/>
    </xf>
    <xf numFmtId="0" fontId="23" fillId="3" borderId="1396" xfId="0" applyNumberFormat="1" applyFont="1" applyFill="1" applyBorder="1" applyAlignment="1">
      <alignment horizontal="justify" vertical="center" wrapText="1"/>
    </xf>
    <xf numFmtId="0" fontId="23" fillId="3" borderId="1397" xfId="0" applyNumberFormat="1" applyFont="1" applyFill="1" applyBorder="1" applyAlignment="1">
      <alignment horizontal="justify" vertical="center" wrapText="1"/>
    </xf>
    <xf numFmtId="49" fontId="23" fillId="3" borderId="1398" xfId="0" applyNumberFormat="1" applyFont="1" applyFill="1" applyBorder="1" applyAlignment="1">
      <alignment horizontal="center" vertical="center" wrapText="1"/>
    </xf>
    <xf numFmtId="49" fontId="23" fillId="3" borderId="1404" xfId="0" applyNumberFormat="1" applyFont="1" applyFill="1" applyBorder="1" applyAlignment="1">
      <alignment horizontal="center" vertical="center" wrapText="1"/>
    </xf>
    <xf numFmtId="0" fontId="24" fillId="3" borderId="1399" xfId="0" applyNumberFormat="1" applyFont="1" applyFill="1" applyBorder="1" applyAlignment="1">
      <alignment horizontal="center" vertical="center" wrapText="1"/>
    </xf>
    <xf numFmtId="0" fontId="24" fillId="3" borderId="1405" xfId="0" applyNumberFormat="1" applyFont="1" applyFill="1" applyBorder="1" applyAlignment="1">
      <alignment horizontal="center" vertical="center" wrapText="1"/>
    </xf>
    <xf numFmtId="49" fontId="23" fillId="3" borderId="1410" xfId="0" applyNumberFormat="1" applyFont="1" applyFill="1" applyBorder="1" applyAlignment="1">
      <alignment horizontal="center" vertical="center" wrapText="1"/>
    </xf>
    <xf numFmtId="49" fontId="23" fillId="3" borderId="1416" xfId="0" applyNumberFormat="1" applyFont="1" applyFill="1" applyBorder="1" applyAlignment="1">
      <alignment horizontal="center" vertical="center" wrapText="1"/>
    </xf>
    <xf numFmtId="0" fontId="24" fillId="3" borderId="1411" xfId="0" applyNumberFormat="1" applyFont="1" applyFill="1" applyBorder="1" applyAlignment="1">
      <alignment horizontal="center" vertical="center" wrapText="1"/>
    </xf>
    <xf numFmtId="0" fontId="24" fillId="3" borderId="1417" xfId="0" applyNumberFormat="1" applyFont="1" applyFill="1" applyBorder="1" applyAlignment="1">
      <alignment horizontal="center" vertical="center" wrapText="1"/>
    </xf>
    <xf numFmtId="49" fontId="23" fillId="3" borderId="1422" xfId="0" applyNumberFormat="1" applyFont="1" applyFill="1" applyBorder="1" applyAlignment="1">
      <alignment horizontal="center" vertical="center" wrapText="1"/>
    </xf>
    <xf numFmtId="49" fontId="23" fillId="3" borderId="1428" xfId="0" applyNumberFormat="1" applyFont="1" applyFill="1" applyBorder="1" applyAlignment="1">
      <alignment horizontal="center" vertical="center" wrapText="1"/>
    </xf>
    <xf numFmtId="0" fontId="24" fillId="3" borderId="1423" xfId="0" applyNumberFormat="1" applyFont="1" applyFill="1" applyBorder="1" applyAlignment="1">
      <alignment horizontal="center" vertical="center" wrapText="1"/>
    </xf>
    <xf numFmtId="0" fontId="24" fillId="3" borderId="1429" xfId="0" applyNumberFormat="1" applyFont="1" applyFill="1" applyBorder="1" applyAlignment="1">
      <alignment horizontal="center" vertical="center" wrapText="1"/>
    </xf>
    <xf numFmtId="49" fontId="27" fillId="3" borderId="1434" xfId="0" applyNumberFormat="1" applyFont="1" applyFill="1" applyBorder="1" applyAlignment="1">
      <alignment horizontal="left" vertical="center" wrapText="1"/>
    </xf>
    <xf numFmtId="49" fontId="27" fillId="3" borderId="1435" xfId="0" applyNumberFormat="1" applyFont="1" applyFill="1" applyBorder="1" applyAlignment="1">
      <alignment horizontal="left" vertical="center" wrapText="1"/>
    </xf>
    <xf numFmtId="49" fontId="27" fillId="3" borderId="1436" xfId="0" applyNumberFormat="1" applyFont="1" applyFill="1" applyBorder="1" applyAlignment="1">
      <alignment horizontal="left" vertical="center" wrapText="1"/>
    </xf>
    <xf numFmtId="49" fontId="27" fillId="3" borderId="1442" xfId="0" applyNumberFormat="1" applyFont="1" applyFill="1" applyBorder="1" applyAlignment="1">
      <alignment horizontal="left" vertical="center" wrapText="1"/>
    </xf>
    <xf numFmtId="49" fontId="27" fillId="3" borderId="1443" xfId="0" applyNumberFormat="1" applyFont="1" applyFill="1" applyBorder="1" applyAlignment="1">
      <alignment horizontal="left" vertical="center" wrapText="1"/>
    </xf>
    <xf numFmtId="0" fontId="28" fillId="3" borderId="1454" xfId="0" applyNumberFormat="1" applyFont="1" applyFill="1" applyBorder="1" applyAlignment="1">
      <alignment horizontal="center" vertical="center" wrapText="1"/>
    </xf>
    <xf numFmtId="0" fontId="28" fillId="3" borderId="1461" xfId="0" applyNumberFormat="1" applyFont="1" applyFill="1" applyBorder="1" applyAlignment="1">
      <alignment horizontal="center" vertical="center" wrapText="1"/>
    </xf>
    <xf numFmtId="0" fontId="28" fillId="3" borderId="1453" xfId="0" applyNumberFormat="1" applyFont="1" applyFill="1" applyBorder="1" applyAlignment="1">
      <alignment horizontal="center" vertical="center" wrapText="1"/>
    </xf>
    <xf numFmtId="0" fontId="28" fillId="3" borderId="1460" xfId="0" applyNumberFormat="1" applyFont="1" applyFill="1" applyBorder="1" applyAlignment="1">
      <alignment horizontal="center" vertical="center" wrapText="1"/>
    </xf>
    <xf numFmtId="0" fontId="30" fillId="3" borderId="3" xfId="0" applyNumberFormat="1" applyFont="1" applyFill="1" applyBorder="1" applyAlignment="1">
      <alignment horizontal="left" vertical="center" wrapText="1"/>
    </xf>
    <xf numFmtId="0" fontId="30" fillId="3" borderId="1449" xfId="0" applyNumberFormat="1" applyFont="1" applyFill="1" applyBorder="1" applyAlignment="1">
      <alignment horizontal="left" vertical="center" wrapText="1"/>
    </xf>
    <xf numFmtId="0" fontId="30" fillId="3" borderId="1450" xfId="0" applyNumberFormat="1" applyFont="1" applyFill="1" applyBorder="1" applyAlignment="1">
      <alignment horizontal="left" vertical="center" wrapText="1"/>
    </xf>
    <xf numFmtId="0" fontId="30" fillId="3" borderId="1451" xfId="0" applyNumberFormat="1" applyFont="1" applyFill="1" applyBorder="1" applyAlignment="1">
      <alignment horizontal="left" vertical="center" wrapText="1"/>
    </xf>
    <xf numFmtId="0" fontId="30" fillId="3" borderId="1457" xfId="0" applyNumberFormat="1" applyFont="1" applyFill="1" applyBorder="1" applyAlignment="1">
      <alignment horizontal="left" vertical="center" wrapText="1"/>
    </xf>
    <xf numFmtId="0" fontId="30" fillId="3" borderId="1458" xfId="0" applyNumberFormat="1" applyFont="1" applyFill="1" applyBorder="1" applyAlignment="1">
      <alignment horizontal="left" vertical="center" wrapText="1"/>
    </xf>
    <xf numFmtId="0" fontId="28" fillId="3" borderId="1452" xfId="0" applyNumberFormat="1" applyFont="1" applyFill="1" applyBorder="1" applyAlignment="1">
      <alignment horizontal="center" vertical="center" wrapText="1"/>
    </xf>
    <xf numFmtId="0" fontId="28" fillId="3" borderId="1459" xfId="0" applyNumberFormat="1" applyFont="1" applyFill="1" applyBorder="1" applyAlignment="1">
      <alignment horizontal="center" vertical="center" wrapText="1"/>
    </xf>
    <xf numFmtId="0" fontId="28" fillId="3" borderId="1437" xfId="0" applyNumberFormat="1" applyFont="1" applyFill="1" applyBorder="1" applyAlignment="1">
      <alignment horizontal="center" vertical="center" wrapText="1"/>
    </xf>
    <xf numFmtId="0" fontId="28" fillId="3" borderId="1444" xfId="0" applyNumberFormat="1" applyFont="1" applyFill="1" applyBorder="1" applyAlignment="1">
      <alignment horizontal="center" vertical="center" wrapText="1"/>
    </xf>
    <xf numFmtId="0" fontId="25" fillId="3" borderId="1424" xfId="0" applyNumberFormat="1" applyFont="1" applyFill="1" applyBorder="1" applyAlignment="1">
      <alignment horizontal="center" vertical="center" wrapText="1"/>
    </xf>
    <xf numFmtId="0" fontId="25" fillId="3" borderId="1430" xfId="0" applyNumberFormat="1" applyFont="1" applyFill="1" applyBorder="1" applyAlignment="1">
      <alignment horizontal="center" vertical="center" wrapText="1"/>
    </xf>
    <xf numFmtId="0" fontId="25" fillId="3" borderId="1412" xfId="0" applyNumberFormat="1" applyFont="1" applyFill="1" applyBorder="1" applyAlignment="1">
      <alignment horizontal="center" vertical="center" wrapText="1"/>
    </xf>
    <xf numFmtId="0" fontId="25" fillId="3" borderId="1418" xfId="0" applyNumberFormat="1" applyFont="1" applyFill="1" applyBorder="1" applyAlignment="1">
      <alignment horizontal="center" vertical="center" wrapText="1"/>
    </xf>
    <xf numFmtId="0" fontId="25" fillId="3" borderId="1400" xfId="0" applyNumberFormat="1" applyFont="1" applyFill="1" applyBorder="1" applyAlignment="1">
      <alignment horizontal="center" vertical="center" wrapText="1"/>
    </xf>
    <xf numFmtId="0" fontId="25" fillId="3" borderId="1406" xfId="0" applyNumberFormat="1" applyFont="1" applyFill="1" applyBorder="1" applyAlignment="1">
      <alignment horizontal="center" vertical="center" wrapText="1"/>
    </xf>
    <xf numFmtId="0" fontId="24" fillId="3" borderId="1413" xfId="0" applyNumberFormat="1" applyFont="1" applyFill="1" applyBorder="1" applyAlignment="1">
      <alignment horizontal="center" vertical="center" wrapText="1"/>
    </xf>
    <xf numFmtId="0" fontId="24" fillId="3" borderId="1419" xfId="0" applyNumberFormat="1" applyFont="1" applyFill="1" applyBorder="1" applyAlignment="1">
      <alignment horizontal="center" vertical="center" wrapText="1"/>
    </xf>
    <xf numFmtId="0" fontId="24" fillId="3" borderId="1401" xfId="0" applyNumberFormat="1" applyFont="1" applyFill="1" applyBorder="1" applyAlignment="1">
      <alignment horizontal="center" vertical="center" wrapText="1"/>
    </xf>
    <xf numFmtId="0" fontId="24" fillId="3" borderId="1407" xfId="0" applyNumberFormat="1" applyFont="1" applyFill="1" applyBorder="1" applyAlignment="1">
      <alignment horizontal="center" vertical="center" wrapText="1"/>
    </xf>
    <xf numFmtId="0" fontId="5" fillId="0" borderId="0" xfId="0" applyNumberFormat="1" applyFont="1" applyAlignment="1">
      <alignment horizontal="left"/>
    </xf>
    <xf numFmtId="0" fontId="9" fillId="0" borderId="0" xfId="0" applyNumberFormat="1" applyFont="1" applyAlignment="1">
      <alignment horizontal="center" vertical="center" wrapText="1"/>
    </xf>
    <xf numFmtId="0" fontId="5" fillId="0" borderId="3" xfId="0" applyNumberFormat="1" applyFont="1" applyBorder="1" applyAlignment="1">
      <alignment horizontal="center" vertical="center" wrapText="1"/>
    </xf>
    <xf numFmtId="0" fontId="5" fillId="0" borderId="1467" xfId="0" applyNumberFormat="1" applyFont="1" applyBorder="1" applyAlignment="1">
      <alignment horizontal="center" vertical="center" wrapText="1"/>
    </xf>
    <xf numFmtId="0" fontId="5" fillId="0" borderId="346" xfId="0" applyNumberFormat="1" applyFont="1" applyBorder="1" applyAlignment="1">
      <alignment horizontal="center" vertical="center" wrapText="1"/>
    </xf>
    <xf numFmtId="0" fontId="5" fillId="0" borderId="1464" xfId="0" applyNumberFormat="1" applyFont="1" applyBorder="1" applyAlignment="1">
      <alignment horizontal="center" vertical="center" wrapText="1"/>
    </xf>
    <xf numFmtId="0" fontId="5" fillId="0" borderId="1465" xfId="0" applyNumberFormat="1" applyFont="1" applyBorder="1" applyAlignment="1">
      <alignment horizontal="center" vertical="center" wrapText="1"/>
    </xf>
    <xf numFmtId="0" fontId="5" fillId="0" borderId="1466"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gradFill>
        <a:gradFill>
          <a:gsLst>
            <a:gs pos="0">
              <a:schemeClr val="phClr">
                <a:shade val="51000"/>
              </a:schemeClr>
            </a:gs>
            <a:gs pos="80000">
              <a:schemeClr val="phClr">
                <a:shade val="93000"/>
              </a:schemeClr>
            </a:gs>
            <a:gs pos="100000">
              <a:schemeClr val="phClr">
                <a:shade val="94000"/>
              </a:schemeClr>
            </a:gs>
          </a:gsLst>
        </a:gradFill>
      </a:fillStyleLst>
      <a:lnStyleLst>
        <a:ln w="9525">
          <a:prstDash val="solid"/>
        </a:ln>
        <a:ln w="25400">
          <a:prstDash val="solid"/>
        </a:ln>
        <a:ln w="38100">
          <a:prstDash val="solid"/>
        </a:ln>
      </a:lnStyleLst>
      <a:effectStyleLst>
        <a:effectStyle>
          <a:effectLst>
            <a:outerShdw>
              <a:srgbClr val="000000">
                <a:alpha val="38000"/>
              </a:srgbClr>
            </a:outerShdw>
          </a:effectLst>
        </a:effectStyle>
        <a:effectStyle>
          <a:effectLst>
            <a:outerShdw>
              <a:srgbClr val="000000">
                <a:alpha val="35000"/>
              </a:srgbClr>
            </a:outerShdw>
          </a:effectLst>
        </a:effectStyle>
        <a:effectStyle>
          <a:effectLst>
            <a:outerShdw>
              <a:srgbClr val="000000">
                <a:alpha val="35000"/>
              </a:srgbClr>
            </a:outerShdw>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gradFill>
        <a:gradFill>
          <a:gsLst>
            <a:gs pos="0">
              <a:schemeClr val="phClr">
                <a:tint val="80000"/>
              </a:schemeClr>
            </a:gs>
            <a:gs pos="100000">
              <a:schemeClr val="phClr">
                <a:shade val="30000"/>
              </a:schemeClr>
            </a:gs>
          </a:gsLs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AA76"/>
  <sheetViews>
    <sheetView tabSelected="1" topLeftCell="A7" workbookViewId="0">
      <selection activeCell="B5" sqref="B5"/>
    </sheetView>
  </sheetViews>
  <sheetFormatPr defaultColWidth="9.7109375" defaultRowHeight="14.25"/>
  <cols>
    <col min="1" max="1" width="53.7109375" style="1" customWidth="1"/>
    <col min="2" max="2" width="49.42578125" style="2" customWidth="1"/>
    <col min="3" max="1025" width="10.7109375" style="1" customWidth="1"/>
    <col min="1026" max="1026" width="9.7109375" style="1" bestFit="1" customWidth="1"/>
    <col min="1027" max="16384" width="9.7109375" style="1"/>
  </cols>
  <sheetData>
    <row r="1" spans="1:2" ht="112.5">
      <c r="B1" s="78" t="s">
        <v>380</v>
      </c>
    </row>
    <row r="2" spans="1:2" ht="33" customHeight="1">
      <c r="A2" s="102" t="s">
        <v>0</v>
      </c>
      <c r="B2" s="102"/>
    </row>
    <row r="3" spans="1:2" ht="18.75">
      <c r="A3" s="102" t="s">
        <v>1</v>
      </c>
      <c r="B3" s="102"/>
    </row>
    <row r="4" spans="1:2" ht="18.75">
      <c r="A4" s="102" t="s">
        <v>2</v>
      </c>
      <c r="B4" s="102"/>
    </row>
    <row r="5" spans="1:2" ht="18.75">
      <c r="A5" s="3"/>
    </row>
    <row r="6" spans="1:2" ht="18.75">
      <c r="A6" s="102" t="s">
        <v>3</v>
      </c>
      <c r="B6" s="102"/>
    </row>
    <row r="7" spans="1:2" ht="18.75">
      <c r="A7" s="3"/>
    </row>
    <row r="8" spans="1:2" ht="54.75" customHeight="1">
      <c r="A8" s="4" t="s">
        <v>4</v>
      </c>
      <c r="B8" s="4" t="s">
        <v>5</v>
      </c>
    </row>
    <row r="9" spans="1:2" ht="76.5" customHeight="1">
      <c r="A9" s="5" t="s">
        <v>6</v>
      </c>
      <c r="B9" s="6" t="s">
        <v>7</v>
      </c>
    </row>
    <row r="10" spans="1:2" ht="130.5" customHeight="1">
      <c r="A10" s="5" t="s">
        <v>8</v>
      </c>
      <c r="B10" s="4" t="s">
        <v>9</v>
      </c>
    </row>
    <row r="11" spans="1:2" ht="58.5" customHeight="1">
      <c r="A11" s="5" t="s">
        <v>10</v>
      </c>
      <c r="B11" s="5" t="s">
        <v>11</v>
      </c>
    </row>
    <row r="12" spans="1:2" ht="83.25" customHeight="1">
      <c r="A12" s="5" t="s">
        <v>12</v>
      </c>
      <c r="B12" s="5" t="s">
        <v>13</v>
      </c>
    </row>
    <row r="13" spans="1:2" ht="27" customHeight="1">
      <c r="A13" s="5" t="s">
        <v>14</v>
      </c>
      <c r="B13" s="5" t="s">
        <v>15</v>
      </c>
    </row>
    <row r="14" spans="1:2" ht="49.5" customHeight="1">
      <c r="A14" s="5" t="s">
        <v>16</v>
      </c>
      <c r="B14" s="7" t="s">
        <v>17</v>
      </c>
    </row>
    <row r="15" spans="1:2" ht="112.5" customHeight="1">
      <c r="A15" s="5" t="s">
        <v>18</v>
      </c>
      <c r="B15" s="8" t="s">
        <v>19</v>
      </c>
    </row>
    <row r="16" spans="1:2" ht="15.75">
      <c r="A16" s="9"/>
      <c r="B16" s="10"/>
    </row>
    <row r="17" spans="1:2" ht="18.75">
      <c r="A17" s="11" t="s">
        <v>20</v>
      </c>
      <c r="B17" s="12"/>
    </row>
    <row r="18" spans="1:2" ht="37.5">
      <c r="A18" s="13" t="s">
        <v>21</v>
      </c>
      <c r="B18" s="12" t="s">
        <v>22</v>
      </c>
    </row>
    <row r="19" spans="1:2" ht="18.75">
      <c r="A19" s="14"/>
      <c r="B19" s="14"/>
    </row>
    <row r="20" spans="1:2" ht="15.75">
      <c r="A20" s="15"/>
      <c r="B20" s="15"/>
    </row>
    <row r="21" spans="1:2" ht="15.75">
      <c r="A21" s="9"/>
    </row>
    <row r="22" spans="1:2" ht="15.75">
      <c r="A22" s="9"/>
    </row>
    <row r="23" spans="1:2" ht="15.75">
      <c r="A23" s="9"/>
    </row>
    <row r="24" spans="1:2" ht="15.75">
      <c r="A24" s="9"/>
    </row>
    <row r="25" spans="1:2" ht="15.75">
      <c r="A25" s="9"/>
    </row>
    <row r="26" spans="1:2" ht="15.75">
      <c r="A26" s="9"/>
    </row>
    <row r="27" spans="1:2" ht="15.75">
      <c r="A27" s="9"/>
    </row>
    <row r="28" spans="1:2" ht="15.75">
      <c r="A28" s="9"/>
    </row>
    <row r="29" spans="1:2" ht="15.75">
      <c r="A29" s="9"/>
    </row>
    <row r="30" spans="1:2" ht="15.75">
      <c r="A30" s="9"/>
    </row>
    <row r="31" spans="1:2" ht="15.75">
      <c r="A31" s="9"/>
    </row>
    <row r="75" spans="1:27">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row>
    <row r="76" spans="1:27" ht="15.75">
      <c r="A76" s="9"/>
    </row>
  </sheetData>
  <mergeCells count="4">
    <mergeCell ref="A2:B2"/>
    <mergeCell ref="A3:B3"/>
    <mergeCell ref="A4:B4"/>
    <mergeCell ref="A6:B6"/>
  </mergeCells>
  <printOptions horizontalCentered="1"/>
  <pageMargins left="1.1811023622047245" right="0.39370078740157483" top="0.78740157480314965" bottom="0.78740157480314965" header="0.59055118110236227" footer="0.51181102362204722"/>
  <pageSetup paperSize="9" scale="82"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MK46"/>
  <sheetViews>
    <sheetView view="pageBreakPreview" zoomScale="60" zoomScaleNormal="100" workbookViewId="0">
      <pane xSplit="2" ySplit="4" topLeftCell="C5" activePane="bottomRight" state="frozen"/>
      <selection pane="topRight"/>
      <selection pane="bottomLeft"/>
      <selection pane="bottomRight" activeCell="K42" sqref="K42"/>
    </sheetView>
  </sheetViews>
  <sheetFormatPr defaultColWidth="9.7109375" defaultRowHeight="14.25"/>
  <cols>
    <col min="1" max="1" width="6.140625" style="17" customWidth="1"/>
    <col min="2" max="2" width="19.85546875" style="18" customWidth="1"/>
    <col min="3" max="3" width="9.5703125" style="19" customWidth="1"/>
    <col min="4" max="4" width="9.85546875" style="19" customWidth="1"/>
    <col min="5" max="5" width="9.5703125" style="19" customWidth="1"/>
    <col min="6" max="6" width="9.42578125" style="19" customWidth="1"/>
    <col min="7" max="7" width="8.85546875" style="19" customWidth="1"/>
    <col min="8" max="8" width="36.42578125" style="20" customWidth="1"/>
    <col min="9" max="9" width="18.7109375" style="21" customWidth="1"/>
    <col min="10" max="10" width="38.140625" style="22" customWidth="1"/>
    <col min="11" max="11" width="32" style="23" customWidth="1"/>
    <col min="12" max="13" width="10.7109375" style="23" customWidth="1"/>
    <col min="14" max="14" width="11" style="23" customWidth="1"/>
    <col min="15" max="1025" width="10.7109375" style="23" customWidth="1"/>
    <col min="1026" max="1026" width="9.7109375" style="1" bestFit="1" customWidth="1"/>
    <col min="1027" max="16384" width="9.7109375" style="1"/>
  </cols>
  <sheetData>
    <row r="1" spans="1:11">
      <c r="A1" s="122" t="s">
        <v>23</v>
      </c>
      <c r="B1" s="122"/>
      <c r="C1" s="122"/>
      <c r="D1" s="122"/>
      <c r="E1" s="122"/>
      <c r="F1" s="122"/>
      <c r="G1" s="122"/>
      <c r="H1" s="122"/>
      <c r="I1" s="122"/>
      <c r="J1" s="122"/>
    </row>
    <row r="2" spans="1:11">
      <c r="A2" s="122"/>
      <c r="B2" s="122"/>
      <c r="C2" s="122"/>
      <c r="D2" s="122"/>
      <c r="E2" s="122"/>
      <c r="F2" s="122"/>
      <c r="G2" s="122"/>
      <c r="H2" s="122"/>
      <c r="I2" s="122"/>
      <c r="J2" s="122"/>
    </row>
    <row r="3" spans="1:11" s="24" customFormat="1" ht="33" customHeight="1">
      <c r="A3" s="142" t="s">
        <v>24</v>
      </c>
      <c r="B3" s="103" t="s">
        <v>25</v>
      </c>
      <c r="C3" s="103" t="s">
        <v>26</v>
      </c>
      <c r="D3" s="103" t="s">
        <v>27</v>
      </c>
      <c r="E3" s="103" t="s">
        <v>28</v>
      </c>
      <c r="F3" s="144"/>
      <c r="G3" s="145"/>
      <c r="H3" s="103" t="s">
        <v>29</v>
      </c>
      <c r="I3" s="103" t="s">
        <v>30</v>
      </c>
      <c r="J3" s="103" t="s">
        <v>31</v>
      </c>
    </row>
    <row r="4" spans="1:11" s="24" customFormat="1" ht="21" customHeight="1">
      <c r="A4" s="143"/>
      <c r="B4" s="108"/>
      <c r="C4" s="107"/>
      <c r="D4" s="141"/>
      <c r="E4" s="98" t="s">
        <v>32</v>
      </c>
      <c r="F4" s="98" t="s">
        <v>33</v>
      </c>
      <c r="G4" s="98" t="s">
        <v>34</v>
      </c>
      <c r="H4" s="146"/>
      <c r="I4" s="124"/>
      <c r="J4" s="123"/>
    </row>
    <row r="5" spans="1:11" s="24" customFormat="1" ht="12.75">
      <c r="A5" s="80">
        <v>1</v>
      </c>
      <c r="B5" s="98">
        <v>2</v>
      </c>
      <c r="C5" s="98">
        <v>3</v>
      </c>
      <c r="D5" s="98">
        <v>4</v>
      </c>
      <c r="E5" s="98">
        <v>5</v>
      </c>
      <c r="F5" s="98">
        <v>6</v>
      </c>
      <c r="G5" s="98">
        <v>7</v>
      </c>
      <c r="H5" s="98">
        <v>8</v>
      </c>
      <c r="I5" s="98">
        <v>9</v>
      </c>
      <c r="J5" s="98">
        <v>10</v>
      </c>
    </row>
    <row r="6" spans="1:11" s="24" customFormat="1" ht="12.75" customHeight="1">
      <c r="A6" s="79">
        <v>1</v>
      </c>
      <c r="B6" s="103" t="s">
        <v>35</v>
      </c>
      <c r="C6" s="125"/>
      <c r="D6" s="126"/>
      <c r="E6" s="127"/>
      <c r="F6" s="128"/>
      <c r="G6" s="129"/>
      <c r="H6" s="130"/>
      <c r="I6" s="131"/>
      <c r="J6" s="132"/>
    </row>
    <row r="7" spans="1:11" s="24" customFormat="1" ht="30" customHeight="1">
      <c r="A7" s="79" t="s">
        <v>36</v>
      </c>
      <c r="B7" s="103" t="s">
        <v>37</v>
      </c>
      <c r="C7" s="133"/>
      <c r="D7" s="134"/>
      <c r="E7" s="135"/>
      <c r="F7" s="136"/>
      <c r="G7" s="137"/>
      <c r="H7" s="138"/>
      <c r="I7" s="139"/>
      <c r="J7" s="140"/>
    </row>
    <row r="8" spans="1:11" s="24" customFormat="1" ht="237" customHeight="1">
      <c r="A8" s="79" t="s">
        <v>38</v>
      </c>
      <c r="B8" s="99" t="s">
        <v>39</v>
      </c>
      <c r="C8" s="98" t="s">
        <v>40</v>
      </c>
      <c r="D8" s="100">
        <v>100</v>
      </c>
      <c r="E8" s="100">
        <v>100</v>
      </c>
      <c r="F8" s="100">
        <v>100</v>
      </c>
      <c r="G8" s="100">
        <v>100</v>
      </c>
      <c r="H8" s="99" t="s">
        <v>41</v>
      </c>
      <c r="I8" s="98" t="s">
        <v>42</v>
      </c>
      <c r="J8" s="98" t="s">
        <v>43</v>
      </c>
    </row>
    <row r="9" spans="1:11" s="24" customFormat="1" ht="198" customHeight="1">
      <c r="A9" s="79" t="s">
        <v>44</v>
      </c>
      <c r="B9" s="99" t="s">
        <v>45</v>
      </c>
      <c r="C9" s="100" t="s">
        <v>40</v>
      </c>
      <c r="D9" s="100">
        <v>100</v>
      </c>
      <c r="E9" s="100">
        <v>100</v>
      </c>
      <c r="F9" s="100">
        <v>100</v>
      </c>
      <c r="G9" s="100">
        <v>100</v>
      </c>
      <c r="H9" s="99" t="s">
        <v>46</v>
      </c>
      <c r="I9" s="98" t="s">
        <v>42</v>
      </c>
      <c r="J9" s="98" t="s">
        <v>47</v>
      </c>
      <c r="K9" s="25"/>
    </row>
    <row r="10" spans="1:11" s="24" customFormat="1" ht="278.25" customHeight="1">
      <c r="A10" s="79" t="s">
        <v>48</v>
      </c>
      <c r="B10" s="99" t="s">
        <v>49</v>
      </c>
      <c r="C10" s="100" t="s">
        <v>40</v>
      </c>
      <c r="D10" s="100">
        <v>43.5</v>
      </c>
      <c r="E10" s="100">
        <v>43.6</v>
      </c>
      <c r="F10" s="100">
        <v>43.7</v>
      </c>
      <c r="G10" s="100">
        <v>43.8</v>
      </c>
      <c r="H10" s="99" t="s">
        <v>50</v>
      </c>
      <c r="I10" s="98" t="s">
        <v>42</v>
      </c>
      <c r="J10" s="98" t="s">
        <v>51</v>
      </c>
      <c r="K10" s="25"/>
    </row>
    <row r="11" spans="1:11" s="24" customFormat="1" ht="119.25" customHeight="1">
      <c r="A11" s="79" t="s">
        <v>52</v>
      </c>
      <c r="B11" s="98" t="s">
        <v>53</v>
      </c>
      <c r="C11" s="99" t="s">
        <v>54</v>
      </c>
      <c r="D11" s="98">
        <v>64</v>
      </c>
      <c r="E11" s="98">
        <v>64</v>
      </c>
      <c r="F11" s="98">
        <v>64</v>
      </c>
      <c r="G11" s="98">
        <v>64</v>
      </c>
      <c r="H11" s="99" t="s">
        <v>55</v>
      </c>
      <c r="I11" s="98" t="s">
        <v>42</v>
      </c>
      <c r="J11" s="98" t="s">
        <v>56</v>
      </c>
      <c r="K11" s="25"/>
    </row>
    <row r="12" spans="1:11" s="24" customFormat="1" ht="12.75" hidden="1" customHeight="1">
      <c r="A12" s="79">
        <v>2</v>
      </c>
      <c r="B12" s="103" t="s">
        <v>57</v>
      </c>
      <c r="C12" s="147"/>
      <c r="D12" s="148"/>
      <c r="E12" s="149"/>
      <c r="F12" s="150"/>
      <c r="G12" s="151"/>
      <c r="H12" s="152"/>
      <c r="I12" s="153"/>
      <c r="J12" s="154"/>
    </row>
    <row r="13" spans="1:11" s="24" customFormat="1" ht="246.75" customHeight="1">
      <c r="A13" s="79" t="s">
        <v>58</v>
      </c>
      <c r="B13" s="99" t="s">
        <v>59</v>
      </c>
      <c r="C13" s="99" t="s">
        <v>54</v>
      </c>
      <c r="D13" s="99">
        <v>25</v>
      </c>
      <c r="E13" s="99">
        <v>25</v>
      </c>
      <c r="F13" s="99">
        <v>25</v>
      </c>
      <c r="G13" s="99">
        <v>25</v>
      </c>
      <c r="H13" s="98" t="s">
        <v>65</v>
      </c>
      <c r="I13" s="98" t="s">
        <v>42</v>
      </c>
      <c r="J13" s="98" t="s">
        <v>60</v>
      </c>
    </row>
    <row r="14" spans="1:11" s="24" customFormat="1" ht="185.25" customHeight="1">
      <c r="A14" s="79" t="s">
        <v>202</v>
      </c>
      <c r="B14" s="99" t="s">
        <v>61</v>
      </c>
      <c r="C14" s="99" t="s">
        <v>40</v>
      </c>
      <c r="D14" s="100">
        <v>100</v>
      </c>
      <c r="E14" s="100">
        <v>100</v>
      </c>
      <c r="F14" s="100">
        <v>100</v>
      </c>
      <c r="G14" s="99">
        <v>100</v>
      </c>
      <c r="H14" s="99" t="s">
        <v>62</v>
      </c>
      <c r="I14" s="99" t="s">
        <v>42</v>
      </c>
      <c r="J14" s="99" t="s">
        <v>97</v>
      </c>
    </row>
    <row r="15" spans="1:11" s="24" customFormat="1" ht="244.5" customHeight="1">
      <c r="A15" s="79" t="s">
        <v>63</v>
      </c>
      <c r="B15" s="99" t="s">
        <v>64</v>
      </c>
      <c r="C15" s="99" t="s">
        <v>54</v>
      </c>
      <c r="D15" s="99">
        <v>25</v>
      </c>
      <c r="E15" s="100">
        <v>25</v>
      </c>
      <c r="F15" s="100">
        <v>25</v>
      </c>
      <c r="G15" s="99">
        <v>25</v>
      </c>
      <c r="H15" s="98" t="s">
        <v>65</v>
      </c>
      <c r="I15" s="99" t="s">
        <v>42</v>
      </c>
      <c r="J15" s="98" t="s">
        <v>60</v>
      </c>
    </row>
    <row r="16" spans="1:11" s="24" customFormat="1" ht="64.5" customHeight="1">
      <c r="A16" s="79" t="s">
        <v>254</v>
      </c>
      <c r="B16" s="99" t="s">
        <v>66</v>
      </c>
      <c r="C16" s="99" t="s">
        <v>67</v>
      </c>
      <c r="D16" s="98">
        <v>7</v>
      </c>
      <c r="E16" s="98">
        <v>5</v>
      </c>
      <c r="F16" s="99">
        <v>0</v>
      </c>
      <c r="G16" s="99">
        <v>0</v>
      </c>
      <c r="H16" s="103" t="s">
        <v>68</v>
      </c>
      <c r="I16" s="103" t="s">
        <v>42</v>
      </c>
      <c r="J16" s="142" t="s">
        <v>69</v>
      </c>
    </row>
    <row r="17" spans="1:11" s="24" customFormat="1" ht="76.5">
      <c r="A17" s="79" t="s">
        <v>257</v>
      </c>
      <c r="B17" s="99" t="s">
        <v>70</v>
      </c>
      <c r="C17" s="99" t="s">
        <v>67</v>
      </c>
      <c r="D17" s="98">
        <v>1</v>
      </c>
      <c r="E17" s="98">
        <v>1</v>
      </c>
      <c r="F17" s="99">
        <v>0</v>
      </c>
      <c r="G17" s="99">
        <v>0</v>
      </c>
      <c r="H17" s="111"/>
      <c r="I17" s="104"/>
      <c r="J17" s="155"/>
    </row>
    <row r="18" spans="1:11" s="24" customFormat="1" ht="63.75">
      <c r="A18" s="79" t="s">
        <v>260</v>
      </c>
      <c r="B18" s="99" t="s">
        <v>71</v>
      </c>
      <c r="C18" s="99" t="s">
        <v>67</v>
      </c>
      <c r="D18" s="98">
        <v>6</v>
      </c>
      <c r="E18" s="98">
        <v>4</v>
      </c>
      <c r="F18" s="99">
        <v>0</v>
      </c>
      <c r="G18" s="99">
        <v>0</v>
      </c>
      <c r="H18" s="112"/>
      <c r="I18" s="105"/>
      <c r="J18" s="156"/>
    </row>
    <row r="19" spans="1:11" s="24" customFormat="1" ht="89.25">
      <c r="A19" s="79" t="s">
        <v>262</v>
      </c>
      <c r="B19" s="98" t="s">
        <v>72</v>
      </c>
      <c r="C19" s="98" t="s">
        <v>67</v>
      </c>
      <c r="D19" s="98">
        <v>0</v>
      </c>
      <c r="E19" s="98">
        <v>0</v>
      </c>
      <c r="F19" s="98">
        <v>0</v>
      </c>
      <c r="G19" s="98">
        <v>0</v>
      </c>
      <c r="H19" s="113"/>
      <c r="I19" s="106"/>
      <c r="J19" s="157"/>
    </row>
    <row r="20" spans="1:11" s="24" customFormat="1" ht="17.25" customHeight="1">
      <c r="A20" s="79" t="s">
        <v>73</v>
      </c>
      <c r="B20" s="103" t="s">
        <v>74</v>
      </c>
      <c r="C20" s="114"/>
      <c r="D20" s="115"/>
      <c r="E20" s="116"/>
      <c r="F20" s="117"/>
      <c r="G20" s="118"/>
      <c r="H20" s="119"/>
      <c r="I20" s="120"/>
      <c r="J20" s="121"/>
    </row>
    <row r="21" spans="1:11" s="24" customFormat="1" ht="234" customHeight="1">
      <c r="A21" s="79" t="s">
        <v>75</v>
      </c>
      <c r="B21" s="98" t="s">
        <v>76</v>
      </c>
      <c r="C21" s="98" t="s">
        <v>77</v>
      </c>
      <c r="D21" s="98">
        <v>4514</v>
      </c>
      <c r="E21" s="98">
        <v>4520</v>
      </c>
      <c r="F21" s="98">
        <v>4525</v>
      </c>
      <c r="G21" s="98">
        <v>4530</v>
      </c>
      <c r="H21" s="98" t="s">
        <v>78</v>
      </c>
      <c r="I21" s="98" t="s">
        <v>42</v>
      </c>
      <c r="J21" s="98" t="s">
        <v>79</v>
      </c>
    </row>
    <row r="22" spans="1:11" s="24" customFormat="1" ht="195.75" customHeight="1">
      <c r="A22" s="79" t="s">
        <v>80</v>
      </c>
      <c r="B22" s="98" t="s">
        <v>81</v>
      </c>
      <c r="C22" s="98" t="s">
        <v>77</v>
      </c>
      <c r="D22" s="98">
        <v>3600</v>
      </c>
      <c r="E22" s="98">
        <v>3600</v>
      </c>
      <c r="F22" s="98">
        <v>3600</v>
      </c>
      <c r="G22" s="98">
        <v>3600</v>
      </c>
      <c r="H22" s="99" t="s">
        <v>82</v>
      </c>
      <c r="I22" s="98" t="s">
        <v>42</v>
      </c>
      <c r="J22" s="98" t="s">
        <v>83</v>
      </c>
    </row>
    <row r="23" spans="1:11" s="24" customFormat="1" ht="263.25" customHeight="1">
      <c r="A23" s="79" t="s">
        <v>84</v>
      </c>
      <c r="B23" s="98" t="s">
        <v>85</v>
      </c>
      <c r="C23" s="98" t="s">
        <v>40</v>
      </c>
      <c r="D23" s="100">
        <v>100</v>
      </c>
      <c r="E23" s="100">
        <v>100</v>
      </c>
      <c r="F23" s="100">
        <v>100</v>
      </c>
      <c r="G23" s="100">
        <v>100</v>
      </c>
      <c r="H23" s="99" t="s">
        <v>86</v>
      </c>
      <c r="I23" s="98" t="s">
        <v>42</v>
      </c>
      <c r="J23" s="98" t="s">
        <v>87</v>
      </c>
    </row>
    <row r="24" spans="1:11" s="24" customFormat="1" ht="149.25" customHeight="1">
      <c r="A24" s="79" t="s">
        <v>88</v>
      </c>
      <c r="B24" s="98" t="s">
        <v>89</v>
      </c>
      <c r="C24" s="98" t="s">
        <v>40</v>
      </c>
      <c r="D24" s="100">
        <v>100</v>
      </c>
      <c r="E24" s="100">
        <v>100</v>
      </c>
      <c r="F24" s="100">
        <v>100</v>
      </c>
      <c r="G24" s="100">
        <v>100</v>
      </c>
      <c r="H24" s="99" t="s">
        <v>55</v>
      </c>
      <c r="I24" s="98" t="s">
        <v>42</v>
      </c>
      <c r="J24" s="98" t="s">
        <v>90</v>
      </c>
      <c r="K24" s="26"/>
    </row>
    <row r="25" spans="1:11" s="24" customFormat="1" ht="142.5" customHeight="1">
      <c r="A25" s="79" t="s">
        <v>91</v>
      </c>
      <c r="B25" s="98" t="s">
        <v>92</v>
      </c>
      <c r="C25" s="98" t="s">
        <v>40</v>
      </c>
      <c r="D25" s="100">
        <v>100</v>
      </c>
      <c r="E25" s="100">
        <v>100</v>
      </c>
      <c r="F25" s="100">
        <v>100</v>
      </c>
      <c r="G25" s="100">
        <v>100</v>
      </c>
      <c r="H25" s="99" t="s">
        <v>93</v>
      </c>
      <c r="I25" s="98" t="s">
        <v>42</v>
      </c>
      <c r="J25" s="98" t="s">
        <v>94</v>
      </c>
    </row>
    <row r="26" spans="1:11" s="24" customFormat="1" ht="123.75" customHeight="1">
      <c r="A26" s="79" t="s">
        <v>95</v>
      </c>
      <c r="B26" s="98" t="s">
        <v>96</v>
      </c>
      <c r="C26" s="98" t="s">
        <v>77</v>
      </c>
      <c r="D26" s="98">
        <v>13700</v>
      </c>
      <c r="E26" s="98">
        <v>13710</v>
      </c>
      <c r="F26" s="98">
        <v>13715</v>
      </c>
      <c r="G26" s="98">
        <v>13720</v>
      </c>
      <c r="H26" s="99" t="s">
        <v>55</v>
      </c>
      <c r="I26" s="98" t="s">
        <v>42</v>
      </c>
      <c r="J26" s="98" t="s">
        <v>97</v>
      </c>
    </row>
    <row r="27" spans="1:11" s="24" customFormat="1" ht="215.25" customHeight="1">
      <c r="A27" s="79" t="s">
        <v>98</v>
      </c>
      <c r="B27" s="98" t="s">
        <v>99</v>
      </c>
      <c r="C27" s="98" t="s">
        <v>40</v>
      </c>
      <c r="D27" s="100">
        <v>65.3</v>
      </c>
      <c r="E27" s="100">
        <v>69</v>
      </c>
      <c r="F27" s="100">
        <v>72</v>
      </c>
      <c r="G27" s="98">
        <v>75</v>
      </c>
      <c r="H27" s="99" t="s">
        <v>100</v>
      </c>
      <c r="I27" s="98" t="s">
        <v>42</v>
      </c>
      <c r="J27" s="98" t="s">
        <v>101</v>
      </c>
    </row>
    <row r="28" spans="1:11" s="24" customFormat="1" ht="141" customHeight="1">
      <c r="A28" s="79" t="s">
        <v>102</v>
      </c>
      <c r="B28" s="98" t="s">
        <v>103</v>
      </c>
      <c r="C28" s="98" t="s">
        <v>40</v>
      </c>
      <c r="D28" s="100">
        <v>100</v>
      </c>
      <c r="E28" s="100">
        <v>100</v>
      </c>
      <c r="F28" s="100">
        <v>100</v>
      </c>
      <c r="G28" s="100">
        <v>100</v>
      </c>
      <c r="H28" s="99" t="s">
        <v>93</v>
      </c>
      <c r="I28" s="98" t="s">
        <v>42</v>
      </c>
      <c r="J28" s="98" t="s">
        <v>104</v>
      </c>
    </row>
    <row r="29" spans="1:11" s="24" customFormat="1" ht="83.25" customHeight="1">
      <c r="A29" s="79" t="s">
        <v>105</v>
      </c>
      <c r="B29" s="98" t="s">
        <v>106</v>
      </c>
      <c r="C29" s="98" t="s">
        <v>40</v>
      </c>
      <c r="D29" s="100">
        <v>100</v>
      </c>
      <c r="E29" s="100">
        <v>100</v>
      </c>
      <c r="F29" s="100">
        <v>100</v>
      </c>
      <c r="G29" s="98">
        <v>100</v>
      </c>
      <c r="H29" s="99" t="s">
        <v>107</v>
      </c>
      <c r="I29" s="98" t="s">
        <v>42</v>
      </c>
      <c r="J29" s="98" t="s">
        <v>69</v>
      </c>
    </row>
    <row r="30" spans="1:11" s="24" customFormat="1" ht="235.5" customHeight="1">
      <c r="A30" s="79" t="s">
        <v>108</v>
      </c>
      <c r="B30" s="98" t="s">
        <v>109</v>
      </c>
      <c r="C30" s="98" t="s">
        <v>40</v>
      </c>
      <c r="D30" s="100">
        <v>100</v>
      </c>
      <c r="E30" s="100">
        <v>100</v>
      </c>
      <c r="F30" s="100">
        <v>100</v>
      </c>
      <c r="G30" s="98">
        <v>100</v>
      </c>
      <c r="H30" s="99" t="s">
        <v>110</v>
      </c>
      <c r="I30" s="98" t="s">
        <v>42</v>
      </c>
      <c r="J30" s="98" t="s">
        <v>69</v>
      </c>
    </row>
    <row r="31" spans="1:11" s="24" customFormat="1" ht="263.25" customHeight="1">
      <c r="A31" s="79" t="s">
        <v>111</v>
      </c>
      <c r="B31" s="98" t="s">
        <v>112</v>
      </c>
      <c r="C31" s="98" t="s">
        <v>40</v>
      </c>
      <c r="D31" s="98">
        <v>100</v>
      </c>
      <c r="E31" s="98">
        <v>100</v>
      </c>
      <c r="F31" s="98">
        <v>100</v>
      </c>
      <c r="G31" s="98">
        <v>100</v>
      </c>
      <c r="H31" s="99" t="s">
        <v>113</v>
      </c>
      <c r="I31" s="98" t="s">
        <v>42</v>
      </c>
      <c r="J31" s="98" t="s">
        <v>69</v>
      </c>
    </row>
    <row r="32" spans="1:11" s="24" customFormat="1" ht="216" customHeight="1">
      <c r="A32" s="79" t="s">
        <v>114</v>
      </c>
      <c r="B32" s="99" t="s">
        <v>115</v>
      </c>
      <c r="C32" s="99" t="s">
        <v>54</v>
      </c>
      <c r="D32" s="99">
        <v>24</v>
      </c>
      <c r="E32" s="99">
        <v>24</v>
      </c>
      <c r="F32" s="99">
        <v>24</v>
      </c>
      <c r="G32" s="99">
        <v>24</v>
      </c>
      <c r="H32" s="98" t="s">
        <v>116</v>
      </c>
      <c r="I32" s="98" t="s">
        <v>42</v>
      </c>
      <c r="J32" s="98" t="s">
        <v>117</v>
      </c>
    </row>
    <row r="33" spans="1:1025" s="24" customFormat="1" ht="225.75" customHeight="1">
      <c r="A33" s="79" t="s">
        <v>118</v>
      </c>
      <c r="B33" s="99" t="s">
        <v>119</v>
      </c>
      <c r="C33" s="99" t="s">
        <v>40</v>
      </c>
      <c r="D33" s="100">
        <v>100</v>
      </c>
      <c r="E33" s="100">
        <v>100</v>
      </c>
      <c r="F33" s="100">
        <v>100</v>
      </c>
      <c r="G33" s="99">
        <v>100</v>
      </c>
      <c r="H33" s="98" t="s">
        <v>120</v>
      </c>
      <c r="I33" s="98" t="s">
        <v>42</v>
      </c>
      <c r="J33" s="98" t="s">
        <v>117</v>
      </c>
    </row>
    <row r="34" spans="1:1025" ht="136.5" customHeight="1">
      <c r="A34" s="79" t="s">
        <v>121</v>
      </c>
      <c r="B34" s="99" t="s">
        <v>122</v>
      </c>
      <c r="C34" s="98" t="s">
        <v>40</v>
      </c>
      <c r="D34" s="98">
        <v>100</v>
      </c>
      <c r="E34" s="98">
        <v>100</v>
      </c>
      <c r="F34" s="98">
        <v>100</v>
      </c>
      <c r="G34" s="98">
        <v>100</v>
      </c>
      <c r="H34" s="98" t="s">
        <v>123</v>
      </c>
      <c r="I34" s="98" t="s">
        <v>42</v>
      </c>
      <c r="J34" s="98" t="s">
        <v>124</v>
      </c>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4"/>
      <c r="IK34" s="24"/>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4"/>
      <c r="NC34" s="24"/>
      <c r="ND34" s="24"/>
      <c r="NE34" s="24"/>
      <c r="NF34" s="24"/>
      <c r="NG34" s="24"/>
      <c r="NH34" s="24"/>
      <c r="NI34" s="24"/>
      <c r="NJ34" s="24"/>
      <c r="NK34" s="24"/>
      <c r="NL34" s="24"/>
      <c r="NM34" s="24"/>
      <c r="NN34" s="24"/>
      <c r="NO34" s="24"/>
      <c r="NP34" s="24"/>
      <c r="NQ34" s="24"/>
      <c r="NR34" s="24"/>
      <c r="NS34" s="24"/>
      <c r="NT34" s="24"/>
      <c r="NU34" s="24"/>
      <c r="NV34" s="24"/>
      <c r="NW34" s="24"/>
      <c r="NX34" s="24"/>
      <c r="NY34" s="24"/>
      <c r="NZ34" s="24"/>
      <c r="OA34" s="24"/>
      <c r="OB34" s="24"/>
      <c r="OC34" s="24"/>
      <c r="OD34" s="24"/>
      <c r="OE34" s="24"/>
      <c r="OF34" s="24"/>
      <c r="OG34" s="24"/>
      <c r="OH34" s="24"/>
      <c r="OI34" s="24"/>
      <c r="OJ34" s="24"/>
      <c r="OK34" s="24"/>
      <c r="OL34" s="24"/>
      <c r="OM34" s="24"/>
      <c r="ON34" s="24"/>
      <c r="OO34" s="24"/>
      <c r="OP34" s="24"/>
      <c r="OQ34" s="24"/>
      <c r="OR34" s="24"/>
      <c r="OS34" s="24"/>
      <c r="OT34" s="24"/>
      <c r="OU34" s="24"/>
      <c r="OV34" s="24"/>
      <c r="OW34" s="24"/>
      <c r="OX34" s="24"/>
      <c r="OY34" s="24"/>
      <c r="OZ34" s="24"/>
      <c r="PA34" s="24"/>
      <c r="PB34" s="24"/>
      <c r="PC34" s="24"/>
      <c r="PD34" s="24"/>
      <c r="PE34" s="24"/>
      <c r="PF34" s="24"/>
      <c r="PG34" s="24"/>
      <c r="PH34" s="24"/>
      <c r="PI34" s="24"/>
      <c r="PJ34" s="24"/>
      <c r="PK34" s="24"/>
      <c r="PL34" s="24"/>
      <c r="PM34" s="24"/>
      <c r="PN34" s="24"/>
      <c r="PO34" s="24"/>
      <c r="PP34" s="24"/>
      <c r="PQ34" s="24"/>
      <c r="PR34" s="24"/>
      <c r="PS34" s="24"/>
      <c r="PT34" s="24"/>
      <c r="PU34" s="24"/>
      <c r="PV34" s="24"/>
      <c r="PW34" s="24"/>
      <c r="PX34" s="24"/>
      <c r="PY34" s="24"/>
      <c r="PZ34" s="24"/>
      <c r="QA34" s="24"/>
      <c r="QB34" s="24"/>
      <c r="QC34" s="24"/>
      <c r="QD34" s="24"/>
      <c r="QE34" s="24"/>
      <c r="QF34" s="24"/>
      <c r="QG34" s="24"/>
      <c r="QH34" s="24"/>
      <c r="QI34" s="24"/>
      <c r="QJ34" s="24"/>
      <c r="QK34" s="24"/>
      <c r="QL34" s="24"/>
      <c r="QM34" s="24"/>
      <c r="QN34" s="24"/>
      <c r="QO34" s="24"/>
      <c r="QP34" s="24"/>
      <c r="QQ34" s="24"/>
      <c r="QR34" s="24"/>
      <c r="QS34" s="24"/>
      <c r="QT34" s="24"/>
      <c r="QU34" s="24"/>
      <c r="QV34" s="24"/>
      <c r="QW34" s="24"/>
      <c r="QX34" s="24"/>
      <c r="QY34" s="24"/>
      <c r="QZ34" s="24"/>
      <c r="RA34" s="24"/>
      <c r="RB34" s="24"/>
      <c r="RC34" s="24"/>
      <c r="RD34" s="24"/>
      <c r="RE34" s="24"/>
      <c r="RF34" s="24"/>
      <c r="RG34" s="24"/>
      <c r="RH34" s="24"/>
      <c r="RI34" s="24"/>
      <c r="RJ34" s="24"/>
      <c r="RK34" s="24"/>
      <c r="RL34" s="24"/>
      <c r="RM34" s="24"/>
      <c r="RN34" s="24"/>
      <c r="RO34" s="24"/>
      <c r="RP34" s="24"/>
      <c r="RQ34" s="24"/>
      <c r="RR34" s="24"/>
      <c r="RS34" s="24"/>
      <c r="RT34" s="24"/>
      <c r="RU34" s="24"/>
      <c r="RV34" s="24"/>
      <c r="RW34" s="24"/>
      <c r="RX34" s="24"/>
      <c r="RY34" s="24"/>
      <c r="RZ34" s="24"/>
      <c r="SA34" s="24"/>
      <c r="SB34" s="24"/>
      <c r="SC34" s="24"/>
      <c r="SD34" s="24"/>
      <c r="SE34" s="24"/>
      <c r="SF34" s="24"/>
      <c r="SG34" s="24"/>
      <c r="SH34" s="24"/>
      <c r="SI34" s="24"/>
      <c r="SJ34" s="24"/>
      <c r="SK34" s="24"/>
      <c r="SL34" s="24"/>
      <c r="SM34" s="24"/>
      <c r="SN34" s="24"/>
      <c r="SO34" s="24"/>
      <c r="SP34" s="24"/>
      <c r="SQ34" s="24"/>
      <c r="SR34" s="24"/>
      <c r="SS34" s="24"/>
      <c r="ST34" s="24"/>
      <c r="SU34" s="24"/>
      <c r="SV34" s="24"/>
      <c r="SW34" s="24"/>
      <c r="SX34" s="24"/>
      <c r="SY34" s="24"/>
      <c r="SZ34" s="24"/>
      <c r="TA34" s="24"/>
      <c r="TB34" s="24"/>
      <c r="TC34" s="24"/>
      <c r="TD34" s="24"/>
      <c r="TE34" s="24"/>
      <c r="TF34" s="24"/>
      <c r="TG34" s="24"/>
      <c r="TH34" s="24"/>
      <c r="TI34" s="24"/>
      <c r="TJ34" s="24"/>
      <c r="TK34" s="24"/>
      <c r="TL34" s="24"/>
      <c r="TM34" s="24"/>
      <c r="TN34" s="24"/>
      <c r="TO34" s="24"/>
      <c r="TP34" s="24"/>
      <c r="TQ34" s="24"/>
      <c r="TR34" s="24"/>
      <c r="TS34" s="24"/>
      <c r="TT34" s="24"/>
      <c r="TU34" s="24"/>
      <c r="TV34" s="24"/>
      <c r="TW34" s="24"/>
      <c r="TX34" s="24"/>
      <c r="TY34" s="24"/>
      <c r="TZ34" s="24"/>
      <c r="UA34" s="24"/>
      <c r="UB34" s="24"/>
      <c r="UC34" s="24"/>
      <c r="UD34" s="24"/>
      <c r="UE34" s="24"/>
      <c r="UF34" s="24"/>
      <c r="UG34" s="24"/>
      <c r="UH34" s="24"/>
      <c r="UI34" s="24"/>
      <c r="UJ34" s="24"/>
      <c r="UK34" s="24"/>
      <c r="UL34" s="24"/>
      <c r="UM34" s="24"/>
      <c r="UN34" s="24"/>
      <c r="UO34" s="24"/>
      <c r="UP34" s="24"/>
      <c r="UQ34" s="24"/>
      <c r="UR34" s="24"/>
      <c r="US34" s="24"/>
      <c r="UT34" s="24"/>
      <c r="UU34" s="24"/>
      <c r="UV34" s="24"/>
      <c r="UW34" s="24"/>
      <c r="UX34" s="24"/>
      <c r="UY34" s="24"/>
      <c r="UZ34" s="24"/>
      <c r="VA34" s="24"/>
      <c r="VB34" s="24"/>
      <c r="VC34" s="24"/>
      <c r="VD34" s="24"/>
      <c r="VE34" s="24"/>
      <c r="VF34" s="24"/>
      <c r="VG34" s="24"/>
      <c r="VH34" s="24"/>
      <c r="VI34" s="24"/>
      <c r="VJ34" s="24"/>
      <c r="VK34" s="24"/>
      <c r="VL34" s="24"/>
      <c r="VM34" s="24"/>
      <c r="VN34" s="24"/>
      <c r="VO34" s="24"/>
      <c r="VP34" s="24"/>
      <c r="VQ34" s="24"/>
      <c r="VR34" s="24"/>
      <c r="VS34" s="24"/>
      <c r="VT34" s="24"/>
      <c r="VU34" s="24"/>
      <c r="VV34" s="24"/>
      <c r="VW34" s="24"/>
      <c r="VX34" s="24"/>
      <c r="VY34" s="24"/>
      <c r="VZ34" s="24"/>
      <c r="WA34" s="24"/>
      <c r="WB34" s="24"/>
      <c r="WC34" s="24"/>
      <c r="WD34" s="24"/>
      <c r="WE34" s="24"/>
      <c r="WF34" s="24"/>
      <c r="WG34" s="24"/>
      <c r="WH34" s="24"/>
      <c r="WI34" s="24"/>
      <c r="WJ34" s="24"/>
      <c r="WK34" s="24"/>
      <c r="WL34" s="24"/>
      <c r="WM34" s="24"/>
      <c r="WN34" s="24"/>
      <c r="WO34" s="24"/>
      <c r="WP34" s="24"/>
      <c r="WQ34" s="24"/>
      <c r="WR34" s="24"/>
      <c r="WS34" s="24"/>
      <c r="WT34" s="24"/>
      <c r="WU34" s="24"/>
      <c r="WV34" s="24"/>
      <c r="WW34" s="24"/>
      <c r="WX34" s="24"/>
      <c r="WY34" s="24"/>
      <c r="WZ34" s="24"/>
      <c r="XA34" s="24"/>
      <c r="XB34" s="24"/>
      <c r="XC34" s="24"/>
      <c r="XD34" s="24"/>
      <c r="XE34" s="24"/>
      <c r="XF34" s="24"/>
      <c r="XG34" s="24"/>
      <c r="XH34" s="24"/>
      <c r="XI34" s="24"/>
      <c r="XJ34" s="24"/>
      <c r="XK34" s="24"/>
      <c r="XL34" s="24"/>
      <c r="XM34" s="24"/>
      <c r="XN34" s="24"/>
      <c r="XO34" s="24"/>
      <c r="XP34" s="24"/>
      <c r="XQ34" s="24"/>
      <c r="XR34" s="24"/>
      <c r="XS34" s="24"/>
      <c r="XT34" s="24"/>
      <c r="XU34" s="24"/>
      <c r="XV34" s="24"/>
      <c r="XW34" s="24"/>
      <c r="XX34" s="24"/>
      <c r="XY34" s="24"/>
      <c r="XZ34" s="24"/>
      <c r="YA34" s="24"/>
      <c r="YB34" s="24"/>
      <c r="YC34" s="24"/>
      <c r="YD34" s="24"/>
      <c r="YE34" s="24"/>
      <c r="YF34" s="24"/>
      <c r="YG34" s="24"/>
      <c r="YH34" s="24"/>
      <c r="YI34" s="24"/>
      <c r="YJ34" s="24"/>
      <c r="YK34" s="24"/>
      <c r="YL34" s="24"/>
      <c r="YM34" s="24"/>
      <c r="YN34" s="24"/>
      <c r="YO34" s="24"/>
      <c r="YP34" s="24"/>
      <c r="YQ34" s="24"/>
      <c r="YR34" s="24"/>
      <c r="YS34" s="24"/>
      <c r="YT34" s="24"/>
      <c r="YU34" s="24"/>
      <c r="YV34" s="24"/>
      <c r="YW34" s="24"/>
      <c r="YX34" s="24"/>
      <c r="YY34" s="24"/>
      <c r="YZ34" s="24"/>
      <c r="ZA34" s="24"/>
      <c r="ZB34" s="24"/>
      <c r="ZC34" s="24"/>
      <c r="ZD34" s="24"/>
      <c r="ZE34" s="24"/>
      <c r="ZF34" s="24"/>
      <c r="ZG34" s="24"/>
      <c r="ZH34" s="24"/>
      <c r="ZI34" s="24"/>
      <c r="ZJ34" s="24"/>
      <c r="ZK34" s="24"/>
      <c r="ZL34" s="24"/>
      <c r="ZM34" s="24"/>
      <c r="ZN34" s="24"/>
      <c r="ZO34" s="24"/>
      <c r="ZP34" s="24"/>
      <c r="ZQ34" s="24"/>
      <c r="ZR34" s="24"/>
      <c r="ZS34" s="24"/>
      <c r="ZT34" s="24"/>
      <c r="ZU34" s="24"/>
      <c r="ZV34" s="24"/>
      <c r="ZW34" s="24"/>
      <c r="ZX34" s="24"/>
      <c r="ZY34" s="24"/>
      <c r="ZZ34" s="24"/>
      <c r="AAA34" s="24"/>
      <c r="AAB34" s="24"/>
      <c r="AAC34" s="24"/>
      <c r="AAD34" s="24"/>
      <c r="AAE34" s="24"/>
      <c r="AAF34" s="24"/>
      <c r="AAG34" s="24"/>
      <c r="AAH34" s="24"/>
      <c r="AAI34" s="24"/>
      <c r="AAJ34" s="24"/>
      <c r="AAK34" s="24"/>
      <c r="AAL34" s="24"/>
      <c r="AAM34" s="24"/>
      <c r="AAN34" s="24"/>
      <c r="AAO34" s="24"/>
      <c r="AAP34" s="24"/>
      <c r="AAQ34" s="24"/>
      <c r="AAR34" s="24"/>
      <c r="AAS34" s="24"/>
      <c r="AAT34" s="24"/>
      <c r="AAU34" s="24"/>
      <c r="AAV34" s="24"/>
      <c r="AAW34" s="24"/>
      <c r="AAX34" s="24"/>
      <c r="AAY34" s="24"/>
      <c r="AAZ34" s="24"/>
      <c r="ABA34" s="24"/>
      <c r="ABB34" s="24"/>
      <c r="ABC34" s="24"/>
      <c r="ABD34" s="24"/>
      <c r="ABE34" s="24"/>
      <c r="ABF34" s="24"/>
      <c r="ABG34" s="24"/>
      <c r="ABH34" s="24"/>
      <c r="ABI34" s="24"/>
      <c r="ABJ34" s="24"/>
      <c r="ABK34" s="24"/>
      <c r="ABL34" s="24"/>
      <c r="ABM34" s="24"/>
      <c r="ABN34" s="24"/>
      <c r="ABO34" s="24"/>
      <c r="ABP34" s="24"/>
      <c r="ABQ34" s="24"/>
      <c r="ABR34" s="24"/>
      <c r="ABS34" s="24"/>
      <c r="ABT34" s="24"/>
      <c r="ABU34" s="24"/>
      <c r="ABV34" s="24"/>
      <c r="ABW34" s="24"/>
      <c r="ABX34" s="24"/>
      <c r="ABY34" s="24"/>
      <c r="ABZ34" s="24"/>
      <c r="ACA34" s="24"/>
      <c r="ACB34" s="24"/>
      <c r="ACC34" s="24"/>
      <c r="ACD34" s="24"/>
      <c r="ACE34" s="24"/>
      <c r="ACF34" s="24"/>
      <c r="ACG34" s="24"/>
      <c r="ACH34" s="24"/>
      <c r="ACI34" s="24"/>
      <c r="ACJ34" s="24"/>
      <c r="ACK34" s="24"/>
      <c r="ACL34" s="24"/>
      <c r="ACM34" s="24"/>
      <c r="ACN34" s="24"/>
      <c r="ACO34" s="24"/>
      <c r="ACP34" s="24"/>
      <c r="ACQ34" s="24"/>
      <c r="ACR34" s="24"/>
      <c r="ACS34" s="24"/>
      <c r="ACT34" s="24"/>
      <c r="ACU34" s="24"/>
      <c r="ACV34" s="24"/>
      <c r="ACW34" s="24"/>
      <c r="ACX34" s="24"/>
      <c r="ACY34" s="24"/>
      <c r="ACZ34" s="24"/>
      <c r="ADA34" s="24"/>
      <c r="ADB34" s="24"/>
      <c r="ADC34" s="24"/>
      <c r="ADD34" s="24"/>
      <c r="ADE34" s="24"/>
      <c r="ADF34" s="24"/>
      <c r="ADG34" s="24"/>
      <c r="ADH34" s="24"/>
      <c r="ADI34" s="24"/>
      <c r="ADJ34" s="24"/>
      <c r="ADK34" s="24"/>
      <c r="ADL34" s="24"/>
      <c r="ADM34" s="24"/>
      <c r="ADN34" s="24"/>
      <c r="ADO34" s="24"/>
      <c r="ADP34" s="24"/>
      <c r="ADQ34" s="24"/>
      <c r="ADR34" s="24"/>
      <c r="ADS34" s="24"/>
      <c r="ADT34" s="24"/>
      <c r="ADU34" s="24"/>
      <c r="ADV34" s="24"/>
      <c r="ADW34" s="24"/>
      <c r="ADX34" s="24"/>
      <c r="ADY34" s="24"/>
      <c r="ADZ34" s="24"/>
      <c r="AEA34" s="24"/>
      <c r="AEB34" s="24"/>
      <c r="AEC34" s="24"/>
      <c r="AED34" s="24"/>
      <c r="AEE34" s="24"/>
      <c r="AEF34" s="24"/>
      <c r="AEG34" s="24"/>
      <c r="AEH34" s="24"/>
      <c r="AEI34" s="24"/>
      <c r="AEJ34" s="24"/>
      <c r="AEK34" s="24"/>
      <c r="AEL34" s="24"/>
      <c r="AEM34" s="24"/>
      <c r="AEN34" s="24"/>
      <c r="AEO34" s="24"/>
      <c r="AEP34" s="24"/>
      <c r="AEQ34" s="24"/>
      <c r="AER34" s="24"/>
      <c r="AES34" s="24"/>
      <c r="AET34" s="24"/>
      <c r="AEU34" s="24"/>
      <c r="AEV34" s="24"/>
      <c r="AEW34" s="24"/>
      <c r="AEX34" s="24"/>
      <c r="AEY34" s="24"/>
      <c r="AEZ34" s="24"/>
      <c r="AFA34" s="24"/>
      <c r="AFB34" s="24"/>
      <c r="AFC34" s="24"/>
      <c r="AFD34" s="24"/>
      <c r="AFE34" s="24"/>
      <c r="AFF34" s="24"/>
      <c r="AFG34" s="24"/>
      <c r="AFH34" s="24"/>
      <c r="AFI34" s="24"/>
      <c r="AFJ34" s="24"/>
      <c r="AFK34" s="24"/>
      <c r="AFL34" s="24"/>
      <c r="AFM34" s="24"/>
      <c r="AFN34" s="24"/>
      <c r="AFO34" s="24"/>
      <c r="AFP34" s="24"/>
      <c r="AFQ34" s="24"/>
      <c r="AFR34" s="24"/>
      <c r="AFS34" s="24"/>
      <c r="AFT34" s="24"/>
      <c r="AFU34" s="24"/>
      <c r="AFV34" s="24"/>
      <c r="AFW34" s="24"/>
      <c r="AFX34" s="24"/>
      <c r="AFY34" s="24"/>
      <c r="AFZ34" s="24"/>
      <c r="AGA34" s="24"/>
      <c r="AGB34" s="24"/>
      <c r="AGC34" s="24"/>
      <c r="AGD34" s="24"/>
      <c r="AGE34" s="24"/>
      <c r="AGF34" s="24"/>
      <c r="AGG34" s="24"/>
      <c r="AGH34" s="24"/>
      <c r="AGI34" s="24"/>
      <c r="AGJ34" s="24"/>
      <c r="AGK34" s="24"/>
      <c r="AGL34" s="24"/>
      <c r="AGM34" s="24"/>
      <c r="AGN34" s="24"/>
      <c r="AGO34" s="24"/>
      <c r="AGP34" s="24"/>
      <c r="AGQ34" s="24"/>
      <c r="AGR34" s="24"/>
      <c r="AGS34" s="24"/>
      <c r="AGT34" s="24"/>
      <c r="AGU34" s="24"/>
      <c r="AGV34" s="24"/>
      <c r="AGW34" s="24"/>
      <c r="AGX34" s="24"/>
      <c r="AGY34" s="24"/>
      <c r="AGZ34" s="24"/>
      <c r="AHA34" s="24"/>
      <c r="AHB34" s="24"/>
      <c r="AHC34" s="24"/>
      <c r="AHD34" s="24"/>
      <c r="AHE34" s="24"/>
      <c r="AHF34" s="24"/>
      <c r="AHG34" s="24"/>
      <c r="AHH34" s="24"/>
      <c r="AHI34" s="24"/>
      <c r="AHJ34" s="24"/>
      <c r="AHK34" s="24"/>
      <c r="AHL34" s="24"/>
      <c r="AHM34" s="24"/>
      <c r="AHN34" s="24"/>
      <c r="AHO34" s="24"/>
      <c r="AHP34" s="24"/>
      <c r="AHQ34" s="24"/>
      <c r="AHR34" s="24"/>
      <c r="AHS34" s="24"/>
      <c r="AHT34" s="24"/>
      <c r="AHU34" s="24"/>
      <c r="AHV34" s="24"/>
      <c r="AHW34" s="24"/>
      <c r="AHX34" s="24"/>
      <c r="AHY34" s="24"/>
      <c r="AHZ34" s="24"/>
      <c r="AIA34" s="24"/>
      <c r="AIB34" s="24"/>
      <c r="AIC34" s="24"/>
      <c r="AID34" s="24"/>
      <c r="AIE34" s="24"/>
      <c r="AIF34" s="24"/>
      <c r="AIG34" s="24"/>
      <c r="AIH34" s="24"/>
      <c r="AII34" s="24"/>
      <c r="AIJ34" s="24"/>
      <c r="AIK34" s="24"/>
      <c r="AIL34" s="24"/>
      <c r="AIM34" s="24"/>
      <c r="AIN34" s="24"/>
      <c r="AIO34" s="24"/>
      <c r="AIP34" s="24"/>
      <c r="AIQ34" s="24"/>
      <c r="AIR34" s="24"/>
      <c r="AIS34" s="24"/>
      <c r="AIT34" s="24"/>
      <c r="AIU34" s="24"/>
      <c r="AIV34" s="24"/>
      <c r="AIW34" s="24"/>
      <c r="AIX34" s="24"/>
      <c r="AIY34" s="24"/>
      <c r="AIZ34" s="24"/>
      <c r="AJA34" s="24"/>
      <c r="AJB34" s="24"/>
      <c r="AJC34" s="24"/>
      <c r="AJD34" s="24"/>
      <c r="AJE34" s="24"/>
      <c r="AJF34" s="24"/>
      <c r="AJG34" s="24"/>
      <c r="AJH34" s="24"/>
      <c r="AJI34" s="24"/>
      <c r="AJJ34" s="24"/>
      <c r="AJK34" s="24"/>
      <c r="AJL34" s="24"/>
      <c r="AJM34" s="24"/>
      <c r="AJN34" s="24"/>
      <c r="AJO34" s="24"/>
      <c r="AJP34" s="24"/>
      <c r="AJQ34" s="24"/>
      <c r="AJR34" s="24"/>
      <c r="AJS34" s="24"/>
      <c r="AJT34" s="24"/>
      <c r="AJU34" s="24"/>
      <c r="AJV34" s="24"/>
      <c r="AJW34" s="24"/>
      <c r="AJX34" s="24"/>
      <c r="AJY34" s="24"/>
      <c r="AJZ34" s="24"/>
      <c r="AKA34" s="24"/>
      <c r="AKB34" s="24"/>
      <c r="AKC34" s="24"/>
      <c r="AKD34" s="24"/>
      <c r="AKE34" s="24"/>
      <c r="AKF34" s="24"/>
      <c r="AKG34" s="24"/>
      <c r="AKH34" s="24"/>
      <c r="AKI34" s="24"/>
      <c r="AKJ34" s="24"/>
      <c r="AKK34" s="24"/>
      <c r="AKL34" s="24"/>
      <c r="AKM34" s="24"/>
      <c r="AKN34" s="24"/>
      <c r="AKO34" s="24"/>
      <c r="AKP34" s="24"/>
      <c r="AKQ34" s="24"/>
      <c r="AKR34" s="24"/>
      <c r="AKS34" s="24"/>
      <c r="AKT34" s="24"/>
      <c r="AKU34" s="24"/>
      <c r="AKV34" s="24"/>
      <c r="AKW34" s="24"/>
      <c r="AKX34" s="24"/>
      <c r="AKY34" s="24"/>
      <c r="AKZ34" s="24"/>
      <c r="ALA34" s="24"/>
      <c r="ALB34" s="24"/>
      <c r="ALC34" s="24"/>
      <c r="ALD34" s="24"/>
      <c r="ALE34" s="24"/>
      <c r="ALF34" s="24"/>
      <c r="ALG34" s="24"/>
      <c r="ALH34" s="24"/>
      <c r="ALI34" s="24"/>
      <c r="ALJ34" s="24"/>
      <c r="ALK34" s="24"/>
      <c r="ALL34" s="24"/>
      <c r="ALM34" s="24"/>
      <c r="ALN34" s="24"/>
      <c r="ALO34" s="24"/>
      <c r="ALP34" s="24"/>
      <c r="ALQ34" s="24"/>
      <c r="ALR34" s="24"/>
      <c r="ALS34" s="24"/>
      <c r="ALT34" s="24"/>
      <c r="ALU34" s="24"/>
      <c r="ALV34" s="24"/>
      <c r="ALW34" s="24"/>
      <c r="ALX34" s="24"/>
      <c r="ALY34" s="24"/>
      <c r="ALZ34" s="24"/>
      <c r="AMA34" s="24"/>
      <c r="AMB34" s="24"/>
      <c r="AMC34" s="24"/>
      <c r="AMD34" s="24"/>
      <c r="AME34" s="24"/>
      <c r="AMF34" s="24"/>
      <c r="AMG34" s="24"/>
      <c r="AMH34" s="24"/>
      <c r="AMI34" s="24"/>
      <c r="AMJ34" s="24"/>
      <c r="AMK34" s="24"/>
    </row>
    <row r="35" spans="1:1025" ht="138" customHeight="1">
      <c r="A35" s="79" t="s">
        <v>125</v>
      </c>
      <c r="B35" s="98" t="s">
        <v>126</v>
      </c>
      <c r="C35" s="98" t="s">
        <v>40</v>
      </c>
      <c r="D35" s="98">
        <v>0.97</v>
      </c>
      <c r="E35" s="98">
        <v>0.97</v>
      </c>
      <c r="F35" s="98">
        <v>0.97</v>
      </c>
      <c r="G35" s="98">
        <v>0.97</v>
      </c>
      <c r="H35" s="99" t="s">
        <v>127</v>
      </c>
      <c r="I35" s="98" t="s">
        <v>42</v>
      </c>
      <c r="J35" s="98" t="s">
        <v>128</v>
      </c>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4"/>
      <c r="IK35" s="24"/>
      <c r="IL35" s="24"/>
      <c r="IM35" s="24"/>
      <c r="IN35" s="24"/>
      <c r="IO35" s="24"/>
      <c r="IP35" s="24"/>
      <c r="IQ35" s="24"/>
      <c r="IR35" s="24"/>
      <c r="IS35" s="24"/>
      <c r="IT35" s="24"/>
      <c r="IU35" s="24"/>
      <c r="IV35" s="24"/>
      <c r="IW35" s="24"/>
      <c r="IX35" s="24"/>
      <c r="IY35" s="24"/>
      <c r="IZ35" s="24"/>
      <c r="JA35" s="24"/>
      <c r="JB35" s="24"/>
      <c r="JC35" s="24"/>
      <c r="JD35" s="24"/>
      <c r="JE35" s="24"/>
      <c r="JF35" s="24"/>
      <c r="JG35" s="24"/>
      <c r="JH35" s="24"/>
      <c r="JI35" s="24"/>
      <c r="JJ35" s="24"/>
      <c r="JK35" s="24"/>
      <c r="JL35" s="24"/>
      <c r="JM35" s="24"/>
      <c r="JN35" s="24"/>
      <c r="JO35" s="24"/>
      <c r="JP35" s="24"/>
      <c r="JQ35" s="24"/>
      <c r="JR35" s="24"/>
      <c r="JS35" s="24"/>
      <c r="JT35" s="24"/>
      <c r="JU35" s="24"/>
      <c r="JV35" s="24"/>
      <c r="JW35" s="24"/>
      <c r="JX35" s="24"/>
      <c r="JY35" s="24"/>
      <c r="JZ35" s="24"/>
      <c r="KA35" s="24"/>
      <c r="KB35" s="24"/>
      <c r="KC35" s="24"/>
      <c r="KD35" s="24"/>
      <c r="KE35" s="24"/>
      <c r="KF35" s="24"/>
      <c r="KG35" s="24"/>
      <c r="KH35" s="24"/>
      <c r="KI35" s="24"/>
      <c r="KJ35" s="24"/>
      <c r="KK35" s="24"/>
      <c r="KL35" s="24"/>
      <c r="KM35" s="24"/>
      <c r="KN35" s="24"/>
      <c r="KO35" s="24"/>
      <c r="KP35" s="24"/>
      <c r="KQ35" s="24"/>
      <c r="KR35" s="24"/>
      <c r="KS35" s="24"/>
      <c r="KT35" s="24"/>
      <c r="KU35" s="24"/>
      <c r="KV35" s="24"/>
      <c r="KW35" s="24"/>
      <c r="KX35" s="24"/>
      <c r="KY35" s="24"/>
      <c r="KZ35" s="24"/>
      <c r="LA35" s="24"/>
      <c r="LB35" s="24"/>
      <c r="LC35" s="24"/>
      <c r="LD35" s="24"/>
      <c r="LE35" s="24"/>
      <c r="LF35" s="24"/>
      <c r="LG35" s="24"/>
      <c r="LH35" s="24"/>
      <c r="LI35" s="24"/>
      <c r="LJ35" s="24"/>
      <c r="LK35" s="24"/>
      <c r="LL35" s="24"/>
      <c r="LM35" s="24"/>
      <c r="LN35" s="24"/>
      <c r="LO35" s="24"/>
      <c r="LP35" s="24"/>
      <c r="LQ35" s="24"/>
      <c r="LR35" s="24"/>
      <c r="LS35" s="24"/>
      <c r="LT35" s="24"/>
      <c r="LU35" s="24"/>
      <c r="LV35" s="24"/>
      <c r="LW35" s="24"/>
      <c r="LX35" s="24"/>
      <c r="LY35" s="24"/>
      <c r="LZ35" s="24"/>
      <c r="MA35" s="24"/>
      <c r="MB35" s="24"/>
      <c r="MC35" s="24"/>
      <c r="MD35" s="24"/>
      <c r="ME35" s="24"/>
      <c r="MF35" s="24"/>
      <c r="MG35" s="24"/>
      <c r="MH35" s="24"/>
      <c r="MI35" s="24"/>
      <c r="MJ35" s="24"/>
      <c r="MK35" s="24"/>
      <c r="ML35" s="24"/>
      <c r="MM35" s="24"/>
      <c r="MN35" s="24"/>
      <c r="MO35" s="24"/>
      <c r="MP35" s="24"/>
      <c r="MQ35" s="24"/>
      <c r="MR35" s="24"/>
      <c r="MS35" s="24"/>
      <c r="MT35" s="24"/>
      <c r="MU35" s="24"/>
      <c r="MV35" s="24"/>
      <c r="MW35" s="24"/>
      <c r="MX35" s="24"/>
      <c r="MY35" s="24"/>
      <c r="MZ35" s="24"/>
      <c r="NA35" s="24"/>
      <c r="NB35" s="24"/>
      <c r="NC35" s="24"/>
      <c r="ND35" s="24"/>
      <c r="NE35" s="24"/>
      <c r="NF35" s="24"/>
      <c r="NG35" s="24"/>
      <c r="NH35" s="24"/>
      <c r="NI35" s="24"/>
      <c r="NJ35" s="24"/>
      <c r="NK35" s="24"/>
      <c r="NL35" s="24"/>
      <c r="NM35" s="24"/>
      <c r="NN35" s="24"/>
      <c r="NO35" s="24"/>
      <c r="NP35" s="24"/>
      <c r="NQ35" s="24"/>
      <c r="NR35" s="24"/>
      <c r="NS35" s="24"/>
      <c r="NT35" s="24"/>
      <c r="NU35" s="24"/>
      <c r="NV35" s="24"/>
      <c r="NW35" s="24"/>
      <c r="NX35" s="24"/>
      <c r="NY35" s="24"/>
      <c r="NZ35" s="24"/>
      <c r="OA35" s="24"/>
      <c r="OB35" s="24"/>
      <c r="OC35" s="24"/>
      <c r="OD35" s="24"/>
      <c r="OE35" s="24"/>
      <c r="OF35" s="24"/>
      <c r="OG35" s="24"/>
      <c r="OH35" s="24"/>
      <c r="OI35" s="24"/>
      <c r="OJ35" s="24"/>
      <c r="OK35" s="24"/>
      <c r="OL35" s="24"/>
      <c r="OM35" s="24"/>
      <c r="ON35" s="24"/>
      <c r="OO35" s="24"/>
      <c r="OP35" s="24"/>
      <c r="OQ35" s="24"/>
      <c r="OR35" s="24"/>
      <c r="OS35" s="24"/>
      <c r="OT35" s="24"/>
      <c r="OU35" s="24"/>
      <c r="OV35" s="24"/>
      <c r="OW35" s="24"/>
      <c r="OX35" s="24"/>
      <c r="OY35" s="24"/>
      <c r="OZ35" s="24"/>
      <c r="PA35" s="24"/>
      <c r="PB35" s="24"/>
      <c r="PC35" s="24"/>
      <c r="PD35" s="24"/>
      <c r="PE35" s="24"/>
      <c r="PF35" s="24"/>
      <c r="PG35" s="24"/>
      <c r="PH35" s="24"/>
      <c r="PI35" s="24"/>
      <c r="PJ35" s="24"/>
      <c r="PK35" s="24"/>
      <c r="PL35" s="24"/>
      <c r="PM35" s="24"/>
      <c r="PN35" s="24"/>
      <c r="PO35" s="24"/>
      <c r="PP35" s="24"/>
      <c r="PQ35" s="24"/>
      <c r="PR35" s="24"/>
      <c r="PS35" s="24"/>
      <c r="PT35" s="24"/>
      <c r="PU35" s="24"/>
      <c r="PV35" s="24"/>
      <c r="PW35" s="24"/>
      <c r="PX35" s="24"/>
      <c r="PY35" s="24"/>
      <c r="PZ35" s="24"/>
      <c r="QA35" s="24"/>
      <c r="QB35" s="24"/>
      <c r="QC35" s="24"/>
      <c r="QD35" s="24"/>
      <c r="QE35" s="24"/>
      <c r="QF35" s="24"/>
      <c r="QG35" s="24"/>
      <c r="QH35" s="24"/>
      <c r="QI35" s="24"/>
      <c r="QJ35" s="24"/>
      <c r="QK35" s="24"/>
      <c r="QL35" s="24"/>
      <c r="QM35" s="24"/>
      <c r="QN35" s="24"/>
      <c r="QO35" s="24"/>
      <c r="QP35" s="24"/>
      <c r="QQ35" s="24"/>
      <c r="QR35" s="24"/>
      <c r="QS35" s="24"/>
      <c r="QT35" s="24"/>
      <c r="QU35" s="24"/>
      <c r="QV35" s="24"/>
      <c r="QW35" s="24"/>
      <c r="QX35" s="24"/>
      <c r="QY35" s="24"/>
      <c r="QZ35" s="24"/>
      <c r="RA35" s="24"/>
      <c r="RB35" s="24"/>
      <c r="RC35" s="24"/>
      <c r="RD35" s="24"/>
      <c r="RE35" s="24"/>
      <c r="RF35" s="24"/>
      <c r="RG35" s="24"/>
      <c r="RH35" s="24"/>
      <c r="RI35" s="24"/>
      <c r="RJ35" s="24"/>
      <c r="RK35" s="24"/>
      <c r="RL35" s="24"/>
      <c r="RM35" s="24"/>
      <c r="RN35" s="24"/>
      <c r="RO35" s="24"/>
      <c r="RP35" s="24"/>
      <c r="RQ35" s="24"/>
      <c r="RR35" s="24"/>
      <c r="RS35" s="24"/>
      <c r="RT35" s="24"/>
      <c r="RU35" s="24"/>
      <c r="RV35" s="24"/>
      <c r="RW35" s="24"/>
      <c r="RX35" s="24"/>
      <c r="RY35" s="24"/>
      <c r="RZ35" s="24"/>
      <c r="SA35" s="24"/>
      <c r="SB35" s="24"/>
      <c r="SC35" s="24"/>
      <c r="SD35" s="24"/>
      <c r="SE35" s="24"/>
      <c r="SF35" s="24"/>
      <c r="SG35" s="24"/>
      <c r="SH35" s="24"/>
      <c r="SI35" s="24"/>
      <c r="SJ35" s="24"/>
      <c r="SK35" s="24"/>
      <c r="SL35" s="24"/>
      <c r="SM35" s="24"/>
      <c r="SN35" s="24"/>
      <c r="SO35" s="24"/>
      <c r="SP35" s="24"/>
      <c r="SQ35" s="24"/>
      <c r="SR35" s="24"/>
      <c r="SS35" s="24"/>
      <c r="ST35" s="24"/>
      <c r="SU35" s="24"/>
      <c r="SV35" s="24"/>
      <c r="SW35" s="24"/>
      <c r="SX35" s="24"/>
      <c r="SY35" s="24"/>
      <c r="SZ35" s="24"/>
      <c r="TA35" s="24"/>
      <c r="TB35" s="24"/>
      <c r="TC35" s="24"/>
      <c r="TD35" s="24"/>
      <c r="TE35" s="24"/>
      <c r="TF35" s="24"/>
      <c r="TG35" s="24"/>
      <c r="TH35" s="24"/>
      <c r="TI35" s="24"/>
      <c r="TJ35" s="24"/>
      <c r="TK35" s="24"/>
      <c r="TL35" s="24"/>
      <c r="TM35" s="24"/>
      <c r="TN35" s="24"/>
      <c r="TO35" s="24"/>
      <c r="TP35" s="24"/>
      <c r="TQ35" s="24"/>
      <c r="TR35" s="24"/>
      <c r="TS35" s="24"/>
      <c r="TT35" s="24"/>
      <c r="TU35" s="24"/>
      <c r="TV35" s="24"/>
      <c r="TW35" s="24"/>
      <c r="TX35" s="24"/>
      <c r="TY35" s="24"/>
      <c r="TZ35" s="24"/>
      <c r="UA35" s="24"/>
      <c r="UB35" s="24"/>
      <c r="UC35" s="24"/>
      <c r="UD35" s="24"/>
      <c r="UE35" s="24"/>
      <c r="UF35" s="24"/>
      <c r="UG35" s="24"/>
      <c r="UH35" s="24"/>
      <c r="UI35" s="24"/>
      <c r="UJ35" s="24"/>
      <c r="UK35" s="24"/>
      <c r="UL35" s="24"/>
      <c r="UM35" s="24"/>
      <c r="UN35" s="24"/>
      <c r="UO35" s="24"/>
      <c r="UP35" s="24"/>
      <c r="UQ35" s="24"/>
      <c r="UR35" s="24"/>
      <c r="US35" s="24"/>
      <c r="UT35" s="24"/>
      <c r="UU35" s="24"/>
      <c r="UV35" s="24"/>
      <c r="UW35" s="24"/>
      <c r="UX35" s="24"/>
      <c r="UY35" s="24"/>
      <c r="UZ35" s="24"/>
      <c r="VA35" s="24"/>
      <c r="VB35" s="24"/>
      <c r="VC35" s="24"/>
      <c r="VD35" s="24"/>
      <c r="VE35" s="24"/>
      <c r="VF35" s="24"/>
      <c r="VG35" s="24"/>
      <c r="VH35" s="24"/>
      <c r="VI35" s="24"/>
      <c r="VJ35" s="24"/>
      <c r="VK35" s="24"/>
      <c r="VL35" s="24"/>
      <c r="VM35" s="24"/>
      <c r="VN35" s="24"/>
      <c r="VO35" s="24"/>
      <c r="VP35" s="24"/>
      <c r="VQ35" s="24"/>
      <c r="VR35" s="24"/>
      <c r="VS35" s="24"/>
      <c r="VT35" s="24"/>
      <c r="VU35" s="24"/>
      <c r="VV35" s="24"/>
      <c r="VW35" s="24"/>
      <c r="VX35" s="24"/>
      <c r="VY35" s="24"/>
      <c r="VZ35" s="24"/>
      <c r="WA35" s="24"/>
      <c r="WB35" s="24"/>
      <c r="WC35" s="24"/>
      <c r="WD35" s="24"/>
      <c r="WE35" s="24"/>
      <c r="WF35" s="24"/>
      <c r="WG35" s="24"/>
      <c r="WH35" s="24"/>
      <c r="WI35" s="24"/>
      <c r="WJ35" s="24"/>
      <c r="WK35" s="24"/>
      <c r="WL35" s="24"/>
      <c r="WM35" s="24"/>
      <c r="WN35" s="24"/>
      <c r="WO35" s="24"/>
      <c r="WP35" s="24"/>
      <c r="WQ35" s="24"/>
      <c r="WR35" s="24"/>
      <c r="WS35" s="24"/>
      <c r="WT35" s="24"/>
      <c r="WU35" s="24"/>
      <c r="WV35" s="24"/>
      <c r="WW35" s="24"/>
      <c r="WX35" s="24"/>
      <c r="WY35" s="24"/>
      <c r="WZ35" s="24"/>
      <c r="XA35" s="24"/>
      <c r="XB35" s="24"/>
      <c r="XC35" s="24"/>
      <c r="XD35" s="24"/>
      <c r="XE35" s="24"/>
      <c r="XF35" s="24"/>
      <c r="XG35" s="24"/>
      <c r="XH35" s="24"/>
      <c r="XI35" s="24"/>
      <c r="XJ35" s="24"/>
      <c r="XK35" s="24"/>
      <c r="XL35" s="24"/>
      <c r="XM35" s="24"/>
      <c r="XN35" s="24"/>
      <c r="XO35" s="24"/>
      <c r="XP35" s="24"/>
      <c r="XQ35" s="24"/>
      <c r="XR35" s="24"/>
      <c r="XS35" s="24"/>
      <c r="XT35" s="24"/>
      <c r="XU35" s="24"/>
      <c r="XV35" s="24"/>
      <c r="XW35" s="24"/>
      <c r="XX35" s="24"/>
      <c r="XY35" s="24"/>
      <c r="XZ35" s="24"/>
      <c r="YA35" s="24"/>
      <c r="YB35" s="24"/>
      <c r="YC35" s="24"/>
      <c r="YD35" s="24"/>
      <c r="YE35" s="24"/>
      <c r="YF35" s="24"/>
      <c r="YG35" s="24"/>
      <c r="YH35" s="24"/>
      <c r="YI35" s="24"/>
      <c r="YJ35" s="24"/>
      <c r="YK35" s="24"/>
      <c r="YL35" s="24"/>
      <c r="YM35" s="24"/>
      <c r="YN35" s="24"/>
      <c r="YO35" s="24"/>
      <c r="YP35" s="24"/>
      <c r="YQ35" s="24"/>
      <c r="YR35" s="24"/>
      <c r="YS35" s="24"/>
      <c r="YT35" s="24"/>
      <c r="YU35" s="24"/>
      <c r="YV35" s="24"/>
      <c r="YW35" s="24"/>
      <c r="YX35" s="24"/>
      <c r="YY35" s="24"/>
      <c r="YZ35" s="24"/>
      <c r="ZA35" s="24"/>
      <c r="ZB35" s="24"/>
      <c r="ZC35" s="24"/>
      <c r="ZD35" s="24"/>
      <c r="ZE35" s="24"/>
      <c r="ZF35" s="24"/>
      <c r="ZG35" s="24"/>
      <c r="ZH35" s="24"/>
      <c r="ZI35" s="24"/>
      <c r="ZJ35" s="24"/>
      <c r="ZK35" s="24"/>
      <c r="ZL35" s="24"/>
      <c r="ZM35" s="24"/>
      <c r="ZN35" s="24"/>
      <c r="ZO35" s="24"/>
      <c r="ZP35" s="24"/>
      <c r="ZQ35" s="24"/>
      <c r="ZR35" s="24"/>
      <c r="ZS35" s="24"/>
      <c r="ZT35" s="24"/>
      <c r="ZU35" s="24"/>
      <c r="ZV35" s="24"/>
      <c r="ZW35" s="24"/>
      <c r="ZX35" s="24"/>
      <c r="ZY35" s="24"/>
      <c r="ZZ35" s="24"/>
      <c r="AAA35" s="24"/>
      <c r="AAB35" s="24"/>
      <c r="AAC35" s="24"/>
      <c r="AAD35" s="24"/>
      <c r="AAE35" s="24"/>
      <c r="AAF35" s="24"/>
      <c r="AAG35" s="24"/>
      <c r="AAH35" s="24"/>
      <c r="AAI35" s="24"/>
      <c r="AAJ35" s="24"/>
      <c r="AAK35" s="24"/>
      <c r="AAL35" s="24"/>
      <c r="AAM35" s="24"/>
      <c r="AAN35" s="24"/>
      <c r="AAO35" s="24"/>
      <c r="AAP35" s="24"/>
      <c r="AAQ35" s="24"/>
      <c r="AAR35" s="24"/>
      <c r="AAS35" s="24"/>
      <c r="AAT35" s="24"/>
      <c r="AAU35" s="24"/>
      <c r="AAV35" s="24"/>
      <c r="AAW35" s="24"/>
      <c r="AAX35" s="24"/>
      <c r="AAY35" s="24"/>
      <c r="AAZ35" s="24"/>
      <c r="ABA35" s="24"/>
      <c r="ABB35" s="24"/>
      <c r="ABC35" s="24"/>
      <c r="ABD35" s="24"/>
      <c r="ABE35" s="24"/>
      <c r="ABF35" s="24"/>
      <c r="ABG35" s="24"/>
      <c r="ABH35" s="24"/>
      <c r="ABI35" s="24"/>
      <c r="ABJ35" s="24"/>
      <c r="ABK35" s="24"/>
      <c r="ABL35" s="24"/>
      <c r="ABM35" s="24"/>
      <c r="ABN35" s="24"/>
      <c r="ABO35" s="24"/>
      <c r="ABP35" s="24"/>
      <c r="ABQ35" s="24"/>
      <c r="ABR35" s="24"/>
      <c r="ABS35" s="24"/>
      <c r="ABT35" s="24"/>
      <c r="ABU35" s="24"/>
      <c r="ABV35" s="24"/>
      <c r="ABW35" s="24"/>
      <c r="ABX35" s="24"/>
      <c r="ABY35" s="24"/>
      <c r="ABZ35" s="24"/>
      <c r="ACA35" s="24"/>
      <c r="ACB35" s="24"/>
      <c r="ACC35" s="24"/>
      <c r="ACD35" s="24"/>
      <c r="ACE35" s="24"/>
      <c r="ACF35" s="24"/>
      <c r="ACG35" s="24"/>
      <c r="ACH35" s="24"/>
      <c r="ACI35" s="24"/>
      <c r="ACJ35" s="24"/>
      <c r="ACK35" s="24"/>
      <c r="ACL35" s="24"/>
      <c r="ACM35" s="24"/>
      <c r="ACN35" s="24"/>
      <c r="ACO35" s="24"/>
      <c r="ACP35" s="24"/>
      <c r="ACQ35" s="24"/>
      <c r="ACR35" s="24"/>
      <c r="ACS35" s="24"/>
      <c r="ACT35" s="24"/>
      <c r="ACU35" s="24"/>
      <c r="ACV35" s="24"/>
      <c r="ACW35" s="24"/>
      <c r="ACX35" s="24"/>
      <c r="ACY35" s="24"/>
      <c r="ACZ35" s="24"/>
      <c r="ADA35" s="24"/>
      <c r="ADB35" s="24"/>
      <c r="ADC35" s="24"/>
      <c r="ADD35" s="24"/>
      <c r="ADE35" s="24"/>
      <c r="ADF35" s="24"/>
      <c r="ADG35" s="24"/>
      <c r="ADH35" s="24"/>
      <c r="ADI35" s="24"/>
      <c r="ADJ35" s="24"/>
      <c r="ADK35" s="24"/>
      <c r="ADL35" s="24"/>
      <c r="ADM35" s="24"/>
      <c r="ADN35" s="24"/>
      <c r="ADO35" s="24"/>
      <c r="ADP35" s="24"/>
      <c r="ADQ35" s="24"/>
      <c r="ADR35" s="24"/>
      <c r="ADS35" s="24"/>
      <c r="ADT35" s="24"/>
      <c r="ADU35" s="24"/>
      <c r="ADV35" s="24"/>
      <c r="ADW35" s="24"/>
      <c r="ADX35" s="24"/>
      <c r="ADY35" s="24"/>
      <c r="ADZ35" s="24"/>
      <c r="AEA35" s="24"/>
      <c r="AEB35" s="24"/>
      <c r="AEC35" s="24"/>
      <c r="AED35" s="24"/>
      <c r="AEE35" s="24"/>
      <c r="AEF35" s="24"/>
      <c r="AEG35" s="24"/>
      <c r="AEH35" s="24"/>
      <c r="AEI35" s="24"/>
      <c r="AEJ35" s="24"/>
      <c r="AEK35" s="24"/>
      <c r="AEL35" s="24"/>
      <c r="AEM35" s="24"/>
      <c r="AEN35" s="24"/>
      <c r="AEO35" s="24"/>
      <c r="AEP35" s="24"/>
      <c r="AEQ35" s="24"/>
      <c r="AER35" s="24"/>
      <c r="AES35" s="24"/>
      <c r="AET35" s="24"/>
      <c r="AEU35" s="24"/>
      <c r="AEV35" s="24"/>
      <c r="AEW35" s="24"/>
      <c r="AEX35" s="24"/>
      <c r="AEY35" s="24"/>
      <c r="AEZ35" s="24"/>
      <c r="AFA35" s="24"/>
      <c r="AFB35" s="24"/>
      <c r="AFC35" s="24"/>
      <c r="AFD35" s="24"/>
      <c r="AFE35" s="24"/>
      <c r="AFF35" s="24"/>
      <c r="AFG35" s="24"/>
      <c r="AFH35" s="24"/>
      <c r="AFI35" s="24"/>
      <c r="AFJ35" s="24"/>
      <c r="AFK35" s="24"/>
      <c r="AFL35" s="24"/>
      <c r="AFM35" s="24"/>
      <c r="AFN35" s="24"/>
      <c r="AFO35" s="24"/>
      <c r="AFP35" s="24"/>
      <c r="AFQ35" s="24"/>
      <c r="AFR35" s="24"/>
      <c r="AFS35" s="24"/>
      <c r="AFT35" s="24"/>
      <c r="AFU35" s="24"/>
      <c r="AFV35" s="24"/>
      <c r="AFW35" s="24"/>
      <c r="AFX35" s="24"/>
      <c r="AFY35" s="24"/>
      <c r="AFZ35" s="24"/>
      <c r="AGA35" s="24"/>
      <c r="AGB35" s="24"/>
      <c r="AGC35" s="24"/>
      <c r="AGD35" s="24"/>
      <c r="AGE35" s="24"/>
      <c r="AGF35" s="24"/>
      <c r="AGG35" s="24"/>
      <c r="AGH35" s="24"/>
      <c r="AGI35" s="24"/>
      <c r="AGJ35" s="24"/>
      <c r="AGK35" s="24"/>
      <c r="AGL35" s="24"/>
      <c r="AGM35" s="24"/>
      <c r="AGN35" s="24"/>
      <c r="AGO35" s="24"/>
      <c r="AGP35" s="24"/>
      <c r="AGQ35" s="24"/>
      <c r="AGR35" s="24"/>
      <c r="AGS35" s="24"/>
      <c r="AGT35" s="24"/>
      <c r="AGU35" s="24"/>
      <c r="AGV35" s="24"/>
      <c r="AGW35" s="24"/>
      <c r="AGX35" s="24"/>
      <c r="AGY35" s="24"/>
      <c r="AGZ35" s="24"/>
      <c r="AHA35" s="24"/>
      <c r="AHB35" s="24"/>
      <c r="AHC35" s="24"/>
      <c r="AHD35" s="24"/>
      <c r="AHE35" s="24"/>
      <c r="AHF35" s="24"/>
      <c r="AHG35" s="24"/>
      <c r="AHH35" s="24"/>
      <c r="AHI35" s="24"/>
      <c r="AHJ35" s="24"/>
      <c r="AHK35" s="24"/>
      <c r="AHL35" s="24"/>
      <c r="AHM35" s="24"/>
      <c r="AHN35" s="24"/>
      <c r="AHO35" s="24"/>
      <c r="AHP35" s="24"/>
      <c r="AHQ35" s="24"/>
      <c r="AHR35" s="24"/>
      <c r="AHS35" s="24"/>
      <c r="AHT35" s="24"/>
      <c r="AHU35" s="24"/>
      <c r="AHV35" s="24"/>
      <c r="AHW35" s="24"/>
      <c r="AHX35" s="24"/>
      <c r="AHY35" s="24"/>
      <c r="AHZ35" s="24"/>
      <c r="AIA35" s="24"/>
      <c r="AIB35" s="24"/>
      <c r="AIC35" s="24"/>
      <c r="AID35" s="24"/>
      <c r="AIE35" s="24"/>
      <c r="AIF35" s="24"/>
      <c r="AIG35" s="24"/>
      <c r="AIH35" s="24"/>
      <c r="AII35" s="24"/>
      <c r="AIJ35" s="24"/>
      <c r="AIK35" s="24"/>
      <c r="AIL35" s="24"/>
      <c r="AIM35" s="24"/>
      <c r="AIN35" s="24"/>
      <c r="AIO35" s="24"/>
      <c r="AIP35" s="24"/>
      <c r="AIQ35" s="24"/>
      <c r="AIR35" s="24"/>
      <c r="AIS35" s="24"/>
      <c r="AIT35" s="24"/>
      <c r="AIU35" s="24"/>
      <c r="AIV35" s="24"/>
      <c r="AIW35" s="24"/>
      <c r="AIX35" s="24"/>
      <c r="AIY35" s="24"/>
      <c r="AIZ35" s="24"/>
      <c r="AJA35" s="24"/>
      <c r="AJB35" s="24"/>
      <c r="AJC35" s="24"/>
      <c r="AJD35" s="24"/>
      <c r="AJE35" s="24"/>
      <c r="AJF35" s="24"/>
      <c r="AJG35" s="24"/>
      <c r="AJH35" s="24"/>
      <c r="AJI35" s="24"/>
      <c r="AJJ35" s="24"/>
      <c r="AJK35" s="24"/>
      <c r="AJL35" s="24"/>
      <c r="AJM35" s="24"/>
      <c r="AJN35" s="24"/>
      <c r="AJO35" s="24"/>
      <c r="AJP35" s="24"/>
      <c r="AJQ35" s="24"/>
      <c r="AJR35" s="24"/>
      <c r="AJS35" s="24"/>
      <c r="AJT35" s="24"/>
      <c r="AJU35" s="24"/>
      <c r="AJV35" s="24"/>
      <c r="AJW35" s="24"/>
      <c r="AJX35" s="24"/>
      <c r="AJY35" s="24"/>
      <c r="AJZ35" s="24"/>
      <c r="AKA35" s="24"/>
      <c r="AKB35" s="24"/>
      <c r="AKC35" s="24"/>
      <c r="AKD35" s="24"/>
      <c r="AKE35" s="24"/>
      <c r="AKF35" s="24"/>
      <c r="AKG35" s="24"/>
      <c r="AKH35" s="24"/>
      <c r="AKI35" s="24"/>
      <c r="AKJ35" s="24"/>
      <c r="AKK35" s="24"/>
      <c r="AKL35" s="24"/>
      <c r="AKM35" s="24"/>
      <c r="AKN35" s="24"/>
      <c r="AKO35" s="24"/>
      <c r="AKP35" s="24"/>
      <c r="AKQ35" s="24"/>
      <c r="AKR35" s="24"/>
      <c r="AKS35" s="24"/>
      <c r="AKT35" s="24"/>
      <c r="AKU35" s="24"/>
      <c r="AKV35" s="24"/>
      <c r="AKW35" s="24"/>
      <c r="AKX35" s="24"/>
      <c r="AKY35" s="24"/>
      <c r="AKZ35" s="24"/>
      <c r="ALA35" s="24"/>
      <c r="ALB35" s="24"/>
      <c r="ALC35" s="24"/>
      <c r="ALD35" s="24"/>
      <c r="ALE35" s="24"/>
      <c r="ALF35" s="24"/>
      <c r="ALG35" s="24"/>
      <c r="ALH35" s="24"/>
      <c r="ALI35" s="24"/>
      <c r="ALJ35" s="24"/>
      <c r="ALK35" s="24"/>
      <c r="ALL35" s="24"/>
      <c r="ALM35" s="24"/>
      <c r="ALN35" s="24"/>
      <c r="ALO35" s="24"/>
      <c r="ALP35" s="24"/>
      <c r="ALQ35" s="24"/>
      <c r="ALR35" s="24"/>
      <c r="ALS35" s="24"/>
      <c r="ALT35" s="24"/>
      <c r="ALU35" s="24"/>
      <c r="ALV35" s="24"/>
      <c r="ALW35" s="24"/>
      <c r="ALX35" s="24"/>
      <c r="ALY35" s="24"/>
      <c r="ALZ35" s="24"/>
      <c r="AMA35" s="24"/>
      <c r="AMB35" s="24"/>
      <c r="AMC35" s="24"/>
      <c r="AMD35" s="24"/>
      <c r="AME35" s="24"/>
      <c r="AMF35" s="24"/>
      <c r="AMG35" s="24"/>
      <c r="AMH35" s="24"/>
      <c r="AMI35" s="24"/>
      <c r="AMJ35" s="24"/>
      <c r="AMK35" s="24"/>
    </row>
    <row r="36" spans="1:1025" ht="122.25" customHeight="1">
      <c r="A36" s="79" t="s">
        <v>129</v>
      </c>
      <c r="B36" s="98" t="s">
        <v>130</v>
      </c>
      <c r="C36" s="98" t="s">
        <v>77</v>
      </c>
      <c r="D36" s="98">
        <v>5972</v>
      </c>
      <c r="E36" s="98">
        <v>5972</v>
      </c>
      <c r="F36" s="98">
        <v>5972</v>
      </c>
      <c r="G36" s="98">
        <v>5972</v>
      </c>
      <c r="H36" s="99" t="s">
        <v>131</v>
      </c>
      <c r="I36" s="98" t="s">
        <v>42</v>
      </c>
      <c r="J36" s="98" t="s">
        <v>97</v>
      </c>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c r="AP36" s="24"/>
      <c r="AQ36" s="24"/>
      <c r="AR36" s="24"/>
      <c r="AS36" s="24"/>
      <c r="AT36" s="24"/>
      <c r="AU36" s="24"/>
      <c r="AV36" s="24"/>
      <c r="AW36" s="24"/>
      <c r="AX36" s="24"/>
      <c r="AY36" s="24"/>
      <c r="AZ36" s="24"/>
      <c r="BA36" s="24"/>
      <c r="BB36" s="24"/>
      <c r="BC36" s="24"/>
      <c r="BD36" s="24"/>
      <c r="BE36" s="24"/>
      <c r="BF36" s="24"/>
      <c r="BG36" s="24"/>
      <c r="BH36" s="24"/>
      <c r="BI36" s="24"/>
      <c r="BJ36" s="24"/>
      <c r="BK36" s="24"/>
      <c r="BL36" s="24"/>
      <c r="BM36" s="24"/>
      <c r="BN36" s="24"/>
      <c r="BO36" s="24"/>
      <c r="BP36" s="24"/>
      <c r="BQ36" s="24"/>
      <c r="BR36" s="24"/>
      <c r="BS36" s="24"/>
      <c r="BT36" s="24"/>
      <c r="BU36" s="24"/>
      <c r="BV36" s="24"/>
      <c r="BW36" s="24"/>
      <c r="BX36" s="24"/>
      <c r="BY36" s="24"/>
      <c r="BZ36" s="24"/>
      <c r="CA36" s="24"/>
      <c r="CB36" s="24"/>
      <c r="CC36" s="24"/>
      <c r="CD36" s="24"/>
      <c r="CE36" s="24"/>
      <c r="CF36" s="24"/>
      <c r="CG36" s="24"/>
      <c r="CH36" s="24"/>
      <c r="CI36" s="24"/>
      <c r="CJ36" s="24"/>
      <c r="CK36" s="24"/>
      <c r="CL36" s="24"/>
      <c r="CM36" s="24"/>
      <c r="CN36" s="24"/>
      <c r="CO36" s="24"/>
      <c r="CP36" s="24"/>
      <c r="CQ36" s="24"/>
      <c r="CR36" s="24"/>
      <c r="CS36" s="24"/>
      <c r="CT36" s="24"/>
      <c r="CU36" s="24"/>
      <c r="CV36" s="24"/>
      <c r="CW36" s="24"/>
      <c r="CX36" s="24"/>
      <c r="CY36" s="24"/>
      <c r="CZ36" s="24"/>
      <c r="DA36" s="24"/>
      <c r="DB36" s="24"/>
      <c r="DC36" s="24"/>
      <c r="DD36" s="24"/>
      <c r="DE36" s="24"/>
      <c r="DF36" s="24"/>
      <c r="DG36" s="24"/>
      <c r="DH36" s="24"/>
      <c r="DI36" s="24"/>
      <c r="DJ36" s="24"/>
      <c r="DK36" s="24"/>
      <c r="DL36" s="24"/>
      <c r="DM36" s="24"/>
      <c r="DN36" s="24"/>
      <c r="DO36" s="24"/>
      <c r="DP36" s="24"/>
      <c r="DQ36" s="24"/>
      <c r="DR36" s="24"/>
      <c r="DS36" s="24"/>
      <c r="DT36" s="24"/>
      <c r="DU36" s="24"/>
      <c r="DV36" s="24"/>
      <c r="DW36" s="24"/>
      <c r="DX36" s="24"/>
      <c r="DY36" s="24"/>
      <c r="DZ36" s="24"/>
      <c r="EA36" s="24"/>
      <c r="EB36" s="24"/>
      <c r="EC36" s="24"/>
      <c r="ED36" s="24"/>
      <c r="EE36" s="24"/>
      <c r="EF36" s="24"/>
      <c r="EG36" s="24"/>
      <c r="EH36" s="24"/>
      <c r="EI36" s="24"/>
      <c r="EJ36" s="24"/>
      <c r="EK36" s="24"/>
      <c r="EL36" s="24"/>
      <c r="EM36" s="24"/>
      <c r="EN36" s="24"/>
      <c r="EO36" s="24"/>
      <c r="EP36" s="24"/>
      <c r="EQ36" s="24"/>
      <c r="ER36" s="24"/>
      <c r="ES36" s="24"/>
      <c r="ET36" s="24"/>
      <c r="EU36" s="24"/>
      <c r="EV36" s="24"/>
      <c r="EW36" s="24"/>
      <c r="EX36" s="24"/>
      <c r="EY36" s="24"/>
      <c r="EZ36" s="24"/>
      <c r="FA36" s="24"/>
      <c r="FB36" s="24"/>
      <c r="FC36" s="24"/>
      <c r="FD36" s="24"/>
      <c r="FE36" s="24"/>
      <c r="FF36" s="24"/>
      <c r="FG36" s="24"/>
      <c r="FH36" s="24"/>
      <c r="FI36" s="24"/>
      <c r="FJ36" s="24"/>
      <c r="FK36" s="24"/>
      <c r="FL36" s="24"/>
      <c r="FM36" s="24"/>
      <c r="FN36" s="24"/>
      <c r="FO36" s="24"/>
      <c r="FP36" s="24"/>
      <c r="FQ36" s="24"/>
      <c r="FR36" s="24"/>
      <c r="FS36" s="24"/>
      <c r="FT36" s="24"/>
      <c r="FU36" s="24"/>
      <c r="FV36" s="24"/>
      <c r="FW36" s="24"/>
      <c r="FX36" s="24"/>
      <c r="FY36" s="24"/>
      <c r="FZ36" s="24"/>
      <c r="GA36" s="24"/>
      <c r="GB36" s="24"/>
      <c r="GC36" s="24"/>
      <c r="GD36" s="24"/>
      <c r="GE36" s="24"/>
      <c r="GF36" s="24"/>
      <c r="GG36" s="24"/>
      <c r="GH36" s="24"/>
      <c r="GI36" s="24"/>
      <c r="GJ36" s="24"/>
      <c r="GK36" s="24"/>
      <c r="GL36" s="24"/>
      <c r="GM36" s="24"/>
      <c r="GN36" s="24"/>
      <c r="GO36" s="24"/>
      <c r="GP36" s="24"/>
      <c r="GQ36" s="24"/>
      <c r="GR36" s="24"/>
      <c r="GS36" s="24"/>
      <c r="GT36" s="24"/>
      <c r="GU36" s="24"/>
      <c r="GV36" s="24"/>
      <c r="GW36" s="24"/>
      <c r="GX36" s="24"/>
      <c r="GY36" s="24"/>
      <c r="GZ36" s="24"/>
      <c r="HA36" s="24"/>
      <c r="HB36" s="24"/>
      <c r="HC36" s="24"/>
      <c r="HD36" s="24"/>
      <c r="HE36" s="24"/>
      <c r="HF36" s="24"/>
      <c r="HG36" s="24"/>
      <c r="HH36" s="24"/>
      <c r="HI36" s="24"/>
      <c r="HJ36" s="24"/>
      <c r="HK36" s="24"/>
      <c r="HL36" s="24"/>
      <c r="HM36" s="24"/>
      <c r="HN36" s="24"/>
      <c r="HO36" s="24"/>
      <c r="HP36" s="24"/>
      <c r="HQ36" s="24"/>
      <c r="HR36" s="24"/>
      <c r="HS36" s="24"/>
      <c r="HT36" s="24"/>
      <c r="HU36" s="24"/>
      <c r="HV36" s="24"/>
      <c r="HW36" s="24"/>
      <c r="HX36" s="24"/>
      <c r="HY36" s="24"/>
      <c r="HZ36" s="24"/>
      <c r="IA36" s="24"/>
      <c r="IB36" s="24"/>
      <c r="IC36" s="24"/>
      <c r="ID36" s="24"/>
      <c r="IE36" s="24"/>
      <c r="IF36" s="24"/>
      <c r="IG36" s="24"/>
      <c r="IH36" s="24"/>
      <c r="II36" s="24"/>
      <c r="IJ36" s="24"/>
      <c r="IK36" s="24"/>
      <c r="IL36" s="24"/>
      <c r="IM36" s="24"/>
      <c r="IN36" s="24"/>
      <c r="IO36" s="24"/>
      <c r="IP36" s="24"/>
      <c r="IQ36" s="24"/>
      <c r="IR36" s="24"/>
      <c r="IS36" s="24"/>
      <c r="IT36" s="24"/>
      <c r="IU36" s="24"/>
      <c r="IV36" s="24"/>
      <c r="IW36" s="24"/>
      <c r="IX36" s="24"/>
      <c r="IY36" s="24"/>
      <c r="IZ36" s="24"/>
      <c r="JA36" s="24"/>
      <c r="JB36" s="24"/>
      <c r="JC36" s="24"/>
      <c r="JD36" s="24"/>
      <c r="JE36" s="24"/>
      <c r="JF36" s="24"/>
      <c r="JG36" s="24"/>
      <c r="JH36" s="24"/>
      <c r="JI36" s="24"/>
      <c r="JJ36" s="24"/>
      <c r="JK36" s="24"/>
      <c r="JL36" s="24"/>
      <c r="JM36" s="24"/>
      <c r="JN36" s="24"/>
      <c r="JO36" s="24"/>
      <c r="JP36" s="24"/>
      <c r="JQ36" s="24"/>
      <c r="JR36" s="24"/>
      <c r="JS36" s="24"/>
      <c r="JT36" s="24"/>
      <c r="JU36" s="24"/>
      <c r="JV36" s="24"/>
      <c r="JW36" s="24"/>
      <c r="JX36" s="24"/>
      <c r="JY36" s="24"/>
      <c r="JZ36" s="24"/>
      <c r="KA36" s="24"/>
      <c r="KB36" s="24"/>
      <c r="KC36" s="24"/>
      <c r="KD36" s="24"/>
      <c r="KE36" s="24"/>
      <c r="KF36" s="24"/>
      <c r="KG36" s="24"/>
      <c r="KH36" s="24"/>
      <c r="KI36" s="24"/>
      <c r="KJ36" s="24"/>
      <c r="KK36" s="24"/>
      <c r="KL36" s="24"/>
      <c r="KM36" s="24"/>
      <c r="KN36" s="24"/>
      <c r="KO36" s="24"/>
      <c r="KP36" s="24"/>
      <c r="KQ36" s="24"/>
      <c r="KR36" s="24"/>
      <c r="KS36" s="24"/>
      <c r="KT36" s="24"/>
      <c r="KU36" s="24"/>
      <c r="KV36" s="24"/>
      <c r="KW36" s="24"/>
      <c r="KX36" s="24"/>
      <c r="KY36" s="24"/>
      <c r="KZ36" s="24"/>
      <c r="LA36" s="24"/>
      <c r="LB36" s="24"/>
      <c r="LC36" s="24"/>
      <c r="LD36" s="24"/>
      <c r="LE36" s="24"/>
      <c r="LF36" s="24"/>
      <c r="LG36" s="24"/>
      <c r="LH36" s="24"/>
      <c r="LI36" s="24"/>
      <c r="LJ36" s="24"/>
      <c r="LK36" s="24"/>
      <c r="LL36" s="24"/>
      <c r="LM36" s="24"/>
      <c r="LN36" s="24"/>
      <c r="LO36" s="24"/>
      <c r="LP36" s="24"/>
      <c r="LQ36" s="24"/>
      <c r="LR36" s="24"/>
      <c r="LS36" s="24"/>
      <c r="LT36" s="24"/>
      <c r="LU36" s="24"/>
      <c r="LV36" s="24"/>
      <c r="LW36" s="24"/>
      <c r="LX36" s="24"/>
      <c r="LY36" s="24"/>
      <c r="LZ36" s="24"/>
      <c r="MA36" s="24"/>
      <c r="MB36" s="24"/>
      <c r="MC36" s="24"/>
      <c r="MD36" s="24"/>
      <c r="ME36" s="24"/>
      <c r="MF36" s="24"/>
      <c r="MG36" s="24"/>
      <c r="MH36" s="24"/>
      <c r="MI36" s="24"/>
      <c r="MJ36" s="24"/>
      <c r="MK36" s="24"/>
      <c r="ML36" s="24"/>
      <c r="MM36" s="24"/>
      <c r="MN36" s="24"/>
      <c r="MO36" s="24"/>
      <c r="MP36" s="24"/>
      <c r="MQ36" s="24"/>
      <c r="MR36" s="24"/>
      <c r="MS36" s="24"/>
      <c r="MT36" s="24"/>
      <c r="MU36" s="24"/>
      <c r="MV36" s="24"/>
      <c r="MW36" s="24"/>
      <c r="MX36" s="24"/>
      <c r="MY36" s="24"/>
      <c r="MZ36" s="24"/>
      <c r="NA36" s="24"/>
      <c r="NB36" s="24"/>
      <c r="NC36" s="24"/>
      <c r="ND36" s="24"/>
      <c r="NE36" s="24"/>
      <c r="NF36" s="24"/>
      <c r="NG36" s="24"/>
      <c r="NH36" s="24"/>
      <c r="NI36" s="24"/>
      <c r="NJ36" s="24"/>
      <c r="NK36" s="24"/>
      <c r="NL36" s="24"/>
      <c r="NM36" s="24"/>
      <c r="NN36" s="24"/>
      <c r="NO36" s="24"/>
      <c r="NP36" s="24"/>
      <c r="NQ36" s="24"/>
      <c r="NR36" s="24"/>
      <c r="NS36" s="24"/>
      <c r="NT36" s="24"/>
      <c r="NU36" s="24"/>
      <c r="NV36" s="24"/>
      <c r="NW36" s="24"/>
      <c r="NX36" s="24"/>
      <c r="NY36" s="24"/>
      <c r="NZ36" s="24"/>
      <c r="OA36" s="24"/>
      <c r="OB36" s="24"/>
      <c r="OC36" s="24"/>
      <c r="OD36" s="24"/>
      <c r="OE36" s="24"/>
      <c r="OF36" s="24"/>
      <c r="OG36" s="24"/>
      <c r="OH36" s="24"/>
      <c r="OI36" s="24"/>
      <c r="OJ36" s="24"/>
      <c r="OK36" s="24"/>
      <c r="OL36" s="24"/>
      <c r="OM36" s="24"/>
      <c r="ON36" s="24"/>
      <c r="OO36" s="24"/>
      <c r="OP36" s="24"/>
      <c r="OQ36" s="24"/>
      <c r="OR36" s="24"/>
      <c r="OS36" s="24"/>
      <c r="OT36" s="24"/>
      <c r="OU36" s="24"/>
      <c r="OV36" s="24"/>
      <c r="OW36" s="24"/>
      <c r="OX36" s="24"/>
      <c r="OY36" s="24"/>
      <c r="OZ36" s="24"/>
      <c r="PA36" s="24"/>
      <c r="PB36" s="24"/>
      <c r="PC36" s="24"/>
      <c r="PD36" s="24"/>
      <c r="PE36" s="24"/>
      <c r="PF36" s="24"/>
      <c r="PG36" s="24"/>
      <c r="PH36" s="24"/>
      <c r="PI36" s="24"/>
      <c r="PJ36" s="24"/>
      <c r="PK36" s="24"/>
      <c r="PL36" s="24"/>
      <c r="PM36" s="24"/>
      <c r="PN36" s="24"/>
      <c r="PO36" s="24"/>
      <c r="PP36" s="24"/>
      <c r="PQ36" s="24"/>
      <c r="PR36" s="24"/>
      <c r="PS36" s="24"/>
      <c r="PT36" s="24"/>
      <c r="PU36" s="24"/>
      <c r="PV36" s="24"/>
      <c r="PW36" s="24"/>
      <c r="PX36" s="24"/>
      <c r="PY36" s="24"/>
      <c r="PZ36" s="24"/>
      <c r="QA36" s="24"/>
      <c r="QB36" s="24"/>
      <c r="QC36" s="24"/>
      <c r="QD36" s="24"/>
      <c r="QE36" s="24"/>
      <c r="QF36" s="24"/>
      <c r="QG36" s="24"/>
      <c r="QH36" s="24"/>
      <c r="QI36" s="24"/>
      <c r="QJ36" s="24"/>
      <c r="QK36" s="24"/>
      <c r="QL36" s="24"/>
      <c r="QM36" s="24"/>
      <c r="QN36" s="24"/>
      <c r="QO36" s="24"/>
      <c r="QP36" s="24"/>
      <c r="QQ36" s="24"/>
      <c r="QR36" s="24"/>
      <c r="QS36" s="24"/>
      <c r="QT36" s="24"/>
      <c r="QU36" s="24"/>
      <c r="QV36" s="24"/>
      <c r="QW36" s="24"/>
      <c r="QX36" s="24"/>
      <c r="QY36" s="24"/>
      <c r="QZ36" s="24"/>
      <c r="RA36" s="24"/>
      <c r="RB36" s="24"/>
      <c r="RC36" s="24"/>
      <c r="RD36" s="24"/>
      <c r="RE36" s="24"/>
      <c r="RF36" s="24"/>
      <c r="RG36" s="24"/>
      <c r="RH36" s="24"/>
      <c r="RI36" s="24"/>
      <c r="RJ36" s="24"/>
      <c r="RK36" s="24"/>
      <c r="RL36" s="24"/>
      <c r="RM36" s="24"/>
      <c r="RN36" s="24"/>
      <c r="RO36" s="24"/>
      <c r="RP36" s="24"/>
      <c r="RQ36" s="24"/>
      <c r="RR36" s="24"/>
      <c r="RS36" s="24"/>
      <c r="RT36" s="24"/>
      <c r="RU36" s="24"/>
      <c r="RV36" s="24"/>
      <c r="RW36" s="24"/>
      <c r="RX36" s="24"/>
      <c r="RY36" s="24"/>
      <c r="RZ36" s="24"/>
      <c r="SA36" s="24"/>
      <c r="SB36" s="24"/>
      <c r="SC36" s="24"/>
      <c r="SD36" s="24"/>
      <c r="SE36" s="24"/>
      <c r="SF36" s="24"/>
      <c r="SG36" s="24"/>
      <c r="SH36" s="24"/>
      <c r="SI36" s="24"/>
      <c r="SJ36" s="24"/>
      <c r="SK36" s="24"/>
      <c r="SL36" s="24"/>
      <c r="SM36" s="24"/>
      <c r="SN36" s="24"/>
      <c r="SO36" s="24"/>
      <c r="SP36" s="24"/>
      <c r="SQ36" s="24"/>
      <c r="SR36" s="24"/>
      <c r="SS36" s="24"/>
      <c r="ST36" s="24"/>
      <c r="SU36" s="24"/>
      <c r="SV36" s="24"/>
      <c r="SW36" s="24"/>
      <c r="SX36" s="24"/>
      <c r="SY36" s="24"/>
      <c r="SZ36" s="24"/>
      <c r="TA36" s="24"/>
      <c r="TB36" s="24"/>
      <c r="TC36" s="24"/>
      <c r="TD36" s="24"/>
      <c r="TE36" s="24"/>
      <c r="TF36" s="24"/>
      <c r="TG36" s="24"/>
      <c r="TH36" s="24"/>
      <c r="TI36" s="24"/>
      <c r="TJ36" s="24"/>
      <c r="TK36" s="24"/>
      <c r="TL36" s="24"/>
      <c r="TM36" s="24"/>
      <c r="TN36" s="24"/>
      <c r="TO36" s="24"/>
      <c r="TP36" s="24"/>
      <c r="TQ36" s="24"/>
      <c r="TR36" s="24"/>
      <c r="TS36" s="24"/>
      <c r="TT36" s="24"/>
      <c r="TU36" s="24"/>
      <c r="TV36" s="24"/>
      <c r="TW36" s="24"/>
      <c r="TX36" s="24"/>
      <c r="TY36" s="24"/>
      <c r="TZ36" s="24"/>
      <c r="UA36" s="24"/>
      <c r="UB36" s="24"/>
      <c r="UC36" s="24"/>
      <c r="UD36" s="24"/>
      <c r="UE36" s="24"/>
      <c r="UF36" s="24"/>
      <c r="UG36" s="24"/>
      <c r="UH36" s="24"/>
      <c r="UI36" s="24"/>
      <c r="UJ36" s="24"/>
      <c r="UK36" s="24"/>
      <c r="UL36" s="24"/>
      <c r="UM36" s="24"/>
      <c r="UN36" s="24"/>
      <c r="UO36" s="24"/>
      <c r="UP36" s="24"/>
      <c r="UQ36" s="24"/>
      <c r="UR36" s="24"/>
      <c r="US36" s="24"/>
      <c r="UT36" s="24"/>
      <c r="UU36" s="24"/>
      <c r="UV36" s="24"/>
      <c r="UW36" s="24"/>
      <c r="UX36" s="24"/>
      <c r="UY36" s="24"/>
      <c r="UZ36" s="24"/>
      <c r="VA36" s="24"/>
      <c r="VB36" s="24"/>
      <c r="VC36" s="24"/>
      <c r="VD36" s="24"/>
      <c r="VE36" s="24"/>
      <c r="VF36" s="24"/>
      <c r="VG36" s="24"/>
      <c r="VH36" s="24"/>
      <c r="VI36" s="24"/>
      <c r="VJ36" s="24"/>
      <c r="VK36" s="24"/>
      <c r="VL36" s="24"/>
      <c r="VM36" s="24"/>
      <c r="VN36" s="24"/>
      <c r="VO36" s="24"/>
      <c r="VP36" s="24"/>
      <c r="VQ36" s="24"/>
      <c r="VR36" s="24"/>
      <c r="VS36" s="24"/>
      <c r="VT36" s="24"/>
      <c r="VU36" s="24"/>
      <c r="VV36" s="24"/>
      <c r="VW36" s="24"/>
      <c r="VX36" s="24"/>
      <c r="VY36" s="24"/>
      <c r="VZ36" s="24"/>
      <c r="WA36" s="24"/>
      <c r="WB36" s="24"/>
      <c r="WC36" s="24"/>
      <c r="WD36" s="24"/>
      <c r="WE36" s="24"/>
      <c r="WF36" s="24"/>
      <c r="WG36" s="24"/>
      <c r="WH36" s="24"/>
      <c r="WI36" s="24"/>
      <c r="WJ36" s="24"/>
      <c r="WK36" s="24"/>
      <c r="WL36" s="24"/>
      <c r="WM36" s="24"/>
      <c r="WN36" s="24"/>
      <c r="WO36" s="24"/>
      <c r="WP36" s="24"/>
      <c r="WQ36" s="24"/>
      <c r="WR36" s="24"/>
      <c r="WS36" s="24"/>
      <c r="WT36" s="24"/>
      <c r="WU36" s="24"/>
      <c r="WV36" s="24"/>
      <c r="WW36" s="24"/>
      <c r="WX36" s="24"/>
      <c r="WY36" s="24"/>
      <c r="WZ36" s="24"/>
      <c r="XA36" s="24"/>
      <c r="XB36" s="24"/>
      <c r="XC36" s="24"/>
      <c r="XD36" s="24"/>
      <c r="XE36" s="24"/>
      <c r="XF36" s="24"/>
      <c r="XG36" s="24"/>
      <c r="XH36" s="24"/>
      <c r="XI36" s="24"/>
      <c r="XJ36" s="24"/>
      <c r="XK36" s="24"/>
      <c r="XL36" s="24"/>
      <c r="XM36" s="24"/>
      <c r="XN36" s="24"/>
      <c r="XO36" s="24"/>
      <c r="XP36" s="24"/>
      <c r="XQ36" s="24"/>
      <c r="XR36" s="24"/>
      <c r="XS36" s="24"/>
      <c r="XT36" s="24"/>
      <c r="XU36" s="24"/>
      <c r="XV36" s="24"/>
      <c r="XW36" s="24"/>
      <c r="XX36" s="24"/>
      <c r="XY36" s="24"/>
      <c r="XZ36" s="24"/>
      <c r="YA36" s="24"/>
      <c r="YB36" s="24"/>
      <c r="YC36" s="24"/>
      <c r="YD36" s="24"/>
      <c r="YE36" s="24"/>
      <c r="YF36" s="24"/>
      <c r="YG36" s="24"/>
      <c r="YH36" s="24"/>
      <c r="YI36" s="24"/>
      <c r="YJ36" s="24"/>
      <c r="YK36" s="24"/>
      <c r="YL36" s="24"/>
      <c r="YM36" s="24"/>
      <c r="YN36" s="24"/>
      <c r="YO36" s="24"/>
      <c r="YP36" s="24"/>
      <c r="YQ36" s="24"/>
      <c r="YR36" s="24"/>
      <c r="YS36" s="24"/>
      <c r="YT36" s="24"/>
      <c r="YU36" s="24"/>
      <c r="YV36" s="24"/>
      <c r="YW36" s="24"/>
      <c r="YX36" s="24"/>
      <c r="YY36" s="24"/>
      <c r="YZ36" s="24"/>
      <c r="ZA36" s="24"/>
      <c r="ZB36" s="24"/>
      <c r="ZC36" s="24"/>
      <c r="ZD36" s="24"/>
      <c r="ZE36" s="24"/>
      <c r="ZF36" s="24"/>
      <c r="ZG36" s="24"/>
      <c r="ZH36" s="24"/>
      <c r="ZI36" s="24"/>
      <c r="ZJ36" s="24"/>
      <c r="ZK36" s="24"/>
      <c r="ZL36" s="24"/>
      <c r="ZM36" s="24"/>
      <c r="ZN36" s="24"/>
      <c r="ZO36" s="24"/>
      <c r="ZP36" s="24"/>
      <c r="ZQ36" s="24"/>
      <c r="ZR36" s="24"/>
      <c r="ZS36" s="24"/>
      <c r="ZT36" s="24"/>
      <c r="ZU36" s="24"/>
      <c r="ZV36" s="24"/>
      <c r="ZW36" s="24"/>
      <c r="ZX36" s="24"/>
      <c r="ZY36" s="24"/>
      <c r="ZZ36" s="24"/>
      <c r="AAA36" s="24"/>
      <c r="AAB36" s="24"/>
      <c r="AAC36" s="24"/>
      <c r="AAD36" s="24"/>
      <c r="AAE36" s="24"/>
      <c r="AAF36" s="24"/>
      <c r="AAG36" s="24"/>
      <c r="AAH36" s="24"/>
      <c r="AAI36" s="24"/>
      <c r="AAJ36" s="24"/>
      <c r="AAK36" s="24"/>
      <c r="AAL36" s="24"/>
      <c r="AAM36" s="24"/>
      <c r="AAN36" s="24"/>
      <c r="AAO36" s="24"/>
      <c r="AAP36" s="24"/>
      <c r="AAQ36" s="24"/>
      <c r="AAR36" s="24"/>
      <c r="AAS36" s="24"/>
      <c r="AAT36" s="24"/>
      <c r="AAU36" s="24"/>
      <c r="AAV36" s="24"/>
      <c r="AAW36" s="24"/>
      <c r="AAX36" s="24"/>
      <c r="AAY36" s="24"/>
      <c r="AAZ36" s="24"/>
      <c r="ABA36" s="24"/>
      <c r="ABB36" s="24"/>
      <c r="ABC36" s="24"/>
      <c r="ABD36" s="24"/>
      <c r="ABE36" s="24"/>
      <c r="ABF36" s="24"/>
      <c r="ABG36" s="24"/>
      <c r="ABH36" s="24"/>
      <c r="ABI36" s="24"/>
      <c r="ABJ36" s="24"/>
      <c r="ABK36" s="24"/>
      <c r="ABL36" s="24"/>
      <c r="ABM36" s="24"/>
      <c r="ABN36" s="24"/>
      <c r="ABO36" s="24"/>
      <c r="ABP36" s="24"/>
      <c r="ABQ36" s="24"/>
      <c r="ABR36" s="24"/>
      <c r="ABS36" s="24"/>
      <c r="ABT36" s="24"/>
      <c r="ABU36" s="24"/>
      <c r="ABV36" s="24"/>
      <c r="ABW36" s="24"/>
      <c r="ABX36" s="24"/>
      <c r="ABY36" s="24"/>
      <c r="ABZ36" s="24"/>
      <c r="ACA36" s="24"/>
      <c r="ACB36" s="24"/>
      <c r="ACC36" s="24"/>
      <c r="ACD36" s="24"/>
      <c r="ACE36" s="24"/>
      <c r="ACF36" s="24"/>
      <c r="ACG36" s="24"/>
      <c r="ACH36" s="24"/>
      <c r="ACI36" s="24"/>
      <c r="ACJ36" s="24"/>
      <c r="ACK36" s="24"/>
      <c r="ACL36" s="24"/>
      <c r="ACM36" s="24"/>
      <c r="ACN36" s="24"/>
      <c r="ACO36" s="24"/>
      <c r="ACP36" s="24"/>
      <c r="ACQ36" s="24"/>
      <c r="ACR36" s="24"/>
      <c r="ACS36" s="24"/>
      <c r="ACT36" s="24"/>
      <c r="ACU36" s="24"/>
      <c r="ACV36" s="24"/>
      <c r="ACW36" s="24"/>
      <c r="ACX36" s="24"/>
      <c r="ACY36" s="24"/>
      <c r="ACZ36" s="24"/>
      <c r="ADA36" s="24"/>
      <c r="ADB36" s="24"/>
      <c r="ADC36" s="24"/>
      <c r="ADD36" s="24"/>
      <c r="ADE36" s="24"/>
      <c r="ADF36" s="24"/>
      <c r="ADG36" s="24"/>
      <c r="ADH36" s="24"/>
      <c r="ADI36" s="24"/>
      <c r="ADJ36" s="24"/>
      <c r="ADK36" s="24"/>
      <c r="ADL36" s="24"/>
      <c r="ADM36" s="24"/>
      <c r="ADN36" s="24"/>
      <c r="ADO36" s="24"/>
      <c r="ADP36" s="24"/>
      <c r="ADQ36" s="24"/>
      <c r="ADR36" s="24"/>
      <c r="ADS36" s="24"/>
      <c r="ADT36" s="24"/>
      <c r="ADU36" s="24"/>
      <c r="ADV36" s="24"/>
      <c r="ADW36" s="24"/>
      <c r="ADX36" s="24"/>
      <c r="ADY36" s="24"/>
      <c r="ADZ36" s="24"/>
      <c r="AEA36" s="24"/>
      <c r="AEB36" s="24"/>
      <c r="AEC36" s="24"/>
      <c r="AED36" s="24"/>
      <c r="AEE36" s="24"/>
      <c r="AEF36" s="24"/>
      <c r="AEG36" s="24"/>
      <c r="AEH36" s="24"/>
      <c r="AEI36" s="24"/>
      <c r="AEJ36" s="24"/>
      <c r="AEK36" s="24"/>
      <c r="AEL36" s="24"/>
      <c r="AEM36" s="24"/>
      <c r="AEN36" s="24"/>
      <c r="AEO36" s="24"/>
      <c r="AEP36" s="24"/>
      <c r="AEQ36" s="24"/>
      <c r="AER36" s="24"/>
      <c r="AES36" s="24"/>
      <c r="AET36" s="24"/>
      <c r="AEU36" s="24"/>
      <c r="AEV36" s="24"/>
      <c r="AEW36" s="24"/>
      <c r="AEX36" s="24"/>
      <c r="AEY36" s="24"/>
      <c r="AEZ36" s="24"/>
      <c r="AFA36" s="24"/>
      <c r="AFB36" s="24"/>
      <c r="AFC36" s="24"/>
      <c r="AFD36" s="24"/>
      <c r="AFE36" s="24"/>
      <c r="AFF36" s="24"/>
      <c r="AFG36" s="24"/>
      <c r="AFH36" s="24"/>
      <c r="AFI36" s="24"/>
      <c r="AFJ36" s="24"/>
      <c r="AFK36" s="24"/>
      <c r="AFL36" s="24"/>
      <c r="AFM36" s="24"/>
      <c r="AFN36" s="24"/>
      <c r="AFO36" s="24"/>
      <c r="AFP36" s="24"/>
      <c r="AFQ36" s="24"/>
      <c r="AFR36" s="24"/>
      <c r="AFS36" s="24"/>
      <c r="AFT36" s="24"/>
      <c r="AFU36" s="24"/>
      <c r="AFV36" s="24"/>
      <c r="AFW36" s="24"/>
      <c r="AFX36" s="24"/>
      <c r="AFY36" s="24"/>
      <c r="AFZ36" s="24"/>
      <c r="AGA36" s="24"/>
      <c r="AGB36" s="24"/>
      <c r="AGC36" s="24"/>
      <c r="AGD36" s="24"/>
      <c r="AGE36" s="24"/>
      <c r="AGF36" s="24"/>
      <c r="AGG36" s="24"/>
      <c r="AGH36" s="24"/>
      <c r="AGI36" s="24"/>
      <c r="AGJ36" s="24"/>
      <c r="AGK36" s="24"/>
      <c r="AGL36" s="24"/>
      <c r="AGM36" s="24"/>
      <c r="AGN36" s="24"/>
      <c r="AGO36" s="24"/>
      <c r="AGP36" s="24"/>
      <c r="AGQ36" s="24"/>
      <c r="AGR36" s="24"/>
      <c r="AGS36" s="24"/>
      <c r="AGT36" s="24"/>
      <c r="AGU36" s="24"/>
      <c r="AGV36" s="24"/>
      <c r="AGW36" s="24"/>
      <c r="AGX36" s="24"/>
      <c r="AGY36" s="24"/>
      <c r="AGZ36" s="24"/>
      <c r="AHA36" s="24"/>
      <c r="AHB36" s="24"/>
      <c r="AHC36" s="24"/>
      <c r="AHD36" s="24"/>
      <c r="AHE36" s="24"/>
      <c r="AHF36" s="24"/>
      <c r="AHG36" s="24"/>
      <c r="AHH36" s="24"/>
      <c r="AHI36" s="24"/>
      <c r="AHJ36" s="24"/>
      <c r="AHK36" s="24"/>
      <c r="AHL36" s="24"/>
      <c r="AHM36" s="24"/>
      <c r="AHN36" s="24"/>
      <c r="AHO36" s="24"/>
      <c r="AHP36" s="24"/>
      <c r="AHQ36" s="24"/>
      <c r="AHR36" s="24"/>
      <c r="AHS36" s="24"/>
      <c r="AHT36" s="24"/>
      <c r="AHU36" s="24"/>
      <c r="AHV36" s="24"/>
      <c r="AHW36" s="24"/>
      <c r="AHX36" s="24"/>
      <c r="AHY36" s="24"/>
      <c r="AHZ36" s="24"/>
      <c r="AIA36" s="24"/>
      <c r="AIB36" s="24"/>
      <c r="AIC36" s="24"/>
      <c r="AID36" s="24"/>
      <c r="AIE36" s="24"/>
      <c r="AIF36" s="24"/>
      <c r="AIG36" s="24"/>
      <c r="AIH36" s="24"/>
      <c r="AII36" s="24"/>
      <c r="AIJ36" s="24"/>
      <c r="AIK36" s="24"/>
      <c r="AIL36" s="24"/>
      <c r="AIM36" s="24"/>
      <c r="AIN36" s="24"/>
      <c r="AIO36" s="24"/>
      <c r="AIP36" s="24"/>
      <c r="AIQ36" s="24"/>
      <c r="AIR36" s="24"/>
      <c r="AIS36" s="24"/>
      <c r="AIT36" s="24"/>
      <c r="AIU36" s="24"/>
      <c r="AIV36" s="24"/>
      <c r="AIW36" s="24"/>
      <c r="AIX36" s="24"/>
      <c r="AIY36" s="24"/>
      <c r="AIZ36" s="24"/>
      <c r="AJA36" s="24"/>
      <c r="AJB36" s="24"/>
      <c r="AJC36" s="24"/>
      <c r="AJD36" s="24"/>
      <c r="AJE36" s="24"/>
      <c r="AJF36" s="24"/>
      <c r="AJG36" s="24"/>
      <c r="AJH36" s="24"/>
      <c r="AJI36" s="24"/>
      <c r="AJJ36" s="24"/>
      <c r="AJK36" s="24"/>
      <c r="AJL36" s="24"/>
      <c r="AJM36" s="24"/>
      <c r="AJN36" s="24"/>
      <c r="AJO36" s="24"/>
      <c r="AJP36" s="24"/>
      <c r="AJQ36" s="24"/>
      <c r="AJR36" s="24"/>
      <c r="AJS36" s="24"/>
      <c r="AJT36" s="24"/>
      <c r="AJU36" s="24"/>
      <c r="AJV36" s="24"/>
      <c r="AJW36" s="24"/>
      <c r="AJX36" s="24"/>
      <c r="AJY36" s="24"/>
      <c r="AJZ36" s="24"/>
      <c r="AKA36" s="24"/>
      <c r="AKB36" s="24"/>
      <c r="AKC36" s="24"/>
      <c r="AKD36" s="24"/>
      <c r="AKE36" s="24"/>
      <c r="AKF36" s="24"/>
      <c r="AKG36" s="24"/>
      <c r="AKH36" s="24"/>
      <c r="AKI36" s="24"/>
      <c r="AKJ36" s="24"/>
      <c r="AKK36" s="24"/>
      <c r="AKL36" s="24"/>
      <c r="AKM36" s="24"/>
      <c r="AKN36" s="24"/>
      <c r="AKO36" s="24"/>
      <c r="AKP36" s="24"/>
      <c r="AKQ36" s="24"/>
      <c r="AKR36" s="24"/>
      <c r="AKS36" s="24"/>
      <c r="AKT36" s="24"/>
      <c r="AKU36" s="24"/>
      <c r="AKV36" s="24"/>
      <c r="AKW36" s="24"/>
      <c r="AKX36" s="24"/>
      <c r="AKY36" s="24"/>
      <c r="AKZ36" s="24"/>
      <c r="ALA36" s="24"/>
      <c r="ALB36" s="24"/>
      <c r="ALC36" s="24"/>
      <c r="ALD36" s="24"/>
      <c r="ALE36" s="24"/>
      <c r="ALF36" s="24"/>
      <c r="ALG36" s="24"/>
      <c r="ALH36" s="24"/>
      <c r="ALI36" s="24"/>
      <c r="ALJ36" s="24"/>
      <c r="ALK36" s="24"/>
      <c r="ALL36" s="24"/>
      <c r="ALM36" s="24"/>
      <c r="ALN36" s="24"/>
      <c r="ALO36" s="24"/>
      <c r="ALP36" s="24"/>
      <c r="ALQ36" s="24"/>
      <c r="ALR36" s="24"/>
      <c r="ALS36" s="24"/>
      <c r="ALT36" s="24"/>
      <c r="ALU36" s="24"/>
      <c r="ALV36" s="24"/>
      <c r="ALW36" s="24"/>
      <c r="ALX36" s="24"/>
      <c r="ALY36" s="24"/>
      <c r="ALZ36" s="24"/>
      <c r="AMA36" s="24"/>
      <c r="AMB36" s="24"/>
      <c r="AMC36" s="24"/>
      <c r="AMD36" s="24"/>
      <c r="AME36" s="24"/>
      <c r="AMF36" s="24"/>
      <c r="AMG36" s="24"/>
      <c r="AMH36" s="24"/>
      <c r="AMI36" s="24"/>
      <c r="AMJ36" s="24"/>
      <c r="AMK36" s="24"/>
    </row>
    <row r="37" spans="1:1025" ht="122.25" customHeight="1">
      <c r="A37" s="79" t="s">
        <v>132</v>
      </c>
      <c r="B37" s="98" t="s">
        <v>133</v>
      </c>
      <c r="C37" s="98" t="s">
        <v>54</v>
      </c>
      <c r="D37" s="98">
        <v>9</v>
      </c>
      <c r="E37" s="98">
        <v>9</v>
      </c>
      <c r="F37" s="98">
        <v>9</v>
      </c>
      <c r="G37" s="98">
        <v>9</v>
      </c>
      <c r="H37" s="99" t="s">
        <v>131</v>
      </c>
      <c r="I37" s="98" t="s">
        <v>42</v>
      </c>
      <c r="J37" s="98" t="s">
        <v>97</v>
      </c>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c r="AP37" s="24"/>
      <c r="AQ37" s="24"/>
      <c r="AR37" s="24"/>
      <c r="AS37" s="24"/>
      <c r="AT37" s="24"/>
      <c r="AU37" s="24"/>
      <c r="AV37" s="24"/>
      <c r="AW37" s="24"/>
      <c r="AX37" s="24"/>
      <c r="AY37" s="24"/>
      <c r="AZ37" s="24"/>
      <c r="BA37" s="24"/>
      <c r="BB37" s="24"/>
      <c r="BC37" s="24"/>
      <c r="BD37" s="24"/>
      <c r="BE37" s="24"/>
      <c r="BF37" s="24"/>
      <c r="BG37" s="24"/>
      <c r="BH37" s="24"/>
      <c r="BI37" s="24"/>
      <c r="BJ37" s="24"/>
      <c r="BK37" s="24"/>
      <c r="BL37" s="24"/>
      <c r="BM37" s="24"/>
      <c r="BN37" s="24"/>
      <c r="BO37" s="24"/>
      <c r="BP37" s="24"/>
      <c r="BQ37" s="24"/>
      <c r="BR37" s="24"/>
      <c r="BS37" s="24"/>
      <c r="BT37" s="24"/>
      <c r="BU37" s="24"/>
      <c r="BV37" s="24"/>
      <c r="BW37" s="24"/>
      <c r="BX37" s="24"/>
      <c r="BY37" s="24"/>
      <c r="BZ37" s="24"/>
      <c r="CA37" s="24"/>
      <c r="CB37" s="24"/>
      <c r="CC37" s="24"/>
      <c r="CD37" s="24"/>
      <c r="CE37" s="24"/>
      <c r="CF37" s="24"/>
      <c r="CG37" s="24"/>
      <c r="CH37" s="24"/>
      <c r="CI37" s="24"/>
      <c r="CJ37" s="24"/>
      <c r="CK37" s="24"/>
      <c r="CL37" s="24"/>
      <c r="CM37" s="24"/>
      <c r="CN37" s="24"/>
      <c r="CO37" s="24"/>
      <c r="CP37" s="24"/>
      <c r="CQ37" s="24"/>
      <c r="CR37" s="24"/>
      <c r="CS37" s="24"/>
      <c r="CT37" s="24"/>
      <c r="CU37" s="24"/>
      <c r="CV37" s="24"/>
      <c r="CW37" s="24"/>
      <c r="CX37" s="24"/>
      <c r="CY37" s="24"/>
      <c r="CZ37" s="24"/>
      <c r="DA37" s="24"/>
      <c r="DB37" s="24"/>
      <c r="DC37" s="24"/>
      <c r="DD37" s="24"/>
      <c r="DE37" s="24"/>
      <c r="DF37" s="24"/>
      <c r="DG37" s="24"/>
      <c r="DH37" s="24"/>
      <c r="DI37" s="24"/>
      <c r="DJ37" s="24"/>
      <c r="DK37" s="24"/>
      <c r="DL37" s="24"/>
      <c r="DM37" s="24"/>
      <c r="DN37" s="24"/>
      <c r="DO37" s="24"/>
      <c r="DP37" s="24"/>
      <c r="DQ37" s="24"/>
      <c r="DR37" s="24"/>
      <c r="DS37" s="24"/>
      <c r="DT37" s="24"/>
      <c r="DU37" s="24"/>
      <c r="DV37" s="24"/>
      <c r="DW37" s="24"/>
      <c r="DX37" s="24"/>
      <c r="DY37" s="24"/>
      <c r="DZ37" s="24"/>
      <c r="EA37" s="24"/>
      <c r="EB37" s="24"/>
      <c r="EC37" s="24"/>
      <c r="ED37" s="24"/>
      <c r="EE37" s="24"/>
      <c r="EF37" s="24"/>
      <c r="EG37" s="24"/>
      <c r="EH37" s="24"/>
      <c r="EI37" s="24"/>
      <c r="EJ37" s="24"/>
      <c r="EK37" s="24"/>
      <c r="EL37" s="24"/>
      <c r="EM37" s="24"/>
      <c r="EN37" s="24"/>
      <c r="EO37" s="24"/>
      <c r="EP37" s="24"/>
      <c r="EQ37" s="24"/>
      <c r="ER37" s="24"/>
      <c r="ES37" s="24"/>
      <c r="ET37" s="24"/>
      <c r="EU37" s="24"/>
      <c r="EV37" s="24"/>
      <c r="EW37" s="24"/>
      <c r="EX37" s="24"/>
      <c r="EY37" s="24"/>
      <c r="EZ37" s="24"/>
      <c r="FA37" s="24"/>
      <c r="FB37" s="24"/>
      <c r="FC37" s="24"/>
      <c r="FD37" s="24"/>
      <c r="FE37" s="24"/>
      <c r="FF37" s="24"/>
      <c r="FG37" s="24"/>
      <c r="FH37" s="24"/>
      <c r="FI37" s="24"/>
      <c r="FJ37" s="24"/>
      <c r="FK37" s="24"/>
      <c r="FL37" s="24"/>
      <c r="FM37" s="24"/>
      <c r="FN37" s="24"/>
      <c r="FO37" s="24"/>
      <c r="FP37" s="24"/>
      <c r="FQ37" s="24"/>
      <c r="FR37" s="24"/>
      <c r="FS37" s="24"/>
      <c r="FT37" s="24"/>
      <c r="FU37" s="24"/>
      <c r="FV37" s="24"/>
      <c r="FW37" s="24"/>
      <c r="FX37" s="24"/>
      <c r="FY37" s="24"/>
      <c r="FZ37" s="24"/>
      <c r="GA37" s="24"/>
      <c r="GB37" s="24"/>
      <c r="GC37" s="24"/>
      <c r="GD37" s="24"/>
      <c r="GE37" s="24"/>
      <c r="GF37" s="24"/>
      <c r="GG37" s="24"/>
      <c r="GH37" s="24"/>
      <c r="GI37" s="24"/>
      <c r="GJ37" s="24"/>
      <c r="GK37" s="24"/>
      <c r="GL37" s="24"/>
      <c r="GM37" s="24"/>
      <c r="GN37" s="24"/>
      <c r="GO37" s="24"/>
      <c r="GP37" s="24"/>
      <c r="GQ37" s="24"/>
      <c r="GR37" s="24"/>
      <c r="GS37" s="24"/>
      <c r="GT37" s="24"/>
      <c r="GU37" s="24"/>
      <c r="GV37" s="24"/>
      <c r="GW37" s="24"/>
      <c r="GX37" s="24"/>
      <c r="GY37" s="24"/>
      <c r="GZ37" s="24"/>
      <c r="HA37" s="24"/>
      <c r="HB37" s="24"/>
      <c r="HC37" s="24"/>
      <c r="HD37" s="24"/>
      <c r="HE37" s="24"/>
      <c r="HF37" s="24"/>
      <c r="HG37" s="24"/>
      <c r="HH37" s="24"/>
      <c r="HI37" s="24"/>
      <c r="HJ37" s="24"/>
      <c r="HK37" s="24"/>
      <c r="HL37" s="24"/>
      <c r="HM37" s="24"/>
      <c r="HN37" s="24"/>
      <c r="HO37" s="24"/>
      <c r="HP37" s="24"/>
      <c r="HQ37" s="24"/>
      <c r="HR37" s="24"/>
      <c r="HS37" s="24"/>
      <c r="HT37" s="24"/>
      <c r="HU37" s="24"/>
      <c r="HV37" s="24"/>
      <c r="HW37" s="24"/>
      <c r="HX37" s="24"/>
      <c r="HY37" s="24"/>
      <c r="HZ37" s="24"/>
      <c r="IA37" s="24"/>
      <c r="IB37" s="24"/>
      <c r="IC37" s="24"/>
      <c r="ID37" s="24"/>
      <c r="IE37" s="24"/>
      <c r="IF37" s="24"/>
      <c r="IG37" s="24"/>
      <c r="IH37" s="24"/>
      <c r="II37" s="24"/>
      <c r="IJ37" s="24"/>
      <c r="IK37" s="24"/>
      <c r="IL37" s="24"/>
      <c r="IM37" s="24"/>
      <c r="IN37" s="24"/>
      <c r="IO37" s="24"/>
      <c r="IP37" s="24"/>
      <c r="IQ37" s="24"/>
      <c r="IR37" s="24"/>
      <c r="IS37" s="24"/>
      <c r="IT37" s="24"/>
      <c r="IU37" s="24"/>
      <c r="IV37" s="24"/>
      <c r="IW37" s="24"/>
      <c r="IX37" s="24"/>
      <c r="IY37" s="24"/>
      <c r="IZ37" s="24"/>
      <c r="JA37" s="24"/>
      <c r="JB37" s="24"/>
      <c r="JC37" s="24"/>
      <c r="JD37" s="24"/>
      <c r="JE37" s="24"/>
      <c r="JF37" s="24"/>
      <c r="JG37" s="24"/>
      <c r="JH37" s="24"/>
      <c r="JI37" s="24"/>
      <c r="JJ37" s="24"/>
      <c r="JK37" s="24"/>
      <c r="JL37" s="24"/>
      <c r="JM37" s="24"/>
      <c r="JN37" s="24"/>
      <c r="JO37" s="24"/>
      <c r="JP37" s="24"/>
      <c r="JQ37" s="24"/>
      <c r="JR37" s="24"/>
      <c r="JS37" s="24"/>
      <c r="JT37" s="24"/>
      <c r="JU37" s="24"/>
      <c r="JV37" s="24"/>
      <c r="JW37" s="24"/>
      <c r="JX37" s="24"/>
      <c r="JY37" s="24"/>
      <c r="JZ37" s="24"/>
      <c r="KA37" s="24"/>
      <c r="KB37" s="24"/>
      <c r="KC37" s="24"/>
      <c r="KD37" s="24"/>
      <c r="KE37" s="24"/>
      <c r="KF37" s="24"/>
      <c r="KG37" s="24"/>
      <c r="KH37" s="24"/>
      <c r="KI37" s="24"/>
      <c r="KJ37" s="24"/>
      <c r="KK37" s="24"/>
      <c r="KL37" s="24"/>
      <c r="KM37" s="24"/>
      <c r="KN37" s="24"/>
      <c r="KO37" s="24"/>
      <c r="KP37" s="24"/>
      <c r="KQ37" s="24"/>
      <c r="KR37" s="24"/>
      <c r="KS37" s="24"/>
      <c r="KT37" s="24"/>
      <c r="KU37" s="24"/>
      <c r="KV37" s="24"/>
      <c r="KW37" s="24"/>
      <c r="KX37" s="24"/>
      <c r="KY37" s="24"/>
      <c r="KZ37" s="24"/>
      <c r="LA37" s="24"/>
      <c r="LB37" s="24"/>
      <c r="LC37" s="24"/>
      <c r="LD37" s="24"/>
      <c r="LE37" s="24"/>
      <c r="LF37" s="24"/>
      <c r="LG37" s="24"/>
      <c r="LH37" s="24"/>
      <c r="LI37" s="24"/>
      <c r="LJ37" s="24"/>
      <c r="LK37" s="24"/>
      <c r="LL37" s="24"/>
      <c r="LM37" s="24"/>
      <c r="LN37" s="24"/>
      <c r="LO37" s="24"/>
      <c r="LP37" s="24"/>
      <c r="LQ37" s="24"/>
      <c r="LR37" s="24"/>
      <c r="LS37" s="24"/>
      <c r="LT37" s="24"/>
      <c r="LU37" s="24"/>
      <c r="LV37" s="24"/>
      <c r="LW37" s="24"/>
      <c r="LX37" s="24"/>
      <c r="LY37" s="24"/>
      <c r="LZ37" s="24"/>
      <c r="MA37" s="24"/>
      <c r="MB37" s="24"/>
      <c r="MC37" s="24"/>
      <c r="MD37" s="24"/>
      <c r="ME37" s="24"/>
      <c r="MF37" s="24"/>
      <c r="MG37" s="24"/>
      <c r="MH37" s="24"/>
      <c r="MI37" s="24"/>
      <c r="MJ37" s="24"/>
      <c r="MK37" s="24"/>
      <c r="ML37" s="24"/>
      <c r="MM37" s="24"/>
      <c r="MN37" s="24"/>
      <c r="MO37" s="24"/>
      <c r="MP37" s="24"/>
      <c r="MQ37" s="24"/>
      <c r="MR37" s="24"/>
      <c r="MS37" s="24"/>
      <c r="MT37" s="24"/>
      <c r="MU37" s="24"/>
      <c r="MV37" s="24"/>
      <c r="MW37" s="24"/>
      <c r="MX37" s="24"/>
      <c r="MY37" s="24"/>
      <c r="MZ37" s="24"/>
      <c r="NA37" s="24"/>
      <c r="NB37" s="24"/>
      <c r="NC37" s="24"/>
      <c r="ND37" s="24"/>
      <c r="NE37" s="24"/>
      <c r="NF37" s="24"/>
      <c r="NG37" s="24"/>
      <c r="NH37" s="24"/>
      <c r="NI37" s="24"/>
      <c r="NJ37" s="24"/>
      <c r="NK37" s="24"/>
      <c r="NL37" s="24"/>
      <c r="NM37" s="24"/>
      <c r="NN37" s="24"/>
      <c r="NO37" s="24"/>
      <c r="NP37" s="24"/>
      <c r="NQ37" s="24"/>
      <c r="NR37" s="24"/>
      <c r="NS37" s="24"/>
      <c r="NT37" s="24"/>
      <c r="NU37" s="24"/>
      <c r="NV37" s="24"/>
      <c r="NW37" s="24"/>
      <c r="NX37" s="24"/>
      <c r="NY37" s="24"/>
      <c r="NZ37" s="24"/>
      <c r="OA37" s="24"/>
      <c r="OB37" s="24"/>
      <c r="OC37" s="24"/>
      <c r="OD37" s="24"/>
      <c r="OE37" s="24"/>
      <c r="OF37" s="24"/>
      <c r="OG37" s="24"/>
      <c r="OH37" s="24"/>
      <c r="OI37" s="24"/>
      <c r="OJ37" s="24"/>
      <c r="OK37" s="24"/>
      <c r="OL37" s="24"/>
      <c r="OM37" s="24"/>
      <c r="ON37" s="24"/>
      <c r="OO37" s="24"/>
      <c r="OP37" s="24"/>
      <c r="OQ37" s="24"/>
      <c r="OR37" s="24"/>
      <c r="OS37" s="24"/>
      <c r="OT37" s="24"/>
      <c r="OU37" s="24"/>
      <c r="OV37" s="24"/>
      <c r="OW37" s="24"/>
      <c r="OX37" s="24"/>
      <c r="OY37" s="24"/>
      <c r="OZ37" s="24"/>
      <c r="PA37" s="24"/>
      <c r="PB37" s="24"/>
      <c r="PC37" s="24"/>
      <c r="PD37" s="24"/>
      <c r="PE37" s="24"/>
      <c r="PF37" s="24"/>
      <c r="PG37" s="24"/>
      <c r="PH37" s="24"/>
      <c r="PI37" s="24"/>
      <c r="PJ37" s="24"/>
      <c r="PK37" s="24"/>
      <c r="PL37" s="24"/>
      <c r="PM37" s="24"/>
      <c r="PN37" s="24"/>
      <c r="PO37" s="24"/>
      <c r="PP37" s="24"/>
      <c r="PQ37" s="24"/>
      <c r="PR37" s="24"/>
      <c r="PS37" s="24"/>
      <c r="PT37" s="24"/>
      <c r="PU37" s="24"/>
      <c r="PV37" s="24"/>
      <c r="PW37" s="24"/>
      <c r="PX37" s="24"/>
      <c r="PY37" s="24"/>
      <c r="PZ37" s="24"/>
      <c r="QA37" s="24"/>
      <c r="QB37" s="24"/>
      <c r="QC37" s="24"/>
      <c r="QD37" s="24"/>
      <c r="QE37" s="24"/>
      <c r="QF37" s="24"/>
      <c r="QG37" s="24"/>
      <c r="QH37" s="24"/>
      <c r="QI37" s="24"/>
      <c r="QJ37" s="24"/>
      <c r="QK37" s="24"/>
      <c r="QL37" s="24"/>
      <c r="QM37" s="24"/>
      <c r="QN37" s="24"/>
      <c r="QO37" s="24"/>
      <c r="QP37" s="24"/>
      <c r="QQ37" s="24"/>
      <c r="QR37" s="24"/>
      <c r="QS37" s="24"/>
      <c r="QT37" s="24"/>
      <c r="QU37" s="24"/>
      <c r="QV37" s="24"/>
      <c r="QW37" s="24"/>
      <c r="QX37" s="24"/>
      <c r="QY37" s="24"/>
      <c r="QZ37" s="24"/>
      <c r="RA37" s="24"/>
      <c r="RB37" s="24"/>
      <c r="RC37" s="24"/>
      <c r="RD37" s="24"/>
      <c r="RE37" s="24"/>
      <c r="RF37" s="24"/>
      <c r="RG37" s="24"/>
      <c r="RH37" s="24"/>
      <c r="RI37" s="24"/>
      <c r="RJ37" s="24"/>
      <c r="RK37" s="24"/>
      <c r="RL37" s="24"/>
      <c r="RM37" s="24"/>
      <c r="RN37" s="24"/>
      <c r="RO37" s="24"/>
      <c r="RP37" s="24"/>
      <c r="RQ37" s="24"/>
      <c r="RR37" s="24"/>
      <c r="RS37" s="24"/>
      <c r="RT37" s="24"/>
      <c r="RU37" s="24"/>
      <c r="RV37" s="24"/>
      <c r="RW37" s="24"/>
      <c r="RX37" s="24"/>
      <c r="RY37" s="24"/>
      <c r="RZ37" s="24"/>
      <c r="SA37" s="24"/>
      <c r="SB37" s="24"/>
      <c r="SC37" s="24"/>
      <c r="SD37" s="24"/>
      <c r="SE37" s="24"/>
      <c r="SF37" s="24"/>
      <c r="SG37" s="24"/>
      <c r="SH37" s="24"/>
      <c r="SI37" s="24"/>
      <c r="SJ37" s="24"/>
      <c r="SK37" s="24"/>
      <c r="SL37" s="24"/>
      <c r="SM37" s="24"/>
      <c r="SN37" s="24"/>
      <c r="SO37" s="24"/>
      <c r="SP37" s="24"/>
      <c r="SQ37" s="24"/>
      <c r="SR37" s="24"/>
      <c r="SS37" s="24"/>
      <c r="ST37" s="24"/>
      <c r="SU37" s="24"/>
      <c r="SV37" s="24"/>
      <c r="SW37" s="24"/>
      <c r="SX37" s="24"/>
      <c r="SY37" s="24"/>
      <c r="SZ37" s="24"/>
      <c r="TA37" s="24"/>
      <c r="TB37" s="24"/>
      <c r="TC37" s="24"/>
      <c r="TD37" s="24"/>
      <c r="TE37" s="24"/>
      <c r="TF37" s="24"/>
      <c r="TG37" s="24"/>
      <c r="TH37" s="24"/>
      <c r="TI37" s="24"/>
      <c r="TJ37" s="24"/>
      <c r="TK37" s="24"/>
      <c r="TL37" s="24"/>
      <c r="TM37" s="24"/>
      <c r="TN37" s="24"/>
      <c r="TO37" s="24"/>
      <c r="TP37" s="24"/>
      <c r="TQ37" s="24"/>
      <c r="TR37" s="24"/>
      <c r="TS37" s="24"/>
      <c r="TT37" s="24"/>
      <c r="TU37" s="24"/>
      <c r="TV37" s="24"/>
      <c r="TW37" s="24"/>
      <c r="TX37" s="24"/>
      <c r="TY37" s="24"/>
      <c r="TZ37" s="24"/>
      <c r="UA37" s="24"/>
      <c r="UB37" s="24"/>
      <c r="UC37" s="24"/>
      <c r="UD37" s="24"/>
      <c r="UE37" s="24"/>
      <c r="UF37" s="24"/>
      <c r="UG37" s="24"/>
      <c r="UH37" s="24"/>
      <c r="UI37" s="24"/>
      <c r="UJ37" s="24"/>
      <c r="UK37" s="24"/>
      <c r="UL37" s="24"/>
      <c r="UM37" s="24"/>
      <c r="UN37" s="24"/>
      <c r="UO37" s="24"/>
      <c r="UP37" s="24"/>
      <c r="UQ37" s="24"/>
      <c r="UR37" s="24"/>
      <c r="US37" s="24"/>
      <c r="UT37" s="24"/>
      <c r="UU37" s="24"/>
      <c r="UV37" s="24"/>
      <c r="UW37" s="24"/>
      <c r="UX37" s="24"/>
      <c r="UY37" s="24"/>
      <c r="UZ37" s="24"/>
      <c r="VA37" s="24"/>
      <c r="VB37" s="24"/>
      <c r="VC37" s="24"/>
      <c r="VD37" s="24"/>
      <c r="VE37" s="24"/>
      <c r="VF37" s="24"/>
      <c r="VG37" s="24"/>
      <c r="VH37" s="24"/>
      <c r="VI37" s="24"/>
      <c r="VJ37" s="24"/>
      <c r="VK37" s="24"/>
      <c r="VL37" s="24"/>
      <c r="VM37" s="24"/>
      <c r="VN37" s="24"/>
      <c r="VO37" s="24"/>
      <c r="VP37" s="24"/>
      <c r="VQ37" s="24"/>
      <c r="VR37" s="24"/>
      <c r="VS37" s="24"/>
      <c r="VT37" s="24"/>
      <c r="VU37" s="24"/>
      <c r="VV37" s="24"/>
      <c r="VW37" s="24"/>
      <c r="VX37" s="24"/>
      <c r="VY37" s="24"/>
      <c r="VZ37" s="24"/>
      <c r="WA37" s="24"/>
      <c r="WB37" s="24"/>
      <c r="WC37" s="24"/>
      <c r="WD37" s="24"/>
      <c r="WE37" s="24"/>
      <c r="WF37" s="24"/>
      <c r="WG37" s="24"/>
      <c r="WH37" s="24"/>
      <c r="WI37" s="24"/>
      <c r="WJ37" s="24"/>
      <c r="WK37" s="24"/>
      <c r="WL37" s="24"/>
      <c r="WM37" s="24"/>
      <c r="WN37" s="24"/>
      <c r="WO37" s="24"/>
      <c r="WP37" s="24"/>
      <c r="WQ37" s="24"/>
      <c r="WR37" s="24"/>
      <c r="WS37" s="24"/>
      <c r="WT37" s="24"/>
      <c r="WU37" s="24"/>
      <c r="WV37" s="24"/>
      <c r="WW37" s="24"/>
      <c r="WX37" s="24"/>
      <c r="WY37" s="24"/>
      <c r="WZ37" s="24"/>
      <c r="XA37" s="24"/>
      <c r="XB37" s="24"/>
      <c r="XC37" s="24"/>
      <c r="XD37" s="24"/>
      <c r="XE37" s="24"/>
      <c r="XF37" s="24"/>
      <c r="XG37" s="24"/>
      <c r="XH37" s="24"/>
      <c r="XI37" s="24"/>
      <c r="XJ37" s="24"/>
      <c r="XK37" s="24"/>
      <c r="XL37" s="24"/>
      <c r="XM37" s="24"/>
      <c r="XN37" s="24"/>
      <c r="XO37" s="24"/>
      <c r="XP37" s="24"/>
      <c r="XQ37" s="24"/>
      <c r="XR37" s="24"/>
      <c r="XS37" s="24"/>
      <c r="XT37" s="24"/>
      <c r="XU37" s="24"/>
      <c r="XV37" s="24"/>
      <c r="XW37" s="24"/>
      <c r="XX37" s="24"/>
      <c r="XY37" s="24"/>
      <c r="XZ37" s="24"/>
      <c r="YA37" s="24"/>
      <c r="YB37" s="24"/>
      <c r="YC37" s="24"/>
      <c r="YD37" s="24"/>
      <c r="YE37" s="24"/>
      <c r="YF37" s="24"/>
      <c r="YG37" s="24"/>
      <c r="YH37" s="24"/>
      <c r="YI37" s="24"/>
      <c r="YJ37" s="24"/>
      <c r="YK37" s="24"/>
      <c r="YL37" s="24"/>
      <c r="YM37" s="24"/>
      <c r="YN37" s="24"/>
      <c r="YO37" s="24"/>
      <c r="YP37" s="24"/>
      <c r="YQ37" s="24"/>
      <c r="YR37" s="24"/>
      <c r="YS37" s="24"/>
      <c r="YT37" s="24"/>
      <c r="YU37" s="24"/>
      <c r="YV37" s="24"/>
      <c r="YW37" s="24"/>
      <c r="YX37" s="24"/>
      <c r="YY37" s="24"/>
      <c r="YZ37" s="24"/>
      <c r="ZA37" s="24"/>
      <c r="ZB37" s="24"/>
      <c r="ZC37" s="24"/>
      <c r="ZD37" s="24"/>
      <c r="ZE37" s="24"/>
      <c r="ZF37" s="24"/>
      <c r="ZG37" s="24"/>
      <c r="ZH37" s="24"/>
      <c r="ZI37" s="24"/>
      <c r="ZJ37" s="24"/>
      <c r="ZK37" s="24"/>
      <c r="ZL37" s="24"/>
      <c r="ZM37" s="24"/>
      <c r="ZN37" s="24"/>
      <c r="ZO37" s="24"/>
      <c r="ZP37" s="24"/>
      <c r="ZQ37" s="24"/>
      <c r="ZR37" s="24"/>
      <c r="ZS37" s="24"/>
      <c r="ZT37" s="24"/>
      <c r="ZU37" s="24"/>
      <c r="ZV37" s="24"/>
      <c r="ZW37" s="24"/>
      <c r="ZX37" s="24"/>
      <c r="ZY37" s="24"/>
      <c r="ZZ37" s="24"/>
      <c r="AAA37" s="24"/>
      <c r="AAB37" s="24"/>
      <c r="AAC37" s="24"/>
      <c r="AAD37" s="24"/>
      <c r="AAE37" s="24"/>
      <c r="AAF37" s="24"/>
      <c r="AAG37" s="24"/>
      <c r="AAH37" s="24"/>
      <c r="AAI37" s="24"/>
      <c r="AAJ37" s="24"/>
      <c r="AAK37" s="24"/>
      <c r="AAL37" s="24"/>
      <c r="AAM37" s="24"/>
      <c r="AAN37" s="24"/>
      <c r="AAO37" s="24"/>
      <c r="AAP37" s="24"/>
      <c r="AAQ37" s="24"/>
      <c r="AAR37" s="24"/>
      <c r="AAS37" s="24"/>
      <c r="AAT37" s="24"/>
      <c r="AAU37" s="24"/>
      <c r="AAV37" s="24"/>
      <c r="AAW37" s="24"/>
      <c r="AAX37" s="24"/>
      <c r="AAY37" s="24"/>
      <c r="AAZ37" s="24"/>
      <c r="ABA37" s="24"/>
      <c r="ABB37" s="24"/>
      <c r="ABC37" s="24"/>
      <c r="ABD37" s="24"/>
      <c r="ABE37" s="24"/>
      <c r="ABF37" s="24"/>
      <c r="ABG37" s="24"/>
      <c r="ABH37" s="24"/>
      <c r="ABI37" s="24"/>
      <c r="ABJ37" s="24"/>
      <c r="ABK37" s="24"/>
      <c r="ABL37" s="24"/>
      <c r="ABM37" s="24"/>
      <c r="ABN37" s="24"/>
      <c r="ABO37" s="24"/>
      <c r="ABP37" s="24"/>
      <c r="ABQ37" s="24"/>
      <c r="ABR37" s="24"/>
      <c r="ABS37" s="24"/>
      <c r="ABT37" s="24"/>
      <c r="ABU37" s="24"/>
      <c r="ABV37" s="24"/>
      <c r="ABW37" s="24"/>
      <c r="ABX37" s="24"/>
      <c r="ABY37" s="24"/>
      <c r="ABZ37" s="24"/>
      <c r="ACA37" s="24"/>
      <c r="ACB37" s="24"/>
      <c r="ACC37" s="24"/>
      <c r="ACD37" s="24"/>
      <c r="ACE37" s="24"/>
      <c r="ACF37" s="24"/>
      <c r="ACG37" s="24"/>
      <c r="ACH37" s="24"/>
      <c r="ACI37" s="24"/>
      <c r="ACJ37" s="24"/>
      <c r="ACK37" s="24"/>
      <c r="ACL37" s="24"/>
      <c r="ACM37" s="24"/>
      <c r="ACN37" s="24"/>
      <c r="ACO37" s="24"/>
      <c r="ACP37" s="24"/>
      <c r="ACQ37" s="24"/>
      <c r="ACR37" s="24"/>
      <c r="ACS37" s="24"/>
      <c r="ACT37" s="24"/>
      <c r="ACU37" s="24"/>
      <c r="ACV37" s="24"/>
      <c r="ACW37" s="24"/>
      <c r="ACX37" s="24"/>
      <c r="ACY37" s="24"/>
      <c r="ACZ37" s="24"/>
      <c r="ADA37" s="24"/>
      <c r="ADB37" s="24"/>
      <c r="ADC37" s="24"/>
      <c r="ADD37" s="24"/>
      <c r="ADE37" s="24"/>
      <c r="ADF37" s="24"/>
      <c r="ADG37" s="24"/>
      <c r="ADH37" s="24"/>
      <c r="ADI37" s="24"/>
      <c r="ADJ37" s="24"/>
      <c r="ADK37" s="24"/>
      <c r="ADL37" s="24"/>
      <c r="ADM37" s="24"/>
      <c r="ADN37" s="24"/>
      <c r="ADO37" s="24"/>
      <c r="ADP37" s="24"/>
      <c r="ADQ37" s="24"/>
      <c r="ADR37" s="24"/>
      <c r="ADS37" s="24"/>
      <c r="ADT37" s="24"/>
      <c r="ADU37" s="24"/>
      <c r="ADV37" s="24"/>
      <c r="ADW37" s="24"/>
      <c r="ADX37" s="24"/>
      <c r="ADY37" s="24"/>
      <c r="ADZ37" s="24"/>
      <c r="AEA37" s="24"/>
      <c r="AEB37" s="24"/>
      <c r="AEC37" s="24"/>
      <c r="AED37" s="24"/>
      <c r="AEE37" s="24"/>
      <c r="AEF37" s="24"/>
      <c r="AEG37" s="24"/>
      <c r="AEH37" s="24"/>
      <c r="AEI37" s="24"/>
      <c r="AEJ37" s="24"/>
      <c r="AEK37" s="24"/>
      <c r="AEL37" s="24"/>
      <c r="AEM37" s="24"/>
      <c r="AEN37" s="24"/>
      <c r="AEO37" s="24"/>
      <c r="AEP37" s="24"/>
      <c r="AEQ37" s="24"/>
      <c r="AER37" s="24"/>
      <c r="AES37" s="24"/>
      <c r="AET37" s="24"/>
      <c r="AEU37" s="24"/>
      <c r="AEV37" s="24"/>
      <c r="AEW37" s="24"/>
      <c r="AEX37" s="24"/>
      <c r="AEY37" s="24"/>
      <c r="AEZ37" s="24"/>
      <c r="AFA37" s="24"/>
      <c r="AFB37" s="24"/>
      <c r="AFC37" s="24"/>
      <c r="AFD37" s="24"/>
      <c r="AFE37" s="24"/>
      <c r="AFF37" s="24"/>
      <c r="AFG37" s="24"/>
      <c r="AFH37" s="24"/>
      <c r="AFI37" s="24"/>
      <c r="AFJ37" s="24"/>
      <c r="AFK37" s="24"/>
      <c r="AFL37" s="24"/>
      <c r="AFM37" s="24"/>
      <c r="AFN37" s="24"/>
      <c r="AFO37" s="24"/>
      <c r="AFP37" s="24"/>
      <c r="AFQ37" s="24"/>
      <c r="AFR37" s="24"/>
      <c r="AFS37" s="24"/>
      <c r="AFT37" s="24"/>
      <c r="AFU37" s="24"/>
      <c r="AFV37" s="24"/>
      <c r="AFW37" s="24"/>
      <c r="AFX37" s="24"/>
      <c r="AFY37" s="24"/>
      <c r="AFZ37" s="24"/>
      <c r="AGA37" s="24"/>
      <c r="AGB37" s="24"/>
      <c r="AGC37" s="24"/>
      <c r="AGD37" s="24"/>
      <c r="AGE37" s="24"/>
      <c r="AGF37" s="24"/>
      <c r="AGG37" s="24"/>
      <c r="AGH37" s="24"/>
      <c r="AGI37" s="24"/>
      <c r="AGJ37" s="24"/>
      <c r="AGK37" s="24"/>
      <c r="AGL37" s="24"/>
      <c r="AGM37" s="24"/>
      <c r="AGN37" s="24"/>
      <c r="AGO37" s="24"/>
      <c r="AGP37" s="24"/>
      <c r="AGQ37" s="24"/>
      <c r="AGR37" s="24"/>
      <c r="AGS37" s="24"/>
      <c r="AGT37" s="24"/>
      <c r="AGU37" s="24"/>
      <c r="AGV37" s="24"/>
      <c r="AGW37" s="24"/>
      <c r="AGX37" s="24"/>
      <c r="AGY37" s="24"/>
      <c r="AGZ37" s="24"/>
      <c r="AHA37" s="24"/>
      <c r="AHB37" s="24"/>
      <c r="AHC37" s="24"/>
      <c r="AHD37" s="24"/>
      <c r="AHE37" s="24"/>
      <c r="AHF37" s="24"/>
      <c r="AHG37" s="24"/>
      <c r="AHH37" s="24"/>
      <c r="AHI37" s="24"/>
      <c r="AHJ37" s="24"/>
      <c r="AHK37" s="24"/>
      <c r="AHL37" s="24"/>
      <c r="AHM37" s="24"/>
      <c r="AHN37" s="24"/>
      <c r="AHO37" s="24"/>
      <c r="AHP37" s="24"/>
      <c r="AHQ37" s="24"/>
      <c r="AHR37" s="24"/>
      <c r="AHS37" s="24"/>
      <c r="AHT37" s="24"/>
      <c r="AHU37" s="24"/>
      <c r="AHV37" s="24"/>
      <c r="AHW37" s="24"/>
      <c r="AHX37" s="24"/>
      <c r="AHY37" s="24"/>
      <c r="AHZ37" s="24"/>
      <c r="AIA37" s="24"/>
      <c r="AIB37" s="24"/>
      <c r="AIC37" s="24"/>
      <c r="AID37" s="24"/>
      <c r="AIE37" s="24"/>
      <c r="AIF37" s="24"/>
      <c r="AIG37" s="24"/>
      <c r="AIH37" s="24"/>
      <c r="AII37" s="24"/>
      <c r="AIJ37" s="24"/>
      <c r="AIK37" s="24"/>
      <c r="AIL37" s="24"/>
      <c r="AIM37" s="24"/>
      <c r="AIN37" s="24"/>
      <c r="AIO37" s="24"/>
      <c r="AIP37" s="24"/>
      <c r="AIQ37" s="24"/>
      <c r="AIR37" s="24"/>
      <c r="AIS37" s="24"/>
      <c r="AIT37" s="24"/>
      <c r="AIU37" s="24"/>
      <c r="AIV37" s="24"/>
      <c r="AIW37" s="24"/>
      <c r="AIX37" s="24"/>
      <c r="AIY37" s="24"/>
      <c r="AIZ37" s="24"/>
      <c r="AJA37" s="24"/>
      <c r="AJB37" s="24"/>
      <c r="AJC37" s="24"/>
      <c r="AJD37" s="24"/>
      <c r="AJE37" s="24"/>
      <c r="AJF37" s="24"/>
      <c r="AJG37" s="24"/>
      <c r="AJH37" s="24"/>
      <c r="AJI37" s="24"/>
      <c r="AJJ37" s="24"/>
      <c r="AJK37" s="24"/>
      <c r="AJL37" s="24"/>
      <c r="AJM37" s="24"/>
      <c r="AJN37" s="24"/>
      <c r="AJO37" s="24"/>
      <c r="AJP37" s="24"/>
      <c r="AJQ37" s="24"/>
      <c r="AJR37" s="24"/>
      <c r="AJS37" s="24"/>
      <c r="AJT37" s="24"/>
      <c r="AJU37" s="24"/>
      <c r="AJV37" s="24"/>
      <c r="AJW37" s="24"/>
      <c r="AJX37" s="24"/>
      <c r="AJY37" s="24"/>
      <c r="AJZ37" s="24"/>
      <c r="AKA37" s="24"/>
      <c r="AKB37" s="24"/>
      <c r="AKC37" s="24"/>
      <c r="AKD37" s="24"/>
      <c r="AKE37" s="24"/>
      <c r="AKF37" s="24"/>
      <c r="AKG37" s="24"/>
      <c r="AKH37" s="24"/>
      <c r="AKI37" s="24"/>
      <c r="AKJ37" s="24"/>
      <c r="AKK37" s="24"/>
      <c r="AKL37" s="24"/>
      <c r="AKM37" s="24"/>
      <c r="AKN37" s="24"/>
      <c r="AKO37" s="24"/>
      <c r="AKP37" s="24"/>
      <c r="AKQ37" s="24"/>
      <c r="AKR37" s="24"/>
      <c r="AKS37" s="24"/>
      <c r="AKT37" s="24"/>
      <c r="AKU37" s="24"/>
      <c r="AKV37" s="24"/>
      <c r="AKW37" s="24"/>
      <c r="AKX37" s="24"/>
      <c r="AKY37" s="24"/>
      <c r="AKZ37" s="24"/>
      <c r="ALA37" s="24"/>
      <c r="ALB37" s="24"/>
      <c r="ALC37" s="24"/>
      <c r="ALD37" s="24"/>
      <c r="ALE37" s="24"/>
      <c r="ALF37" s="24"/>
      <c r="ALG37" s="24"/>
      <c r="ALH37" s="24"/>
      <c r="ALI37" s="24"/>
      <c r="ALJ37" s="24"/>
      <c r="ALK37" s="24"/>
      <c r="ALL37" s="24"/>
      <c r="ALM37" s="24"/>
      <c r="ALN37" s="24"/>
      <c r="ALO37" s="24"/>
      <c r="ALP37" s="24"/>
      <c r="ALQ37" s="24"/>
      <c r="ALR37" s="24"/>
      <c r="ALS37" s="24"/>
      <c r="ALT37" s="24"/>
      <c r="ALU37" s="24"/>
      <c r="ALV37" s="24"/>
      <c r="ALW37" s="24"/>
      <c r="ALX37" s="24"/>
      <c r="ALY37" s="24"/>
      <c r="ALZ37" s="24"/>
      <c r="AMA37" s="24"/>
      <c r="AMB37" s="24"/>
      <c r="AMC37" s="24"/>
      <c r="AMD37" s="24"/>
      <c r="AME37" s="24"/>
      <c r="AMF37" s="24"/>
      <c r="AMG37" s="24"/>
      <c r="AMH37" s="24"/>
      <c r="AMI37" s="24"/>
      <c r="AMJ37" s="24"/>
      <c r="AMK37" s="24"/>
    </row>
    <row r="38" spans="1:1025" ht="127.5" customHeight="1">
      <c r="A38" s="79" t="s">
        <v>134</v>
      </c>
      <c r="B38" s="98" t="s">
        <v>135</v>
      </c>
      <c r="C38" s="98" t="s">
        <v>77</v>
      </c>
      <c r="D38" s="98">
        <v>321</v>
      </c>
      <c r="E38" s="98">
        <v>322</v>
      </c>
      <c r="F38" s="98">
        <v>323</v>
      </c>
      <c r="G38" s="98">
        <v>324</v>
      </c>
      <c r="H38" s="99" t="s">
        <v>131</v>
      </c>
      <c r="I38" s="98" t="s">
        <v>42</v>
      </c>
      <c r="J38" s="98" t="s">
        <v>97</v>
      </c>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c r="AP38" s="24"/>
      <c r="AQ38" s="24"/>
      <c r="AR38" s="24"/>
      <c r="AS38" s="24"/>
      <c r="AT38" s="24"/>
      <c r="AU38" s="24"/>
      <c r="AV38" s="24"/>
      <c r="AW38" s="24"/>
      <c r="AX38" s="24"/>
      <c r="AY38" s="24"/>
      <c r="AZ38" s="24"/>
      <c r="BA38" s="24"/>
      <c r="BB38" s="24"/>
      <c r="BC38" s="24"/>
      <c r="BD38" s="24"/>
      <c r="BE38" s="24"/>
      <c r="BF38" s="24"/>
      <c r="BG38" s="24"/>
      <c r="BH38" s="24"/>
      <c r="BI38" s="24"/>
      <c r="BJ38" s="24"/>
      <c r="BK38" s="24"/>
      <c r="BL38" s="24"/>
      <c r="BM38" s="24"/>
      <c r="BN38" s="24"/>
      <c r="BO38" s="24"/>
      <c r="BP38" s="24"/>
      <c r="BQ38" s="24"/>
      <c r="BR38" s="24"/>
      <c r="BS38" s="24"/>
      <c r="BT38" s="24"/>
      <c r="BU38" s="24"/>
      <c r="BV38" s="24"/>
      <c r="BW38" s="24"/>
      <c r="BX38" s="24"/>
      <c r="BY38" s="24"/>
      <c r="BZ38" s="24"/>
      <c r="CA38" s="24"/>
      <c r="CB38" s="24"/>
      <c r="CC38" s="24"/>
      <c r="CD38" s="24"/>
      <c r="CE38" s="24"/>
      <c r="CF38" s="24"/>
      <c r="CG38" s="24"/>
      <c r="CH38" s="24"/>
      <c r="CI38" s="24"/>
      <c r="CJ38" s="24"/>
      <c r="CK38" s="24"/>
      <c r="CL38" s="24"/>
      <c r="CM38" s="24"/>
      <c r="CN38" s="24"/>
      <c r="CO38" s="24"/>
      <c r="CP38" s="24"/>
      <c r="CQ38" s="24"/>
      <c r="CR38" s="24"/>
      <c r="CS38" s="24"/>
      <c r="CT38" s="24"/>
      <c r="CU38" s="24"/>
      <c r="CV38" s="24"/>
      <c r="CW38" s="24"/>
      <c r="CX38" s="24"/>
      <c r="CY38" s="24"/>
      <c r="CZ38" s="24"/>
      <c r="DA38" s="24"/>
      <c r="DB38" s="24"/>
      <c r="DC38" s="24"/>
      <c r="DD38" s="24"/>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24"/>
      <c r="GQ38" s="24"/>
      <c r="GR38" s="24"/>
      <c r="GS38" s="24"/>
      <c r="GT38" s="24"/>
      <c r="GU38" s="24"/>
      <c r="GV38" s="24"/>
      <c r="GW38" s="24"/>
      <c r="GX38" s="24"/>
      <c r="GY38" s="24"/>
      <c r="GZ38" s="24"/>
      <c r="HA38" s="24"/>
      <c r="HB38" s="24"/>
      <c r="HC38" s="24"/>
      <c r="HD38" s="24"/>
      <c r="HE38" s="24"/>
      <c r="HF38" s="24"/>
      <c r="HG38" s="24"/>
      <c r="HH38" s="24"/>
      <c r="HI38" s="24"/>
      <c r="HJ38" s="24"/>
      <c r="HK38" s="24"/>
      <c r="HL38" s="24"/>
      <c r="HM38" s="24"/>
      <c r="HN38" s="24"/>
      <c r="HO38" s="24"/>
      <c r="HP38" s="24"/>
      <c r="HQ38" s="24"/>
      <c r="HR38" s="24"/>
      <c r="HS38" s="24"/>
      <c r="HT38" s="24"/>
      <c r="HU38" s="24"/>
      <c r="HV38" s="24"/>
      <c r="HW38" s="24"/>
      <c r="HX38" s="24"/>
      <c r="HY38" s="24"/>
      <c r="HZ38" s="24"/>
      <c r="IA38" s="24"/>
      <c r="IB38" s="24"/>
      <c r="IC38" s="24"/>
      <c r="ID38" s="24"/>
      <c r="IE38" s="24"/>
      <c r="IF38" s="24"/>
      <c r="IG38" s="24"/>
      <c r="IH38" s="24"/>
      <c r="II38" s="24"/>
      <c r="IJ38" s="24"/>
      <c r="IK38" s="24"/>
      <c r="IL38" s="24"/>
      <c r="IM38" s="24"/>
      <c r="IN38" s="24"/>
      <c r="IO38" s="24"/>
      <c r="IP38" s="24"/>
      <c r="IQ38" s="24"/>
      <c r="IR38" s="24"/>
      <c r="IS38" s="24"/>
      <c r="IT38" s="24"/>
      <c r="IU38" s="24"/>
      <c r="IV38" s="24"/>
      <c r="IW38" s="24"/>
      <c r="IX38" s="24"/>
      <c r="IY38" s="24"/>
      <c r="IZ38" s="24"/>
      <c r="JA38" s="24"/>
      <c r="JB38" s="24"/>
      <c r="JC38" s="24"/>
      <c r="JD38" s="24"/>
      <c r="JE38" s="24"/>
      <c r="JF38" s="24"/>
      <c r="JG38" s="24"/>
      <c r="JH38" s="24"/>
      <c r="JI38" s="24"/>
      <c r="JJ38" s="24"/>
      <c r="JK38" s="24"/>
      <c r="JL38" s="24"/>
      <c r="JM38" s="24"/>
      <c r="JN38" s="24"/>
      <c r="JO38" s="24"/>
      <c r="JP38" s="24"/>
      <c r="JQ38" s="24"/>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4"/>
      <c r="NI38" s="24"/>
      <c r="NJ38" s="24"/>
      <c r="NK38" s="24"/>
      <c r="NL38" s="24"/>
      <c r="NM38" s="24"/>
      <c r="NN38" s="24"/>
      <c r="NO38" s="24"/>
      <c r="NP38" s="24"/>
      <c r="NQ38" s="24"/>
      <c r="NR38" s="24"/>
      <c r="NS38" s="24"/>
      <c r="NT38" s="24"/>
      <c r="NU38" s="24"/>
      <c r="NV38" s="24"/>
      <c r="NW38" s="24"/>
      <c r="NX38" s="24"/>
      <c r="NY38" s="24"/>
      <c r="NZ38" s="24"/>
      <c r="OA38" s="24"/>
      <c r="OB38" s="24"/>
      <c r="OC38" s="24"/>
      <c r="OD38" s="24"/>
      <c r="OE38" s="24"/>
      <c r="OF38" s="24"/>
      <c r="OG38" s="24"/>
      <c r="OH38" s="24"/>
      <c r="OI38" s="24"/>
      <c r="OJ38" s="24"/>
      <c r="OK38" s="24"/>
      <c r="OL38" s="24"/>
      <c r="OM38" s="24"/>
      <c r="ON38" s="24"/>
      <c r="OO38" s="24"/>
      <c r="OP38" s="24"/>
      <c r="OQ38" s="24"/>
      <c r="OR38" s="24"/>
      <c r="OS38" s="24"/>
      <c r="OT38" s="24"/>
      <c r="OU38" s="24"/>
      <c r="OV38" s="24"/>
      <c r="OW38" s="24"/>
      <c r="OX38" s="24"/>
      <c r="OY38" s="24"/>
      <c r="OZ38" s="24"/>
      <c r="PA38" s="24"/>
      <c r="PB38" s="24"/>
      <c r="PC38" s="24"/>
      <c r="PD38" s="24"/>
      <c r="PE38" s="24"/>
      <c r="PF38" s="24"/>
      <c r="PG38" s="24"/>
      <c r="PH38" s="24"/>
      <c r="PI38" s="24"/>
      <c r="PJ38" s="24"/>
      <c r="PK38" s="24"/>
      <c r="PL38" s="24"/>
      <c r="PM38" s="24"/>
      <c r="PN38" s="24"/>
      <c r="PO38" s="24"/>
      <c r="PP38" s="24"/>
      <c r="PQ38" s="24"/>
      <c r="PR38" s="24"/>
      <c r="PS38" s="24"/>
      <c r="PT38" s="24"/>
      <c r="PU38" s="24"/>
      <c r="PV38" s="24"/>
      <c r="PW38" s="24"/>
      <c r="PX38" s="24"/>
      <c r="PY38" s="24"/>
      <c r="PZ38" s="24"/>
      <c r="QA38" s="24"/>
      <c r="QB38" s="24"/>
      <c r="QC38" s="24"/>
      <c r="QD38" s="24"/>
      <c r="QE38" s="24"/>
      <c r="QF38" s="24"/>
      <c r="QG38" s="24"/>
      <c r="QH38" s="24"/>
      <c r="QI38" s="24"/>
      <c r="QJ38" s="24"/>
      <c r="QK38" s="24"/>
      <c r="QL38" s="24"/>
      <c r="QM38" s="24"/>
      <c r="QN38" s="24"/>
      <c r="QO38" s="24"/>
      <c r="QP38" s="24"/>
      <c r="QQ38" s="24"/>
      <c r="QR38" s="24"/>
      <c r="QS38" s="24"/>
      <c r="QT38" s="24"/>
      <c r="QU38" s="24"/>
      <c r="QV38" s="24"/>
      <c r="QW38" s="24"/>
      <c r="QX38" s="24"/>
      <c r="QY38" s="24"/>
      <c r="QZ38" s="24"/>
      <c r="RA38" s="24"/>
      <c r="RB38" s="24"/>
      <c r="RC38" s="24"/>
      <c r="RD38" s="24"/>
      <c r="RE38" s="24"/>
      <c r="RF38" s="24"/>
      <c r="RG38" s="24"/>
      <c r="RH38" s="24"/>
      <c r="RI38" s="24"/>
      <c r="RJ38" s="24"/>
      <c r="RK38" s="24"/>
      <c r="RL38" s="24"/>
      <c r="RM38" s="24"/>
      <c r="RN38" s="24"/>
      <c r="RO38" s="24"/>
      <c r="RP38" s="24"/>
      <c r="RQ38" s="24"/>
      <c r="RR38" s="24"/>
      <c r="RS38" s="24"/>
      <c r="RT38" s="24"/>
      <c r="RU38" s="24"/>
      <c r="RV38" s="24"/>
      <c r="RW38" s="24"/>
      <c r="RX38" s="24"/>
      <c r="RY38" s="24"/>
      <c r="RZ38" s="24"/>
      <c r="SA38" s="24"/>
      <c r="SB38" s="24"/>
      <c r="SC38" s="24"/>
      <c r="SD38" s="24"/>
      <c r="SE38" s="24"/>
      <c r="SF38" s="24"/>
      <c r="SG38" s="24"/>
      <c r="SH38" s="24"/>
      <c r="SI38" s="24"/>
      <c r="SJ38" s="24"/>
      <c r="SK38" s="24"/>
      <c r="SL38" s="24"/>
      <c r="SM38" s="24"/>
      <c r="SN38" s="24"/>
      <c r="SO38" s="24"/>
      <c r="SP38" s="24"/>
      <c r="SQ38" s="24"/>
      <c r="SR38" s="24"/>
      <c r="SS38" s="24"/>
      <c r="ST38" s="24"/>
      <c r="SU38" s="24"/>
      <c r="SV38" s="24"/>
      <c r="SW38" s="24"/>
      <c r="SX38" s="24"/>
      <c r="SY38" s="24"/>
      <c r="SZ38" s="24"/>
      <c r="TA38" s="24"/>
      <c r="TB38" s="24"/>
      <c r="TC38" s="24"/>
      <c r="TD38" s="24"/>
      <c r="TE38" s="24"/>
      <c r="TF38" s="24"/>
      <c r="TG38" s="24"/>
      <c r="TH38" s="24"/>
      <c r="TI38" s="24"/>
      <c r="TJ38" s="24"/>
      <c r="TK38" s="24"/>
      <c r="TL38" s="24"/>
      <c r="TM38" s="24"/>
      <c r="TN38" s="24"/>
      <c r="TO38" s="24"/>
      <c r="TP38" s="24"/>
      <c r="TQ38" s="24"/>
      <c r="TR38" s="24"/>
      <c r="TS38" s="24"/>
      <c r="TT38" s="24"/>
      <c r="TU38" s="24"/>
      <c r="TV38" s="24"/>
      <c r="TW38" s="24"/>
      <c r="TX38" s="24"/>
      <c r="TY38" s="24"/>
      <c r="TZ38" s="24"/>
      <c r="UA38" s="24"/>
      <c r="UB38" s="24"/>
      <c r="UC38" s="24"/>
      <c r="UD38" s="24"/>
      <c r="UE38" s="24"/>
      <c r="UF38" s="24"/>
      <c r="UG38" s="24"/>
      <c r="UH38" s="24"/>
      <c r="UI38" s="24"/>
      <c r="UJ38" s="24"/>
      <c r="UK38" s="24"/>
      <c r="UL38" s="24"/>
      <c r="UM38" s="24"/>
      <c r="UN38" s="24"/>
      <c r="UO38" s="24"/>
      <c r="UP38" s="24"/>
      <c r="UQ38" s="24"/>
      <c r="UR38" s="24"/>
      <c r="US38" s="24"/>
      <c r="UT38" s="24"/>
      <c r="UU38" s="24"/>
      <c r="UV38" s="24"/>
      <c r="UW38" s="24"/>
      <c r="UX38" s="24"/>
      <c r="UY38" s="24"/>
      <c r="UZ38" s="24"/>
      <c r="VA38" s="24"/>
      <c r="VB38" s="24"/>
      <c r="VC38" s="24"/>
      <c r="VD38" s="24"/>
      <c r="VE38" s="24"/>
      <c r="VF38" s="24"/>
      <c r="VG38" s="24"/>
      <c r="VH38" s="24"/>
      <c r="VI38" s="24"/>
      <c r="VJ38" s="24"/>
      <c r="VK38" s="24"/>
      <c r="VL38" s="24"/>
      <c r="VM38" s="24"/>
      <c r="VN38" s="24"/>
      <c r="VO38" s="24"/>
      <c r="VP38" s="24"/>
      <c r="VQ38" s="24"/>
      <c r="VR38" s="24"/>
      <c r="VS38" s="24"/>
      <c r="VT38" s="24"/>
      <c r="VU38" s="24"/>
      <c r="VV38" s="24"/>
      <c r="VW38" s="24"/>
      <c r="VX38" s="24"/>
      <c r="VY38" s="24"/>
      <c r="VZ38" s="24"/>
      <c r="WA38" s="24"/>
      <c r="WB38" s="24"/>
      <c r="WC38" s="24"/>
      <c r="WD38" s="24"/>
      <c r="WE38" s="24"/>
      <c r="WF38" s="24"/>
      <c r="WG38" s="24"/>
      <c r="WH38" s="24"/>
      <c r="WI38" s="24"/>
      <c r="WJ38" s="24"/>
      <c r="WK38" s="24"/>
      <c r="WL38" s="24"/>
      <c r="WM38" s="24"/>
      <c r="WN38" s="24"/>
      <c r="WO38" s="24"/>
      <c r="WP38" s="24"/>
      <c r="WQ38" s="24"/>
      <c r="WR38" s="24"/>
      <c r="WS38" s="24"/>
      <c r="WT38" s="24"/>
      <c r="WU38" s="24"/>
      <c r="WV38" s="24"/>
      <c r="WW38" s="24"/>
      <c r="WX38" s="24"/>
      <c r="WY38" s="24"/>
      <c r="WZ38" s="24"/>
      <c r="XA38" s="24"/>
      <c r="XB38" s="24"/>
      <c r="XC38" s="24"/>
      <c r="XD38" s="24"/>
      <c r="XE38" s="24"/>
      <c r="XF38" s="24"/>
      <c r="XG38" s="24"/>
      <c r="XH38" s="24"/>
      <c r="XI38" s="24"/>
      <c r="XJ38" s="24"/>
      <c r="XK38" s="24"/>
      <c r="XL38" s="24"/>
      <c r="XM38" s="24"/>
      <c r="XN38" s="24"/>
      <c r="XO38" s="24"/>
      <c r="XP38" s="24"/>
      <c r="XQ38" s="24"/>
      <c r="XR38" s="24"/>
      <c r="XS38" s="24"/>
      <c r="XT38" s="24"/>
      <c r="XU38" s="24"/>
      <c r="XV38" s="24"/>
      <c r="XW38" s="24"/>
      <c r="XX38" s="24"/>
      <c r="XY38" s="24"/>
      <c r="XZ38" s="24"/>
      <c r="YA38" s="24"/>
      <c r="YB38" s="24"/>
      <c r="YC38" s="24"/>
      <c r="YD38" s="24"/>
      <c r="YE38" s="24"/>
      <c r="YF38" s="24"/>
      <c r="YG38" s="24"/>
      <c r="YH38" s="24"/>
      <c r="YI38" s="24"/>
      <c r="YJ38" s="24"/>
      <c r="YK38" s="24"/>
      <c r="YL38" s="24"/>
      <c r="YM38" s="24"/>
      <c r="YN38" s="24"/>
      <c r="YO38" s="24"/>
      <c r="YP38" s="24"/>
      <c r="YQ38" s="24"/>
      <c r="YR38" s="24"/>
      <c r="YS38" s="24"/>
      <c r="YT38" s="24"/>
      <c r="YU38" s="24"/>
      <c r="YV38" s="24"/>
      <c r="YW38" s="24"/>
      <c r="YX38" s="24"/>
      <c r="YY38" s="24"/>
      <c r="YZ38" s="24"/>
      <c r="ZA38" s="24"/>
      <c r="ZB38" s="24"/>
      <c r="ZC38" s="24"/>
      <c r="ZD38" s="24"/>
      <c r="ZE38" s="24"/>
      <c r="ZF38" s="24"/>
      <c r="ZG38" s="24"/>
      <c r="ZH38" s="24"/>
      <c r="ZI38" s="24"/>
      <c r="ZJ38" s="24"/>
      <c r="ZK38" s="24"/>
      <c r="ZL38" s="24"/>
      <c r="ZM38" s="24"/>
      <c r="ZN38" s="24"/>
      <c r="ZO38" s="24"/>
      <c r="ZP38" s="24"/>
      <c r="ZQ38" s="24"/>
      <c r="ZR38" s="24"/>
      <c r="ZS38" s="24"/>
      <c r="ZT38" s="24"/>
      <c r="ZU38" s="24"/>
      <c r="ZV38" s="24"/>
      <c r="ZW38" s="24"/>
      <c r="ZX38" s="24"/>
      <c r="ZY38" s="24"/>
      <c r="ZZ38" s="24"/>
      <c r="AAA38" s="24"/>
      <c r="AAB38" s="24"/>
      <c r="AAC38" s="24"/>
      <c r="AAD38" s="24"/>
      <c r="AAE38" s="24"/>
      <c r="AAF38" s="24"/>
      <c r="AAG38" s="24"/>
      <c r="AAH38" s="24"/>
      <c r="AAI38" s="24"/>
      <c r="AAJ38" s="24"/>
      <c r="AAK38" s="24"/>
      <c r="AAL38" s="24"/>
      <c r="AAM38" s="24"/>
      <c r="AAN38" s="24"/>
      <c r="AAO38" s="24"/>
      <c r="AAP38" s="24"/>
      <c r="AAQ38" s="24"/>
      <c r="AAR38" s="24"/>
      <c r="AAS38" s="24"/>
      <c r="AAT38" s="24"/>
      <c r="AAU38" s="24"/>
      <c r="AAV38" s="24"/>
      <c r="AAW38" s="24"/>
      <c r="AAX38" s="24"/>
      <c r="AAY38" s="24"/>
      <c r="AAZ38" s="24"/>
      <c r="ABA38" s="24"/>
      <c r="ABB38" s="24"/>
      <c r="ABC38" s="24"/>
      <c r="ABD38" s="24"/>
      <c r="ABE38" s="24"/>
      <c r="ABF38" s="24"/>
      <c r="ABG38" s="24"/>
      <c r="ABH38" s="24"/>
      <c r="ABI38" s="24"/>
      <c r="ABJ38" s="24"/>
      <c r="ABK38" s="24"/>
      <c r="ABL38" s="24"/>
      <c r="ABM38" s="24"/>
      <c r="ABN38" s="24"/>
      <c r="ABO38" s="24"/>
      <c r="ABP38" s="24"/>
      <c r="ABQ38" s="24"/>
      <c r="ABR38" s="24"/>
      <c r="ABS38" s="24"/>
      <c r="ABT38" s="24"/>
      <c r="ABU38" s="24"/>
      <c r="ABV38" s="24"/>
      <c r="ABW38" s="24"/>
      <c r="ABX38" s="24"/>
      <c r="ABY38" s="24"/>
      <c r="ABZ38" s="24"/>
      <c r="ACA38" s="24"/>
      <c r="ACB38" s="24"/>
      <c r="ACC38" s="24"/>
      <c r="ACD38" s="24"/>
      <c r="ACE38" s="24"/>
      <c r="ACF38" s="24"/>
      <c r="ACG38" s="24"/>
      <c r="ACH38" s="24"/>
      <c r="ACI38" s="24"/>
      <c r="ACJ38" s="24"/>
      <c r="ACK38" s="24"/>
      <c r="ACL38" s="24"/>
      <c r="ACM38" s="24"/>
      <c r="ACN38" s="24"/>
      <c r="ACO38" s="24"/>
      <c r="ACP38" s="24"/>
      <c r="ACQ38" s="24"/>
      <c r="ACR38" s="24"/>
      <c r="ACS38" s="24"/>
      <c r="ACT38" s="24"/>
      <c r="ACU38" s="24"/>
      <c r="ACV38" s="24"/>
      <c r="ACW38" s="24"/>
      <c r="ACX38" s="24"/>
      <c r="ACY38" s="24"/>
      <c r="ACZ38" s="24"/>
      <c r="ADA38" s="24"/>
      <c r="ADB38" s="24"/>
      <c r="ADC38" s="24"/>
      <c r="ADD38" s="24"/>
      <c r="ADE38" s="24"/>
      <c r="ADF38" s="24"/>
      <c r="ADG38" s="24"/>
      <c r="ADH38" s="24"/>
      <c r="ADI38" s="24"/>
      <c r="ADJ38" s="24"/>
      <c r="ADK38" s="24"/>
      <c r="ADL38" s="24"/>
      <c r="ADM38" s="24"/>
      <c r="ADN38" s="24"/>
      <c r="ADO38" s="24"/>
      <c r="ADP38" s="24"/>
      <c r="ADQ38" s="24"/>
      <c r="ADR38" s="24"/>
      <c r="ADS38" s="24"/>
      <c r="ADT38" s="24"/>
      <c r="ADU38" s="24"/>
      <c r="ADV38" s="24"/>
      <c r="ADW38" s="24"/>
      <c r="ADX38" s="24"/>
      <c r="ADY38" s="24"/>
      <c r="ADZ38" s="24"/>
      <c r="AEA38" s="24"/>
      <c r="AEB38" s="24"/>
      <c r="AEC38" s="24"/>
      <c r="AED38" s="24"/>
      <c r="AEE38" s="24"/>
      <c r="AEF38" s="24"/>
      <c r="AEG38" s="24"/>
      <c r="AEH38" s="24"/>
      <c r="AEI38" s="24"/>
      <c r="AEJ38" s="24"/>
      <c r="AEK38" s="24"/>
      <c r="AEL38" s="24"/>
      <c r="AEM38" s="24"/>
      <c r="AEN38" s="24"/>
      <c r="AEO38" s="24"/>
      <c r="AEP38" s="24"/>
      <c r="AEQ38" s="24"/>
      <c r="AER38" s="24"/>
      <c r="AES38" s="24"/>
      <c r="AET38" s="24"/>
      <c r="AEU38" s="24"/>
      <c r="AEV38" s="24"/>
      <c r="AEW38" s="24"/>
      <c r="AEX38" s="24"/>
      <c r="AEY38" s="24"/>
      <c r="AEZ38" s="24"/>
      <c r="AFA38" s="24"/>
      <c r="AFB38" s="24"/>
      <c r="AFC38" s="24"/>
      <c r="AFD38" s="24"/>
      <c r="AFE38" s="24"/>
      <c r="AFF38" s="24"/>
      <c r="AFG38" s="24"/>
      <c r="AFH38" s="24"/>
      <c r="AFI38" s="24"/>
      <c r="AFJ38" s="24"/>
      <c r="AFK38" s="24"/>
      <c r="AFL38" s="24"/>
      <c r="AFM38" s="24"/>
      <c r="AFN38" s="24"/>
      <c r="AFO38" s="24"/>
      <c r="AFP38" s="24"/>
      <c r="AFQ38" s="24"/>
      <c r="AFR38" s="24"/>
      <c r="AFS38" s="24"/>
      <c r="AFT38" s="24"/>
      <c r="AFU38" s="24"/>
      <c r="AFV38" s="24"/>
      <c r="AFW38" s="24"/>
      <c r="AFX38" s="24"/>
      <c r="AFY38" s="24"/>
      <c r="AFZ38" s="24"/>
      <c r="AGA38" s="24"/>
      <c r="AGB38" s="24"/>
      <c r="AGC38" s="24"/>
      <c r="AGD38" s="24"/>
      <c r="AGE38" s="24"/>
      <c r="AGF38" s="24"/>
      <c r="AGG38" s="24"/>
      <c r="AGH38" s="24"/>
      <c r="AGI38" s="24"/>
      <c r="AGJ38" s="24"/>
      <c r="AGK38" s="24"/>
      <c r="AGL38" s="24"/>
      <c r="AGM38" s="24"/>
      <c r="AGN38" s="24"/>
      <c r="AGO38" s="24"/>
      <c r="AGP38" s="24"/>
      <c r="AGQ38" s="24"/>
      <c r="AGR38" s="24"/>
      <c r="AGS38" s="24"/>
      <c r="AGT38" s="24"/>
      <c r="AGU38" s="24"/>
      <c r="AGV38" s="24"/>
      <c r="AGW38" s="24"/>
      <c r="AGX38" s="24"/>
      <c r="AGY38" s="24"/>
      <c r="AGZ38" s="24"/>
      <c r="AHA38" s="24"/>
      <c r="AHB38" s="24"/>
      <c r="AHC38" s="24"/>
      <c r="AHD38" s="24"/>
      <c r="AHE38" s="24"/>
      <c r="AHF38" s="24"/>
      <c r="AHG38" s="24"/>
      <c r="AHH38" s="24"/>
      <c r="AHI38" s="24"/>
      <c r="AHJ38" s="24"/>
      <c r="AHK38" s="24"/>
      <c r="AHL38" s="24"/>
      <c r="AHM38" s="24"/>
      <c r="AHN38" s="24"/>
      <c r="AHO38" s="24"/>
      <c r="AHP38" s="24"/>
      <c r="AHQ38" s="24"/>
      <c r="AHR38" s="24"/>
      <c r="AHS38" s="24"/>
      <c r="AHT38" s="24"/>
      <c r="AHU38" s="24"/>
      <c r="AHV38" s="24"/>
      <c r="AHW38" s="24"/>
      <c r="AHX38" s="24"/>
      <c r="AHY38" s="24"/>
      <c r="AHZ38" s="24"/>
      <c r="AIA38" s="24"/>
      <c r="AIB38" s="24"/>
      <c r="AIC38" s="24"/>
      <c r="AID38" s="24"/>
      <c r="AIE38" s="24"/>
      <c r="AIF38" s="24"/>
      <c r="AIG38" s="24"/>
      <c r="AIH38" s="24"/>
      <c r="AII38" s="24"/>
      <c r="AIJ38" s="24"/>
      <c r="AIK38" s="24"/>
      <c r="AIL38" s="24"/>
      <c r="AIM38" s="24"/>
      <c r="AIN38" s="24"/>
      <c r="AIO38" s="24"/>
      <c r="AIP38" s="24"/>
      <c r="AIQ38" s="24"/>
      <c r="AIR38" s="24"/>
      <c r="AIS38" s="24"/>
      <c r="AIT38" s="24"/>
      <c r="AIU38" s="24"/>
      <c r="AIV38" s="24"/>
      <c r="AIW38" s="24"/>
      <c r="AIX38" s="24"/>
      <c r="AIY38" s="24"/>
      <c r="AIZ38" s="24"/>
      <c r="AJA38" s="24"/>
      <c r="AJB38" s="24"/>
      <c r="AJC38" s="24"/>
      <c r="AJD38" s="24"/>
      <c r="AJE38" s="24"/>
      <c r="AJF38" s="24"/>
      <c r="AJG38" s="24"/>
      <c r="AJH38" s="24"/>
      <c r="AJI38" s="24"/>
      <c r="AJJ38" s="24"/>
      <c r="AJK38" s="24"/>
      <c r="AJL38" s="24"/>
      <c r="AJM38" s="24"/>
      <c r="AJN38" s="24"/>
      <c r="AJO38" s="24"/>
      <c r="AJP38" s="24"/>
      <c r="AJQ38" s="24"/>
      <c r="AJR38" s="24"/>
      <c r="AJS38" s="24"/>
      <c r="AJT38" s="24"/>
      <c r="AJU38" s="24"/>
      <c r="AJV38" s="24"/>
      <c r="AJW38" s="24"/>
      <c r="AJX38" s="24"/>
      <c r="AJY38" s="24"/>
      <c r="AJZ38" s="24"/>
      <c r="AKA38" s="24"/>
      <c r="AKB38" s="24"/>
      <c r="AKC38" s="24"/>
      <c r="AKD38" s="24"/>
      <c r="AKE38" s="24"/>
      <c r="AKF38" s="24"/>
      <c r="AKG38" s="24"/>
      <c r="AKH38" s="24"/>
      <c r="AKI38" s="24"/>
      <c r="AKJ38" s="24"/>
      <c r="AKK38" s="24"/>
      <c r="AKL38" s="24"/>
      <c r="AKM38" s="24"/>
      <c r="AKN38" s="24"/>
      <c r="AKO38" s="24"/>
      <c r="AKP38" s="24"/>
      <c r="AKQ38" s="24"/>
      <c r="AKR38" s="24"/>
      <c r="AKS38" s="24"/>
      <c r="AKT38" s="24"/>
      <c r="AKU38" s="24"/>
      <c r="AKV38" s="24"/>
      <c r="AKW38" s="24"/>
      <c r="AKX38" s="24"/>
      <c r="AKY38" s="24"/>
      <c r="AKZ38" s="24"/>
      <c r="ALA38" s="24"/>
      <c r="ALB38" s="24"/>
      <c r="ALC38" s="24"/>
      <c r="ALD38" s="24"/>
      <c r="ALE38" s="24"/>
      <c r="ALF38" s="24"/>
      <c r="ALG38" s="24"/>
      <c r="ALH38" s="24"/>
      <c r="ALI38" s="24"/>
      <c r="ALJ38" s="24"/>
      <c r="ALK38" s="24"/>
      <c r="ALL38" s="24"/>
      <c r="ALM38" s="24"/>
      <c r="ALN38" s="24"/>
      <c r="ALO38" s="24"/>
      <c r="ALP38" s="24"/>
      <c r="ALQ38" s="24"/>
      <c r="ALR38" s="24"/>
      <c r="ALS38" s="24"/>
      <c r="ALT38" s="24"/>
      <c r="ALU38" s="24"/>
      <c r="ALV38" s="24"/>
      <c r="ALW38" s="24"/>
      <c r="ALX38" s="24"/>
      <c r="ALY38" s="24"/>
      <c r="ALZ38" s="24"/>
      <c r="AMA38" s="24"/>
      <c r="AMB38" s="24"/>
      <c r="AMC38" s="24"/>
      <c r="AMD38" s="24"/>
      <c r="AME38" s="24"/>
      <c r="AMF38" s="24"/>
      <c r="AMG38" s="24"/>
      <c r="AMH38" s="24"/>
      <c r="AMI38" s="24"/>
      <c r="AMJ38" s="24"/>
      <c r="AMK38" s="24"/>
    </row>
    <row r="39" spans="1:1025" ht="123" customHeight="1">
      <c r="A39" s="79" t="s">
        <v>136</v>
      </c>
      <c r="B39" s="98" t="s">
        <v>137</v>
      </c>
      <c r="C39" s="98" t="s">
        <v>40</v>
      </c>
      <c r="D39" s="100">
        <v>100</v>
      </c>
      <c r="E39" s="100">
        <v>100</v>
      </c>
      <c r="F39" s="100">
        <v>100</v>
      </c>
      <c r="G39" s="98">
        <v>100</v>
      </c>
      <c r="H39" s="99" t="s">
        <v>131</v>
      </c>
      <c r="I39" s="98" t="s">
        <v>42</v>
      </c>
      <c r="J39" s="98" t="s">
        <v>97</v>
      </c>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c r="AP39" s="24"/>
      <c r="AQ39" s="24"/>
      <c r="AR39" s="24"/>
      <c r="AS39" s="24"/>
      <c r="AT39" s="24"/>
      <c r="AU39" s="24"/>
      <c r="AV39" s="24"/>
      <c r="AW39" s="24"/>
      <c r="AX39" s="24"/>
      <c r="AY39" s="24"/>
      <c r="AZ39" s="24"/>
      <c r="BA39" s="24"/>
      <c r="BB39" s="24"/>
      <c r="BC39" s="24"/>
      <c r="BD39" s="24"/>
      <c r="BE39" s="24"/>
      <c r="BF39" s="24"/>
      <c r="BG39" s="24"/>
      <c r="BH39" s="24"/>
      <c r="BI39" s="24"/>
      <c r="BJ39" s="24"/>
      <c r="BK39" s="24"/>
      <c r="BL39" s="24"/>
      <c r="BM39" s="24"/>
      <c r="BN39" s="24"/>
      <c r="BO39" s="24"/>
      <c r="BP39" s="24"/>
      <c r="BQ39" s="24"/>
      <c r="BR39" s="24"/>
      <c r="BS39" s="24"/>
      <c r="BT39" s="24"/>
      <c r="BU39" s="24"/>
      <c r="BV39" s="24"/>
      <c r="BW39" s="24"/>
      <c r="BX39" s="24"/>
      <c r="BY39" s="24"/>
      <c r="BZ39" s="24"/>
      <c r="CA39" s="24"/>
      <c r="CB39" s="24"/>
      <c r="CC39" s="24"/>
      <c r="CD39" s="24"/>
      <c r="CE39" s="24"/>
      <c r="CF39" s="24"/>
      <c r="CG39" s="24"/>
      <c r="CH39" s="24"/>
      <c r="CI39" s="24"/>
      <c r="CJ39" s="24"/>
      <c r="CK39" s="24"/>
      <c r="CL39" s="24"/>
      <c r="CM39" s="24"/>
      <c r="CN39" s="24"/>
      <c r="CO39" s="24"/>
      <c r="CP39" s="24"/>
      <c r="CQ39" s="24"/>
      <c r="CR39" s="24"/>
      <c r="CS39" s="24"/>
      <c r="CT39" s="24"/>
      <c r="CU39" s="24"/>
      <c r="CV39" s="24"/>
      <c r="CW39" s="24"/>
      <c r="CX39" s="24"/>
      <c r="CY39" s="24"/>
      <c r="CZ39" s="24"/>
      <c r="DA39" s="24"/>
      <c r="DB39" s="24"/>
      <c r="DC39" s="24"/>
      <c r="DD39" s="24"/>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24"/>
      <c r="GQ39" s="24"/>
      <c r="GR39" s="24"/>
      <c r="GS39" s="24"/>
      <c r="GT39" s="24"/>
      <c r="GU39" s="24"/>
      <c r="GV39" s="24"/>
      <c r="GW39" s="24"/>
      <c r="GX39" s="24"/>
      <c r="GY39" s="24"/>
      <c r="GZ39" s="24"/>
      <c r="HA39" s="24"/>
      <c r="HB39" s="24"/>
      <c r="HC39" s="24"/>
      <c r="HD39" s="24"/>
      <c r="HE39" s="24"/>
      <c r="HF39" s="24"/>
      <c r="HG39" s="24"/>
      <c r="HH39" s="24"/>
      <c r="HI39" s="24"/>
      <c r="HJ39" s="24"/>
      <c r="HK39" s="24"/>
      <c r="HL39" s="24"/>
      <c r="HM39" s="24"/>
      <c r="HN39" s="24"/>
      <c r="HO39" s="24"/>
      <c r="HP39" s="24"/>
      <c r="HQ39" s="24"/>
      <c r="HR39" s="24"/>
      <c r="HS39" s="24"/>
      <c r="HT39" s="24"/>
      <c r="HU39" s="24"/>
      <c r="HV39" s="24"/>
      <c r="HW39" s="24"/>
      <c r="HX39" s="24"/>
      <c r="HY39" s="24"/>
      <c r="HZ39" s="24"/>
      <c r="IA39" s="24"/>
      <c r="IB39" s="24"/>
      <c r="IC39" s="24"/>
      <c r="ID39" s="24"/>
      <c r="IE39" s="24"/>
      <c r="IF39" s="24"/>
      <c r="IG39" s="24"/>
      <c r="IH39" s="24"/>
      <c r="II39" s="24"/>
      <c r="IJ39" s="24"/>
      <c r="IK39" s="24"/>
      <c r="IL39" s="24"/>
      <c r="IM39" s="24"/>
      <c r="IN39" s="24"/>
      <c r="IO39" s="24"/>
      <c r="IP39" s="24"/>
      <c r="IQ39" s="24"/>
      <c r="IR39" s="24"/>
      <c r="IS39" s="24"/>
      <c r="IT39" s="24"/>
      <c r="IU39" s="24"/>
      <c r="IV39" s="24"/>
      <c r="IW39" s="24"/>
      <c r="IX39" s="24"/>
      <c r="IY39" s="24"/>
      <c r="IZ39" s="24"/>
      <c r="JA39" s="24"/>
      <c r="JB39" s="24"/>
      <c r="JC39" s="24"/>
      <c r="JD39" s="24"/>
      <c r="JE39" s="24"/>
      <c r="JF39" s="24"/>
      <c r="JG39" s="24"/>
      <c r="JH39" s="24"/>
      <c r="JI39" s="24"/>
      <c r="JJ39" s="24"/>
      <c r="JK39" s="24"/>
      <c r="JL39" s="24"/>
      <c r="JM39" s="24"/>
      <c r="JN39" s="24"/>
      <c r="JO39" s="24"/>
      <c r="JP39" s="24"/>
      <c r="JQ39" s="24"/>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4"/>
      <c r="NI39" s="24"/>
      <c r="NJ39" s="24"/>
      <c r="NK39" s="24"/>
      <c r="NL39" s="24"/>
      <c r="NM39" s="24"/>
      <c r="NN39" s="24"/>
      <c r="NO39" s="24"/>
      <c r="NP39" s="24"/>
      <c r="NQ39" s="24"/>
      <c r="NR39" s="24"/>
      <c r="NS39" s="24"/>
      <c r="NT39" s="24"/>
      <c r="NU39" s="24"/>
      <c r="NV39" s="24"/>
      <c r="NW39" s="24"/>
      <c r="NX39" s="24"/>
      <c r="NY39" s="24"/>
      <c r="NZ39" s="24"/>
      <c r="OA39" s="24"/>
      <c r="OB39" s="24"/>
      <c r="OC39" s="24"/>
      <c r="OD39" s="24"/>
      <c r="OE39" s="24"/>
      <c r="OF39" s="24"/>
      <c r="OG39" s="24"/>
      <c r="OH39" s="24"/>
      <c r="OI39" s="24"/>
      <c r="OJ39" s="24"/>
      <c r="OK39" s="24"/>
      <c r="OL39" s="24"/>
      <c r="OM39" s="24"/>
      <c r="ON39" s="24"/>
      <c r="OO39" s="24"/>
      <c r="OP39" s="24"/>
      <c r="OQ39" s="24"/>
      <c r="OR39" s="24"/>
      <c r="OS39" s="24"/>
      <c r="OT39" s="24"/>
      <c r="OU39" s="24"/>
      <c r="OV39" s="24"/>
      <c r="OW39" s="24"/>
      <c r="OX39" s="24"/>
      <c r="OY39" s="24"/>
      <c r="OZ39" s="24"/>
      <c r="PA39" s="24"/>
      <c r="PB39" s="24"/>
      <c r="PC39" s="24"/>
      <c r="PD39" s="24"/>
      <c r="PE39" s="24"/>
      <c r="PF39" s="24"/>
      <c r="PG39" s="24"/>
      <c r="PH39" s="24"/>
      <c r="PI39" s="24"/>
      <c r="PJ39" s="24"/>
      <c r="PK39" s="24"/>
      <c r="PL39" s="24"/>
      <c r="PM39" s="24"/>
      <c r="PN39" s="24"/>
      <c r="PO39" s="24"/>
      <c r="PP39" s="24"/>
      <c r="PQ39" s="24"/>
      <c r="PR39" s="24"/>
      <c r="PS39" s="24"/>
      <c r="PT39" s="24"/>
      <c r="PU39" s="24"/>
      <c r="PV39" s="24"/>
      <c r="PW39" s="24"/>
      <c r="PX39" s="24"/>
      <c r="PY39" s="24"/>
      <c r="PZ39" s="24"/>
      <c r="QA39" s="24"/>
      <c r="QB39" s="24"/>
      <c r="QC39" s="24"/>
      <c r="QD39" s="24"/>
      <c r="QE39" s="24"/>
      <c r="QF39" s="24"/>
      <c r="QG39" s="24"/>
      <c r="QH39" s="24"/>
      <c r="QI39" s="24"/>
      <c r="QJ39" s="24"/>
      <c r="QK39" s="24"/>
      <c r="QL39" s="24"/>
      <c r="QM39" s="24"/>
      <c r="QN39" s="24"/>
      <c r="QO39" s="24"/>
      <c r="QP39" s="24"/>
      <c r="QQ39" s="24"/>
      <c r="QR39" s="24"/>
      <c r="QS39" s="24"/>
      <c r="QT39" s="24"/>
      <c r="QU39" s="24"/>
      <c r="QV39" s="24"/>
      <c r="QW39" s="24"/>
      <c r="QX39" s="24"/>
      <c r="QY39" s="24"/>
      <c r="QZ39" s="24"/>
      <c r="RA39" s="24"/>
      <c r="RB39" s="24"/>
      <c r="RC39" s="24"/>
      <c r="RD39" s="24"/>
      <c r="RE39" s="24"/>
      <c r="RF39" s="24"/>
      <c r="RG39" s="24"/>
      <c r="RH39" s="24"/>
      <c r="RI39" s="24"/>
      <c r="RJ39" s="24"/>
      <c r="RK39" s="24"/>
      <c r="RL39" s="24"/>
      <c r="RM39" s="24"/>
      <c r="RN39" s="24"/>
      <c r="RO39" s="24"/>
      <c r="RP39" s="24"/>
      <c r="RQ39" s="24"/>
      <c r="RR39" s="24"/>
      <c r="RS39" s="24"/>
      <c r="RT39" s="24"/>
      <c r="RU39" s="24"/>
      <c r="RV39" s="24"/>
      <c r="RW39" s="24"/>
      <c r="RX39" s="24"/>
      <c r="RY39" s="24"/>
      <c r="RZ39" s="24"/>
      <c r="SA39" s="24"/>
      <c r="SB39" s="24"/>
      <c r="SC39" s="24"/>
      <c r="SD39" s="24"/>
      <c r="SE39" s="24"/>
      <c r="SF39" s="24"/>
      <c r="SG39" s="24"/>
      <c r="SH39" s="24"/>
      <c r="SI39" s="24"/>
      <c r="SJ39" s="24"/>
      <c r="SK39" s="24"/>
      <c r="SL39" s="24"/>
      <c r="SM39" s="24"/>
      <c r="SN39" s="24"/>
      <c r="SO39" s="24"/>
      <c r="SP39" s="24"/>
      <c r="SQ39" s="24"/>
      <c r="SR39" s="24"/>
      <c r="SS39" s="24"/>
      <c r="ST39" s="24"/>
      <c r="SU39" s="24"/>
      <c r="SV39" s="24"/>
      <c r="SW39" s="24"/>
      <c r="SX39" s="24"/>
      <c r="SY39" s="24"/>
      <c r="SZ39" s="24"/>
      <c r="TA39" s="24"/>
      <c r="TB39" s="24"/>
      <c r="TC39" s="24"/>
      <c r="TD39" s="24"/>
      <c r="TE39" s="24"/>
      <c r="TF39" s="24"/>
      <c r="TG39" s="24"/>
      <c r="TH39" s="24"/>
      <c r="TI39" s="24"/>
      <c r="TJ39" s="24"/>
      <c r="TK39" s="24"/>
      <c r="TL39" s="24"/>
      <c r="TM39" s="24"/>
      <c r="TN39" s="24"/>
      <c r="TO39" s="24"/>
      <c r="TP39" s="24"/>
      <c r="TQ39" s="24"/>
      <c r="TR39" s="24"/>
      <c r="TS39" s="24"/>
      <c r="TT39" s="24"/>
      <c r="TU39" s="24"/>
      <c r="TV39" s="24"/>
      <c r="TW39" s="24"/>
      <c r="TX39" s="24"/>
      <c r="TY39" s="24"/>
      <c r="TZ39" s="24"/>
      <c r="UA39" s="24"/>
      <c r="UB39" s="24"/>
      <c r="UC39" s="24"/>
      <c r="UD39" s="24"/>
      <c r="UE39" s="24"/>
      <c r="UF39" s="24"/>
      <c r="UG39" s="24"/>
      <c r="UH39" s="24"/>
      <c r="UI39" s="24"/>
      <c r="UJ39" s="24"/>
      <c r="UK39" s="24"/>
      <c r="UL39" s="24"/>
      <c r="UM39" s="24"/>
      <c r="UN39" s="24"/>
      <c r="UO39" s="24"/>
      <c r="UP39" s="24"/>
      <c r="UQ39" s="24"/>
      <c r="UR39" s="24"/>
      <c r="US39" s="24"/>
      <c r="UT39" s="24"/>
      <c r="UU39" s="24"/>
      <c r="UV39" s="24"/>
      <c r="UW39" s="24"/>
      <c r="UX39" s="24"/>
      <c r="UY39" s="24"/>
      <c r="UZ39" s="24"/>
      <c r="VA39" s="24"/>
      <c r="VB39" s="24"/>
      <c r="VC39" s="24"/>
      <c r="VD39" s="24"/>
      <c r="VE39" s="24"/>
      <c r="VF39" s="24"/>
      <c r="VG39" s="24"/>
      <c r="VH39" s="24"/>
      <c r="VI39" s="24"/>
      <c r="VJ39" s="24"/>
      <c r="VK39" s="24"/>
      <c r="VL39" s="24"/>
      <c r="VM39" s="24"/>
      <c r="VN39" s="24"/>
      <c r="VO39" s="24"/>
      <c r="VP39" s="24"/>
      <c r="VQ39" s="24"/>
      <c r="VR39" s="24"/>
      <c r="VS39" s="24"/>
      <c r="VT39" s="24"/>
      <c r="VU39" s="24"/>
      <c r="VV39" s="24"/>
      <c r="VW39" s="24"/>
      <c r="VX39" s="24"/>
      <c r="VY39" s="24"/>
      <c r="VZ39" s="24"/>
      <c r="WA39" s="24"/>
      <c r="WB39" s="24"/>
      <c r="WC39" s="24"/>
      <c r="WD39" s="24"/>
      <c r="WE39" s="24"/>
      <c r="WF39" s="24"/>
      <c r="WG39" s="24"/>
      <c r="WH39" s="24"/>
      <c r="WI39" s="24"/>
      <c r="WJ39" s="24"/>
      <c r="WK39" s="24"/>
      <c r="WL39" s="24"/>
      <c r="WM39" s="24"/>
      <c r="WN39" s="24"/>
      <c r="WO39" s="24"/>
      <c r="WP39" s="24"/>
      <c r="WQ39" s="24"/>
      <c r="WR39" s="24"/>
      <c r="WS39" s="24"/>
      <c r="WT39" s="24"/>
      <c r="WU39" s="24"/>
      <c r="WV39" s="24"/>
      <c r="WW39" s="24"/>
      <c r="WX39" s="24"/>
      <c r="WY39" s="24"/>
      <c r="WZ39" s="24"/>
      <c r="XA39" s="24"/>
      <c r="XB39" s="24"/>
      <c r="XC39" s="24"/>
      <c r="XD39" s="24"/>
      <c r="XE39" s="24"/>
      <c r="XF39" s="24"/>
      <c r="XG39" s="24"/>
      <c r="XH39" s="24"/>
      <c r="XI39" s="24"/>
      <c r="XJ39" s="24"/>
      <c r="XK39" s="24"/>
      <c r="XL39" s="24"/>
      <c r="XM39" s="24"/>
      <c r="XN39" s="24"/>
      <c r="XO39" s="24"/>
      <c r="XP39" s="24"/>
      <c r="XQ39" s="24"/>
      <c r="XR39" s="24"/>
      <c r="XS39" s="24"/>
      <c r="XT39" s="24"/>
      <c r="XU39" s="24"/>
      <c r="XV39" s="24"/>
      <c r="XW39" s="24"/>
      <c r="XX39" s="24"/>
      <c r="XY39" s="24"/>
      <c r="XZ39" s="24"/>
      <c r="YA39" s="24"/>
      <c r="YB39" s="24"/>
      <c r="YC39" s="24"/>
      <c r="YD39" s="24"/>
      <c r="YE39" s="24"/>
      <c r="YF39" s="24"/>
      <c r="YG39" s="24"/>
      <c r="YH39" s="24"/>
      <c r="YI39" s="24"/>
      <c r="YJ39" s="24"/>
      <c r="YK39" s="24"/>
      <c r="YL39" s="24"/>
      <c r="YM39" s="24"/>
      <c r="YN39" s="24"/>
      <c r="YO39" s="24"/>
      <c r="YP39" s="24"/>
      <c r="YQ39" s="24"/>
      <c r="YR39" s="24"/>
      <c r="YS39" s="24"/>
      <c r="YT39" s="24"/>
      <c r="YU39" s="24"/>
      <c r="YV39" s="24"/>
      <c r="YW39" s="24"/>
      <c r="YX39" s="24"/>
      <c r="YY39" s="24"/>
      <c r="YZ39" s="24"/>
      <c r="ZA39" s="24"/>
      <c r="ZB39" s="24"/>
      <c r="ZC39" s="24"/>
      <c r="ZD39" s="24"/>
      <c r="ZE39" s="24"/>
      <c r="ZF39" s="24"/>
      <c r="ZG39" s="24"/>
      <c r="ZH39" s="24"/>
      <c r="ZI39" s="24"/>
      <c r="ZJ39" s="24"/>
      <c r="ZK39" s="24"/>
      <c r="ZL39" s="24"/>
      <c r="ZM39" s="24"/>
      <c r="ZN39" s="24"/>
      <c r="ZO39" s="24"/>
      <c r="ZP39" s="24"/>
      <c r="ZQ39" s="24"/>
      <c r="ZR39" s="24"/>
      <c r="ZS39" s="24"/>
      <c r="ZT39" s="24"/>
      <c r="ZU39" s="24"/>
      <c r="ZV39" s="24"/>
      <c r="ZW39" s="24"/>
      <c r="ZX39" s="24"/>
      <c r="ZY39" s="24"/>
      <c r="ZZ39" s="24"/>
      <c r="AAA39" s="24"/>
      <c r="AAB39" s="24"/>
      <c r="AAC39" s="24"/>
      <c r="AAD39" s="24"/>
      <c r="AAE39" s="24"/>
      <c r="AAF39" s="24"/>
      <c r="AAG39" s="24"/>
      <c r="AAH39" s="24"/>
      <c r="AAI39" s="24"/>
      <c r="AAJ39" s="24"/>
      <c r="AAK39" s="24"/>
      <c r="AAL39" s="24"/>
      <c r="AAM39" s="24"/>
      <c r="AAN39" s="24"/>
      <c r="AAO39" s="24"/>
      <c r="AAP39" s="24"/>
      <c r="AAQ39" s="24"/>
      <c r="AAR39" s="24"/>
      <c r="AAS39" s="24"/>
      <c r="AAT39" s="24"/>
      <c r="AAU39" s="24"/>
      <c r="AAV39" s="24"/>
      <c r="AAW39" s="24"/>
      <c r="AAX39" s="24"/>
      <c r="AAY39" s="24"/>
      <c r="AAZ39" s="24"/>
      <c r="ABA39" s="24"/>
      <c r="ABB39" s="24"/>
      <c r="ABC39" s="24"/>
      <c r="ABD39" s="24"/>
      <c r="ABE39" s="24"/>
      <c r="ABF39" s="24"/>
      <c r="ABG39" s="24"/>
      <c r="ABH39" s="24"/>
      <c r="ABI39" s="24"/>
      <c r="ABJ39" s="24"/>
      <c r="ABK39" s="24"/>
      <c r="ABL39" s="24"/>
      <c r="ABM39" s="24"/>
      <c r="ABN39" s="24"/>
      <c r="ABO39" s="24"/>
      <c r="ABP39" s="24"/>
      <c r="ABQ39" s="24"/>
      <c r="ABR39" s="24"/>
      <c r="ABS39" s="24"/>
      <c r="ABT39" s="24"/>
      <c r="ABU39" s="24"/>
      <c r="ABV39" s="24"/>
      <c r="ABW39" s="24"/>
      <c r="ABX39" s="24"/>
      <c r="ABY39" s="24"/>
      <c r="ABZ39" s="24"/>
      <c r="ACA39" s="24"/>
      <c r="ACB39" s="24"/>
      <c r="ACC39" s="24"/>
      <c r="ACD39" s="24"/>
      <c r="ACE39" s="24"/>
      <c r="ACF39" s="24"/>
      <c r="ACG39" s="24"/>
      <c r="ACH39" s="24"/>
      <c r="ACI39" s="24"/>
      <c r="ACJ39" s="24"/>
      <c r="ACK39" s="24"/>
      <c r="ACL39" s="24"/>
      <c r="ACM39" s="24"/>
      <c r="ACN39" s="24"/>
      <c r="ACO39" s="24"/>
      <c r="ACP39" s="24"/>
      <c r="ACQ39" s="24"/>
      <c r="ACR39" s="24"/>
      <c r="ACS39" s="24"/>
      <c r="ACT39" s="24"/>
      <c r="ACU39" s="24"/>
      <c r="ACV39" s="24"/>
      <c r="ACW39" s="24"/>
      <c r="ACX39" s="24"/>
      <c r="ACY39" s="24"/>
      <c r="ACZ39" s="24"/>
      <c r="ADA39" s="24"/>
      <c r="ADB39" s="24"/>
      <c r="ADC39" s="24"/>
      <c r="ADD39" s="24"/>
      <c r="ADE39" s="24"/>
      <c r="ADF39" s="24"/>
      <c r="ADG39" s="24"/>
      <c r="ADH39" s="24"/>
      <c r="ADI39" s="24"/>
      <c r="ADJ39" s="24"/>
      <c r="ADK39" s="24"/>
      <c r="ADL39" s="24"/>
      <c r="ADM39" s="24"/>
      <c r="ADN39" s="24"/>
      <c r="ADO39" s="24"/>
      <c r="ADP39" s="24"/>
      <c r="ADQ39" s="24"/>
      <c r="ADR39" s="24"/>
      <c r="ADS39" s="24"/>
      <c r="ADT39" s="24"/>
      <c r="ADU39" s="24"/>
      <c r="ADV39" s="24"/>
      <c r="ADW39" s="24"/>
      <c r="ADX39" s="24"/>
      <c r="ADY39" s="24"/>
      <c r="ADZ39" s="24"/>
      <c r="AEA39" s="24"/>
      <c r="AEB39" s="24"/>
      <c r="AEC39" s="24"/>
      <c r="AED39" s="24"/>
      <c r="AEE39" s="24"/>
      <c r="AEF39" s="24"/>
      <c r="AEG39" s="24"/>
      <c r="AEH39" s="24"/>
      <c r="AEI39" s="24"/>
      <c r="AEJ39" s="24"/>
      <c r="AEK39" s="24"/>
      <c r="AEL39" s="24"/>
      <c r="AEM39" s="24"/>
      <c r="AEN39" s="24"/>
      <c r="AEO39" s="24"/>
      <c r="AEP39" s="24"/>
      <c r="AEQ39" s="24"/>
      <c r="AER39" s="24"/>
      <c r="AES39" s="24"/>
      <c r="AET39" s="24"/>
      <c r="AEU39" s="24"/>
      <c r="AEV39" s="24"/>
      <c r="AEW39" s="24"/>
      <c r="AEX39" s="24"/>
      <c r="AEY39" s="24"/>
      <c r="AEZ39" s="24"/>
      <c r="AFA39" s="24"/>
      <c r="AFB39" s="24"/>
      <c r="AFC39" s="24"/>
      <c r="AFD39" s="24"/>
      <c r="AFE39" s="24"/>
      <c r="AFF39" s="24"/>
      <c r="AFG39" s="24"/>
      <c r="AFH39" s="24"/>
      <c r="AFI39" s="24"/>
      <c r="AFJ39" s="24"/>
      <c r="AFK39" s="24"/>
      <c r="AFL39" s="24"/>
      <c r="AFM39" s="24"/>
      <c r="AFN39" s="24"/>
      <c r="AFO39" s="24"/>
      <c r="AFP39" s="24"/>
      <c r="AFQ39" s="24"/>
      <c r="AFR39" s="24"/>
      <c r="AFS39" s="24"/>
      <c r="AFT39" s="24"/>
      <c r="AFU39" s="24"/>
      <c r="AFV39" s="24"/>
      <c r="AFW39" s="24"/>
      <c r="AFX39" s="24"/>
      <c r="AFY39" s="24"/>
      <c r="AFZ39" s="24"/>
      <c r="AGA39" s="24"/>
      <c r="AGB39" s="24"/>
      <c r="AGC39" s="24"/>
      <c r="AGD39" s="24"/>
      <c r="AGE39" s="24"/>
      <c r="AGF39" s="24"/>
      <c r="AGG39" s="24"/>
      <c r="AGH39" s="24"/>
      <c r="AGI39" s="24"/>
      <c r="AGJ39" s="24"/>
      <c r="AGK39" s="24"/>
      <c r="AGL39" s="24"/>
      <c r="AGM39" s="24"/>
      <c r="AGN39" s="24"/>
      <c r="AGO39" s="24"/>
      <c r="AGP39" s="24"/>
      <c r="AGQ39" s="24"/>
      <c r="AGR39" s="24"/>
      <c r="AGS39" s="24"/>
      <c r="AGT39" s="24"/>
      <c r="AGU39" s="24"/>
      <c r="AGV39" s="24"/>
      <c r="AGW39" s="24"/>
      <c r="AGX39" s="24"/>
      <c r="AGY39" s="24"/>
      <c r="AGZ39" s="24"/>
      <c r="AHA39" s="24"/>
      <c r="AHB39" s="24"/>
      <c r="AHC39" s="24"/>
      <c r="AHD39" s="24"/>
      <c r="AHE39" s="24"/>
      <c r="AHF39" s="24"/>
      <c r="AHG39" s="24"/>
      <c r="AHH39" s="24"/>
      <c r="AHI39" s="24"/>
      <c r="AHJ39" s="24"/>
      <c r="AHK39" s="24"/>
      <c r="AHL39" s="24"/>
      <c r="AHM39" s="24"/>
      <c r="AHN39" s="24"/>
      <c r="AHO39" s="24"/>
      <c r="AHP39" s="24"/>
      <c r="AHQ39" s="24"/>
      <c r="AHR39" s="24"/>
      <c r="AHS39" s="24"/>
      <c r="AHT39" s="24"/>
      <c r="AHU39" s="24"/>
      <c r="AHV39" s="24"/>
      <c r="AHW39" s="24"/>
      <c r="AHX39" s="24"/>
      <c r="AHY39" s="24"/>
      <c r="AHZ39" s="24"/>
      <c r="AIA39" s="24"/>
      <c r="AIB39" s="24"/>
      <c r="AIC39" s="24"/>
      <c r="AID39" s="24"/>
      <c r="AIE39" s="24"/>
      <c r="AIF39" s="24"/>
      <c r="AIG39" s="24"/>
      <c r="AIH39" s="24"/>
      <c r="AII39" s="24"/>
      <c r="AIJ39" s="24"/>
      <c r="AIK39" s="24"/>
      <c r="AIL39" s="24"/>
      <c r="AIM39" s="24"/>
      <c r="AIN39" s="24"/>
      <c r="AIO39" s="24"/>
      <c r="AIP39" s="24"/>
      <c r="AIQ39" s="24"/>
      <c r="AIR39" s="24"/>
      <c r="AIS39" s="24"/>
      <c r="AIT39" s="24"/>
      <c r="AIU39" s="24"/>
      <c r="AIV39" s="24"/>
      <c r="AIW39" s="24"/>
      <c r="AIX39" s="24"/>
      <c r="AIY39" s="24"/>
      <c r="AIZ39" s="24"/>
      <c r="AJA39" s="24"/>
      <c r="AJB39" s="24"/>
      <c r="AJC39" s="24"/>
      <c r="AJD39" s="24"/>
      <c r="AJE39" s="24"/>
      <c r="AJF39" s="24"/>
      <c r="AJG39" s="24"/>
      <c r="AJH39" s="24"/>
      <c r="AJI39" s="24"/>
      <c r="AJJ39" s="24"/>
      <c r="AJK39" s="24"/>
      <c r="AJL39" s="24"/>
      <c r="AJM39" s="24"/>
      <c r="AJN39" s="24"/>
      <c r="AJO39" s="24"/>
      <c r="AJP39" s="24"/>
      <c r="AJQ39" s="24"/>
      <c r="AJR39" s="24"/>
      <c r="AJS39" s="24"/>
      <c r="AJT39" s="24"/>
      <c r="AJU39" s="24"/>
      <c r="AJV39" s="24"/>
      <c r="AJW39" s="24"/>
      <c r="AJX39" s="24"/>
      <c r="AJY39" s="24"/>
      <c r="AJZ39" s="24"/>
      <c r="AKA39" s="24"/>
      <c r="AKB39" s="24"/>
      <c r="AKC39" s="24"/>
      <c r="AKD39" s="24"/>
      <c r="AKE39" s="24"/>
      <c r="AKF39" s="24"/>
      <c r="AKG39" s="24"/>
      <c r="AKH39" s="24"/>
      <c r="AKI39" s="24"/>
      <c r="AKJ39" s="24"/>
      <c r="AKK39" s="24"/>
      <c r="AKL39" s="24"/>
      <c r="AKM39" s="24"/>
      <c r="AKN39" s="24"/>
      <c r="AKO39" s="24"/>
      <c r="AKP39" s="24"/>
      <c r="AKQ39" s="24"/>
      <c r="AKR39" s="24"/>
      <c r="AKS39" s="24"/>
      <c r="AKT39" s="24"/>
      <c r="AKU39" s="24"/>
      <c r="AKV39" s="24"/>
      <c r="AKW39" s="24"/>
      <c r="AKX39" s="24"/>
      <c r="AKY39" s="24"/>
      <c r="AKZ39" s="24"/>
      <c r="ALA39" s="24"/>
      <c r="ALB39" s="24"/>
      <c r="ALC39" s="24"/>
      <c r="ALD39" s="24"/>
      <c r="ALE39" s="24"/>
      <c r="ALF39" s="24"/>
      <c r="ALG39" s="24"/>
      <c r="ALH39" s="24"/>
      <c r="ALI39" s="24"/>
      <c r="ALJ39" s="24"/>
      <c r="ALK39" s="24"/>
      <c r="ALL39" s="24"/>
      <c r="ALM39" s="24"/>
      <c r="ALN39" s="24"/>
      <c r="ALO39" s="24"/>
      <c r="ALP39" s="24"/>
      <c r="ALQ39" s="24"/>
      <c r="ALR39" s="24"/>
      <c r="ALS39" s="24"/>
      <c r="ALT39" s="24"/>
      <c r="ALU39" s="24"/>
      <c r="ALV39" s="24"/>
      <c r="ALW39" s="24"/>
      <c r="ALX39" s="24"/>
      <c r="ALY39" s="24"/>
      <c r="ALZ39" s="24"/>
      <c r="AMA39" s="24"/>
      <c r="AMB39" s="24"/>
      <c r="AMC39" s="24"/>
      <c r="AMD39" s="24"/>
      <c r="AME39" s="24"/>
      <c r="AMF39" s="24"/>
      <c r="AMG39" s="24"/>
      <c r="AMH39" s="24"/>
      <c r="AMI39" s="24"/>
      <c r="AMJ39" s="24"/>
      <c r="AMK39" s="24"/>
    </row>
    <row r="40" spans="1:1025" ht="161.25" customHeight="1">
      <c r="A40" s="79" t="s">
        <v>138</v>
      </c>
      <c r="B40" s="98" t="s">
        <v>139</v>
      </c>
      <c r="C40" s="98" t="s">
        <v>40</v>
      </c>
      <c r="D40" s="100">
        <v>100</v>
      </c>
      <c r="E40" s="100">
        <v>100</v>
      </c>
      <c r="F40" s="100">
        <v>100</v>
      </c>
      <c r="G40" s="98">
        <v>100</v>
      </c>
      <c r="H40" s="99" t="s">
        <v>131</v>
      </c>
      <c r="I40" s="98" t="s">
        <v>42</v>
      </c>
      <c r="J40" s="98" t="s">
        <v>90</v>
      </c>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c r="AP40" s="24"/>
      <c r="AQ40" s="24"/>
      <c r="AR40" s="24"/>
      <c r="AS40" s="24"/>
      <c r="AT40" s="24"/>
      <c r="AU40" s="24"/>
      <c r="AV40" s="24"/>
      <c r="AW40" s="24"/>
      <c r="AX40" s="24"/>
      <c r="AY40" s="24"/>
      <c r="AZ40" s="24"/>
      <c r="BA40" s="24"/>
      <c r="BB40" s="24"/>
      <c r="BC40" s="24"/>
      <c r="BD40" s="24"/>
      <c r="BE40" s="24"/>
      <c r="BF40" s="24"/>
      <c r="BG40" s="24"/>
      <c r="BH40" s="24"/>
      <c r="BI40" s="24"/>
      <c r="BJ40" s="24"/>
      <c r="BK40" s="24"/>
      <c r="BL40" s="24"/>
      <c r="BM40" s="24"/>
      <c r="BN40" s="24"/>
      <c r="BO40" s="24"/>
      <c r="BP40" s="24"/>
      <c r="BQ40" s="24"/>
      <c r="BR40" s="24"/>
      <c r="BS40" s="24"/>
      <c r="BT40" s="24"/>
      <c r="BU40" s="24"/>
      <c r="BV40" s="24"/>
      <c r="BW40" s="24"/>
      <c r="BX40" s="24"/>
      <c r="BY40" s="24"/>
      <c r="BZ40" s="24"/>
      <c r="CA40" s="24"/>
      <c r="CB40" s="24"/>
      <c r="CC40" s="24"/>
      <c r="CD40" s="24"/>
      <c r="CE40" s="24"/>
      <c r="CF40" s="24"/>
      <c r="CG40" s="24"/>
      <c r="CH40" s="24"/>
      <c r="CI40" s="24"/>
      <c r="CJ40" s="24"/>
      <c r="CK40" s="24"/>
      <c r="CL40" s="24"/>
      <c r="CM40" s="24"/>
      <c r="CN40" s="24"/>
      <c r="CO40" s="24"/>
      <c r="CP40" s="24"/>
      <c r="CQ40" s="24"/>
      <c r="CR40" s="24"/>
      <c r="CS40" s="24"/>
      <c r="CT40" s="24"/>
      <c r="CU40" s="24"/>
      <c r="CV40" s="24"/>
      <c r="CW40" s="24"/>
      <c r="CX40" s="24"/>
      <c r="CY40" s="24"/>
      <c r="CZ40" s="24"/>
      <c r="DA40" s="24"/>
      <c r="DB40" s="24"/>
      <c r="DC40" s="24"/>
      <c r="DD40" s="24"/>
      <c r="DE40" s="24"/>
      <c r="DF40" s="24"/>
      <c r="DG40" s="24"/>
      <c r="DH40" s="24"/>
      <c r="DI40" s="24"/>
      <c r="DJ40" s="24"/>
      <c r="DK40" s="24"/>
      <c r="DL40" s="24"/>
      <c r="DM40" s="24"/>
      <c r="DN40" s="24"/>
      <c r="DO40" s="24"/>
      <c r="DP40" s="24"/>
      <c r="DQ40" s="24"/>
      <c r="DR40" s="24"/>
      <c r="DS40" s="24"/>
      <c r="DT40" s="24"/>
      <c r="DU40" s="24"/>
      <c r="DV40" s="24"/>
      <c r="DW40" s="24"/>
      <c r="DX40" s="24"/>
      <c r="DY40" s="24"/>
      <c r="DZ40" s="24"/>
      <c r="EA40" s="24"/>
      <c r="EB40" s="24"/>
      <c r="EC40" s="24"/>
      <c r="ED40" s="24"/>
      <c r="EE40" s="24"/>
      <c r="EF40" s="24"/>
      <c r="EG40" s="24"/>
      <c r="EH40" s="24"/>
      <c r="EI40" s="24"/>
      <c r="EJ40" s="24"/>
      <c r="EK40" s="24"/>
      <c r="EL40" s="24"/>
      <c r="EM40" s="24"/>
      <c r="EN40" s="24"/>
      <c r="EO40" s="24"/>
      <c r="EP40" s="24"/>
      <c r="EQ40" s="24"/>
      <c r="ER40" s="24"/>
      <c r="ES40" s="24"/>
      <c r="ET40" s="24"/>
      <c r="EU40" s="24"/>
      <c r="EV40" s="24"/>
      <c r="EW40" s="24"/>
      <c r="EX40" s="24"/>
      <c r="EY40" s="24"/>
      <c r="EZ40" s="24"/>
      <c r="FA40" s="24"/>
      <c r="FB40" s="24"/>
      <c r="FC40" s="24"/>
      <c r="FD40" s="24"/>
      <c r="FE40" s="24"/>
      <c r="FF40" s="24"/>
      <c r="FG40" s="24"/>
      <c r="FH40" s="24"/>
      <c r="FI40" s="24"/>
      <c r="FJ40" s="24"/>
      <c r="FK40" s="24"/>
      <c r="FL40" s="24"/>
      <c r="FM40" s="24"/>
      <c r="FN40" s="24"/>
      <c r="FO40" s="24"/>
      <c r="FP40" s="24"/>
      <c r="FQ40" s="24"/>
      <c r="FR40" s="24"/>
      <c r="FS40" s="24"/>
      <c r="FT40" s="24"/>
      <c r="FU40" s="24"/>
      <c r="FV40" s="24"/>
      <c r="FW40" s="24"/>
      <c r="FX40" s="24"/>
      <c r="FY40" s="24"/>
      <c r="FZ40" s="24"/>
      <c r="GA40" s="24"/>
      <c r="GB40" s="24"/>
      <c r="GC40" s="24"/>
      <c r="GD40" s="24"/>
      <c r="GE40" s="24"/>
      <c r="GF40" s="24"/>
      <c r="GG40" s="24"/>
      <c r="GH40" s="24"/>
      <c r="GI40" s="24"/>
      <c r="GJ40" s="24"/>
      <c r="GK40" s="24"/>
      <c r="GL40" s="24"/>
      <c r="GM40" s="24"/>
      <c r="GN40" s="24"/>
      <c r="GO40" s="24"/>
      <c r="GP40" s="24"/>
      <c r="GQ40" s="24"/>
      <c r="GR40" s="24"/>
      <c r="GS40" s="24"/>
      <c r="GT40" s="24"/>
      <c r="GU40" s="24"/>
      <c r="GV40" s="24"/>
      <c r="GW40" s="24"/>
      <c r="GX40" s="24"/>
      <c r="GY40" s="24"/>
      <c r="GZ40" s="24"/>
      <c r="HA40" s="24"/>
      <c r="HB40" s="24"/>
      <c r="HC40" s="24"/>
      <c r="HD40" s="24"/>
      <c r="HE40" s="24"/>
      <c r="HF40" s="24"/>
      <c r="HG40" s="24"/>
      <c r="HH40" s="24"/>
      <c r="HI40" s="24"/>
      <c r="HJ40" s="24"/>
      <c r="HK40" s="24"/>
      <c r="HL40" s="24"/>
      <c r="HM40" s="24"/>
      <c r="HN40" s="24"/>
      <c r="HO40" s="24"/>
      <c r="HP40" s="24"/>
      <c r="HQ40" s="24"/>
      <c r="HR40" s="24"/>
      <c r="HS40" s="24"/>
      <c r="HT40" s="24"/>
      <c r="HU40" s="24"/>
      <c r="HV40" s="24"/>
      <c r="HW40" s="24"/>
      <c r="HX40" s="24"/>
      <c r="HY40" s="24"/>
      <c r="HZ40" s="24"/>
      <c r="IA40" s="24"/>
      <c r="IB40" s="24"/>
      <c r="IC40" s="24"/>
      <c r="ID40" s="24"/>
      <c r="IE40" s="24"/>
      <c r="IF40" s="24"/>
      <c r="IG40" s="24"/>
      <c r="IH40" s="24"/>
      <c r="II40" s="24"/>
      <c r="IJ40" s="24"/>
      <c r="IK40" s="24"/>
      <c r="IL40" s="24"/>
      <c r="IM40" s="24"/>
      <c r="IN40" s="24"/>
      <c r="IO40" s="24"/>
      <c r="IP40" s="24"/>
      <c r="IQ40" s="24"/>
      <c r="IR40" s="24"/>
      <c r="IS40" s="24"/>
      <c r="IT40" s="24"/>
      <c r="IU40" s="24"/>
      <c r="IV40" s="24"/>
      <c r="IW40" s="24"/>
      <c r="IX40" s="24"/>
      <c r="IY40" s="24"/>
      <c r="IZ40" s="24"/>
      <c r="JA40" s="24"/>
      <c r="JB40" s="24"/>
      <c r="JC40" s="24"/>
      <c r="JD40" s="24"/>
      <c r="JE40" s="24"/>
      <c r="JF40" s="24"/>
      <c r="JG40" s="24"/>
      <c r="JH40" s="24"/>
      <c r="JI40" s="24"/>
      <c r="JJ40" s="24"/>
      <c r="JK40" s="24"/>
      <c r="JL40" s="24"/>
      <c r="JM40" s="24"/>
      <c r="JN40" s="24"/>
      <c r="JO40" s="24"/>
      <c r="JP40" s="24"/>
      <c r="JQ40" s="24"/>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4"/>
      <c r="NI40" s="24"/>
      <c r="NJ40" s="24"/>
      <c r="NK40" s="24"/>
      <c r="NL40" s="24"/>
      <c r="NM40" s="24"/>
      <c r="NN40" s="24"/>
      <c r="NO40" s="24"/>
      <c r="NP40" s="24"/>
      <c r="NQ40" s="24"/>
      <c r="NR40" s="24"/>
      <c r="NS40" s="24"/>
      <c r="NT40" s="24"/>
      <c r="NU40" s="24"/>
      <c r="NV40" s="24"/>
      <c r="NW40" s="24"/>
      <c r="NX40" s="24"/>
      <c r="NY40" s="24"/>
      <c r="NZ40" s="24"/>
      <c r="OA40" s="24"/>
      <c r="OB40" s="24"/>
      <c r="OC40" s="24"/>
      <c r="OD40" s="24"/>
      <c r="OE40" s="24"/>
      <c r="OF40" s="24"/>
      <c r="OG40" s="24"/>
      <c r="OH40" s="24"/>
      <c r="OI40" s="24"/>
      <c r="OJ40" s="24"/>
      <c r="OK40" s="24"/>
      <c r="OL40" s="24"/>
      <c r="OM40" s="24"/>
      <c r="ON40" s="24"/>
      <c r="OO40" s="24"/>
      <c r="OP40" s="24"/>
      <c r="OQ40" s="24"/>
      <c r="OR40" s="24"/>
      <c r="OS40" s="24"/>
      <c r="OT40" s="24"/>
      <c r="OU40" s="24"/>
      <c r="OV40" s="24"/>
      <c r="OW40" s="24"/>
      <c r="OX40" s="24"/>
      <c r="OY40" s="24"/>
      <c r="OZ40" s="24"/>
      <c r="PA40" s="24"/>
      <c r="PB40" s="24"/>
      <c r="PC40" s="24"/>
      <c r="PD40" s="24"/>
      <c r="PE40" s="24"/>
      <c r="PF40" s="24"/>
      <c r="PG40" s="24"/>
      <c r="PH40" s="24"/>
      <c r="PI40" s="24"/>
      <c r="PJ40" s="24"/>
      <c r="PK40" s="24"/>
      <c r="PL40" s="24"/>
      <c r="PM40" s="24"/>
      <c r="PN40" s="24"/>
      <c r="PO40" s="24"/>
      <c r="PP40" s="24"/>
      <c r="PQ40" s="24"/>
      <c r="PR40" s="24"/>
      <c r="PS40" s="24"/>
      <c r="PT40" s="24"/>
      <c r="PU40" s="24"/>
      <c r="PV40" s="24"/>
      <c r="PW40" s="24"/>
      <c r="PX40" s="24"/>
      <c r="PY40" s="24"/>
      <c r="PZ40" s="24"/>
      <c r="QA40" s="24"/>
      <c r="QB40" s="24"/>
      <c r="QC40" s="24"/>
      <c r="QD40" s="24"/>
      <c r="QE40" s="24"/>
      <c r="QF40" s="24"/>
      <c r="QG40" s="24"/>
      <c r="QH40" s="24"/>
      <c r="QI40" s="24"/>
      <c r="QJ40" s="24"/>
      <c r="QK40" s="24"/>
      <c r="QL40" s="24"/>
      <c r="QM40" s="24"/>
      <c r="QN40" s="24"/>
      <c r="QO40" s="24"/>
      <c r="QP40" s="24"/>
      <c r="QQ40" s="24"/>
      <c r="QR40" s="24"/>
      <c r="QS40" s="24"/>
      <c r="QT40" s="24"/>
      <c r="QU40" s="24"/>
      <c r="QV40" s="24"/>
      <c r="QW40" s="24"/>
      <c r="QX40" s="24"/>
      <c r="QY40" s="24"/>
      <c r="QZ40" s="24"/>
      <c r="RA40" s="24"/>
      <c r="RB40" s="24"/>
      <c r="RC40" s="24"/>
      <c r="RD40" s="24"/>
      <c r="RE40" s="24"/>
      <c r="RF40" s="24"/>
      <c r="RG40" s="24"/>
      <c r="RH40" s="24"/>
      <c r="RI40" s="24"/>
      <c r="RJ40" s="24"/>
      <c r="RK40" s="24"/>
      <c r="RL40" s="24"/>
      <c r="RM40" s="24"/>
      <c r="RN40" s="24"/>
      <c r="RO40" s="24"/>
      <c r="RP40" s="24"/>
      <c r="RQ40" s="24"/>
      <c r="RR40" s="24"/>
      <c r="RS40" s="24"/>
      <c r="RT40" s="24"/>
      <c r="RU40" s="24"/>
      <c r="RV40" s="24"/>
      <c r="RW40" s="24"/>
      <c r="RX40" s="24"/>
      <c r="RY40" s="24"/>
      <c r="RZ40" s="24"/>
      <c r="SA40" s="24"/>
      <c r="SB40" s="24"/>
      <c r="SC40" s="24"/>
      <c r="SD40" s="24"/>
      <c r="SE40" s="24"/>
      <c r="SF40" s="24"/>
      <c r="SG40" s="24"/>
      <c r="SH40" s="24"/>
      <c r="SI40" s="24"/>
      <c r="SJ40" s="24"/>
      <c r="SK40" s="24"/>
      <c r="SL40" s="24"/>
      <c r="SM40" s="24"/>
      <c r="SN40" s="24"/>
      <c r="SO40" s="24"/>
      <c r="SP40" s="24"/>
      <c r="SQ40" s="24"/>
      <c r="SR40" s="24"/>
      <c r="SS40" s="24"/>
      <c r="ST40" s="24"/>
      <c r="SU40" s="24"/>
      <c r="SV40" s="24"/>
      <c r="SW40" s="24"/>
      <c r="SX40" s="24"/>
      <c r="SY40" s="24"/>
      <c r="SZ40" s="24"/>
      <c r="TA40" s="24"/>
      <c r="TB40" s="24"/>
      <c r="TC40" s="24"/>
      <c r="TD40" s="24"/>
      <c r="TE40" s="24"/>
      <c r="TF40" s="24"/>
      <c r="TG40" s="24"/>
      <c r="TH40" s="24"/>
      <c r="TI40" s="24"/>
      <c r="TJ40" s="24"/>
      <c r="TK40" s="24"/>
      <c r="TL40" s="24"/>
      <c r="TM40" s="24"/>
      <c r="TN40" s="24"/>
      <c r="TO40" s="24"/>
      <c r="TP40" s="24"/>
      <c r="TQ40" s="24"/>
      <c r="TR40" s="24"/>
      <c r="TS40" s="24"/>
      <c r="TT40" s="24"/>
      <c r="TU40" s="24"/>
      <c r="TV40" s="24"/>
      <c r="TW40" s="24"/>
      <c r="TX40" s="24"/>
      <c r="TY40" s="24"/>
      <c r="TZ40" s="24"/>
      <c r="UA40" s="24"/>
      <c r="UB40" s="24"/>
      <c r="UC40" s="24"/>
      <c r="UD40" s="24"/>
      <c r="UE40" s="24"/>
      <c r="UF40" s="24"/>
      <c r="UG40" s="24"/>
      <c r="UH40" s="24"/>
      <c r="UI40" s="24"/>
      <c r="UJ40" s="24"/>
      <c r="UK40" s="24"/>
      <c r="UL40" s="24"/>
      <c r="UM40" s="24"/>
      <c r="UN40" s="24"/>
      <c r="UO40" s="24"/>
      <c r="UP40" s="24"/>
      <c r="UQ40" s="24"/>
      <c r="UR40" s="24"/>
      <c r="US40" s="24"/>
      <c r="UT40" s="24"/>
      <c r="UU40" s="24"/>
      <c r="UV40" s="24"/>
      <c r="UW40" s="24"/>
      <c r="UX40" s="24"/>
      <c r="UY40" s="24"/>
      <c r="UZ40" s="24"/>
      <c r="VA40" s="24"/>
      <c r="VB40" s="24"/>
      <c r="VC40" s="24"/>
      <c r="VD40" s="24"/>
      <c r="VE40" s="24"/>
      <c r="VF40" s="24"/>
      <c r="VG40" s="24"/>
      <c r="VH40" s="24"/>
      <c r="VI40" s="24"/>
      <c r="VJ40" s="24"/>
      <c r="VK40" s="24"/>
      <c r="VL40" s="24"/>
      <c r="VM40" s="24"/>
      <c r="VN40" s="24"/>
      <c r="VO40" s="24"/>
      <c r="VP40" s="24"/>
      <c r="VQ40" s="24"/>
      <c r="VR40" s="24"/>
      <c r="VS40" s="24"/>
      <c r="VT40" s="24"/>
      <c r="VU40" s="24"/>
      <c r="VV40" s="24"/>
      <c r="VW40" s="24"/>
      <c r="VX40" s="24"/>
      <c r="VY40" s="24"/>
      <c r="VZ40" s="24"/>
      <c r="WA40" s="24"/>
      <c r="WB40" s="24"/>
      <c r="WC40" s="24"/>
      <c r="WD40" s="24"/>
      <c r="WE40" s="24"/>
      <c r="WF40" s="24"/>
      <c r="WG40" s="24"/>
      <c r="WH40" s="24"/>
      <c r="WI40" s="24"/>
      <c r="WJ40" s="24"/>
      <c r="WK40" s="24"/>
      <c r="WL40" s="24"/>
      <c r="WM40" s="24"/>
      <c r="WN40" s="24"/>
      <c r="WO40" s="24"/>
      <c r="WP40" s="24"/>
      <c r="WQ40" s="24"/>
      <c r="WR40" s="24"/>
      <c r="WS40" s="24"/>
      <c r="WT40" s="24"/>
      <c r="WU40" s="24"/>
      <c r="WV40" s="24"/>
      <c r="WW40" s="24"/>
      <c r="WX40" s="24"/>
      <c r="WY40" s="24"/>
      <c r="WZ40" s="24"/>
      <c r="XA40" s="24"/>
      <c r="XB40" s="24"/>
      <c r="XC40" s="24"/>
      <c r="XD40" s="24"/>
      <c r="XE40" s="24"/>
      <c r="XF40" s="24"/>
      <c r="XG40" s="24"/>
      <c r="XH40" s="24"/>
      <c r="XI40" s="24"/>
      <c r="XJ40" s="24"/>
      <c r="XK40" s="24"/>
      <c r="XL40" s="24"/>
      <c r="XM40" s="24"/>
      <c r="XN40" s="24"/>
      <c r="XO40" s="24"/>
      <c r="XP40" s="24"/>
      <c r="XQ40" s="24"/>
      <c r="XR40" s="24"/>
      <c r="XS40" s="24"/>
      <c r="XT40" s="24"/>
      <c r="XU40" s="24"/>
      <c r="XV40" s="24"/>
      <c r="XW40" s="24"/>
      <c r="XX40" s="24"/>
      <c r="XY40" s="24"/>
      <c r="XZ40" s="24"/>
      <c r="YA40" s="24"/>
      <c r="YB40" s="24"/>
      <c r="YC40" s="24"/>
      <c r="YD40" s="24"/>
      <c r="YE40" s="24"/>
      <c r="YF40" s="24"/>
      <c r="YG40" s="24"/>
      <c r="YH40" s="24"/>
      <c r="YI40" s="24"/>
      <c r="YJ40" s="24"/>
      <c r="YK40" s="24"/>
      <c r="YL40" s="24"/>
      <c r="YM40" s="24"/>
      <c r="YN40" s="24"/>
      <c r="YO40" s="24"/>
      <c r="YP40" s="24"/>
      <c r="YQ40" s="24"/>
      <c r="YR40" s="24"/>
      <c r="YS40" s="24"/>
      <c r="YT40" s="24"/>
      <c r="YU40" s="24"/>
      <c r="YV40" s="24"/>
      <c r="YW40" s="24"/>
      <c r="YX40" s="24"/>
      <c r="YY40" s="24"/>
      <c r="YZ40" s="24"/>
      <c r="ZA40" s="24"/>
      <c r="ZB40" s="24"/>
      <c r="ZC40" s="24"/>
      <c r="ZD40" s="24"/>
      <c r="ZE40" s="24"/>
      <c r="ZF40" s="24"/>
      <c r="ZG40" s="24"/>
      <c r="ZH40" s="24"/>
      <c r="ZI40" s="24"/>
      <c r="ZJ40" s="24"/>
      <c r="ZK40" s="24"/>
      <c r="ZL40" s="24"/>
      <c r="ZM40" s="24"/>
      <c r="ZN40" s="24"/>
      <c r="ZO40" s="24"/>
      <c r="ZP40" s="24"/>
      <c r="ZQ40" s="24"/>
      <c r="ZR40" s="24"/>
      <c r="ZS40" s="24"/>
      <c r="ZT40" s="24"/>
      <c r="ZU40" s="24"/>
      <c r="ZV40" s="24"/>
      <c r="ZW40" s="24"/>
      <c r="ZX40" s="24"/>
      <c r="ZY40" s="24"/>
      <c r="ZZ40" s="24"/>
      <c r="AAA40" s="24"/>
      <c r="AAB40" s="24"/>
      <c r="AAC40" s="24"/>
      <c r="AAD40" s="24"/>
      <c r="AAE40" s="24"/>
      <c r="AAF40" s="24"/>
      <c r="AAG40" s="24"/>
      <c r="AAH40" s="24"/>
      <c r="AAI40" s="24"/>
      <c r="AAJ40" s="24"/>
      <c r="AAK40" s="24"/>
      <c r="AAL40" s="24"/>
      <c r="AAM40" s="24"/>
      <c r="AAN40" s="24"/>
      <c r="AAO40" s="24"/>
      <c r="AAP40" s="24"/>
      <c r="AAQ40" s="24"/>
      <c r="AAR40" s="24"/>
      <c r="AAS40" s="24"/>
      <c r="AAT40" s="24"/>
      <c r="AAU40" s="24"/>
      <c r="AAV40" s="24"/>
      <c r="AAW40" s="24"/>
      <c r="AAX40" s="24"/>
      <c r="AAY40" s="24"/>
      <c r="AAZ40" s="24"/>
      <c r="ABA40" s="24"/>
      <c r="ABB40" s="24"/>
      <c r="ABC40" s="24"/>
      <c r="ABD40" s="24"/>
      <c r="ABE40" s="24"/>
      <c r="ABF40" s="24"/>
      <c r="ABG40" s="24"/>
      <c r="ABH40" s="24"/>
      <c r="ABI40" s="24"/>
      <c r="ABJ40" s="24"/>
      <c r="ABK40" s="24"/>
      <c r="ABL40" s="24"/>
      <c r="ABM40" s="24"/>
      <c r="ABN40" s="24"/>
      <c r="ABO40" s="24"/>
      <c r="ABP40" s="24"/>
      <c r="ABQ40" s="24"/>
      <c r="ABR40" s="24"/>
      <c r="ABS40" s="24"/>
      <c r="ABT40" s="24"/>
      <c r="ABU40" s="24"/>
      <c r="ABV40" s="24"/>
      <c r="ABW40" s="24"/>
      <c r="ABX40" s="24"/>
      <c r="ABY40" s="24"/>
      <c r="ABZ40" s="24"/>
      <c r="ACA40" s="24"/>
      <c r="ACB40" s="24"/>
      <c r="ACC40" s="24"/>
      <c r="ACD40" s="24"/>
      <c r="ACE40" s="24"/>
      <c r="ACF40" s="24"/>
      <c r="ACG40" s="24"/>
      <c r="ACH40" s="24"/>
      <c r="ACI40" s="24"/>
      <c r="ACJ40" s="24"/>
      <c r="ACK40" s="24"/>
      <c r="ACL40" s="24"/>
      <c r="ACM40" s="24"/>
      <c r="ACN40" s="24"/>
      <c r="ACO40" s="24"/>
      <c r="ACP40" s="24"/>
      <c r="ACQ40" s="24"/>
      <c r="ACR40" s="24"/>
      <c r="ACS40" s="24"/>
      <c r="ACT40" s="24"/>
      <c r="ACU40" s="24"/>
      <c r="ACV40" s="24"/>
      <c r="ACW40" s="24"/>
      <c r="ACX40" s="24"/>
      <c r="ACY40" s="24"/>
      <c r="ACZ40" s="24"/>
      <c r="ADA40" s="24"/>
      <c r="ADB40" s="24"/>
      <c r="ADC40" s="24"/>
      <c r="ADD40" s="24"/>
      <c r="ADE40" s="24"/>
      <c r="ADF40" s="24"/>
      <c r="ADG40" s="24"/>
      <c r="ADH40" s="24"/>
      <c r="ADI40" s="24"/>
      <c r="ADJ40" s="24"/>
      <c r="ADK40" s="24"/>
      <c r="ADL40" s="24"/>
      <c r="ADM40" s="24"/>
      <c r="ADN40" s="24"/>
      <c r="ADO40" s="24"/>
      <c r="ADP40" s="24"/>
      <c r="ADQ40" s="24"/>
      <c r="ADR40" s="24"/>
      <c r="ADS40" s="24"/>
      <c r="ADT40" s="24"/>
      <c r="ADU40" s="24"/>
      <c r="ADV40" s="24"/>
      <c r="ADW40" s="24"/>
      <c r="ADX40" s="24"/>
      <c r="ADY40" s="24"/>
      <c r="ADZ40" s="24"/>
      <c r="AEA40" s="24"/>
      <c r="AEB40" s="24"/>
      <c r="AEC40" s="24"/>
      <c r="AED40" s="24"/>
      <c r="AEE40" s="24"/>
      <c r="AEF40" s="24"/>
      <c r="AEG40" s="24"/>
      <c r="AEH40" s="24"/>
      <c r="AEI40" s="24"/>
      <c r="AEJ40" s="24"/>
      <c r="AEK40" s="24"/>
      <c r="AEL40" s="24"/>
      <c r="AEM40" s="24"/>
      <c r="AEN40" s="24"/>
      <c r="AEO40" s="24"/>
      <c r="AEP40" s="24"/>
      <c r="AEQ40" s="24"/>
      <c r="AER40" s="24"/>
      <c r="AES40" s="24"/>
      <c r="AET40" s="24"/>
      <c r="AEU40" s="24"/>
      <c r="AEV40" s="24"/>
      <c r="AEW40" s="24"/>
      <c r="AEX40" s="24"/>
      <c r="AEY40" s="24"/>
      <c r="AEZ40" s="24"/>
      <c r="AFA40" s="24"/>
      <c r="AFB40" s="24"/>
      <c r="AFC40" s="24"/>
      <c r="AFD40" s="24"/>
      <c r="AFE40" s="24"/>
      <c r="AFF40" s="24"/>
      <c r="AFG40" s="24"/>
      <c r="AFH40" s="24"/>
      <c r="AFI40" s="24"/>
      <c r="AFJ40" s="24"/>
      <c r="AFK40" s="24"/>
      <c r="AFL40" s="24"/>
      <c r="AFM40" s="24"/>
      <c r="AFN40" s="24"/>
      <c r="AFO40" s="24"/>
      <c r="AFP40" s="24"/>
      <c r="AFQ40" s="24"/>
      <c r="AFR40" s="24"/>
      <c r="AFS40" s="24"/>
      <c r="AFT40" s="24"/>
      <c r="AFU40" s="24"/>
      <c r="AFV40" s="24"/>
      <c r="AFW40" s="24"/>
      <c r="AFX40" s="24"/>
      <c r="AFY40" s="24"/>
      <c r="AFZ40" s="24"/>
      <c r="AGA40" s="24"/>
      <c r="AGB40" s="24"/>
      <c r="AGC40" s="24"/>
      <c r="AGD40" s="24"/>
      <c r="AGE40" s="24"/>
      <c r="AGF40" s="24"/>
      <c r="AGG40" s="24"/>
      <c r="AGH40" s="24"/>
      <c r="AGI40" s="24"/>
      <c r="AGJ40" s="24"/>
      <c r="AGK40" s="24"/>
      <c r="AGL40" s="24"/>
      <c r="AGM40" s="24"/>
      <c r="AGN40" s="24"/>
      <c r="AGO40" s="24"/>
      <c r="AGP40" s="24"/>
      <c r="AGQ40" s="24"/>
      <c r="AGR40" s="24"/>
      <c r="AGS40" s="24"/>
      <c r="AGT40" s="24"/>
      <c r="AGU40" s="24"/>
      <c r="AGV40" s="24"/>
      <c r="AGW40" s="24"/>
      <c r="AGX40" s="24"/>
      <c r="AGY40" s="24"/>
      <c r="AGZ40" s="24"/>
      <c r="AHA40" s="24"/>
      <c r="AHB40" s="24"/>
      <c r="AHC40" s="24"/>
      <c r="AHD40" s="24"/>
      <c r="AHE40" s="24"/>
      <c r="AHF40" s="24"/>
      <c r="AHG40" s="24"/>
      <c r="AHH40" s="24"/>
      <c r="AHI40" s="24"/>
      <c r="AHJ40" s="24"/>
      <c r="AHK40" s="24"/>
      <c r="AHL40" s="24"/>
      <c r="AHM40" s="24"/>
      <c r="AHN40" s="24"/>
      <c r="AHO40" s="24"/>
      <c r="AHP40" s="24"/>
      <c r="AHQ40" s="24"/>
      <c r="AHR40" s="24"/>
      <c r="AHS40" s="24"/>
      <c r="AHT40" s="24"/>
      <c r="AHU40" s="24"/>
      <c r="AHV40" s="24"/>
      <c r="AHW40" s="24"/>
      <c r="AHX40" s="24"/>
      <c r="AHY40" s="24"/>
      <c r="AHZ40" s="24"/>
      <c r="AIA40" s="24"/>
      <c r="AIB40" s="24"/>
      <c r="AIC40" s="24"/>
      <c r="AID40" s="24"/>
      <c r="AIE40" s="24"/>
      <c r="AIF40" s="24"/>
      <c r="AIG40" s="24"/>
      <c r="AIH40" s="24"/>
      <c r="AII40" s="24"/>
      <c r="AIJ40" s="24"/>
      <c r="AIK40" s="24"/>
      <c r="AIL40" s="24"/>
      <c r="AIM40" s="24"/>
      <c r="AIN40" s="24"/>
      <c r="AIO40" s="24"/>
      <c r="AIP40" s="24"/>
      <c r="AIQ40" s="24"/>
      <c r="AIR40" s="24"/>
      <c r="AIS40" s="24"/>
      <c r="AIT40" s="24"/>
      <c r="AIU40" s="24"/>
      <c r="AIV40" s="24"/>
      <c r="AIW40" s="24"/>
      <c r="AIX40" s="24"/>
      <c r="AIY40" s="24"/>
      <c r="AIZ40" s="24"/>
      <c r="AJA40" s="24"/>
      <c r="AJB40" s="24"/>
      <c r="AJC40" s="24"/>
      <c r="AJD40" s="24"/>
      <c r="AJE40" s="24"/>
      <c r="AJF40" s="24"/>
      <c r="AJG40" s="24"/>
      <c r="AJH40" s="24"/>
      <c r="AJI40" s="24"/>
      <c r="AJJ40" s="24"/>
      <c r="AJK40" s="24"/>
      <c r="AJL40" s="24"/>
      <c r="AJM40" s="24"/>
      <c r="AJN40" s="24"/>
      <c r="AJO40" s="24"/>
      <c r="AJP40" s="24"/>
      <c r="AJQ40" s="24"/>
      <c r="AJR40" s="24"/>
      <c r="AJS40" s="24"/>
      <c r="AJT40" s="24"/>
      <c r="AJU40" s="24"/>
      <c r="AJV40" s="24"/>
      <c r="AJW40" s="24"/>
      <c r="AJX40" s="24"/>
      <c r="AJY40" s="24"/>
      <c r="AJZ40" s="24"/>
      <c r="AKA40" s="24"/>
      <c r="AKB40" s="24"/>
      <c r="AKC40" s="24"/>
      <c r="AKD40" s="24"/>
      <c r="AKE40" s="24"/>
      <c r="AKF40" s="24"/>
      <c r="AKG40" s="24"/>
      <c r="AKH40" s="24"/>
      <c r="AKI40" s="24"/>
      <c r="AKJ40" s="24"/>
      <c r="AKK40" s="24"/>
      <c r="AKL40" s="24"/>
      <c r="AKM40" s="24"/>
      <c r="AKN40" s="24"/>
      <c r="AKO40" s="24"/>
      <c r="AKP40" s="24"/>
      <c r="AKQ40" s="24"/>
      <c r="AKR40" s="24"/>
      <c r="AKS40" s="24"/>
      <c r="AKT40" s="24"/>
      <c r="AKU40" s="24"/>
      <c r="AKV40" s="24"/>
      <c r="AKW40" s="24"/>
      <c r="AKX40" s="24"/>
      <c r="AKY40" s="24"/>
      <c r="AKZ40" s="24"/>
      <c r="ALA40" s="24"/>
      <c r="ALB40" s="24"/>
      <c r="ALC40" s="24"/>
      <c r="ALD40" s="24"/>
      <c r="ALE40" s="24"/>
      <c r="ALF40" s="24"/>
      <c r="ALG40" s="24"/>
      <c r="ALH40" s="24"/>
      <c r="ALI40" s="24"/>
      <c r="ALJ40" s="24"/>
      <c r="ALK40" s="24"/>
      <c r="ALL40" s="24"/>
      <c r="ALM40" s="24"/>
      <c r="ALN40" s="24"/>
      <c r="ALO40" s="24"/>
      <c r="ALP40" s="24"/>
      <c r="ALQ40" s="24"/>
      <c r="ALR40" s="24"/>
      <c r="ALS40" s="24"/>
      <c r="ALT40" s="24"/>
      <c r="ALU40" s="24"/>
      <c r="ALV40" s="24"/>
      <c r="ALW40" s="24"/>
      <c r="ALX40" s="24"/>
      <c r="ALY40" s="24"/>
      <c r="ALZ40" s="24"/>
      <c r="AMA40" s="24"/>
      <c r="AMB40" s="24"/>
      <c r="AMC40" s="24"/>
      <c r="AMD40" s="24"/>
      <c r="AME40" s="24"/>
      <c r="AMF40" s="24"/>
      <c r="AMG40" s="24"/>
      <c r="AMH40" s="24"/>
      <c r="AMI40" s="24"/>
      <c r="AMJ40" s="24"/>
      <c r="AMK40" s="24"/>
    </row>
    <row r="41" spans="1:1025" ht="141" customHeight="1">
      <c r="A41" s="79" t="s">
        <v>140</v>
      </c>
      <c r="B41" s="98" t="s">
        <v>141</v>
      </c>
      <c r="C41" s="98" t="s">
        <v>40</v>
      </c>
      <c r="D41" s="100">
        <v>100</v>
      </c>
      <c r="E41" s="100">
        <v>100</v>
      </c>
      <c r="F41" s="100">
        <v>100</v>
      </c>
      <c r="G41" s="98">
        <v>100</v>
      </c>
      <c r="H41" s="99" t="s">
        <v>107</v>
      </c>
      <c r="I41" s="98" t="s">
        <v>42</v>
      </c>
      <c r="J41" s="98" t="s">
        <v>142</v>
      </c>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c r="AP41" s="24"/>
      <c r="AQ41" s="24"/>
      <c r="AR41" s="24"/>
      <c r="AS41" s="24"/>
      <c r="AT41" s="24"/>
      <c r="AU41" s="24"/>
      <c r="AV41" s="24"/>
      <c r="AW41" s="24"/>
      <c r="AX41" s="24"/>
      <c r="AY41" s="24"/>
      <c r="AZ41" s="24"/>
      <c r="BA41" s="24"/>
      <c r="BB41" s="24"/>
      <c r="BC41" s="24"/>
      <c r="BD41" s="24"/>
      <c r="BE41" s="24"/>
      <c r="BF41" s="24"/>
      <c r="BG41" s="24"/>
      <c r="BH41" s="24"/>
      <c r="BI41" s="24"/>
      <c r="BJ41" s="24"/>
      <c r="BK41" s="24"/>
      <c r="BL41" s="24"/>
      <c r="BM41" s="24"/>
      <c r="BN41" s="24"/>
      <c r="BO41" s="24"/>
      <c r="BP41" s="24"/>
      <c r="BQ41" s="24"/>
      <c r="BR41" s="24"/>
      <c r="BS41" s="24"/>
      <c r="BT41" s="24"/>
      <c r="BU41" s="24"/>
      <c r="BV41" s="24"/>
      <c r="BW41" s="24"/>
      <c r="BX41" s="24"/>
      <c r="BY41" s="24"/>
      <c r="BZ41" s="24"/>
      <c r="CA41" s="24"/>
      <c r="CB41" s="24"/>
      <c r="CC41" s="24"/>
      <c r="CD41" s="24"/>
      <c r="CE41" s="24"/>
      <c r="CF41" s="24"/>
      <c r="CG41" s="24"/>
      <c r="CH41" s="24"/>
      <c r="CI41" s="24"/>
      <c r="CJ41" s="24"/>
      <c r="CK41" s="24"/>
      <c r="CL41" s="24"/>
      <c r="CM41" s="24"/>
      <c r="CN41" s="24"/>
      <c r="CO41" s="24"/>
      <c r="CP41" s="24"/>
      <c r="CQ41" s="24"/>
      <c r="CR41" s="24"/>
      <c r="CS41" s="24"/>
      <c r="CT41" s="24"/>
      <c r="CU41" s="24"/>
      <c r="CV41" s="24"/>
      <c r="CW41" s="24"/>
      <c r="CX41" s="24"/>
      <c r="CY41" s="24"/>
      <c r="CZ41" s="24"/>
      <c r="DA41" s="24"/>
      <c r="DB41" s="24"/>
      <c r="DC41" s="24"/>
      <c r="DD41" s="24"/>
      <c r="DE41" s="24"/>
      <c r="DF41" s="24"/>
      <c r="DG41" s="24"/>
      <c r="DH41" s="24"/>
      <c r="DI41" s="24"/>
      <c r="DJ41" s="24"/>
      <c r="DK41" s="24"/>
      <c r="DL41" s="24"/>
      <c r="DM41" s="24"/>
      <c r="DN41" s="24"/>
      <c r="DO41" s="24"/>
      <c r="DP41" s="24"/>
      <c r="DQ41" s="24"/>
      <c r="DR41" s="24"/>
      <c r="DS41" s="24"/>
      <c r="DT41" s="24"/>
      <c r="DU41" s="24"/>
      <c r="DV41" s="24"/>
      <c r="DW41" s="24"/>
      <c r="DX41" s="24"/>
      <c r="DY41" s="24"/>
      <c r="DZ41" s="24"/>
      <c r="EA41" s="24"/>
      <c r="EB41" s="24"/>
      <c r="EC41" s="24"/>
      <c r="ED41" s="24"/>
      <c r="EE41" s="24"/>
      <c r="EF41" s="24"/>
      <c r="EG41" s="24"/>
      <c r="EH41" s="24"/>
      <c r="EI41" s="24"/>
      <c r="EJ41" s="24"/>
      <c r="EK41" s="24"/>
      <c r="EL41" s="24"/>
      <c r="EM41" s="24"/>
      <c r="EN41" s="24"/>
      <c r="EO41" s="24"/>
      <c r="EP41" s="24"/>
      <c r="EQ41" s="24"/>
      <c r="ER41" s="24"/>
      <c r="ES41" s="24"/>
      <c r="ET41" s="24"/>
      <c r="EU41" s="24"/>
      <c r="EV41" s="24"/>
      <c r="EW41" s="24"/>
      <c r="EX41" s="24"/>
      <c r="EY41" s="24"/>
      <c r="EZ41" s="24"/>
      <c r="FA41" s="24"/>
      <c r="FB41" s="24"/>
      <c r="FC41" s="24"/>
      <c r="FD41" s="24"/>
      <c r="FE41" s="24"/>
      <c r="FF41" s="24"/>
      <c r="FG41" s="24"/>
      <c r="FH41" s="24"/>
      <c r="FI41" s="24"/>
      <c r="FJ41" s="24"/>
      <c r="FK41" s="24"/>
      <c r="FL41" s="24"/>
      <c r="FM41" s="24"/>
      <c r="FN41" s="24"/>
      <c r="FO41" s="24"/>
      <c r="FP41" s="24"/>
      <c r="FQ41" s="24"/>
      <c r="FR41" s="24"/>
      <c r="FS41" s="24"/>
      <c r="FT41" s="24"/>
      <c r="FU41" s="24"/>
      <c r="FV41" s="24"/>
      <c r="FW41" s="24"/>
      <c r="FX41" s="24"/>
      <c r="FY41" s="24"/>
      <c r="FZ41" s="24"/>
      <c r="GA41" s="24"/>
      <c r="GB41" s="24"/>
      <c r="GC41" s="24"/>
      <c r="GD41" s="24"/>
      <c r="GE41" s="24"/>
      <c r="GF41" s="24"/>
      <c r="GG41" s="24"/>
      <c r="GH41" s="24"/>
      <c r="GI41" s="24"/>
      <c r="GJ41" s="24"/>
      <c r="GK41" s="24"/>
      <c r="GL41" s="24"/>
      <c r="GM41" s="24"/>
      <c r="GN41" s="24"/>
      <c r="GO41" s="24"/>
      <c r="GP41" s="24"/>
      <c r="GQ41" s="24"/>
      <c r="GR41" s="24"/>
      <c r="GS41" s="24"/>
      <c r="GT41" s="24"/>
      <c r="GU41" s="24"/>
      <c r="GV41" s="24"/>
      <c r="GW41" s="24"/>
      <c r="GX41" s="24"/>
      <c r="GY41" s="24"/>
      <c r="GZ41" s="24"/>
      <c r="HA41" s="24"/>
      <c r="HB41" s="24"/>
      <c r="HC41" s="24"/>
      <c r="HD41" s="24"/>
      <c r="HE41" s="24"/>
      <c r="HF41" s="24"/>
      <c r="HG41" s="24"/>
      <c r="HH41" s="24"/>
      <c r="HI41" s="24"/>
      <c r="HJ41" s="24"/>
      <c r="HK41" s="24"/>
      <c r="HL41" s="24"/>
      <c r="HM41" s="24"/>
      <c r="HN41" s="24"/>
      <c r="HO41" s="24"/>
      <c r="HP41" s="24"/>
      <c r="HQ41" s="24"/>
      <c r="HR41" s="24"/>
      <c r="HS41" s="24"/>
      <c r="HT41" s="24"/>
      <c r="HU41" s="24"/>
      <c r="HV41" s="24"/>
      <c r="HW41" s="24"/>
      <c r="HX41" s="24"/>
      <c r="HY41" s="24"/>
      <c r="HZ41" s="24"/>
      <c r="IA41" s="24"/>
      <c r="IB41" s="24"/>
      <c r="IC41" s="24"/>
      <c r="ID41" s="24"/>
      <c r="IE41" s="24"/>
      <c r="IF41" s="24"/>
      <c r="IG41" s="24"/>
      <c r="IH41" s="24"/>
      <c r="II41" s="24"/>
      <c r="IJ41" s="24"/>
      <c r="IK41" s="24"/>
      <c r="IL41" s="24"/>
      <c r="IM41" s="24"/>
      <c r="IN41" s="24"/>
      <c r="IO41" s="24"/>
      <c r="IP41" s="24"/>
      <c r="IQ41" s="24"/>
      <c r="IR41" s="24"/>
      <c r="IS41" s="24"/>
      <c r="IT41" s="24"/>
      <c r="IU41" s="24"/>
      <c r="IV41" s="24"/>
      <c r="IW41" s="24"/>
      <c r="IX41" s="24"/>
      <c r="IY41" s="24"/>
      <c r="IZ41" s="24"/>
      <c r="JA41" s="24"/>
      <c r="JB41" s="24"/>
      <c r="JC41" s="24"/>
      <c r="JD41" s="24"/>
      <c r="JE41" s="24"/>
      <c r="JF41" s="24"/>
      <c r="JG41" s="24"/>
      <c r="JH41" s="24"/>
      <c r="JI41" s="24"/>
      <c r="JJ41" s="24"/>
      <c r="JK41" s="24"/>
      <c r="JL41" s="24"/>
      <c r="JM41" s="24"/>
      <c r="JN41" s="24"/>
      <c r="JO41" s="24"/>
      <c r="JP41" s="24"/>
      <c r="JQ41" s="24"/>
      <c r="JR41" s="24"/>
      <c r="JS41" s="24"/>
      <c r="JT41" s="24"/>
      <c r="JU41" s="24"/>
      <c r="JV41" s="24"/>
      <c r="JW41" s="24"/>
      <c r="JX41" s="24"/>
      <c r="JY41" s="24"/>
      <c r="JZ41" s="24"/>
      <c r="KA41" s="24"/>
      <c r="KB41" s="24"/>
      <c r="KC41" s="24"/>
      <c r="KD41" s="24"/>
      <c r="KE41" s="24"/>
      <c r="KF41" s="24"/>
      <c r="KG41" s="24"/>
      <c r="KH41" s="24"/>
      <c r="KI41" s="24"/>
      <c r="KJ41" s="24"/>
      <c r="KK41" s="24"/>
      <c r="KL41" s="24"/>
      <c r="KM41" s="24"/>
      <c r="KN41" s="24"/>
      <c r="KO41" s="24"/>
      <c r="KP41" s="24"/>
      <c r="KQ41" s="24"/>
      <c r="KR41" s="24"/>
      <c r="KS41" s="24"/>
      <c r="KT41" s="24"/>
      <c r="KU41" s="24"/>
      <c r="KV41" s="24"/>
      <c r="KW41" s="24"/>
      <c r="KX41" s="24"/>
      <c r="KY41" s="24"/>
      <c r="KZ41" s="24"/>
      <c r="LA41" s="24"/>
      <c r="LB41" s="24"/>
      <c r="LC41" s="24"/>
      <c r="LD41" s="24"/>
      <c r="LE41" s="24"/>
      <c r="LF41" s="24"/>
      <c r="LG41" s="24"/>
      <c r="LH41" s="24"/>
      <c r="LI41" s="24"/>
      <c r="LJ41" s="24"/>
      <c r="LK41" s="24"/>
      <c r="LL41" s="24"/>
      <c r="LM41" s="24"/>
      <c r="LN41" s="24"/>
      <c r="LO41" s="24"/>
      <c r="LP41" s="24"/>
      <c r="LQ41" s="24"/>
      <c r="LR41" s="24"/>
      <c r="LS41" s="24"/>
      <c r="LT41" s="24"/>
      <c r="LU41" s="24"/>
      <c r="LV41" s="24"/>
      <c r="LW41" s="24"/>
      <c r="LX41" s="24"/>
      <c r="LY41" s="24"/>
      <c r="LZ41" s="24"/>
      <c r="MA41" s="24"/>
      <c r="MB41" s="24"/>
      <c r="MC41" s="24"/>
      <c r="MD41" s="24"/>
      <c r="ME41" s="24"/>
      <c r="MF41" s="24"/>
      <c r="MG41" s="24"/>
      <c r="MH41" s="24"/>
      <c r="MI41" s="24"/>
      <c r="MJ41" s="24"/>
      <c r="MK41" s="24"/>
      <c r="ML41" s="24"/>
      <c r="MM41" s="24"/>
      <c r="MN41" s="24"/>
      <c r="MO41" s="24"/>
      <c r="MP41" s="24"/>
      <c r="MQ41" s="24"/>
      <c r="MR41" s="24"/>
      <c r="MS41" s="24"/>
      <c r="MT41" s="24"/>
      <c r="MU41" s="24"/>
      <c r="MV41" s="24"/>
      <c r="MW41" s="24"/>
      <c r="MX41" s="24"/>
      <c r="MY41" s="24"/>
      <c r="MZ41" s="24"/>
      <c r="NA41" s="24"/>
      <c r="NB41" s="24"/>
      <c r="NC41" s="24"/>
      <c r="ND41" s="24"/>
      <c r="NE41" s="24"/>
      <c r="NF41" s="24"/>
      <c r="NG41" s="24"/>
      <c r="NH41" s="24"/>
      <c r="NI41" s="24"/>
      <c r="NJ41" s="24"/>
      <c r="NK41" s="24"/>
      <c r="NL41" s="24"/>
      <c r="NM41" s="24"/>
      <c r="NN41" s="24"/>
      <c r="NO41" s="24"/>
      <c r="NP41" s="24"/>
      <c r="NQ41" s="24"/>
      <c r="NR41" s="24"/>
      <c r="NS41" s="24"/>
      <c r="NT41" s="24"/>
      <c r="NU41" s="24"/>
      <c r="NV41" s="24"/>
      <c r="NW41" s="24"/>
      <c r="NX41" s="24"/>
      <c r="NY41" s="24"/>
      <c r="NZ41" s="24"/>
      <c r="OA41" s="24"/>
      <c r="OB41" s="24"/>
      <c r="OC41" s="24"/>
      <c r="OD41" s="24"/>
      <c r="OE41" s="24"/>
      <c r="OF41" s="24"/>
      <c r="OG41" s="24"/>
      <c r="OH41" s="24"/>
      <c r="OI41" s="24"/>
      <c r="OJ41" s="24"/>
      <c r="OK41" s="24"/>
      <c r="OL41" s="24"/>
      <c r="OM41" s="24"/>
      <c r="ON41" s="24"/>
      <c r="OO41" s="24"/>
      <c r="OP41" s="24"/>
      <c r="OQ41" s="24"/>
      <c r="OR41" s="24"/>
      <c r="OS41" s="24"/>
      <c r="OT41" s="24"/>
      <c r="OU41" s="24"/>
      <c r="OV41" s="24"/>
      <c r="OW41" s="24"/>
      <c r="OX41" s="24"/>
      <c r="OY41" s="24"/>
      <c r="OZ41" s="24"/>
      <c r="PA41" s="24"/>
      <c r="PB41" s="24"/>
      <c r="PC41" s="24"/>
      <c r="PD41" s="24"/>
      <c r="PE41" s="24"/>
      <c r="PF41" s="24"/>
      <c r="PG41" s="24"/>
      <c r="PH41" s="24"/>
      <c r="PI41" s="24"/>
      <c r="PJ41" s="24"/>
      <c r="PK41" s="24"/>
      <c r="PL41" s="24"/>
      <c r="PM41" s="24"/>
      <c r="PN41" s="24"/>
      <c r="PO41" s="24"/>
      <c r="PP41" s="24"/>
      <c r="PQ41" s="24"/>
      <c r="PR41" s="24"/>
      <c r="PS41" s="24"/>
      <c r="PT41" s="24"/>
      <c r="PU41" s="24"/>
      <c r="PV41" s="24"/>
      <c r="PW41" s="24"/>
      <c r="PX41" s="24"/>
      <c r="PY41" s="24"/>
      <c r="PZ41" s="24"/>
      <c r="QA41" s="24"/>
      <c r="QB41" s="24"/>
      <c r="QC41" s="24"/>
      <c r="QD41" s="24"/>
      <c r="QE41" s="24"/>
      <c r="QF41" s="24"/>
      <c r="QG41" s="24"/>
      <c r="QH41" s="24"/>
      <c r="QI41" s="24"/>
      <c r="QJ41" s="24"/>
      <c r="QK41" s="24"/>
      <c r="QL41" s="24"/>
      <c r="QM41" s="24"/>
      <c r="QN41" s="24"/>
      <c r="QO41" s="24"/>
      <c r="QP41" s="24"/>
      <c r="QQ41" s="24"/>
      <c r="QR41" s="24"/>
      <c r="QS41" s="24"/>
      <c r="QT41" s="24"/>
      <c r="QU41" s="24"/>
      <c r="QV41" s="24"/>
      <c r="QW41" s="24"/>
      <c r="QX41" s="24"/>
      <c r="QY41" s="24"/>
      <c r="QZ41" s="24"/>
      <c r="RA41" s="24"/>
      <c r="RB41" s="24"/>
      <c r="RC41" s="24"/>
      <c r="RD41" s="24"/>
      <c r="RE41" s="24"/>
      <c r="RF41" s="24"/>
      <c r="RG41" s="24"/>
      <c r="RH41" s="24"/>
      <c r="RI41" s="24"/>
      <c r="RJ41" s="24"/>
      <c r="RK41" s="24"/>
      <c r="RL41" s="24"/>
      <c r="RM41" s="24"/>
      <c r="RN41" s="24"/>
      <c r="RO41" s="24"/>
      <c r="RP41" s="24"/>
      <c r="RQ41" s="24"/>
      <c r="RR41" s="24"/>
      <c r="RS41" s="24"/>
      <c r="RT41" s="24"/>
      <c r="RU41" s="24"/>
      <c r="RV41" s="24"/>
      <c r="RW41" s="24"/>
      <c r="RX41" s="24"/>
      <c r="RY41" s="24"/>
      <c r="RZ41" s="24"/>
      <c r="SA41" s="24"/>
      <c r="SB41" s="24"/>
      <c r="SC41" s="24"/>
      <c r="SD41" s="24"/>
      <c r="SE41" s="24"/>
      <c r="SF41" s="24"/>
      <c r="SG41" s="24"/>
      <c r="SH41" s="24"/>
      <c r="SI41" s="24"/>
      <c r="SJ41" s="24"/>
      <c r="SK41" s="24"/>
      <c r="SL41" s="24"/>
      <c r="SM41" s="24"/>
      <c r="SN41" s="24"/>
      <c r="SO41" s="24"/>
      <c r="SP41" s="24"/>
      <c r="SQ41" s="24"/>
      <c r="SR41" s="24"/>
      <c r="SS41" s="24"/>
      <c r="ST41" s="24"/>
      <c r="SU41" s="24"/>
      <c r="SV41" s="24"/>
      <c r="SW41" s="24"/>
      <c r="SX41" s="24"/>
      <c r="SY41" s="24"/>
      <c r="SZ41" s="24"/>
      <c r="TA41" s="24"/>
      <c r="TB41" s="24"/>
      <c r="TC41" s="24"/>
      <c r="TD41" s="24"/>
      <c r="TE41" s="24"/>
      <c r="TF41" s="24"/>
      <c r="TG41" s="24"/>
      <c r="TH41" s="24"/>
      <c r="TI41" s="24"/>
      <c r="TJ41" s="24"/>
      <c r="TK41" s="24"/>
      <c r="TL41" s="24"/>
      <c r="TM41" s="24"/>
      <c r="TN41" s="24"/>
      <c r="TO41" s="24"/>
      <c r="TP41" s="24"/>
      <c r="TQ41" s="24"/>
      <c r="TR41" s="24"/>
      <c r="TS41" s="24"/>
      <c r="TT41" s="24"/>
      <c r="TU41" s="24"/>
      <c r="TV41" s="24"/>
      <c r="TW41" s="24"/>
      <c r="TX41" s="24"/>
      <c r="TY41" s="24"/>
      <c r="TZ41" s="24"/>
      <c r="UA41" s="24"/>
      <c r="UB41" s="24"/>
      <c r="UC41" s="24"/>
      <c r="UD41" s="24"/>
      <c r="UE41" s="24"/>
      <c r="UF41" s="24"/>
      <c r="UG41" s="24"/>
      <c r="UH41" s="24"/>
      <c r="UI41" s="24"/>
      <c r="UJ41" s="24"/>
      <c r="UK41" s="24"/>
      <c r="UL41" s="24"/>
      <c r="UM41" s="24"/>
      <c r="UN41" s="24"/>
      <c r="UO41" s="24"/>
      <c r="UP41" s="24"/>
      <c r="UQ41" s="24"/>
      <c r="UR41" s="24"/>
      <c r="US41" s="24"/>
      <c r="UT41" s="24"/>
      <c r="UU41" s="24"/>
      <c r="UV41" s="24"/>
      <c r="UW41" s="24"/>
      <c r="UX41" s="24"/>
      <c r="UY41" s="24"/>
      <c r="UZ41" s="24"/>
      <c r="VA41" s="24"/>
      <c r="VB41" s="24"/>
      <c r="VC41" s="24"/>
      <c r="VD41" s="24"/>
      <c r="VE41" s="24"/>
      <c r="VF41" s="24"/>
      <c r="VG41" s="24"/>
      <c r="VH41" s="24"/>
      <c r="VI41" s="24"/>
      <c r="VJ41" s="24"/>
      <c r="VK41" s="24"/>
      <c r="VL41" s="24"/>
      <c r="VM41" s="24"/>
      <c r="VN41" s="24"/>
      <c r="VO41" s="24"/>
      <c r="VP41" s="24"/>
      <c r="VQ41" s="24"/>
      <c r="VR41" s="24"/>
      <c r="VS41" s="24"/>
      <c r="VT41" s="24"/>
      <c r="VU41" s="24"/>
      <c r="VV41" s="24"/>
      <c r="VW41" s="24"/>
      <c r="VX41" s="24"/>
      <c r="VY41" s="24"/>
      <c r="VZ41" s="24"/>
      <c r="WA41" s="24"/>
      <c r="WB41" s="24"/>
      <c r="WC41" s="24"/>
      <c r="WD41" s="24"/>
      <c r="WE41" s="24"/>
      <c r="WF41" s="24"/>
      <c r="WG41" s="24"/>
      <c r="WH41" s="24"/>
      <c r="WI41" s="24"/>
      <c r="WJ41" s="24"/>
      <c r="WK41" s="24"/>
      <c r="WL41" s="24"/>
      <c r="WM41" s="24"/>
      <c r="WN41" s="24"/>
      <c r="WO41" s="24"/>
      <c r="WP41" s="24"/>
      <c r="WQ41" s="24"/>
      <c r="WR41" s="24"/>
      <c r="WS41" s="24"/>
      <c r="WT41" s="24"/>
      <c r="WU41" s="24"/>
      <c r="WV41" s="24"/>
      <c r="WW41" s="24"/>
      <c r="WX41" s="24"/>
      <c r="WY41" s="24"/>
      <c r="WZ41" s="24"/>
      <c r="XA41" s="24"/>
      <c r="XB41" s="24"/>
      <c r="XC41" s="24"/>
      <c r="XD41" s="24"/>
      <c r="XE41" s="24"/>
      <c r="XF41" s="24"/>
      <c r="XG41" s="24"/>
      <c r="XH41" s="24"/>
      <c r="XI41" s="24"/>
      <c r="XJ41" s="24"/>
      <c r="XK41" s="24"/>
      <c r="XL41" s="24"/>
      <c r="XM41" s="24"/>
      <c r="XN41" s="24"/>
      <c r="XO41" s="24"/>
      <c r="XP41" s="24"/>
      <c r="XQ41" s="24"/>
      <c r="XR41" s="24"/>
      <c r="XS41" s="24"/>
      <c r="XT41" s="24"/>
      <c r="XU41" s="24"/>
      <c r="XV41" s="24"/>
      <c r="XW41" s="24"/>
      <c r="XX41" s="24"/>
      <c r="XY41" s="24"/>
      <c r="XZ41" s="24"/>
      <c r="YA41" s="24"/>
      <c r="YB41" s="24"/>
      <c r="YC41" s="24"/>
      <c r="YD41" s="24"/>
      <c r="YE41" s="24"/>
      <c r="YF41" s="24"/>
      <c r="YG41" s="24"/>
      <c r="YH41" s="24"/>
      <c r="YI41" s="24"/>
      <c r="YJ41" s="24"/>
      <c r="YK41" s="24"/>
      <c r="YL41" s="24"/>
      <c r="YM41" s="24"/>
      <c r="YN41" s="24"/>
      <c r="YO41" s="24"/>
      <c r="YP41" s="24"/>
      <c r="YQ41" s="24"/>
      <c r="YR41" s="24"/>
      <c r="YS41" s="24"/>
      <c r="YT41" s="24"/>
      <c r="YU41" s="24"/>
      <c r="YV41" s="24"/>
      <c r="YW41" s="24"/>
      <c r="YX41" s="24"/>
      <c r="YY41" s="24"/>
      <c r="YZ41" s="24"/>
      <c r="ZA41" s="24"/>
      <c r="ZB41" s="24"/>
      <c r="ZC41" s="24"/>
      <c r="ZD41" s="24"/>
      <c r="ZE41" s="24"/>
      <c r="ZF41" s="24"/>
      <c r="ZG41" s="24"/>
      <c r="ZH41" s="24"/>
      <c r="ZI41" s="24"/>
      <c r="ZJ41" s="24"/>
      <c r="ZK41" s="24"/>
      <c r="ZL41" s="24"/>
      <c r="ZM41" s="24"/>
      <c r="ZN41" s="24"/>
      <c r="ZO41" s="24"/>
      <c r="ZP41" s="24"/>
      <c r="ZQ41" s="24"/>
      <c r="ZR41" s="24"/>
      <c r="ZS41" s="24"/>
      <c r="ZT41" s="24"/>
      <c r="ZU41" s="24"/>
      <c r="ZV41" s="24"/>
      <c r="ZW41" s="24"/>
      <c r="ZX41" s="24"/>
      <c r="ZY41" s="24"/>
      <c r="ZZ41" s="24"/>
      <c r="AAA41" s="24"/>
      <c r="AAB41" s="24"/>
      <c r="AAC41" s="24"/>
      <c r="AAD41" s="24"/>
      <c r="AAE41" s="24"/>
      <c r="AAF41" s="24"/>
      <c r="AAG41" s="24"/>
      <c r="AAH41" s="24"/>
      <c r="AAI41" s="24"/>
      <c r="AAJ41" s="24"/>
      <c r="AAK41" s="24"/>
      <c r="AAL41" s="24"/>
      <c r="AAM41" s="24"/>
      <c r="AAN41" s="24"/>
      <c r="AAO41" s="24"/>
      <c r="AAP41" s="24"/>
      <c r="AAQ41" s="24"/>
      <c r="AAR41" s="24"/>
      <c r="AAS41" s="24"/>
      <c r="AAT41" s="24"/>
      <c r="AAU41" s="24"/>
      <c r="AAV41" s="24"/>
      <c r="AAW41" s="24"/>
      <c r="AAX41" s="24"/>
      <c r="AAY41" s="24"/>
      <c r="AAZ41" s="24"/>
      <c r="ABA41" s="24"/>
      <c r="ABB41" s="24"/>
      <c r="ABC41" s="24"/>
      <c r="ABD41" s="24"/>
      <c r="ABE41" s="24"/>
      <c r="ABF41" s="24"/>
      <c r="ABG41" s="24"/>
      <c r="ABH41" s="24"/>
      <c r="ABI41" s="24"/>
      <c r="ABJ41" s="24"/>
      <c r="ABK41" s="24"/>
      <c r="ABL41" s="24"/>
      <c r="ABM41" s="24"/>
      <c r="ABN41" s="24"/>
      <c r="ABO41" s="24"/>
      <c r="ABP41" s="24"/>
      <c r="ABQ41" s="24"/>
      <c r="ABR41" s="24"/>
      <c r="ABS41" s="24"/>
      <c r="ABT41" s="24"/>
      <c r="ABU41" s="24"/>
      <c r="ABV41" s="24"/>
      <c r="ABW41" s="24"/>
      <c r="ABX41" s="24"/>
      <c r="ABY41" s="24"/>
      <c r="ABZ41" s="24"/>
      <c r="ACA41" s="24"/>
      <c r="ACB41" s="24"/>
      <c r="ACC41" s="24"/>
      <c r="ACD41" s="24"/>
      <c r="ACE41" s="24"/>
      <c r="ACF41" s="24"/>
      <c r="ACG41" s="24"/>
      <c r="ACH41" s="24"/>
      <c r="ACI41" s="24"/>
      <c r="ACJ41" s="24"/>
      <c r="ACK41" s="24"/>
      <c r="ACL41" s="24"/>
      <c r="ACM41" s="24"/>
      <c r="ACN41" s="24"/>
      <c r="ACO41" s="24"/>
      <c r="ACP41" s="24"/>
      <c r="ACQ41" s="24"/>
      <c r="ACR41" s="24"/>
      <c r="ACS41" s="24"/>
      <c r="ACT41" s="24"/>
      <c r="ACU41" s="24"/>
      <c r="ACV41" s="24"/>
      <c r="ACW41" s="24"/>
      <c r="ACX41" s="24"/>
      <c r="ACY41" s="24"/>
      <c r="ACZ41" s="24"/>
      <c r="ADA41" s="24"/>
      <c r="ADB41" s="24"/>
      <c r="ADC41" s="24"/>
      <c r="ADD41" s="24"/>
      <c r="ADE41" s="24"/>
      <c r="ADF41" s="24"/>
      <c r="ADG41" s="24"/>
      <c r="ADH41" s="24"/>
      <c r="ADI41" s="24"/>
      <c r="ADJ41" s="24"/>
      <c r="ADK41" s="24"/>
      <c r="ADL41" s="24"/>
      <c r="ADM41" s="24"/>
      <c r="ADN41" s="24"/>
      <c r="ADO41" s="24"/>
      <c r="ADP41" s="24"/>
      <c r="ADQ41" s="24"/>
      <c r="ADR41" s="24"/>
      <c r="ADS41" s="24"/>
      <c r="ADT41" s="24"/>
      <c r="ADU41" s="24"/>
      <c r="ADV41" s="24"/>
      <c r="ADW41" s="24"/>
      <c r="ADX41" s="24"/>
      <c r="ADY41" s="24"/>
      <c r="ADZ41" s="24"/>
      <c r="AEA41" s="24"/>
      <c r="AEB41" s="24"/>
      <c r="AEC41" s="24"/>
      <c r="AED41" s="24"/>
      <c r="AEE41" s="24"/>
      <c r="AEF41" s="24"/>
      <c r="AEG41" s="24"/>
      <c r="AEH41" s="24"/>
      <c r="AEI41" s="24"/>
      <c r="AEJ41" s="24"/>
      <c r="AEK41" s="24"/>
      <c r="AEL41" s="24"/>
      <c r="AEM41" s="24"/>
      <c r="AEN41" s="24"/>
      <c r="AEO41" s="24"/>
      <c r="AEP41" s="24"/>
      <c r="AEQ41" s="24"/>
      <c r="AER41" s="24"/>
      <c r="AES41" s="24"/>
      <c r="AET41" s="24"/>
      <c r="AEU41" s="24"/>
      <c r="AEV41" s="24"/>
      <c r="AEW41" s="24"/>
      <c r="AEX41" s="24"/>
      <c r="AEY41" s="24"/>
      <c r="AEZ41" s="24"/>
      <c r="AFA41" s="24"/>
      <c r="AFB41" s="24"/>
      <c r="AFC41" s="24"/>
      <c r="AFD41" s="24"/>
      <c r="AFE41" s="24"/>
      <c r="AFF41" s="24"/>
      <c r="AFG41" s="24"/>
      <c r="AFH41" s="24"/>
      <c r="AFI41" s="24"/>
      <c r="AFJ41" s="24"/>
      <c r="AFK41" s="24"/>
      <c r="AFL41" s="24"/>
      <c r="AFM41" s="24"/>
      <c r="AFN41" s="24"/>
      <c r="AFO41" s="24"/>
      <c r="AFP41" s="24"/>
      <c r="AFQ41" s="24"/>
      <c r="AFR41" s="24"/>
      <c r="AFS41" s="24"/>
      <c r="AFT41" s="24"/>
      <c r="AFU41" s="24"/>
      <c r="AFV41" s="24"/>
      <c r="AFW41" s="24"/>
      <c r="AFX41" s="24"/>
      <c r="AFY41" s="24"/>
      <c r="AFZ41" s="24"/>
      <c r="AGA41" s="24"/>
      <c r="AGB41" s="24"/>
      <c r="AGC41" s="24"/>
      <c r="AGD41" s="24"/>
      <c r="AGE41" s="24"/>
      <c r="AGF41" s="24"/>
      <c r="AGG41" s="24"/>
      <c r="AGH41" s="24"/>
      <c r="AGI41" s="24"/>
      <c r="AGJ41" s="24"/>
      <c r="AGK41" s="24"/>
      <c r="AGL41" s="24"/>
      <c r="AGM41" s="24"/>
      <c r="AGN41" s="24"/>
      <c r="AGO41" s="24"/>
      <c r="AGP41" s="24"/>
      <c r="AGQ41" s="24"/>
      <c r="AGR41" s="24"/>
      <c r="AGS41" s="24"/>
      <c r="AGT41" s="24"/>
      <c r="AGU41" s="24"/>
      <c r="AGV41" s="24"/>
      <c r="AGW41" s="24"/>
      <c r="AGX41" s="24"/>
      <c r="AGY41" s="24"/>
      <c r="AGZ41" s="24"/>
      <c r="AHA41" s="24"/>
      <c r="AHB41" s="24"/>
      <c r="AHC41" s="24"/>
      <c r="AHD41" s="24"/>
      <c r="AHE41" s="24"/>
      <c r="AHF41" s="24"/>
      <c r="AHG41" s="24"/>
      <c r="AHH41" s="24"/>
      <c r="AHI41" s="24"/>
      <c r="AHJ41" s="24"/>
      <c r="AHK41" s="24"/>
      <c r="AHL41" s="24"/>
      <c r="AHM41" s="24"/>
      <c r="AHN41" s="24"/>
      <c r="AHO41" s="24"/>
      <c r="AHP41" s="24"/>
      <c r="AHQ41" s="24"/>
      <c r="AHR41" s="24"/>
      <c r="AHS41" s="24"/>
      <c r="AHT41" s="24"/>
      <c r="AHU41" s="24"/>
      <c r="AHV41" s="24"/>
      <c r="AHW41" s="24"/>
      <c r="AHX41" s="24"/>
      <c r="AHY41" s="24"/>
      <c r="AHZ41" s="24"/>
      <c r="AIA41" s="24"/>
      <c r="AIB41" s="24"/>
      <c r="AIC41" s="24"/>
      <c r="AID41" s="24"/>
      <c r="AIE41" s="24"/>
      <c r="AIF41" s="24"/>
      <c r="AIG41" s="24"/>
      <c r="AIH41" s="24"/>
      <c r="AII41" s="24"/>
      <c r="AIJ41" s="24"/>
      <c r="AIK41" s="24"/>
      <c r="AIL41" s="24"/>
      <c r="AIM41" s="24"/>
      <c r="AIN41" s="24"/>
      <c r="AIO41" s="24"/>
      <c r="AIP41" s="24"/>
      <c r="AIQ41" s="24"/>
      <c r="AIR41" s="24"/>
      <c r="AIS41" s="24"/>
      <c r="AIT41" s="24"/>
      <c r="AIU41" s="24"/>
      <c r="AIV41" s="24"/>
      <c r="AIW41" s="24"/>
      <c r="AIX41" s="24"/>
      <c r="AIY41" s="24"/>
      <c r="AIZ41" s="24"/>
      <c r="AJA41" s="24"/>
      <c r="AJB41" s="24"/>
      <c r="AJC41" s="24"/>
      <c r="AJD41" s="24"/>
      <c r="AJE41" s="24"/>
      <c r="AJF41" s="24"/>
      <c r="AJG41" s="24"/>
      <c r="AJH41" s="24"/>
      <c r="AJI41" s="24"/>
      <c r="AJJ41" s="24"/>
      <c r="AJK41" s="24"/>
      <c r="AJL41" s="24"/>
      <c r="AJM41" s="24"/>
      <c r="AJN41" s="24"/>
      <c r="AJO41" s="24"/>
      <c r="AJP41" s="24"/>
      <c r="AJQ41" s="24"/>
      <c r="AJR41" s="24"/>
      <c r="AJS41" s="24"/>
      <c r="AJT41" s="24"/>
      <c r="AJU41" s="24"/>
      <c r="AJV41" s="24"/>
      <c r="AJW41" s="24"/>
      <c r="AJX41" s="24"/>
      <c r="AJY41" s="24"/>
      <c r="AJZ41" s="24"/>
      <c r="AKA41" s="24"/>
      <c r="AKB41" s="24"/>
      <c r="AKC41" s="24"/>
      <c r="AKD41" s="24"/>
      <c r="AKE41" s="24"/>
      <c r="AKF41" s="24"/>
      <c r="AKG41" s="24"/>
      <c r="AKH41" s="24"/>
      <c r="AKI41" s="24"/>
      <c r="AKJ41" s="24"/>
      <c r="AKK41" s="24"/>
      <c r="AKL41" s="24"/>
      <c r="AKM41" s="24"/>
      <c r="AKN41" s="24"/>
      <c r="AKO41" s="24"/>
      <c r="AKP41" s="24"/>
      <c r="AKQ41" s="24"/>
      <c r="AKR41" s="24"/>
      <c r="AKS41" s="24"/>
      <c r="AKT41" s="24"/>
      <c r="AKU41" s="24"/>
      <c r="AKV41" s="24"/>
      <c r="AKW41" s="24"/>
      <c r="AKX41" s="24"/>
      <c r="AKY41" s="24"/>
      <c r="AKZ41" s="24"/>
      <c r="ALA41" s="24"/>
      <c r="ALB41" s="24"/>
      <c r="ALC41" s="24"/>
      <c r="ALD41" s="24"/>
      <c r="ALE41" s="24"/>
      <c r="ALF41" s="24"/>
      <c r="ALG41" s="24"/>
      <c r="ALH41" s="24"/>
      <c r="ALI41" s="24"/>
      <c r="ALJ41" s="24"/>
      <c r="ALK41" s="24"/>
      <c r="ALL41" s="24"/>
      <c r="ALM41" s="24"/>
      <c r="ALN41" s="24"/>
      <c r="ALO41" s="24"/>
      <c r="ALP41" s="24"/>
      <c r="ALQ41" s="24"/>
      <c r="ALR41" s="24"/>
      <c r="ALS41" s="24"/>
      <c r="ALT41" s="24"/>
      <c r="ALU41" s="24"/>
      <c r="ALV41" s="24"/>
      <c r="ALW41" s="24"/>
      <c r="ALX41" s="24"/>
      <c r="ALY41" s="24"/>
      <c r="ALZ41" s="24"/>
      <c r="AMA41" s="24"/>
      <c r="AMB41" s="24"/>
      <c r="AMC41" s="24"/>
      <c r="AMD41" s="24"/>
      <c r="AME41" s="24"/>
      <c r="AMF41" s="24"/>
      <c r="AMG41" s="24"/>
      <c r="AMH41" s="24"/>
      <c r="AMI41" s="24"/>
      <c r="AMJ41" s="24"/>
      <c r="AMK41" s="24"/>
    </row>
    <row r="42" spans="1:1025" ht="222" customHeight="1">
      <c r="A42" s="79" t="s">
        <v>143</v>
      </c>
      <c r="B42" s="98" t="s">
        <v>144</v>
      </c>
      <c r="C42" s="98" t="s">
        <v>40</v>
      </c>
      <c r="D42" s="98">
        <v>25</v>
      </c>
      <c r="E42" s="98">
        <v>25</v>
      </c>
      <c r="F42" s="98">
        <v>25</v>
      </c>
      <c r="G42" s="98">
        <v>25</v>
      </c>
      <c r="H42" s="99" t="s">
        <v>145</v>
      </c>
      <c r="I42" s="98" t="s">
        <v>42</v>
      </c>
      <c r="J42" s="98" t="s">
        <v>146</v>
      </c>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c r="AP42" s="24"/>
      <c r="AQ42" s="24"/>
      <c r="AR42" s="24"/>
      <c r="AS42" s="24"/>
      <c r="AT42" s="24"/>
      <c r="AU42" s="24"/>
      <c r="AV42" s="24"/>
      <c r="AW42" s="24"/>
      <c r="AX42" s="24"/>
      <c r="AY42" s="24"/>
      <c r="AZ42" s="24"/>
      <c r="BA42" s="24"/>
      <c r="BB42" s="24"/>
      <c r="BC42" s="24"/>
      <c r="BD42" s="24"/>
      <c r="BE42" s="24"/>
      <c r="BF42" s="24"/>
      <c r="BG42" s="24"/>
      <c r="BH42" s="24"/>
      <c r="BI42" s="24"/>
      <c r="BJ42" s="24"/>
      <c r="BK42" s="24"/>
      <c r="BL42" s="24"/>
      <c r="BM42" s="24"/>
      <c r="BN42" s="24"/>
      <c r="BO42" s="24"/>
      <c r="BP42" s="24"/>
      <c r="BQ42" s="24"/>
      <c r="BR42" s="24"/>
      <c r="BS42" s="24"/>
      <c r="BT42" s="24"/>
      <c r="BU42" s="24"/>
      <c r="BV42" s="24"/>
      <c r="BW42" s="24"/>
      <c r="BX42" s="24"/>
      <c r="BY42" s="24"/>
      <c r="BZ42" s="24"/>
      <c r="CA42" s="24"/>
      <c r="CB42" s="24"/>
      <c r="CC42" s="24"/>
      <c r="CD42" s="24"/>
      <c r="CE42" s="24"/>
      <c r="CF42" s="24"/>
      <c r="CG42" s="24"/>
      <c r="CH42" s="24"/>
      <c r="CI42" s="24"/>
      <c r="CJ42" s="24"/>
      <c r="CK42" s="24"/>
      <c r="CL42" s="24"/>
      <c r="CM42" s="24"/>
      <c r="CN42" s="24"/>
      <c r="CO42" s="24"/>
      <c r="CP42" s="24"/>
      <c r="CQ42" s="24"/>
      <c r="CR42" s="24"/>
      <c r="CS42" s="24"/>
      <c r="CT42" s="24"/>
      <c r="CU42" s="24"/>
      <c r="CV42" s="24"/>
      <c r="CW42" s="24"/>
      <c r="CX42" s="24"/>
      <c r="CY42" s="24"/>
      <c r="CZ42" s="24"/>
      <c r="DA42" s="24"/>
      <c r="DB42" s="24"/>
      <c r="DC42" s="24"/>
      <c r="DD42" s="24"/>
      <c r="DE42" s="24"/>
      <c r="DF42" s="24"/>
      <c r="DG42" s="24"/>
      <c r="DH42" s="24"/>
      <c r="DI42" s="24"/>
      <c r="DJ42" s="24"/>
      <c r="DK42" s="24"/>
      <c r="DL42" s="24"/>
      <c r="DM42" s="24"/>
      <c r="DN42" s="24"/>
      <c r="DO42" s="24"/>
      <c r="DP42" s="24"/>
      <c r="DQ42" s="24"/>
      <c r="DR42" s="24"/>
      <c r="DS42" s="24"/>
      <c r="DT42" s="24"/>
      <c r="DU42" s="24"/>
      <c r="DV42" s="24"/>
      <c r="DW42" s="24"/>
      <c r="DX42" s="24"/>
      <c r="DY42" s="24"/>
      <c r="DZ42" s="24"/>
      <c r="EA42" s="24"/>
      <c r="EB42" s="24"/>
      <c r="EC42" s="24"/>
      <c r="ED42" s="24"/>
      <c r="EE42" s="24"/>
      <c r="EF42" s="24"/>
      <c r="EG42" s="24"/>
      <c r="EH42" s="24"/>
      <c r="EI42" s="24"/>
      <c r="EJ42" s="24"/>
      <c r="EK42" s="24"/>
      <c r="EL42" s="24"/>
      <c r="EM42" s="24"/>
      <c r="EN42" s="24"/>
      <c r="EO42" s="24"/>
      <c r="EP42" s="24"/>
      <c r="EQ42" s="24"/>
      <c r="ER42" s="24"/>
      <c r="ES42" s="24"/>
      <c r="ET42" s="24"/>
      <c r="EU42" s="24"/>
      <c r="EV42" s="24"/>
      <c r="EW42" s="24"/>
      <c r="EX42" s="24"/>
      <c r="EY42" s="24"/>
      <c r="EZ42" s="24"/>
      <c r="FA42" s="24"/>
      <c r="FB42" s="24"/>
      <c r="FC42" s="24"/>
      <c r="FD42" s="24"/>
      <c r="FE42" s="24"/>
      <c r="FF42" s="24"/>
      <c r="FG42" s="24"/>
      <c r="FH42" s="24"/>
      <c r="FI42" s="24"/>
      <c r="FJ42" s="24"/>
      <c r="FK42" s="24"/>
      <c r="FL42" s="24"/>
      <c r="FM42" s="24"/>
      <c r="FN42" s="24"/>
      <c r="FO42" s="24"/>
      <c r="FP42" s="24"/>
      <c r="FQ42" s="24"/>
      <c r="FR42" s="24"/>
      <c r="FS42" s="24"/>
      <c r="FT42" s="24"/>
      <c r="FU42" s="24"/>
      <c r="FV42" s="24"/>
      <c r="FW42" s="24"/>
      <c r="FX42" s="24"/>
      <c r="FY42" s="24"/>
      <c r="FZ42" s="24"/>
      <c r="GA42" s="24"/>
      <c r="GB42" s="24"/>
      <c r="GC42" s="24"/>
      <c r="GD42" s="24"/>
      <c r="GE42" s="24"/>
      <c r="GF42" s="24"/>
      <c r="GG42" s="24"/>
      <c r="GH42" s="24"/>
      <c r="GI42" s="24"/>
      <c r="GJ42" s="24"/>
      <c r="GK42" s="24"/>
      <c r="GL42" s="24"/>
      <c r="GM42" s="24"/>
      <c r="GN42" s="24"/>
      <c r="GO42" s="24"/>
      <c r="GP42" s="24"/>
      <c r="GQ42" s="24"/>
      <c r="GR42" s="24"/>
      <c r="GS42" s="24"/>
      <c r="GT42" s="24"/>
      <c r="GU42" s="24"/>
      <c r="GV42" s="24"/>
      <c r="GW42" s="24"/>
      <c r="GX42" s="24"/>
      <c r="GY42" s="24"/>
      <c r="GZ42" s="24"/>
      <c r="HA42" s="24"/>
      <c r="HB42" s="24"/>
      <c r="HC42" s="24"/>
      <c r="HD42" s="24"/>
      <c r="HE42" s="24"/>
      <c r="HF42" s="24"/>
      <c r="HG42" s="24"/>
      <c r="HH42" s="24"/>
      <c r="HI42" s="24"/>
      <c r="HJ42" s="24"/>
      <c r="HK42" s="24"/>
      <c r="HL42" s="24"/>
      <c r="HM42" s="24"/>
      <c r="HN42" s="24"/>
      <c r="HO42" s="24"/>
      <c r="HP42" s="24"/>
      <c r="HQ42" s="24"/>
      <c r="HR42" s="24"/>
      <c r="HS42" s="24"/>
      <c r="HT42" s="24"/>
      <c r="HU42" s="24"/>
      <c r="HV42" s="24"/>
      <c r="HW42" s="24"/>
      <c r="HX42" s="24"/>
      <c r="HY42" s="24"/>
      <c r="HZ42" s="24"/>
      <c r="IA42" s="24"/>
      <c r="IB42" s="24"/>
      <c r="IC42" s="24"/>
      <c r="ID42" s="24"/>
      <c r="IE42" s="24"/>
      <c r="IF42" s="24"/>
      <c r="IG42" s="24"/>
      <c r="IH42" s="24"/>
      <c r="II42" s="24"/>
      <c r="IJ42" s="24"/>
      <c r="IK42" s="24"/>
      <c r="IL42" s="24"/>
      <c r="IM42" s="24"/>
      <c r="IN42" s="24"/>
      <c r="IO42" s="24"/>
      <c r="IP42" s="24"/>
      <c r="IQ42" s="24"/>
      <c r="IR42" s="24"/>
      <c r="IS42" s="24"/>
      <c r="IT42" s="24"/>
      <c r="IU42" s="24"/>
      <c r="IV42" s="24"/>
      <c r="IW42" s="24"/>
      <c r="IX42" s="24"/>
      <c r="IY42" s="24"/>
      <c r="IZ42" s="24"/>
      <c r="JA42" s="24"/>
      <c r="JB42" s="24"/>
      <c r="JC42" s="24"/>
      <c r="JD42" s="24"/>
      <c r="JE42" s="24"/>
      <c r="JF42" s="24"/>
      <c r="JG42" s="24"/>
      <c r="JH42" s="24"/>
      <c r="JI42" s="24"/>
      <c r="JJ42" s="24"/>
      <c r="JK42" s="24"/>
      <c r="JL42" s="24"/>
      <c r="JM42" s="24"/>
      <c r="JN42" s="24"/>
      <c r="JO42" s="24"/>
      <c r="JP42" s="24"/>
      <c r="JQ42" s="24"/>
      <c r="JR42" s="24"/>
      <c r="JS42" s="24"/>
      <c r="JT42" s="24"/>
      <c r="JU42" s="24"/>
      <c r="JV42" s="24"/>
      <c r="JW42" s="24"/>
      <c r="JX42" s="24"/>
      <c r="JY42" s="24"/>
      <c r="JZ42" s="24"/>
      <c r="KA42" s="24"/>
      <c r="KB42" s="24"/>
      <c r="KC42" s="24"/>
      <c r="KD42" s="24"/>
      <c r="KE42" s="24"/>
      <c r="KF42" s="24"/>
      <c r="KG42" s="24"/>
      <c r="KH42" s="24"/>
      <c r="KI42" s="24"/>
      <c r="KJ42" s="24"/>
      <c r="KK42" s="24"/>
      <c r="KL42" s="24"/>
      <c r="KM42" s="24"/>
      <c r="KN42" s="24"/>
      <c r="KO42" s="24"/>
      <c r="KP42" s="24"/>
      <c r="KQ42" s="24"/>
      <c r="KR42" s="24"/>
      <c r="KS42" s="24"/>
      <c r="KT42" s="24"/>
      <c r="KU42" s="24"/>
      <c r="KV42" s="24"/>
      <c r="KW42" s="24"/>
      <c r="KX42" s="24"/>
      <c r="KY42" s="24"/>
      <c r="KZ42" s="24"/>
      <c r="LA42" s="24"/>
      <c r="LB42" s="24"/>
      <c r="LC42" s="24"/>
      <c r="LD42" s="24"/>
      <c r="LE42" s="24"/>
      <c r="LF42" s="24"/>
      <c r="LG42" s="24"/>
      <c r="LH42" s="24"/>
      <c r="LI42" s="24"/>
      <c r="LJ42" s="24"/>
      <c r="LK42" s="24"/>
      <c r="LL42" s="24"/>
      <c r="LM42" s="24"/>
      <c r="LN42" s="24"/>
      <c r="LO42" s="24"/>
      <c r="LP42" s="24"/>
      <c r="LQ42" s="24"/>
      <c r="LR42" s="24"/>
      <c r="LS42" s="24"/>
      <c r="LT42" s="24"/>
      <c r="LU42" s="24"/>
      <c r="LV42" s="24"/>
      <c r="LW42" s="24"/>
      <c r="LX42" s="24"/>
      <c r="LY42" s="24"/>
      <c r="LZ42" s="24"/>
      <c r="MA42" s="24"/>
      <c r="MB42" s="24"/>
      <c r="MC42" s="24"/>
      <c r="MD42" s="24"/>
      <c r="ME42" s="24"/>
      <c r="MF42" s="24"/>
      <c r="MG42" s="24"/>
      <c r="MH42" s="24"/>
      <c r="MI42" s="24"/>
      <c r="MJ42" s="24"/>
      <c r="MK42" s="24"/>
      <c r="ML42" s="24"/>
      <c r="MM42" s="24"/>
      <c r="MN42" s="24"/>
      <c r="MO42" s="24"/>
      <c r="MP42" s="24"/>
      <c r="MQ42" s="24"/>
      <c r="MR42" s="24"/>
      <c r="MS42" s="24"/>
      <c r="MT42" s="24"/>
      <c r="MU42" s="24"/>
      <c r="MV42" s="24"/>
      <c r="MW42" s="24"/>
      <c r="MX42" s="24"/>
      <c r="MY42" s="24"/>
      <c r="MZ42" s="24"/>
      <c r="NA42" s="24"/>
      <c r="NB42" s="24"/>
      <c r="NC42" s="24"/>
      <c r="ND42" s="24"/>
      <c r="NE42" s="24"/>
      <c r="NF42" s="24"/>
      <c r="NG42" s="24"/>
      <c r="NH42" s="24"/>
      <c r="NI42" s="24"/>
      <c r="NJ42" s="24"/>
      <c r="NK42" s="24"/>
      <c r="NL42" s="24"/>
      <c r="NM42" s="24"/>
      <c r="NN42" s="24"/>
      <c r="NO42" s="24"/>
      <c r="NP42" s="24"/>
      <c r="NQ42" s="24"/>
      <c r="NR42" s="24"/>
      <c r="NS42" s="24"/>
      <c r="NT42" s="24"/>
      <c r="NU42" s="24"/>
      <c r="NV42" s="24"/>
      <c r="NW42" s="24"/>
      <c r="NX42" s="24"/>
      <c r="NY42" s="24"/>
      <c r="NZ42" s="24"/>
      <c r="OA42" s="24"/>
      <c r="OB42" s="24"/>
      <c r="OC42" s="24"/>
      <c r="OD42" s="24"/>
      <c r="OE42" s="24"/>
      <c r="OF42" s="24"/>
      <c r="OG42" s="24"/>
      <c r="OH42" s="24"/>
      <c r="OI42" s="24"/>
      <c r="OJ42" s="24"/>
      <c r="OK42" s="24"/>
      <c r="OL42" s="24"/>
      <c r="OM42" s="24"/>
      <c r="ON42" s="24"/>
      <c r="OO42" s="24"/>
      <c r="OP42" s="24"/>
      <c r="OQ42" s="24"/>
      <c r="OR42" s="24"/>
      <c r="OS42" s="24"/>
      <c r="OT42" s="24"/>
      <c r="OU42" s="24"/>
      <c r="OV42" s="24"/>
      <c r="OW42" s="24"/>
      <c r="OX42" s="24"/>
      <c r="OY42" s="24"/>
      <c r="OZ42" s="24"/>
      <c r="PA42" s="24"/>
      <c r="PB42" s="24"/>
      <c r="PC42" s="24"/>
      <c r="PD42" s="24"/>
      <c r="PE42" s="24"/>
      <c r="PF42" s="24"/>
      <c r="PG42" s="24"/>
      <c r="PH42" s="24"/>
      <c r="PI42" s="24"/>
      <c r="PJ42" s="24"/>
      <c r="PK42" s="24"/>
      <c r="PL42" s="24"/>
      <c r="PM42" s="24"/>
      <c r="PN42" s="24"/>
      <c r="PO42" s="24"/>
      <c r="PP42" s="24"/>
      <c r="PQ42" s="24"/>
      <c r="PR42" s="24"/>
      <c r="PS42" s="24"/>
      <c r="PT42" s="24"/>
      <c r="PU42" s="24"/>
      <c r="PV42" s="24"/>
      <c r="PW42" s="24"/>
      <c r="PX42" s="24"/>
      <c r="PY42" s="24"/>
      <c r="PZ42" s="24"/>
      <c r="QA42" s="24"/>
      <c r="QB42" s="24"/>
      <c r="QC42" s="24"/>
      <c r="QD42" s="24"/>
      <c r="QE42" s="24"/>
      <c r="QF42" s="24"/>
      <c r="QG42" s="24"/>
      <c r="QH42" s="24"/>
      <c r="QI42" s="24"/>
      <c r="QJ42" s="24"/>
      <c r="QK42" s="24"/>
      <c r="QL42" s="24"/>
      <c r="QM42" s="24"/>
      <c r="QN42" s="24"/>
      <c r="QO42" s="24"/>
      <c r="QP42" s="24"/>
      <c r="QQ42" s="24"/>
      <c r="QR42" s="24"/>
      <c r="QS42" s="24"/>
      <c r="QT42" s="24"/>
      <c r="QU42" s="24"/>
      <c r="QV42" s="24"/>
      <c r="QW42" s="24"/>
      <c r="QX42" s="24"/>
      <c r="QY42" s="24"/>
      <c r="QZ42" s="24"/>
      <c r="RA42" s="24"/>
      <c r="RB42" s="24"/>
      <c r="RC42" s="24"/>
      <c r="RD42" s="24"/>
      <c r="RE42" s="24"/>
      <c r="RF42" s="24"/>
      <c r="RG42" s="24"/>
      <c r="RH42" s="24"/>
      <c r="RI42" s="24"/>
      <c r="RJ42" s="24"/>
      <c r="RK42" s="24"/>
      <c r="RL42" s="24"/>
      <c r="RM42" s="24"/>
      <c r="RN42" s="24"/>
      <c r="RO42" s="24"/>
      <c r="RP42" s="24"/>
      <c r="RQ42" s="24"/>
      <c r="RR42" s="24"/>
      <c r="RS42" s="24"/>
      <c r="RT42" s="24"/>
      <c r="RU42" s="24"/>
      <c r="RV42" s="24"/>
      <c r="RW42" s="24"/>
      <c r="RX42" s="24"/>
      <c r="RY42" s="24"/>
      <c r="RZ42" s="24"/>
      <c r="SA42" s="24"/>
      <c r="SB42" s="24"/>
      <c r="SC42" s="24"/>
      <c r="SD42" s="24"/>
      <c r="SE42" s="24"/>
      <c r="SF42" s="24"/>
      <c r="SG42" s="24"/>
      <c r="SH42" s="24"/>
      <c r="SI42" s="24"/>
      <c r="SJ42" s="24"/>
      <c r="SK42" s="24"/>
      <c r="SL42" s="24"/>
      <c r="SM42" s="24"/>
      <c r="SN42" s="24"/>
      <c r="SO42" s="24"/>
      <c r="SP42" s="24"/>
      <c r="SQ42" s="24"/>
      <c r="SR42" s="24"/>
      <c r="SS42" s="24"/>
      <c r="ST42" s="24"/>
      <c r="SU42" s="24"/>
      <c r="SV42" s="24"/>
      <c r="SW42" s="24"/>
      <c r="SX42" s="24"/>
      <c r="SY42" s="24"/>
      <c r="SZ42" s="24"/>
      <c r="TA42" s="24"/>
      <c r="TB42" s="24"/>
      <c r="TC42" s="24"/>
      <c r="TD42" s="24"/>
      <c r="TE42" s="24"/>
      <c r="TF42" s="24"/>
      <c r="TG42" s="24"/>
      <c r="TH42" s="24"/>
      <c r="TI42" s="24"/>
      <c r="TJ42" s="24"/>
      <c r="TK42" s="24"/>
      <c r="TL42" s="24"/>
      <c r="TM42" s="24"/>
      <c r="TN42" s="24"/>
      <c r="TO42" s="24"/>
      <c r="TP42" s="24"/>
      <c r="TQ42" s="24"/>
      <c r="TR42" s="24"/>
      <c r="TS42" s="24"/>
      <c r="TT42" s="24"/>
      <c r="TU42" s="24"/>
      <c r="TV42" s="24"/>
      <c r="TW42" s="24"/>
      <c r="TX42" s="24"/>
      <c r="TY42" s="24"/>
      <c r="TZ42" s="24"/>
      <c r="UA42" s="24"/>
      <c r="UB42" s="24"/>
      <c r="UC42" s="24"/>
      <c r="UD42" s="24"/>
      <c r="UE42" s="24"/>
      <c r="UF42" s="24"/>
      <c r="UG42" s="24"/>
      <c r="UH42" s="24"/>
      <c r="UI42" s="24"/>
      <c r="UJ42" s="24"/>
      <c r="UK42" s="24"/>
      <c r="UL42" s="24"/>
      <c r="UM42" s="24"/>
      <c r="UN42" s="24"/>
      <c r="UO42" s="24"/>
      <c r="UP42" s="24"/>
      <c r="UQ42" s="24"/>
      <c r="UR42" s="24"/>
      <c r="US42" s="24"/>
      <c r="UT42" s="24"/>
      <c r="UU42" s="24"/>
      <c r="UV42" s="24"/>
      <c r="UW42" s="24"/>
      <c r="UX42" s="24"/>
      <c r="UY42" s="24"/>
      <c r="UZ42" s="24"/>
      <c r="VA42" s="24"/>
      <c r="VB42" s="24"/>
      <c r="VC42" s="24"/>
      <c r="VD42" s="24"/>
      <c r="VE42" s="24"/>
      <c r="VF42" s="24"/>
      <c r="VG42" s="24"/>
      <c r="VH42" s="24"/>
      <c r="VI42" s="24"/>
      <c r="VJ42" s="24"/>
      <c r="VK42" s="24"/>
      <c r="VL42" s="24"/>
      <c r="VM42" s="24"/>
      <c r="VN42" s="24"/>
      <c r="VO42" s="24"/>
      <c r="VP42" s="24"/>
      <c r="VQ42" s="24"/>
      <c r="VR42" s="24"/>
      <c r="VS42" s="24"/>
      <c r="VT42" s="24"/>
      <c r="VU42" s="24"/>
      <c r="VV42" s="24"/>
      <c r="VW42" s="24"/>
      <c r="VX42" s="24"/>
      <c r="VY42" s="24"/>
      <c r="VZ42" s="24"/>
      <c r="WA42" s="24"/>
      <c r="WB42" s="24"/>
      <c r="WC42" s="24"/>
      <c r="WD42" s="24"/>
      <c r="WE42" s="24"/>
      <c r="WF42" s="24"/>
      <c r="WG42" s="24"/>
      <c r="WH42" s="24"/>
      <c r="WI42" s="24"/>
      <c r="WJ42" s="24"/>
      <c r="WK42" s="24"/>
      <c r="WL42" s="24"/>
      <c r="WM42" s="24"/>
      <c r="WN42" s="24"/>
      <c r="WO42" s="24"/>
      <c r="WP42" s="24"/>
      <c r="WQ42" s="24"/>
      <c r="WR42" s="24"/>
      <c r="WS42" s="24"/>
      <c r="WT42" s="24"/>
      <c r="WU42" s="24"/>
      <c r="WV42" s="24"/>
      <c r="WW42" s="24"/>
      <c r="WX42" s="24"/>
      <c r="WY42" s="24"/>
      <c r="WZ42" s="24"/>
      <c r="XA42" s="24"/>
      <c r="XB42" s="24"/>
      <c r="XC42" s="24"/>
      <c r="XD42" s="24"/>
      <c r="XE42" s="24"/>
      <c r="XF42" s="24"/>
      <c r="XG42" s="24"/>
      <c r="XH42" s="24"/>
      <c r="XI42" s="24"/>
      <c r="XJ42" s="24"/>
      <c r="XK42" s="24"/>
      <c r="XL42" s="24"/>
      <c r="XM42" s="24"/>
      <c r="XN42" s="24"/>
      <c r="XO42" s="24"/>
      <c r="XP42" s="24"/>
      <c r="XQ42" s="24"/>
      <c r="XR42" s="24"/>
      <c r="XS42" s="24"/>
      <c r="XT42" s="24"/>
      <c r="XU42" s="24"/>
      <c r="XV42" s="24"/>
      <c r="XW42" s="24"/>
      <c r="XX42" s="24"/>
      <c r="XY42" s="24"/>
      <c r="XZ42" s="24"/>
      <c r="YA42" s="24"/>
      <c r="YB42" s="24"/>
      <c r="YC42" s="24"/>
      <c r="YD42" s="24"/>
      <c r="YE42" s="24"/>
      <c r="YF42" s="24"/>
      <c r="YG42" s="24"/>
      <c r="YH42" s="24"/>
      <c r="YI42" s="24"/>
      <c r="YJ42" s="24"/>
      <c r="YK42" s="24"/>
      <c r="YL42" s="24"/>
      <c r="YM42" s="24"/>
      <c r="YN42" s="24"/>
      <c r="YO42" s="24"/>
      <c r="YP42" s="24"/>
      <c r="YQ42" s="24"/>
      <c r="YR42" s="24"/>
      <c r="YS42" s="24"/>
      <c r="YT42" s="24"/>
      <c r="YU42" s="24"/>
      <c r="YV42" s="24"/>
      <c r="YW42" s="24"/>
      <c r="YX42" s="24"/>
      <c r="YY42" s="24"/>
      <c r="YZ42" s="24"/>
      <c r="ZA42" s="24"/>
      <c r="ZB42" s="24"/>
      <c r="ZC42" s="24"/>
      <c r="ZD42" s="24"/>
      <c r="ZE42" s="24"/>
      <c r="ZF42" s="24"/>
      <c r="ZG42" s="24"/>
      <c r="ZH42" s="24"/>
      <c r="ZI42" s="24"/>
      <c r="ZJ42" s="24"/>
      <c r="ZK42" s="24"/>
      <c r="ZL42" s="24"/>
      <c r="ZM42" s="24"/>
      <c r="ZN42" s="24"/>
      <c r="ZO42" s="24"/>
      <c r="ZP42" s="24"/>
      <c r="ZQ42" s="24"/>
      <c r="ZR42" s="24"/>
      <c r="ZS42" s="24"/>
      <c r="ZT42" s="24"/>
      <c r="ZU42" s="24"/>
      <c r="ZV42" s="24"/>
      <c r="ZW42" s="24"/>
      <c r="ZX42" s="24"/>
      <c r="ZY42" s="24"/>
      <c r="ZZ42" s="24"/>
      <c r="AAA42" s="24"/>
      <c r="AAB42" s="24"/>
      <c r="AAC42" s="24"/>
      <c r="AAD42" s="24"/>
      <c r="AAE42" s="24"/>
      <c r="AAF42" s="24"/>
      <c r="AAG42" s="24"/>
      <c r="AAH42" s="24"/>
      <c r="AAI42" s="24"/>
      <c r="AAJ42" s="24"/>
      <c r="AAK42" s="24"/>
      <c r="AAL42" s="24"/>
      <c r="AAM42" s="24"/>
      <c r="AAN42" s="24"/>
      <c r="AAO42" s="24"/>
      <c r="AAP42" s="24"/>
      <c r="AAQ42" s="24"/>
      <c r="AAR42" s="24"/>
      <c r="AAS42" s="24"/>
      <c r="AAT42" s="24"/>
      <c r="AAU42" s="24"/>
      <c r="AAV42" s="24"/>
      <c r="AAW42" s="24"/>
      <c r="AAX42" s="24"/>
      <c r="AAY42" s="24"/>
      <c r="AAZ42" s="24"/>
      <c r="ABA42" s="24"/>
      <c r="ABB42" s="24"/>
      <c r="ABC42" s="24"/>
      <c r="ABD42" s="24"/>
      <c r="ABE42" s="24"/>
      <c r="ABF42" s="24"/>
      <c r="ABG42" s="24"/>
      <c r="ABH42" s="24"/>
      <c r="ABI42" s="24"/>
      <c r="ABJ42" s="24"/>
      <c r="ABK42" s="24"/>
      <c r="ABL42" s="24"/>
      <c r="ABM42" s="24"/>
      <c r="ABN42" s="24"/>
      <c r="ABO42" s="24"/>
      <c r="ABP42" s="24"/>
      <c r="ABQ42" s="24"/>
      <c r="ABR42" s="24"/>
      <c r="ABS42" s="24"/>
      <c r="ABT42" s="24"/>
      <c r="ABU42" s="24"/>
      <c r="ABV42" s="24"/>
      <c r="ABW42" s="24"/>
      <c r="ABX42" s="24"/>
      <c r="ABY42" s="24"/>
      <c r="ABZ42" s="24"/>
      <c r="ACA42" s="24"/>
      <c r="ACB42" s="24"/>
      <c r="ACC42" s="24"/>
      <c r="ACD42" s="24"/>
      <c r="ACE42" s="24"/>
      <c r="ACF42" s="24"/>
      <c r="ACG42" s="24"/>
      <c r="ACH42" s="24"/>
      <c r="ACI42" s="24"/>
      <c r="ACJ42" s="24"/>
      <c r="ACK42" s="24"/>
      <c r="ACL42" s="24"/>
      <c r="ACM42" s="24"/>
      <c r="ACN42" s="24"/>
      <c r="ACO42" s="24"/>
      <c r="ACP42" s="24"/>
      <c r="ACQ42" s="24"/>
      <c r="ACR42" s="24"/>
      <c r="ACS42" s="24"/>
      <c r="ACT42" s="24"/>
      <c r="ACU42" s="24"/>
      <c r="ACV42" s="24"/>
      <c r="ACW42" s="24"/>
      <c r="ACX42" s="24"/>
      <c r="ACY42" s="24"/>
      <c r="ACZ42" s="24"/>
      <c r="ADA42" s="24"/>
      <c r="ADB42" s="24"/>
      <c r="ADC42" s="24"/>
      <c r="ADD42" s="24"/>
      <c r="ADE42" s="24"/>
      <c r="ADF42" s="24"/>
      <c r="ADG42" s="24"/>
      <c r="ADH42" s="24"/>
      <c r="ADI42" s="24"/>
      <c r="ADJ42" s="24"/>
      <c r="ADK42" s="24"/>
      <c r="ADL42" s="24"/>
      <c r="ADM42" s="24"/>
      <c r="ADN42" s="24"/>
      <c r="ADO42" s="24"/>
      <c r="ADP42" s="24"/>
      <c r="ADQ42" s="24"/>
      <c r="ADR42" s="24"/>
      <c r="ADS42" s="24"/>
      <c r="ADT42" s="24"/>
      <c r="ADU42" s="24"/>
      <c r="ADV42" s="24"/>
      <c r="ADW42" s="24"/>
      <c r="ADX42" s="24"/>
      <c r="ADY42" s="24"/>
      <c r="ADZ42" s="24"/>
      <c r="AEA42" s="24"/>
      <c r="AEB42" s="24"/>
      <c r="AEC42" s="24"/>
      <c r="AED42" s="24"/>
      <c r="AEE42" s="24"/>
      <c r="AEF42" s="24"/>
      <c r="AEG42" s="24"/>
      <c r="AEH42" s="24"/>
      <c r="AEI42" s="24"/>
      <c r="AEJ42" s="24"/>
      <c r="AEK42" s="24"/>
      <c r="AEL42" s="24"/>
      <c r="AEM42" s="24"/>
      <c r="AEN42" s="24"/>
      <c r="AEO42" s="24"/>
      <c r="AEP42" s="24"/>
      <c r="AEQ42" s="24"/>
      <c r="AER42" s="24"/>
      <c r="AES42" s="24"/>
      <c r="AET42" s="24"/>
      <c r="AEU42" s="24"/>
      <c r="AEV42" s="24"/>
      <c r="AEW42" s="24"/>
      <c r="AEX42" s="24"/>
      <c r="AEY42" s="24"/>
      <c r="AEZ42" s="24"/>
      <c r="AFA42" s="24"/>
      <c r="AFB42" s="24"/>
      <c r="AFC42" s="24"/>
      <c r="AFD42" s="24"/>
      <c r="AFE42" s="24"/>
      <c r="AFF42" s="24"/>
      <c r="AFG42" s="24"/>
      <c r="AFH42" s="24"/>
      <c r="AFI42" s="24"/>
      <c r="AFJ42" s="24"/>
      <c r="AFK42" s="24"/>
      <c r="AFL42" s="24"/>
      <c r="AFM42" s="24"/>
      <c r="AFN42" s="24"/>
      <c r="AFO42" s="24"/>
      <c r="AFP42" s="24"/>
      <c r="AFQ42" s="24"/>
      <c r="AFR42" s="24"/>
      <c r="AFS42" s="24"/>
      <c r="AFT42" s="24"/>
      <c r="AFU42" s="24"/>
      <c r="AFV42" s="24"/>
      <c r="AFW42" s="24"/>
      <c r="AFX42" s="24"/>
      <c r="AFY42" s="24"/>
      <c r="AFZ42" s="24"/>
      <c r="AGA42" s="24"/>
      <c r="AGB42" s="24"/>
      <c r="AGC42" s="24"/>
      <c r="AGD42" s="24"/>
      <c r="AGE42" s="24"/>
      <c r="AGF42" s="24"/>
      <c r="AGG42" s="24"/>
      <c r="AGH42" s="24"/>
      <c r="AGI42" s="24"/>
      <c r="AGJ42" s="24"/>
      <c r="AGK42" s="24"/>
      <c r="AGL42" s="24"/>
      <c r="AGM42" s="24"/>
      <c r="AGN42" s="24"/>
      <c r="AGO42" s="24"/>
      <c r="AGP42" s="24"/>
      <c r="AGQ42" s="24"/>
      <c r="AGR42" s="24"/>
      <c r="AGS42" s="24"/>
      <c r="AGT42" s="24"/>
      <c r="AGU42" s="24"/>
      <c r="AGV42" s="24"/>
      <c r="AGW42" s="24"/>
      <c r="AGX42" s="24"/>
      <c r="AGY42" s="24"/>
      <c r="AGZ42" s="24"/>
      <c r="AHA42" s="24"/>
      <c r="AHB42" s="24"/>
      <c r="AHC42" s="24"/>
      <c r="AHD42" s="24"/>
      <c r="AHE42" s="24"/>
      <c r="AHF42" s="24"/>
      <c r="AHG42" s="24"/>
      <c r="AHH42" s="24"/>
      <c r="AHI42" s="24"/>
      <c r="AHJ42" s="24"/>
      <c r="AHK42" s="24"/>
      <c r="AHL42" s="24"/>
      <c r="AHM42" s="24"/>
      <c r="AHN42" s="24"/>
      <c r="AHO42" s="24"/>
      <c r="AHP42" s="24"/>
      <c r="AHQ42" s="24"/>
      <c r="AHR42" s="24"/>
      <c r="AHS42" s="24"/>
      <c r="AHT42" s="24"/>
      <c r="AHU42" s="24"/>
      <c r="AHV42" s="24"/>
      <c r="AHW42" s="24"/>
      <c r="AHX42" s="24"/>
      <c r="AHY42" s="24"/>
      <c r="AHZ42" s="24"/>
      <c r="AIA42" s="24"/>
      <c r="AIB42" s="24"/>
      <c r="AIC42" s="24"/>
      <c r="AID42" s="24"/>
      <c r="AIE42" s="24"/>
      <c r="AIF42" s="24"/>
      <c r="AIG42" s="24"/>
      <c r="AIH42" s="24"/>
      <c r="AII42" s="24"/>
      <c r="AIJ42" s="24"/>
      <c r="AIK42" s="24"/>
      <c r="AIL42" s="24"/>
      <c r="AIM42" s="24"/>
      <c r="AIN42" s="24"/>
      <c r="AIO42" s="24"/>
      <c r="AIP42" s="24"/>
      <c r="AIQ42" s="24"/>
      <c r="AIR42" s="24"/>
      <c r="AIS42" s="24"/>
      <c r="AIT42" s="24"/>
      <c r="AIU42" s="24"/>
      <c r="AIV42" s="24"/>
      <c r="AIW42" s="24"/>
      <c r="AIX42" s="24"/>
      <c r="AIY42" s="24"/>
      <c r="AIZ42" s="24"/>
      <c r="AJA42" s="24"/>
      <c r="AJB42" s="24"/>
      <c r="AJC42" s="24"/>
      <c r="AJD42" s="24"/>
      <c r="AJE42" s="24"/>
      <c r="AJF42" s="24"/>
      <c r="AJG42" s="24"/>
      <c r="AJH42" s="24"/>
      <c r="AJI42" s="24"/>
      <c r="AJJ42" s="24"/>
      <c r="AJK42" s="24"/>
      <c r="AJL42" s="24"/>
      <c r="AJM42" s="24"/>
      <c r="AJN42" s="24"/>
      <c r="AJO42" s="24"/>
      <c r="AJP42" s="24"/>
      <c r="AJQ42" s="24"/>
      <c r="AJR42" s="24"/>
      <c r="AJS42" s="24"/>
      <c r="AJT42" s="24"/>
      <c r="AJU42" s="24"/>
      <c r="AJV42" s="24"/>
      <c r="AJW42" s="24"/>
      <c r="AJX42" s="24"/>
      <c r="AJY42" s="24"/>
      <c r="AJZ42" s="24"/>
      <c r="AKA42" s="24"/>
      <c r="AKB42" s="24"/>
      <c r="AKC42" s="24"/>
      <c r="AKD42" s="24"/>
      <c r="AKE42" s="24"/>
      <c r="AKF42" s="24"/>
      <c r="AKG42" s="24"/>
      <c r="AKH42" s="24"/>
      <c r="AKI42" s="24"/>
      <c r="AKJ42" s="24"/>
      <c r="AKK42" s="24"/>
      <c r="AKL42" s="24"/>
      <c r="AKM42" s="24"/>
      <c r="AKN42" s="24"/>
      <c r="AKO42" s="24"/>
      <c r="AKP42" s="24"/>
      <c r="AKQ42" s="24"/>
      <c r="AKR42" s="24"/>
      <c r="AKS42" s="24"/>
      <c r="AKT42" s="24"/>
      <c r="AKU42" s="24"/>
      <c r="AKV42" s="24"/>
      <c r="AKW42" s="24"/>
      <c r="AKX42" s="24"/>
      <c r="AKY42" s="24"/>
      <c r="AKZ42" s="24"/>
      <c r="ALA42" s="24"/>
      <c r="ALB42" s="24"/>
      <c r="ALC42" s="24"/>
      <c r="ALD42" s="24"/>
      <c r="ALE42" s="24"/>
      <c r="ALF42" s="24"/>
      <c r="ALG42" s="24"/>
      <c r="ALH42" s="24"/>
      <c r="ALI42" s="24"/>
      <c r="ALJ42" s="24"/>
      <c r="ALK42" s="24"/>
      <c r="ALL42" s="24"/>
      <c r="ALM42" s="24"/>
      <c r="ALN42" s="24"/>
      <c r="ALO42" s="24"/>
      <c r="ALP42" s="24"/>
      <c r="ALQ42" s="24"/>
      <c r="ALR42" s="24"/>
      <c r="ALS42" s="24"/>
      <c r="ALT42" s="24"/>
      <c r="ALU42" s="24"/>
      <c r="ALV42" s="24"/>
      <c r="ALW42" s="24"/>
      <c r="ALX42" s="24"/>
      <c r="ALY42" s="24"/>
      <c r="ALZ42" s="24"/>
      <c r="AMA42" s="24"/>
      <c r="AMB42" s="24"/>
      <c r="AMC42" s="24"/>
      <c r="AMD42" s="24"/>
      <c r="AME42" s="24"/>
      <c r="AMF42" s="24"/>
      <c r="AMG42" s="24"/>
      <c r="AMH42" s="24"/>
      <c r="AMI42" s="24"/>
      <c r="AMJ42" s="24"/>
      <c r="AMK42" s="24"/>
    </row>
    <row r="43" spans="1:1025" ht="175.5" customHeight="1">
      <c r="A43" s="79" t="s">
        <v>147</v>
      </c>
      <c r="B43" s="98" t="s">
        <v>148</v>
      </c>
      <c r="C43" s="98" t="s">
        <v>40</v>
      </c>
      <c r="D43" s="100">
        <v>74.400000000000006</v>
      </c>
      <c r="E43" s="101">
        <v>75</v>
      </c>
      <c r="F43" s="99">
        <v>75.5</v>
      </c>
      <c r="G43" s="99">
        <v>80</v>
      </c>
      <c r="H43" s="99" t="s">
        <v>149</v>
      </c>
      <c r="I43" s="98" t="s">
        <v>42</v>
      </c>
      <c r="J43" s="98" t="s">
        <v>150</v>
      </c>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c r="AP43" s="24"/>
      <c r="AQ43" s="24"/>
      <c r="AR43" s="24"/>
      <c r="AS43" s="24"/>
      <c r="AT43" s="24"/>
      <c r="AU43" s="24"/>
      <c r="AV43" s="24"/>
      <c r="AW43" s="24"/>
      <c r="AX43" s="24"/>
      <c r="AY43" s="24"/>
      <c r="AZ43" s="24"/>
      <c r="BA43" s="24"/>
      <c r="BB43" s="24"/>
      <c r="BC43" s="24"/>
      <c r="BD43" s="24"/>
      <c r="BE43" s="24"/>
      <c r="BF43" s="24"/>
      <c r="BG43" s="24"/>
      <c r="BH43" s="24"/>
      <c r="BI43" s="24"/>
      <c r="BJ43" s="24"/>
      <c r="BK43" s="24"/>
      <c r="BL43" s="24"/>
      <c r="BM43" s="24"/>
      <c r="BN43" s="24"/>
      <c r="BO43" s="24"/>
      <c r="BP43" s="24"/>
      <c r="BQ43" s="24"/>
      <c r="BR43" s="24"/>
      <c r="BS43" s="24"/>
      <c r="BT43" s="24"/>
      <c r="BU43" s="24"/>
      <c r="BV43" s="24"/>
      <c r="BW43" s="24"/>
      <c r="BX43" s="24"/>
      <c r="BY43" s="24"/>
      <c r="BZ43" s="24"/>
      <c r="CA43" s="24"/>
      <c r="CB43" s="24"/>
      <c r="CC43" s="24"/>
      <c r="CD43" s="24"/>
      <c r="CE43" s="24"/>
      <c r="CF43" s="24"/>
      <c r="CG43" s="24"/>
      <c r="CH43" s="24"/>
      <c r="CI43" s="24"/>
      <c r="CJ43" s="24"/>
      <c r="CK43" s="24"/>
      <c r="CL43" s="24"/>
      <c r="CM43" s="24"/>
      <c r="CN43" s="24"/>
      <c r="CO43" s="24"/>
      <c r="CP43" s="24"/>
      <c r="CQ43" s="24"/>
      <c r="CR43" s="24"/>
      <c r="CS43" s="24"/>
      <c r="CT43" s="24"/>
      <c r="CU43" s="24"/>
      <c r="CV43" s="24"/>
      <c r="CW43" s="24"/>
      <c r="CX43" s="24"/>
      <c r="CY43" s="24"/>
      <c r="CZ43" s="24"/>
      <c r="DA43" s="24"/>
      <c r="DB43" s="24"/>
      <c r="DC43" s="24"/>
      <c r="DD43" s="24"/>
      <c r="DE43" s="24"/>
      <c r="DF43" s="24"/>
      <c r="DG43" s="24"/>
      <c r="DH43" s="24"/>
      <c r="DI43" s="24"/>
      <c r="DJ43" s="24"/>
      <c r="DK43" s="24"/>
      <c r="DL43" s="24"/>
      <c r="DM43" s="24"/>
      <c r="DN43" s="24"/>
      <c r="DO43" s="24"/>
      <c r="DP43" s="24"/>
      <c r="DQ43" s="24"/>
      <c r="DR43" s="24"/>
      <c r="DS43" s="24"/>
      <c r="DT43" s="24"/>
      <c r="DU43" s="24"/>
      <c r="DV43" s="24"/>
      <c r="DW43" s="24"/>
      <c r="DX43" s="24"/>
      <c r="DY43" s="24"/>
      <c r="DZ43" s="24"/>
      <c r="EA43" s="24"/>
      <c r="EB43" s="24"/>
      <c r="EC43" s="24"/>
      <c r="ED43" s="24"/>
      <c r="EE43" s="24"/>
      <c r="EF43" s="24"/>
      <c r="EG43" s="24"/>
      <c r="EH43" s="24"/>
      <c r="EI43" s="24"/>
      <c r="EJ43" s="24"/>
      <c r="EK43" s="24"/>
      <c r="EL43" s="24"/>
      <c r="EM43" s="24"/>
      <c r="EN43" s="24"/>
      <c r="EO43" s="24"/>
      <c r="EP43" s="24"/>
      <c r="EQ43" s="24"/>
      <c r="ER43" s="24"/>
      <c r="ES43" s="24"/>
      <c r="ET43" s="24"/>
      <c r="EU43" s="24"/>
      <c r="EV43" s="24"/>
      <c r="EW43" s="24"/>
      <c r="EX43" s="24"/>
      <c r="EY43" s="24"/>
      <c r="EZ43" s="24"/>
      <c r="FA43" s="24"/>
      <c r="FB43" s="24"/>
      <c r="FC43" s="24"/>
      <c r="FD43" s="24"/>
      <c r="FE43" s="24"/>
      <c r="FF43" s="24"/>
      <c r="FG43" s="24"/>
      <c r="FH43" s="24"/>
      <c r="FI43" s="24"/>
      <c r="FJ43" s="24"/>
      <c r="FK43" s="24"/>
      <c r="FL43" s="24"/>
      <c r="FM43" s="24"/>
      <c r="FN43" s="24"/>
      <c r="FO43" s="24"/>
      <c r="FP43" s="24"/>
      <c r="FQ43" s="24"/>
      <c r="FR43" s="24"/>
      <c r="FS43" s="24"/>
      <c r="FT43" s="24"/>
      <c r="FU43" s="24"/>
      <c r="FV43" s="24"/>
      <c r="FW43" s="24"/>
      <c r="FX43" s="24"/>
      <c r="FY43" s="24"/>
      <c r="FZ43" s="24"/>
      <c r="GA43" s="24"/>
      <c r="GB43" s="24"/>
      <c r="GC43" s="24"/>
      <c r="GD43" s="24"/>
      <c r="GE43" s="24"/>
      <c r="GF43" s="24"/>
      <c r="GG43" s="24"/>
      <c r="GH43" s="24"/>
      <c r="GI43" s="24"/>
      <c r="GJ43" s="24"/>
      <c r="GK43" s="24"/>
      <c r="GL43" s="24"/>
      <c r="GM43" s="24"/>
      <c r="GN43" s="24"/>
      <c r="GO43" s="24"/>
      <c r="GP43" s="24"/>
      <c r="GQ43" s="24"/>
      <c r="GR43" s="24"/>
      <c r="GS43" s="24"/>
      <c r="GT43" s="24"/>
      <c r="GU43" s="24"/>
      <c r="GV43" s="24"/>
      <c r="GW43" s="24"/>
      <c r="GX43" s="24"/>
      <c r="GY43" s="24"/>
      <c r="GZ43" s="24"/>
      <c r="HA43" s="24"/>
      <c r="HB43" s="24"/>
      <c r="HC43" s="24"/>
      <c r="HD43" s="24"/>
      <c r="HE43" s="24"/>
      <c r="HF43" s="24"/>
      <c r="HG43" s="24"/>
      <c r="HH43" s="24"/>
      <c r="HI43" s="24"/>
      <c r="HJ43" s="24"/>
      <c r="HK43" s="24"/>
      <c r="HL43" s="24"/>
      <c r="HM43" s="24"/>
      <c r="HN43" s="24"/>
      <c r="HO43" s="24"/>
      <c r="HP43" s="24"/>
      <c r="HQ43" s="24"/>
      <c r="HR43" s="24"/>
      <c r="HS43" s="24"/>
      <c r="HT43" s="24"/>
      <c r="HU43" s="24"/>
      <c r="HV43" s="24"/>
      <c r="HW43" s="24"/>
      <c r="HX43" s="24"/>
      <c r="HY43" s="24"/>
      <c r="HZ43" s="24"/>
      <c r="IA43" s="24"/>
      <c r="IB43" s="24"/>
      <c r="IC43" s="24"/>
      <c r="ID43" s="24"/>
      <c r="IE43" s="24"/>
      <c r="IF43" s="24"/>
      <c r="IG43" s="24"/>
      <c r="IH43" s="24"/>
      <c r="II43" s="24"/>
      <c r="IJ43" s="24"/>
      <c r="IK43" s="24"/>
      <c r="IL43" s="24"/>
      <c r="IM43" s="24"/>
      <c r="IN43" s="24"/>
      <c r="IO43" s="24"/>
      <c r="IP43" s="24"/>
      <c r="IQ43" s="24"/>
      <c r="IR43" s="24"/>
      <c r="IS43" s="24"/>
      <c r="IT43" s="24"/>
      <c r="IU43" s="24"/>
      <c r="IV43" s="24"/>
      <c r="IW43" s="24"/>
      <c r="IX43" s="24"/>
      <c r="IY43" s="24"/>
      <c r="IZ43" s="24"/>
      <c r="JA43" s="24"/>
      <c r="JB43" s="24"/>
      <c r="JC43" s="24"/>
      <c r="JD43" s="24"/>
      <c r="JE43" s="24"/>
      <c r="JF43" s="24"/>
      <c r="JG43" s="24"/>
      <c r="JH43" s="24"/>
      <c r="JI43" s="24"/>
      <c r="JJ43" s="24"/>
      <c r="JK43" s="24"/>
      <c r="JL43" s="24"/>
      <c r="JM43" s="24"/>
      <c r="JN43" s="24"/>
      <c r="JO43" s="24"/>
      <c r="JP43" s="24"/>
      <c r="JQ43" s="24"/>
      <c r="JR43" s="24"/>
      <c r="JS43" s="24"/>
      <c r="JT43" s="24"/>
      <c r="JU43" s="24"/>
      <c r="JV43" s="24"/>
      <c r="JW43" s="24"/>
      <c r="JX43" s="24"/>
      <c r="JY43" s="24"/>
      <c r="JZ43" s="24"/>
      <c r="KA43" s="24"/>
      <c r="KB43" s="24"/>
      <c r="KC43" s="24"/>
      <c r="KD43" s="24"/>
      <c r="KE43" s="24"/>
      <c r="KF43" s="24"/>
      <c r="KG43" s="24"/>
      <c r="KH43" s="24"/>
      <c r="KI43" s="24"/>
      <c r="KJ43" s="24"/>
      <c r="KK43" s="24"/>
      <c r="KL43" s="24"/>
      <c r="KM43" s="24"/>
      <c r="KN43" s="24"/>
      <c r="KO43" s="24"/>
      <c r="KP43" s="24"/>
      <c r="KQ43" s="24"/>
      <c r="KR43" s="24"/>
      <c r="KS43" s="24"/>
      <c r="KT43" s="24"/>
      <c r="KU43" s="24"/>
      <c r="KV43" s="24"/>
      <c r="KW43" s="24"/>
      <c r="KX43" s="24"/>
      <c r="KY43" s="24"/>
      <c r="KZ43" s="24"/>
      <c r="LA43" s="24"/>
      <c r="LB43" s="24"/>
      <c r="LC43" s="24"/>
      <c r="LD43" s="24"/>
      <c r="LE43" s="24"/>
      <c r="LF43" s="24"/>
      <c r="LG43" s="24"/>
      <c r="LH43" s="24"/>
      <c r="LI43" s="24"/>
      <c r="LJ43" s="24"/>
      <c r="LK43" s="24"/>
      <c r="LL43" s="24"/>
      <c r="LM43" s="24"/>
      <c r="LN43" s="24"/>
      <c r="LO43" s="24"/>
      <c r="LP43" s="24"/>
      <c r="LQ43" s="24"/>
      <c r="LR43" s="24"/>
      <c r="LS43" s="24"/>
      <c r="LT43" s="24"/>
      <c r="LU43" s="24"/>
      <c r="LV43" s="24"/>
      <c r="LW43" s="24"/>
      <c r="LX43" s="24"/>
      <c r="LY43" s="24"/>
      <c r="LZ43" s="24"/>
      <c r="MA43" s="24"/>
      <c r="MB43" s="24"/>
      <c r="MC43" s="24"/>
      <c r="MD43" s="24"/>
      <c r="ME43" s="24"/>
      <c r="MF43" s="24"/>
      <c r="MG43" s="24"/>
      <c r="MH43" s="24"/>
      <c r="MI43" s="24"/>
      <c r="MJ43" s="24"/>
      <c r="MK43" s="24"/>
      <c r="ML43" s="24"/>
      <c r="MM43" s="24"/>
      <c r="MN43" s="24"/>
      <c r="MO43" s="24"/>
      <c r="MP43" s="24"/>
      <c r="MQ43" s="24"/>
      <c r="MR43" s="24"/>
      <c r="MS43" s="24"/>
      <c r="MT43" s="24"/>
      <c r="MU43" s="24"/>
      <c r="MV43" s="24"/>
      <c r="MW43" s="24"/>
      <c r="MX43" s="24"/>
      <c r="MY43" s="24"/>
      <c r="MZ43" s="24"/>
      <c r="NA43" s="24"/>
      <c r="NB43" s="24"/>
      <c r="NC43" s="24"/>
      <c r="ND43" s="24"/>
      <c r="NE43" s="24"/>
      <c r="NF43" s="24"/>
      <c r="NG43" s="24"/>
      <c r="NH43" s="24"/>
      <c r="NI43" s="24"/>
      <c r="NJ43" s="24"/>
      <c r="NK43" s="24"/>
      <c r="NL43" s="24"/>
      <c r="NM43" s="24"/>
      <c r="NN43" s="24"/>
      <c r="NO43" s="24"/>
      <c r="NP43" s="24"/>
      <c r="NQ43" s="24"/>
      <c r="NR43" s="24"/>
      <c r="NS43" s="24"/>
      <c r="NT43" s="24"/>
      <c r="NU43" s="24"/>
      <c r="NV43" s="24"/>
      <c r="NW43" s="24"/>
      <c r="NX43" s="24"/>
      <c r="NY43" s="24"/>
      <c r="NZ43" s="24"/>
      <c r="OA43" s="24"/>
      <c r="OB43" s="24"/>
      <c r="OC43" s="24"/>
      <c r="OD43" s="24"/>
      <c r="OE43" s="24"/>
      <c r="OF43" s="24"/>
      <c r="OG43" s="24"/>
      <c r="OH43" s="24"/>
      <c r="OI43" s="24"/>
      <c r="OJ43" s="24"/>
      <c r="OK43" s="24"/>
      <c r="OL43" s="24"/>
      <c r="OM43" s="24"/>
      <c r="ON43" s="24"/>
      <c r="OO43" s="24"/>
      <c r="OP43" s="24"/>
      <c r="OQ43" s="24"/>
      <c r="OR43" s="24"/>
      <c r="OS43" s="24"/>
      <c r="OT43" s="24"/>
      <c r="OU43" s="24"/>
      <c r="OV43" s="24"/>
      <c r="OW43" s="24"/>
      <c r="OX43" s="24"/>
      <c r="OY43" s="24"/>
      <c r="OZ43" s="24"/>
      <c r="PA43" s="24"/>
      <c r="PB43" s="24"/>
      <c r="PC43" s="24"/>
      <c r="PD43" s="24"/>
      <c r="PE43" s="24"/>
      <c r="PF43" s="24"/>
      <c r="PG43" s="24"/>
      <c r="PH43" s="24"/>
      <c r="PI43" s="24"/>
      <c r="PJ43" s="24"/>
      <c r="PK43" s="24"/>
      <c r="PL43" s="24"/>
      <c r="PM43" s="24"/>
      <c r="PN43" s="24"/>
      <c r="PO43" s="24"/>
      <c r="PP43" s="24"/>
      <c r="PQ43" s="24"/>
      <c r="PR43" s="24"/>
      <c r="PS43" s="24"/>
      <c r="PT43" s="24"/>
      <c r="PU43" s="24"/>
      <c r="PV43" s="24"/>
      <c r="PW43" s="24"/>
      <c r="PX43" s="24"/>
      <c r="PY43" s="24"/>
      <c r="PZ43" s="24"/>
      <c r="QA43" s="24"/>
      <c r="QB43" s="24"/>
      <c r="QC43" s="24"/>
      <c r="QD43" s="24"/>
      <c r="QE43" s="24"/>
      <c r="QF43" s="24"/>
      <c r="QG43" s="24"/>
      <c r="QH43" s="24"/>
      <c r="QI43" s="24"/>
      <c r="QJ43" s="24"/>
      <c r="QK43" s="24"/>
      <c r="QL43" s="24"/>
      <c r="QM43" s="24"/>
      <c r="QN43" s="24"/>
      <c r="QO43" s="24"/>
      <c r="QP43" s="24"/>
      <c r="QQ43" s="24"/>
      <c r="QR43" s="24"/>
      <c r="QS43" s="24"/>
      <c r="QT43" s="24"/>
      <c r="QU43" s="24"/>
      <c r="QV43" s="24"/>
      <c r="QW43" s="24"/>
      <c r="QX43" s="24"/>
      <c r="QY43" s="24"/>
      <c r="QZ43" s="24"/>
      <c r="RA43" s="24"/>
      <c r="RB43" s="24"/>
      <c r="RC43" s="24"/>
      <c r="RD43" s="24"/>
      <c r="RE43" s="24"/>
      <c r="RF43" s="24"/>
      <c r="RG43" s="24"/>
      <c r="RH43" s="24"/>
      <c r="RI43" s="24"/>
      <c r="RJ43" s="24"/>
      <c r="RK43" s="24"/>
      <c r="RL43" s="24"/>
      <c r="RM43" s="24"/>
      <c r="RN43" s="24"/>
      <c r="RO43" s="24"/>
      <c r="RP43" s="24"/>
      <c r="RQ43" s="24"/>
      <c r="RR43" s="24"/>
      <c r="RS43" s="24"/>
      <c r="RT43" s="24"/>
      <c r="RU43" s="24"/>
      <c r="RV43" s="24"/>
      <c r="RW43" s="24"/>
      <c r="RX43" s="24"/>
      <c r="RY43" s="24"/>
      <c r="RZ43" s="24"/>
      <c r="SA43" s="24"/>
      <c r="SB43" s="24"/>
      <c r="SC43" s="24"/>
      <c r="SD43" s="24"/>
      <c r="SE43" s="24"/>
      <c r="SF43" s="24"/>
      <c r="SG43" s="24"/>
      <c r="SH43" s="24"/>
      <c r="SI43" s="24"/>
      <c r="SJ43" s="24"/>
      <c r="SK43" s="24"/>
      <c r="SL43" s="24"/>
      <c r="SM43" s="24"/>
      <c r="SN43" s="24"/>
      <c r="SO43" s="24"/>
      <c r="SP43" s="24"/>
      <c r="SQ43" s="24"/>
      <c r="SR43" s="24"/>
      <c r="SS43" s="24"/>
      <c r="ST43" s="24"/>
      <c r="SU43" s="24"/>
      <c r="SV43" s="24"/>
      <c r="SW43" s="24"/>
      <c r="SX43" s="24"/>
      <c r="SY43" s="24"/>
      <c r="SZ43" s="24"/>
      <c r="TA43" s="24"/>
      <c r="TB43" s="24"/>
      <c r="TC43" s="24"/>
      <c r="TD43" s="24"/>
      <c r="TE43" s="24"/>
      <c r="TF43" s="24"/>
      <c r="TG43" s="24"/>
      <c r="TH43" s="24"/>
      <c r="TI43" s="24"/>
      <c r="TJ43" s="24"/>
      <c r="TK43" s="24"/>
      <c r="TL43" s="24"/>
      <c r="TM43" s="24"/>
      <c r="TN43" s="24"/>
      <c r="TO43" s="24"/>
      <c r="TP43" s="24"/>
      <c r="TQ43" s="24"/>
      <c r="TR43" s="24"/>
      <c r="TS43" s="24"/>
      <c r="TT43" s="24"/>
      <c r="TU43" s="24"/>
      <c r="TV43" s="24"/>
      <c r="TW43" s="24"/>
      <c r="TX43" s="24"/>
      <c r="TY43" s="24"/>
      <c r="TZ43" s="24"/>
      <c r="UA43" s="24"/>
      <c r="UB43" s="24"/>
      <c r="UC43" s="24"/>
      <c r="UD43" s="24"/>
      <c r="UE43" s="24"/>
      <c r="UF43" s="24"/>
      <c r="UG43" s="24"/>
      <c r="UH43" s="24"/>
      <c r="UI43" s="24"/>
      <c r="UJ43" s="24"/>
      <c r="UK43" s="24"/>
      <c r="UL43" s="24"/>
      <c r="UM43" s="24"/>
      <c r="UN43" s="24"/>
      <c r="UO43" s="24"/>
      <c r="UP43" s="24"/>
      <c r="UQ43" s="24"/>
      <c r="UR43" s="24"/>
      <c r="US43" s="24"/>
      <c r="UT43" s="24"/>
      <c r="UU43" s="24"/>
      <c r="UV43" s="24"/>
      <c r="UW43" s="24"/>
      <c r="UX43" s="24"/>
      <c r="UY43" s="24"/>
      <c r="UZ43" s="24"/>
      <c r="VA43" s="24"/>
      <c r="VB43" s="24"/>
      <c r="VC43" s="24"/>
      <c r="VD43" s="24"/>
      <c r="VE43" s="24"/>
      <c r="VF43" s="24"/>
      <c r="VG43" s="24"/>
      <c r="VH43" s="24"/>
      <c r="VI43" s="24"/>
      <c r="VJ43" s="24"/>
      <c r="VK43" s="24"/>
      <c r="VL43" s="24"/>
      <c r="VM43" s="24"/>
      <c r="VN43" s="24"/>
      <c r="VO43" s="24"/>
      <c r="VP43" s="24"/>
      <c r="VQ43" s="24"/>
      <c r="VR43" s="24"/>
      <c r="VS43" s="24"/>
      <c r="VT43" s="24"/>
      <c r="VU43" s="24"/>
      <c r="VV43" s="24"/>
      <c r="VW43" s="24"/>
      <c r="VX43" s="24"/>
      <c r="VY43" s="24"/>
      <c r="VZ43" s="24"/>
      <c r="WA43" s="24"/>
      <c r="WB43" s="24"/>
      <c r="WC43" s="24"/>
      <c r="WD43" s="24"/>
      <c r="WE43" s="24"/>
      <c r="WF43" s="24"/>
      <c r="WG43" s="24"/>
      <c r="WH43" s="24"/>
      <c r="WI43" s="24"/>
      <c r="WJ43" s="24"/>
      <c r="WK43" s="24"/>
      <c r="WL43" s="24"/>
      <c r="WM43" s="24"/>
      <c r="WN43" s="24"/>
      <c r="WO43" s="24"/>
      <c r="WP43" s="24"/>
      <c r="WQ43" s="24"/>
      <c r="WR43" s="24"/>
      <c r="WS43" s="24"/>
      <c r="WT43" s="24"/>
      <c r="WU43" s="24"/>
      <c r="WV43" s="24"/>
      <c r="WW43" s="24"/>
      <c r="WX43" s="24"/>
      <c r="WY43" s="24"/>
      <c r="WZ43" s="24"/>
      <c r="XA43" s="24"/>
      <c r="XB43" s="24"/>
      <c r="XC43" s="24"/>
      <c r="XD43" s="24"/>
      <c r="XE43" s="24"/>
      <c r="XF43" s="24"/>
      <c r="XG43" s="24"/>
      <c r="XH43" s="24"/>
      <c r="XI43" s="24"/>
      <c r="XJ43" s="24"/>
      <c r="XK43" s="24"/>
      <c r="XL43" s="24"/>
      <c r="XM43" s="24"/>
      <c r="XN43" s="24"/>
      <c r="XO43" s="24"/>
      <c r="XP43" s="24"/>
      <c r="XQ43" s="24"/>
      <c r="XR43" s="24"/>
      <c r="XS43" s="24"/>
      <c r="XT43" s="24"/>
      <c r="XU43" s="24"/>
      <c r="XV43" s="24"/>
      <c r="XW43" s="24"/>
      <c r="XX43" s="24"/>
      <c r="XY43" s="24"/>
      <c r="XZ43" s="24"/>
      <c r="YA43" s="24"/>
      <c r="YB43" s="24"/>
      <c r="YC43" s="24"/>
      <c r="YD43" s="24"/>
      <c r="YE43" s="24"/>
      <c r="YF43" s="24"/>
      <c r="YG43" s="24"/>
      <c r="YH43" s="24"/>
      <c r="YI43" s="24"/>
      <c r="YJ43" s="24"/>
      <c r="YK43" s="24"/>
      <c r="YL43" s="24"/>
      <c r="YM43" s="24"/>
      <c r="YN43" s="24"/>
      <c r="YO43" s="24"/>
      <c r="YP43" s="24"/>
      <c r="YQ43" s="24"/>
      <c r="YR43" s="24"/>
      <c r="YS43" s="24"/>
      <c r="YT43" s="24"/>
      <c r="YU43" s="24"/>
      <c r="YV43" s="24"/>
      <c r="YW43" s="24"/>
      <c r="YX43" s="24"/>
      <c r="YY43" s="24"/>
      <c r="YZ43" s="24"/>
      <c r="ZA43" s="24"/>
      <c r="ZB43" s="24"/>
      <c r="ZC43" s="24"/>
      <c r="ZD43" s="24"/>
      <c r="ZE43" s="24"/>
      <c r="ZF43" s="24"/>
      <c r="ZG43" s="24"/>
      <c r="ZH43" s="24"/>
      <c r="ZI43" s="24"/>
      <c r="ZJ43" s="24"/>
      <c r="ZK43" s="24"/>
      <c r="ZL43" s="24"/>
      <c r="ZM43" s="24"/>
      <c r="ZN43" s="24"/>
      <c r="ZO43" s="24"/>
      <c r="ZP43" s="24"/>
      <c r="ZQ43" s="24"/>
      <c r="ZR43" s="24"/>
      <c r="ZS43" s="24"/>
      <c r="ZT43" s="24"/>
      <c r="ZU43" s="24"/>
      <c r="ZV43" s="24"/>
      <c r="ZW43" s="24"/>
      <c r="ZX43" s="24"/>
      <c r="ZY43" s="24"/>
      <c r="ZZ43" s="24"/>
      <c r="AAA43" s="24"/>
      <c r="AAB43" s="24"/>
      <c r="AAC43" s="24"/>
      <c r="AAD43" s="24"/>
      <c r="AAE43" s="24"/>
      <c r="AAF43" s="24"/>
      <c r="AAG43" s="24"/>
      <c r="AAH43" s="24"/>
      <c r="AAI43" s="24"/>
      <c r="AAJ43" s="24"/>
      <c r="AAK43" s="24"/>
      <c r="AAL43" s="24"/>
      <c r="AAM43" s="24"/>
      <c r="AAN43" s="24"/>
      <c r="AAO43" s="24"/>
      <c r="AAP43" s="24"/>
      <c r="AAQ43" s="24"/>
      <c r="AAR43" s="24"/>
      <c r="AAS43" s="24"/>
      <c r="AAT43" s="24"/>
      <c r="AAU43" s="24"/>
      <c r="AAV43" s="24"/>
      <c r="AAW43" s="24"/>
      <c r="AAX43" s="24"/>
      <c r="AAY43" s="24"/>
      <c r="AAZ43" s="24"/>
      <c r="ABA43" s="24"/>
      <c r="ABB43" s="24"/>
      <c r="ABC43" s="24"/>
      <c r="ABD43" s="24"/>
      <c r="ABE43" s="24"/>
      <c r="ABF43" s="24"/>
      <c r="ABG43" s="24"/>
      <c r="ABH43" s="24"/>
      <c r="ABI43" s="24"/>
      <c r="ABJ43" s="24"/>
      <c r="ABK43" s="24"/>
      <c r="ABL43" s="24"/>
      <c r="ABM43" s="24"/>
      <c r="ABN43" s="24"/>
      <c r="ABO43" s="24"/>
      <c r="ABP43" s="24"/>
      <c r="ABQ43" s="24"/>
      <c r="ABR43" s="24"/>
      <c r="ABS43" s="24"/>
      <c r="ABT43" s="24"/>
      <c r="ABU43" s="24"/>
      <c r="ABV43" s="24"/>
      <c r="ABW43" s="24"/>
      <c r="ABX43" s="24"/>
      <c r="ABY43" s="24"/>
      <c r="ABZ43" s="24"/>
      <c r="ACA43" s="24"/>
      <c r="ACB43" s="24"/>
      <c r="ACC43" s="24"/>
      <c r="ACD43" s="24"/>
      <c r="ACE43" s="24"/>
      <c r="ACF43" s="24"/>
      <c r="ACG43" s="24"/>
      <c r="ACH43" s="24"/>
      <c r="ACI43" s="24"/>
      <c r="ACJ43" s="24"/>
      <c r="ACK43" s="24"/>
      <c r="ACL43" s="24"/>
      <c r="ACM43" s="24"/>
      <c r="ACN43" s="24"/>
      <c r="ACO43" s="24"/>
      <c r="ACP43" s="24"/>
      <c r="ACQ43" s="24"/>
      <c r="ACR43" s="24"/>
      <c r="ACS43" s="24"/>
      <c r="ACT43" s="24"/>
      <c r="ACU43" s="24"/>
      <c r="ACV43" s="24"/>
      <c r="ACW43" s="24"/>
      <c r="ACX43" s="24"/>
      <c r="ACY43" s="24"/>
      <c r="ACZ43" s="24"/>
      <c r="ADA43" s="24"/>
      <c r="ADB43" s="24"/>
      <c r="ADC43" s="24"/>
      <c r="ADD43" s="24"/>
      <c r="ADE43" s="24"/>
      <c r="ADF43" s="24"/>
      <c r="ADG43" s="24"/>
      <c r="ADH43" s="24"/>
      <c r="ADI43" s="24"/>
      <c r="ADJ43" s="24"/>
      <c r="ADK43" s="24"/>
      <c r="ADL43" s="24"/>
      <c r="ADM43" s="24"/>
      <c r="ADN43" s="24"/>
      <c r="ADO43" s="24"/>
      <c r="ADP43" s="24"/>
      <c r="ADQ43" s="24"/>
      <c r="ADR43" s="24"/>
      <c r="ADS43" s="24"/>
      <c r="ADT43" s="24"/>
      <c r="ADU43" s="24"/>
      <c r="ADV43" s="24"/>
      <c r="ADW43" s="24"/>
      <c r="ADX43" s="24"/>
      <c r="ADY43" s="24"/>
      <c r="ADZ43" s="24"/>
      <c r="AEA43" s="24"/>
      <c r="AEB43" s="24"/>
      <c r="AEC43" s="24"/>
      <c r="AED43" s="24"/>
      <c r="AEE43" s="24"/>
      <c r="AEF43" s="24"/>
      <c r="AEG43" s="24"/>
      <c r="AEH43" s="24"/>
      <c r="AEI43" s="24"/>
      <c r="AEJ43" s="24"/>
      <c r="AEK43" s="24"/>
      <c r="AEL43" s="24"/>
      <c r="AEM43" s="24"/>
      <c r="AEN43" s="24"/>
      <c r="AEO43" s="24"/>
      <c r="AEP43" s="24"/>
      <c r="AEQ43" s="24"/>
      <c r="AER43" s="24"/>
      <c r="AES43" s="24"/>
      <c r="AET43" s="24"/>
      <c r="AEU43" s="24"/>
      <c r="AEV43" s="24"/>
      <c r="AEW43" s="24"/>
      <c r="AEX43" s="24"/>
      <c r="AEY43" s="24"/>
      <c r="AEZ43" s="24"/>
      <c r="AFA43" s="24"/>
      <c r="AFB43" s="24"/>
      <c r="AFC43" s="24"/>
      <c r="AFD43" s="24"/>
      <c r="AFE43" s="24"/>
      <c r="AFF43" s="24"/>
      <c r="AFG43" s="24"/>
      <c r="AFH43" s="24"/>
      <c r="AFI43" s="24"/>
      <c r="AFJ43" s="24"/>
      <c r="AFK43" s="24"/>
      <c r="AFL43" s="24"/>
      <c r="AFM43" s="24"/>
      <c r="AFN43" s="24"/>
      <c r="AFO43" s="24"/>
      <c r="AFP43" s="24"/>
      <c r="AFQ43" s="24"/>
      <c r="AFR43" s="24"/>
      <c r="AFS43" s="24"/>
      <c r="AFT43" s="24"/>
      <c r="AFU43" s="24"/>
      <c r="AFV43" s="24"/>
      <c r="AFW43" s="24"/>
      <c r="AFX43" s="24"/>
      <c r="AFY43" s="24"/>
      <c r="AFZ43" s="24"/>
      <c r="AGA43" s="24"/>
      <c r="AGB43" s="24"/>
      <c r="AGC43" s="24"/>
      <c r="AGD43" s="24"/>
      <c r="AGE43" s="24"/>
      <c r="AGF43" s="24"/>
      <c r="AGG43" s="24"/>
      <c r="AGH43" s="24"/>
      <c r="AGI43" s="24"/>
      <c r="AGJ43" s="24"/>
      <c r="AGK43" s="24"/>
      <c r="AGL43" s="24"/>
      <c r="AGM43" s="24"/>
      <c r="AGN43" s="24"/>
      <c r="AGO43" s="24"/>
      <c r="AGP43" s="24"/>
      <c r="AGQ43" s="24"/>
      <c r="AGR43" s="24"/>
      <c r="AGS43" s="24"/>
      <c r="AGT43" s="24"/>
      <c r="AGU43" s="24"/>
      <c r="AGV43" s="24"/>
      <c r="AGW43" s="24"/>
      <c r="AGX43" s="24"/>
      <c r="AGY43" s="24"/>
      <c r="AGZ43" s="24"/>
      <c r="AHA43" s="24"/>
      <c r="AHB43" s="24"/>
      <c r="AHC43" s="24"/>
      <c r="AHD43" s="24"/>
      <c r="AHE43" s="24"/>
      <c r="AHF43" s="24"/>
      <c r="AHG43" s="24"/>
      <c r="AHH43" s="24"/>
      <c r="AHI43" s="24"/>
      <c r="AHJ43" s="24"/>
      <c r="AHK43" s="24"/>
      <c r="AHL43" s="24"/>
      <c r="AHM43" s="24"/>
      <c r="AHN43" s="24"/>
      <c r="AHO43" s="24"/>
      <c r="AHP43" s="24"/>
      <c r="AHQ43" s="24"/>
      <c r="AHR43" s="24"/>
      <c r="AHS43" s="24"/>
      <c r="AHT43" s="24"/>
      <c r="AHU43" s="24"/>
      <c r="AHV43" s="24"/>
      <c r="AHW43" s="24"/>
      <c r="AHX43" s="24"/>
      <c r="AHY43" s="24"/>
      <c r="AHZ43" s="24"/>
      <c r="AIA43" s="24"/>
      <c r="AIB43" s="24"/>
      <c r="AIC43" s="24"/>
      <c r="AID43" s="24"/>
      <c r="AIE43" s="24"/>
      <c r="AIF43" s="24"/>
      <c r="AIG43" s="24"/>
      <c r="AIH43" s="24"/>
      <c r="AII43" s="24"/>
      <c r="AIJ43" s="24"/>
      <c r="AIK43" s="24"/>
      <c r="AIL43" s="24"/>
      <c r="AIM43" s="24"/>
      <c r="AIN43" s="24"/>
      <c r="AIO43" s="24"/>
      <c r="AIP43" s="24"/>
      <c r="AIQ43" s="24"/>
      <c r="AIR43" s="24"/>
      <c r="AIS43" s="24"/>
      <c r="AIT43" s="24"/>
      <c r="AIU43" s="24"/>
      <c r="AIV43" s="24"/>
      <c r="AIW43" s="24"/>
      <c r="AIX43" s="24"/>
      <c r="AIY43" s="24"/>
      <c r="AIZ43" s="24"/>
      <c r="AJA43" s="24"/>
      <c r="AJB43" s="24"/>
      <c r="AJC43" s="24"/>
      <c r="AJD43" s="24"/>
      <c r="AJE43" s="24"/>
      <c r="AJF43" s="24"/>
      <c r="AJG43" s="24"/>
      <c r="AJH43" s="24"/>
      <c r="AJI43" s="24"/>
      <c r="AJJ43" s="24"/>
      <c r="AJK43" s="24"/>
      <c r="AJL43" s="24"/>
      <c r="AJM43" s="24"/>
      <c r="AJN43" s="24"/>
      <c r="AJO43" s="24"/>
      <c r="AJP43" s="24"/>
      <c r="AJQ43" s="24"/>
      <c r="AJR43" s="24"/>
      <c r="AJS43" s="24"/>
      <c r="AJT43" s="24"/>
      <c r="AJU43" s="24"/>
      <c r="AJV43" s="24"/>
      <c r="AJW43" s="24"/>
      <c r="AJX43" s="24"/>
      <c r="AJY43" s="24"/>
      <c r="AJZ43" s="24"/>
      <c r="AKA43" s="24"/>
      <c r="AKB43" s="24"/>
      <c r="AKC43" s="24"/>
      <c r="AKD43" s="24"/>
      <c r="AKE43" s="24"/>
      <c r="AKF43" s="24"/>
      <c r="AKG43" s="24"/>
      <c r="AKH43" s="24"/>
      <c r="AKI43" s="24"/>
      <c r="AKJ43" s="24"/>
      <c r="AKK43" s="24"/>
      <c r="AKL43" s="24"/>
      <c r="AKM43" s="24"/>
      <c r="AKN43" s="24"/>
      <c r="AKO43" s="24"/>
      <c r="AKP43" s="24"/>
      <c r="AKQ43" s="24"/>
      <c r="AKR43" s="24"/>
      <c r="AKS43" s="24"/>
      <c r="AKT43" s="24"/>
      <c r="AKU43" s="24"/>
      <c r="AKV43" s="24"/>
      <c r="AKW43" s="24"/>
      <c r="AKX43" s="24"/>
      <c r="AKY43" s="24"/>
      <c r="AKZ43" s="24"/>
      <c r="ALA43" s="24"/>
      <c r="ALB43" s="24"/>
      <c r="ALC43" s="24"/>
      <c r="ALD43" s="24"/>
      <c r="ALE43" s="24"/>
      <c r="ALF43" s="24"/>
      <c r="ALG43" s="24"/>
      <c r="ALH43" s="24"/>
      <c r="ALI43" s="24"/>
      <c r="ALJ43" s="24"/>
      <c r="ALK43" s="24"/>
      <c r="ALL43" s="24"/>
      <c r="ALM43" s="24"/>
      <c r="ALN43" s="24"/>
      <c r="ALO43" s="24"/>
      <c r="ALP43" s="24"/>
      <c r="ALQ43" s="24"/>
      <c r="ALR43" s="24"/>
      <c r="ALS43" s="24"/>
      <c r="ALT43" s="24"/>
      <c r="ALU43" s="24"/>
      <c r="ALV43" s="24"/>
      <c r="ALW43" s="24"/>
      <c r="ALX43" s="24"/>
      <c r="ALY43" s="24"/>
      <c r="ALZ43" s="24"/>
      <c r="AMA43" s="24"/>
      <c r="AMB43" s="24"/>
      <c r="AMC43" s="24"/>
      <c r="AMD43" s="24"/>
      <c r="AME43" s="24"/>
      <c r="AMF43" s="24"/>
      <c r="AMG43" s="24"/>
      <c r="AMH43" s="24"/>
      <c r="AMI43" s="24"/>
      <c r="AMJ43" s="24"/>
      <c r="AMK43" s="24"/>
    </row>
    <row r="44" spans="1:1025" ht="15" customHeight="1">
      <c r="A44" s="27"/>
      <c r="B44" s="110"/>
      <c r="C44" s="110"/>
      <c r="E44" s="28"/>
      <c r="F44" s="29"/>
      <c r="G44" s="29"/>
      <c r="I44" s="30"/>
    </row>
    <row r="45" spans="1:1025" ht="24" customHeight="1">
      <c r="A45" s="109" t="s">
        <v>151</v>
      </c>
      <c r="B45" s="109"/>
      <c r="C45" s="109"/>
      <c r="D45" s="109"/>
      <c r="E45" s="109"/>
      <c r="F45" s="109"/>
      <c r="G45" s="109"/>
      <c r="H45" s="109"/>
      <c r="I45" s="31"/>
      <c r="J45" s="32" t="s">
        <v>152</v>
      </c>
    </row>
    <row r="46" spans="1:1025">
      <c r="A46" s="27"/>
      <c r="E46" s="29"/>
      <c r="F46" s="29"/>
      <c r="G46" s="29"/>
      <c r="I46" s="30"/>
    </row>
  </sheetData>
  <mergeCells count="19">
    <mergeCell ref="A1:J1"/>
    <mergeCell ref="A2:J2"/>
    <mergeCell ref="J3:J4"/>
    <mergeCell ref="I3:I4"/>
    <mergeCell ref="B6:J6"/>
    <mergeCell ref="D3:D4"/>
    <mergeCell ref="A3:A4"/>
    <mergeCell ref="E3:G3"/>
    <mergeCell ref="H3:H4"/>
    <mergeCell ref="I16:I19"/>
    <mergeCell ref="C3:C4"/>
    <mergeCell ref="B3:B4"/>
    <mergeCell ref="A45:H45"/>
    <mergeCell ref="B44:C44"/>
    <mergeCell ref="H16:H19"/>
    <mergeCell ref="B20:J20"/>
    <mergeCell ref="B7:J7"/>
    <mergeCell ref="B12:J12"/>
    <mergeCell ref="J16:J19"/>
  </mergeCells>
  <printOptions horizontalCentered="1"/>
  <pageMargins left="0.78740157480314965" right="0.39370078740157483" top="1.1811023622047245" bottom="0.78740157480314965" header="0.98425196850393704" footer="0.51181102362204722"/>
  <pageSetup paperSize="9" scale="80" fitToHeight="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N53"/>
  <sheetViews>
    <sheetView topLeftCell="A13" workbookViewId="0">
      <selection activeCell="E28" sqref="E28"/>
    </sheetView>
  </sheetViews>
  <sheetFormatPr defaultColWidth="9.28515625" defaultRowHeight="14.25"/>
  <cols>
    <col min="1" max="1" width="5.85546875" style="33" customWidth="1"/>
    <col min="2" max="2" width="39.5703125" customWidth="1"/>
    <col min="3" max="3" width="13.5703125" customWidth="1"/>
    <col min="4" max="4" width="12.85546875" customWidth="1"/>
    <col min="5" max="5" width="12.42578125" customWidth="1"/>
    <col min="6" max="6" width="12" customWidth="1"/>
    <col min="7" max="8" width="10.7109375" customWidth="1"/>
    <col min="9" max="9" width="20.5703125" customWidth="1"/>
    <col min="10" max="10" width="10.7109375" customWidth="1"/>
    <col min="11" max="11" width="19.42578125" customWidth="1"/>
    <col min="12" max="12" width="16.42578125" customWidth="1"/>
    <col min="13" max="13" width="19.85546875" customWidth="1"/>
    <col min="14" max="1025" width="10.7109375" customWidth="1"/>
  </cols>
  <sheetData>
    <row r="1" spans="1:14" ht="18.75">
      <c r="A1" s="171" t="s">
        <v>153</v>
      </c>
      <c r="B1" s="171"/>
      <c r="C1" s="171"/>
      <c r="D1" s="171"/>
      <c r="E1" s="171"/>
      <c r="F1" s="171"/>
      <c r="G1" s="171"/>
      <c r="H1" s="171"/>
      <c r="I1" s="171"/>
      <c r="J1" s="171"/>
      <c r="K1" s="171"/>
      <c r="L1" s="171"/>
      <c r="M1" s="171"/>
    </row>
    <row r="2" spans="1:14" ht="18.75">
      <c r="A2" s="172" t="s">
        <v>154</v>
      </c>
      <c r="B2" s="172"/>
      <c r="C2" s="172"/>
      <c r="D2" s="172"/>
      <c r="E2" s="172"/>
      <c r="F2" s="172"/>
      <c r="G2" s="172"/>
      <c r="H2" s="172"/>
      <c r="I2" s="172"/>
      <c r="J2" s="172"/>
      <c r="K2" s="172"/>
      <c r="L2" s="172"/>
      <c r="M2" s="172"/>
    </row>
    <row r="3" spans="1:14" ht="79.5" customHeight="1">
      <c r="A3" s="183" t="s">
        <v>24</v>
      </c>
      <c r="B3" s="158" t="s">
        <v>155</v>
      </c>
      <c r="C3" s="158" t="s">
        <v>156</v>
      </c>
      <c r="D3" s="158" t="s">
        <v>157</v>
      </c>
      <c r="E3" s="173"/>
      <c r="F3" s="174"/>
      <c r="G3" s="175"/>
      <c r="H3" s="176"/>
      <c r="I3" s="158" t="s">
        <v>158</v>
      </c>
      <c r="J3" s="158" t="s">
        <v>159</v>
      </c>
      <c r="K3" s="158" t="s">
        <v>160</v>
      </c>
      <c r="L3" s="158" t="s">
        <v>161</v>
      </c>
      <c r="M3" s="158" t="s">
        <v>162</v>
      </c>
      <c r="N3" s="35"/>
    </row>
    <row r="4" spans="1:14" ht="33" customHeight="1">
      <c r="A4" s="184"/>
      <c r="B4" s="159"/>
      <c r="C4" s="177"/>
      <c r="D4" s="158" t="s">
        <v>163</v>
      </c>
      <c r="E4" s="158" t="s">
        <v>164</v>
      </c>
      <c r="F4" s="188"/>
      <c r="G4" s="189"/>
      <c r="H4" s="190"/>
      <c r="I4" s="179"/>
      <c r="J4" s="186"/>
      <c r="K4" s="181"/>
      <c r="L4" s="251"/>
      <c r="M4" s="241"/>
      <c r="N4" s="35"/>
    </row>
    <row r="5" spans="1:14" ht="15" customHeight="1">
      <c r="A5" s="185"/>
      <c r="B5" s="160"/>
      <c r="C5" s="178"/>
      <c r="D5" s="191"/>
      <c r="E5" s="92" t="s">
        <v>165</v>
      </c>
      <c r="F5" s="92" t="s">
        <v>166</v>
      </c>
      <c r="G5" s="92" t="s">
        <v>167</v>
      </c>
      <c r="H5" s="92" t="s">
        <v>168</v>
      </c>
      <c r="I5" s="180"/>
      <c r="J5" s="187"/>
      <c r="K5" s="182"/>
      <c r="L5" s="252"/>
      <c r="M5" s="242"/>
      <c r="N5" s="35"/>
    </row>
    <row r="6" spans="1:14" ht="15.75" customHeight="1">
      <c r="A6" s="93">
        <v>1</v>
      </c>
      <c r="B6" s="92">
        <v>2</v>
      </c>
      <c r="C6" s="92">
        <v>3</v>
      </c>
      <c r="D6" s="92">
        <v>4</v>
      </c>
      <c r="E6" s="92">
        <v>5</v>
      </c>
      <c r="F6" s="92">
        <v>6</v>
      </c>
      <c r="G6" s="92">
        <v>7</v>
      </c>
      <c r="H6" s="92">
        <v>8</v>
      </c>
      <c r="I6" s="92">
        <v>9</v>
      </c>
      <c r="J6" s="92">
        <v>10</v>
      </c>
      <c r="K6" s="92">
        <v>11</v>
      </c>
      <c r="L6" s="92">
        <v>12</v>
      </c>
      <c r="M6" s="92">
        <v>13</v>
      </c>
      <c r="N6" s="35"/>
    </row>
    <row r="7" spans="1:14" ht="55.5" customHeight="1">
      <c r="A7" s="192" t="s">
        <v>169</v>
      </c>
      <c r="B7" s="193"/>
      <c r="C7" s="194"/>
      <c r="D7" s="195"/>
      <c r="E7" s="196"/>
      <c r="F7" s="197"/>
      <c r="G7" s="198"/>
      <c r="H7" s="199"/>
      <c r="I7" s="200"/>
      <c r="J7" s="201"/>
      <c r="K7" s="202"/>
      <c r="L7" s="203"/>
      <c r="M7" s="204"/>
      <c r="N7" s="35"/>
    </row>
    <row r="8" spans="1:14" ht="15" customHeight="1">
      <c r="A8" s="93" t="s">
        <v>170</v>
      </c>
      <c r="B8" s="192" t="s">
        <v>171</v>
      </c>
      <c r="C8" s="205"/>
      <c r="D8" s="206"/>
      <c r="E8" s="207"/>
      <c r="F8" s="208"/>
      <c r="G8" s="209"/>
      <c r="H8" s="210"/>
      <c r="I8" s="211"/>
      <c r="J8" s="212"/>
      <c r="K8" s="213"/>
      <c r="L8" s="214"/>
      <c r="M8" s="215"/>
      <c r="N8" s="35"/>
    </row>
    <row r="9" spans="1:14" ht="66.75" customHeight="1">
      <c r="A9" s="183" t="s">
        <v>36</v>
      </c>
      <c r="B9" s="158" t="s">
        <v>172</v>
      </c>
      <c r="C9" s="92" t="s">
        <v>173</v>
      </c>
      <c r="D9" s="94">
        <f t="shared" ref="D9:D20" si="0">SUM(E9:H9)</f>
        <v>6606.5000000000009</v>
      </c>
      <c r="E9" s="94">
        <f>6323.1+19.1</f>
        <v>6342.2000000000007</v>
      </c>
      <c r="F9" s="94">
        <f>263.5+0.8</f>
        <v>264.3</v>
      </c>
      <c r="G9" s="94">
        <v>0</v>
      </c>
      <c r="H9" s="94">
        <v>0</v>
      </c>
      <c r="I9" s="161" t="s">
        <v>174</v>
      </c>
      <c r="J9" s="158" t="s">
        <v>175</v>
      </c>
      <c r="K9" s="92">
        <v>100</v>
      </c>
      <c r="L9" s="161" t="s">
        <v>42</v>
      </c>
      <c r="M9" s="183" t="s">
        <v>176</v>
      </c>
      <c r="N9" s="35"/>
    </row>
    <row r="10" spans="1:14" ht="63" customHeight="1">
      <c r="A10" s="295"/>
      <c r="B10" s="297"/>
      <c r="C10" s="92" t="s">
        <v>177</v>
      </c>
      <c r="D10" s="94">
        <f t="shared" si="0"/>
        <v>6706.7</v>
      </c>
      <c r="E10" s="94">
        <f>7643.5-1205.1</f>
        <v>6438.4</v>
      </c>
      <c r="F10" s="94">
        <f>318.5-50.2</f>
        <v>268.3</v>
      </c>
      <c r="G10" s="94">
        <v>0</v>
      </c>
      <c r="H10" s="94">
        <v>0</v>
      </c>
      <c r="I10" s="169"/>
      <c r="J10" s="167"/>
      <c r="K10" s="92">
        <v>100</v>
      </c>
      <c r="L10" s="245"/>
      <c r="M10" s="249"/>
      <c r="N10" s="35"/>
    </row>
    <row r="11" spans="1:14" ht="65.25" customHeight="1">
      <c r="A11" s="296"/>
      <c r="B11" s="298"/>
      <c r="C11" s="92" t="s">
        <v>178</v>
      </c>
      <c r="D11" s="94">
        <f t="shared" si="0"/>
        <v>6828</v>
      </c>
      <c r="E11" s="94">
        <f>7643.5-1088.7</f>
        <v>6554.8</v>
      </c>
      <c r="F11" s="94">
        <f>318.5-45.3</f>
        <v>273.2</v>
      </c>
      <c r="G11" s="94">
        <v>0</v>
      </c>
      <c r="H11" s="94">
        <v>0</v>
      </c>
      <c r="I11" s="170"/>
      <c r="J11" s="168"/>
      <c r="K11" s="92">
        <v>100</v>
      </c>
      <c r="L11" s="246"/>
      <c r="M11" s="250"/>
      <c r="N11" s="35"/>
    </row>
    <row r="12" spans="1:14" ht="28.5" customHeight="1">
      <c r="A12" s="183" t="s">
        <v>179</v>
      </c>
      <c r="B12" s="158" t="s">
        <v>180</v>
      </c>
      <c r="C12" s="92" t="s">
        <v>173</v>
      </c>
      <c r="D12" s="94">
        <f t="shared" si="0"/>
        <v>85338.3</v>
      </c>
      <c r="E12" s="95">
        <f>42809.8+42528.5</f>
        <v>85338.3</v>
      </c>
      <c r="F12" s="94">
        <v>0</v>
      </c>
      <c r="G12" s="94">
        <v>0</v>
      </c>
      <c r="H12" s="94">
        <v>0</v>
      </c>
      <c r="I12" s="161" t="s">
        <v>181</v>
      </c>
      <c r="J12" s="164" t="s">
        <v>182</v>
      </c>
      <c r="K12" s="92">
        <v>566</v>
      </c>
      <c r="L12" s="161" t="s">
        <v>42</v>
      </c>
      <c r="M12" s="183" t="s">
        <v>176</v>
      </c>
      <c r="N12" s="35"/>
    </row>
    <row r="13" spans="1:14" ht="28.5" customHeight="1">
      <c r="A13" s="293"/>
      <c r="B13" s="291"/>
      <c r="C13" s="92" t="s">
        <v>177</v>
      </c>
      <c r="D13" s="94">
        <f t="shared" si="0"/>
        <v>85338.3</v>
      </c>
      <c r="E13" s="95">
        <f>42809.8+42528.5</f>
        <v>85338.3</v>
      </c>
      <c r="F13" s="94">
        <v>0</v>
      </c>
      <c r="G13" s="94">
        <v>0</v>
      </c>
      <c r="H13" s="94">
        <v>0</v>
      </c>
      <c r="I13" s="162"/>
      <c r="J13" s="165"/>
      <c r="K13" s="92">
        <v>566</v>
      </c>
      <c r="L13" s="243"/>
      <c r="M13" s="247"/>
      <c r="N13" s="35"/>
    </row>
    <row r="14" spans="1:14" ht="28.5" customHeight="1">
      <c r="A14" s="294"/>
      <c r="B14" s="292"/>
      <c r="C14" s="92" t="s">
        <v>178</v>
      </c>
      <c r="D14" s="94">
        <f t="shared" si="0"/>
        <v>85338.3</v>
      </c>
      <c r="E14" s="95">
        <v>85338.3</v>
      </c>
      <c r="F14" s="94">
        <v>0</v>
      </c>
      <c r="G14" s="94">
        <v>0</v>
      </c>
      <c r="H14" s="94">
        <v>0</v>
      </c>
      <c r="I14" s="163"/>
      <c r="J14" s="166"/>
      <c r="K14" s="92">
        <v>566</v>
      </c>
      <c r="L14" s="244"/>
      <c r="M14" s="248"/>
      <c r="N14" s="35"/>
    </row>
    <row r="15" spans="1:14" ht="40.5" customHeight="1">
      <c r="A15" s="183" t="s">
        <v>183</v>
      </c>
      <c r="B15" s="158" t="s">
        <v>184</v>
      </c>
      <c r="C15" s="92" t="s">
        <v>173</v>
      </c>
      <c r="D15" s="94">
        <f t="shared" si="0"/>
        <v>0</v>
      </c>
      <c r="E15" s="94">
        <v>0</v>
      </c>
      <c r="F15" s="94">
        <v>0</v>
      </c>
      <c r="G15" s="94">
        <v>0</v>
      </c>
      <c r="H15" s="94">
        <v>0</v>
      </c>
      <c r="I15" s="161" t="s">
        <v>185</v>
      </c>
      <c r="J15" s="164" t="s">
        <v>182</v>
      </c>
      <c r="K15" s="92">
        <v>25</v>
      </c>
      <c r="L15" s="161" t="s">
        <v>42</v>
      </c>
      <c r="M15" s="183" t="s">
        <v>176</v>
      </c>
      <c r="N15" s="35"/>
    </row>
    <row r="16" spans="1:14" ht="30.75" customHeight="1">
      <c r="A16" s="287"/>
      <c r="B16" s="289"/>
      <c r="C16" s="92" t="s">
        <v>177</v>
      </c>
      <c r="D16" s="94">
        <f t="shared" si="0"/>
        <v>0</v>
      </c>
      <c r="E16" s="94">
        <v>0</v>
      </c>
      <c r="F16" s="94">
        <v>0</v>
      </c>
      <c r="G16" s="94">
        <v>0</v>
      </c>
      <c r="H16" s="94">
        <v>0</v>
      </c>
      <c r="I16" s="226"/>
      <c r="J16" s="231"/>
      <c r="K16" s="92">
        <v>25</v>
      </c>
      <c r="L16" s="237"/>
      <c r="M16" s="239"/>
      <c r="N16" s="35"/>
    </row>
    <row r="17" spans="1:14" ht="30.75" customHeight="1">
      <c r="A17" s="288"/>
      <c r="B17" s="290"/>
      <c r="C17" s="92" t="s">
        <v>178</v>
      </c>
      <c r="D17" s="94">
        <f t="shared" si="0"/>
        <v>0</v>
      </c>
      <c r="E17" s="94">
        <v>0</v>
      </c>
      <c r="F17" s="94">
        <v>0</v>
      </c>
      <c r="G17" s="94">
        <v>0</v>
      </c>
      <c r="H17" s="94">
        <v>0</v>
      </c>
      <c r="I17" s="227"/>
      <c r="J17" s="232"/>
      <c r="K17" s="92">
        <v>25</v>
      </c>
      <c r="L17" s="238"/>
      <c r="M17" s="240"/>
      <c r="N17" s="35"/>
    </row>
    <row r="18" spans="1:14" ht="22.5" customHeight="1">
      <c r="A18" s="309" t="s">
        <v>186</v>
      </c>
      <c r="B18" s="310"/>
      <c r="C18" s="96" t="s">
        <v>173</v>
      </c>
      <c r="D18" s="97">
        <f t="shared" si="0"/>
        <v>91944.8</v>
      </c>
      <c r="E18" s="97">
        <f t="shared" ref="E18:H20" si="1">E9+E12+E15</f>
        <v>91680.5</v>
      </c>
      <c r="F18" s="97">
        <f t="shared" si="1"/>
        <v>264.3</v>
      </c>
      <c r="G18" s="97">
        <f t="shared" si="1"/>
        <v>0</v>
      </c>
      <c r="H18" s="97">
        <f t="shared" si="1"/>
        <v>0</v>
      </c>
      <c r="I18" s="228" t="s">
        <v>187</v>
      </c>
      <c r="J18" s="228" t="s">
        <v>187</v>
      </c>
      <c r="K18" s="228" t="s">
        <v>187</v>
      </c>
      <c r="L18" s="228" t="s">
        <v>187</v>
      </c>
      <c r="M18" s="228" t="s">
        <v>187</v>
      </c>
      <c r="N18" s="35"/>
    </row>
    <row r="19" spans="1:14" ht="22.5" customHeight="1">
      <c r="A19" s="311"/>
      <c r="B19" s="312"/>
      <c r="C19" s="96" t="s">
        <v>177</v>
      </c>
      <c r="D19" s="97">
        <f t="shared" si="0"/>
        <v>92045</v>
      </c>
      <c r="E19" s="97">
        <f t="shared" si="1"/>
        <v>91776.7</v>
      </c>
      <c r="F19" s="97">
        <f t="shared" si="1"/>
        <v>268.3</v>
      </c>
      <c r="G19" s="97">
        <f t="shared" si="1"/>
        <v>0</v>
      </c>
      <c r="H19" s="97">
        <f t="shared" si="1"/>
        <v>0</v>
      </c>
      <c r="I19" s="229"/>
      <c r="J19" s="233"/>
      <c r="K19" s="376"/>
      <c r="L19" s="380"/>
      <c r="M19" s="378"/>
      <c r="N19" s="35"/>
    </row>
    <row r="20" spans="1:14" ht="22.5" customHeight="1">
      <c r="A20" s="313"/>
      <c r="B20" s="314"/>
      <c r="C20" s="96" t="s">
        <v>178</v>
      </c>
      <c r="D20" s="97">
        <f t="shared" si="0"/>
        <v>92166.3</v>
      </c>
      <c r="E20" s="97">
        <f t="shared" si="1"/>
        <v>91893.1</v>
      </c>
      <c r="F20" s="97">
        <f t="shared" si="1"/>
        <v>273.2</v>
      </c>
      <c r="G20" s="97">
        <f t="shared" si="1"/>
        <v>0</v>
      </c>
      <c r="H20" s="97">
        <f t="shared" si="1"/>
        <v>0</v>
      </c>
      <c r="I20" s="230"/>
      <c r="J20" s="234"/>
      <c r="K20" s="377"/>
      <c r="L20" s="381"/>
      <c r="M20" s="379"/>
      <c r="N20" s="35"/>
    </row>
    <row r="21" spans="1:14" ht="22.5" customHeight="1">
      <c r="A21" s="192" t="s">
        <v>188</v>
      </c>
      <c r="B21" s="364"/>
      <c r="C21" s="365"/>
      <c r="D21" s="366"/>
      <c r="E21" s="367"/>
      <c r="F21" s="368"/>
      <c r="G21" s="369"/>
      <c r="H21" s="370"/>
      <c r="I21" s="371"/>
      <c r="J21" s="372"/>
      <c r="K21" s="373"/>
      <c r="L21" s="374"/>
      <c r="M21" s="375"/>
      <c r="N21" s="35"/>
    </row>
    <row r="22" spans="1:14" ht="26.25" customHeight="1">
      <c r="A22" s="93" t="s">
        <v>189</v>
      </c>
      <c r="B22" s="192" t="s">
        <v>190</v>
      </c>
      <c r="C22" s="353"/>
      <c r="D22" s="354"/>
      <c r="E22" s="355"/>
      <c r="F22" s="356"/>
      <c r="G22" s="357"/>
      <c r="H22" s="358"/>
      <c r="I22" s="359"/>
      <c r="J22" s="360"/>
      <c r="K22" s="361"/>
      <c r="L22" s="362"/>
      <c r="M22" s="363"/>
      <c r="N22" s="35"/>
    </row>
    <row r="23" spans="1:14" ht="27.75" customHeight="1">
      <c r="A23" s="183" t="s">
        <v>58</v>
      </c>
      <c r="B23" s="158" t="s">
        <v>191</v>
      </c>
      <c r="C23" s="92" t="s">
        <v>173</v>
      </c>
      <c r="D23" s="94">
        <f>SUM(F23:H23)</f>
        <v>8000</v>
      </c>
      <c r="E23" s="94">
        <f t="shared" ref="E23:H25" si="2">E26+E29+E32</f>
        <v>0</v>
      </c>
      <c r="F23" s="94">
        <f t="shared" si="2"/>
        <v>0</v>
      </c>
      <c r="G23" s="94">
        <f t="shared" si="2"/>
        <v>8000</v>
      </c>
      <c r="H23" s="94">
        <f t="shared" si="2"/>
        <v>0</v>
      </c>
      <c r="I23" s="161" t="s">
        <v>192</v>
      </c>
      <c r="J23" s="158" t="s">
        <v>67</v>
      </c>
      <c r="K23" s="92">
        <v>5</v>
      </c>
      <c r="L23" s="161" t="s">
        <v>42</v>
      </c>
      <c r="M23" s="183" t="s">
        <v>193</v>
      </c>
      <c r="N23" s="35"/>
    </row>
    <row r="24" spans="1:14" ht="27.75" customHeight="1">
      <c r="A24" s="305"/>
      <c r="B24" s="307"/>
      <c r="C24" s="92" t="s">
        <v>177</v>
      </c>
      <c r="D24" s="94">
        <f>SUM(E24:H24)</f>
        <v>0</v>
      </c>
      <c r="E24" s="94">
        <f t="shared" si="2"/>
        <v>0</v>
      </c>
      <c r="F24" s="94">
        <f t="shared" si="2"/>
        <v>0</v>
      </c>
      <c r="G24" s="94">
        <f t="shared" si="2"/>
        <v>0</v>
      </c>
      <c r="H24" s="94">
        <f t="shared" si="2"/>
        <v>0</v>
      </c>
      <c r="I24" s="235"/>
      <c r="J24" s="220"/>
      <c r="K24" s="92" t="s">
        <v>194</v>
      </c>
      <c r="L24" s="263"/>
      <c r="M24" s="261"/>
      <c r="N24" s="35"/>
    </row>
    <row r="25" spans="1:14" ht="27.75" customHeight="1">
      <c r="A25" s="306"/>
      <c r="B25" s="308"/>
      <c r="C25" s="92" t="s">
        <v>178</v>
      </c>
      <c r="D25" s="94">
        <f>SUM(E25:H25)</f>
        <v>0</v>
      </c>
      <c r="E25" s="94">
        <f t="shared" si="2"/>
        <v>0</v>
      </c>
      <c r="F25" s="94">
        <f t="shared" si="2"/>
        <v>0</v>
      </c>
      <c r="G25" s="94">
        <f t="shared" si="2"/>
        <v>0</v>
      </c>
      <c r="H25" s="94">
        <f t="shared" si="2"/>
        <v>0</v>
      </c>
      <c r="I25" s="236"/>
      <c r="J25" s="221"/>
      <c r="K25" s="92" t="s">
        <v>194</v>
      </c>
      <c r="L25" s="264"/>
      <c r="M25" s="262"/>
      <c r="N25" s="35"/>
    </row>
    <row r="26" spans="1:14" ht="27" customHeight="1">
      <c r="A26" s="299" t="s">
        <v>195</v>
      </c>
      <c r="B26" s="302" t="s">
        <v>196</v>
      </c>
      <c r="C26" s="92" t="s">
        <v>173</v>
      </c>
      <c r="D26" s="94">
        <f>SUM(F26:H26)</f>
        <v>2000</v>
      </c>
      <c r="E26" s="94">
        <v>0</v>
      </c>
      <c r="F26" s="94">
        <v>0</v>
      </c>
      <c r="G26" s="94">
        <v>2000</v>
      </c>
      <c r="H26" s="94">
        <v>0</v>
      </c>
      <c r="I26" s="161" t="s">
        <v>192</v>
      </c>
      <c r="J26" s="158" t="s">
        <v>67</v>
      </c>
      <c r="K26" s="92">
        <v>1</v>
      </c>
      <c r="L26" s="161" t="s">
        <v>42</v>
      </c>
      <c r="M26" s="183" t="s">
        <v>197</v>
      </c>
      <c r="N26" s="35"/>
    </row>
    <row r="27" spans="1:14" ht="27" customHeight="1">
      <c r="A27" s="300"/>
      <c r="B27" s="303"/>
      <c r="C27" s="92" t="s">
        <v>177</v>
      </c>
      <c r="D27" s="94">
        <f>SUM(E27:H27)</f>
        <v>0</v>
      </c>
      <c r="E27" s="94">
        <v>0</v>
      </c>
      <c r="F27" s="94">
        <v>0</v>
      </c>
      <c r="G27" s="94">
        <v>0</v>
      </c>
      <c r="H27" s="94">
        <v>0</v>
      </c>
      <c r="I27" s="216"/>
      <c r="J27" s="224"/>
      <c r="K27" s="92" t="s">
        <v>194</v>
      </c>
      <c r="L27" s="259"/>
      <c r="M27" s="255"/>
      <c r="N27" s="35"/>
    </row>
    <row r="28" spans="1:14" ht="27" customHeight="1">
      <c r="A28" s="301"/>
      <c r="B28" s="304"/>
      <c r="C28" s="92" t="s">
        <v>178</v>
      </c>
      <c r="D28" s="94">
        <f>SUM(E28:H28)</f>
        <v>0</v>
      </c>
      <c r="E28" s="94">
        <v>0</v>
      </c>
      <c r="F28" s="94">
        <v>0</v>
      </c>
      <c r="G28" s="94">
        <v>0</v>
      </c>
      <c r="H28" s="94">
        <v>0</v>
      </c>
      <c r="I28" s="217"/>
      <c r="J28" s="225"/>
      <c r="K28" s="92" t="s">
        <v>194</v>
      </c>
      <c r="L28" s="260"/>
      <c r="M28" s="256"/>
      <c r="N28" s="35"/>
    </row>
    <row r="29" spans="1:14" ht="27" customHeight="1">
      <c r="A29" s="299" t="s">
        <v>198</v>
      </c>
      <c r="B29" s="302" t="s">
        <v>199</v>
      </c>
      <c r="C29" s="92" t="s">
        <v>173</v>
      </c>
      <c r="D29" s="94">
        <f>SUM(F29:H29)</f>
        <v>6000</v>
      </c>
      <c r="E29" s="94">
        <v>0</v>
      </c>
      <c r="F29" s="94">
        <v>0</v>
      </c>
      <c r="G29" s="94">
        <v>6000</v>
      </c>
      <c r="H29" s="94">
        <v>0</v>
      </c>
      <c r="I29" s="161" t="s">
        <v>192</v>
      </c>
      <c r="J29" s="158" t="s">
        <v>67</v>
      </c>
      <c r="K29" s="92">
        <v>4</v>
      </c>
      <c r="L29" s="161" t="s">
        <v>42</v>
      </c>
      <c r="M29" s="183" t="s">
        <v>176</v>
      </c>
      <c r="N29" s="35"/>
    </row>
    <row r="30" spans="1:14" ht="27" customHeight="1">
      <c r="A30" s="316"/>
      <c r="B30" s="318"/>
      <c r="C30" s="92" t="s">
        <v>177</v>
      </c>
      <c r="D30" s="94">
        <f>SUM(E30:H30)</f>
        <v>0</v>
      </c>
      <c r="E30" s="94">
        <v>0</v>
      </c>
      <c r="F30" s="94">
        <v>0</v>
      </c>
      <c r="G30" s="94">
        <v>0</v>
      </c>
      <c r="H30" s="94">
        <v>0</v>
      </c>
      <c r="I30" s="218"/>
      <c r="J30" s="222"/>
      <c r="K30" s="92" t="s">
        <v>194</v>
      </c>
      <c r="L30" s="257"/>
      <c r="M30" s="253"/>
      <c r="N30" s="35"/>
    </row>
    <row r="31" spans="1:14" ht="27" customHeight="1">
      <c r="A31" s="317"/>
      <c r="B31" s="319"/>
      <c r="C31" s="92" t="s">
        <v>178</v>
      </c>
      <c r="D31" s="94">
        <f>SUM(E31:H31)</f>
        <v>0</v>
      </c>
      <c r="E31" s="94">
        <v>0</v>
      </c>
      <c r="F31" s="94">
        <v>0</v>
      </c>
      <c r="G31" s="94">
        <v>0</v>
      </c>
      <c r="H31" s="94">
        <v>0</v>
      </c>
      <c r="I31" s="219"/>
      <c r="J31" s="223"/>
      <c r="K31" s="92" t="s">
        <v>194</v>
      </c>
      <c r="L31" s="258"/>
      <c r="M31" s="254"/>
      <c r="N31" s="35"/>
    </row>
    <row r="32" spans="1:14" ht="15" hidden="1" customHeight="1">
      <c r="A32" s="299" t="s">
        <v>200</v>
      </c>
      <c r="B32" s="302" t="s">
        <v>201</v>
      </c>
      <c r="C32" s="92" t="s">
        <v>173</v>
      </c>
      <c r="D32" s="94">
        <f>SUM(F32:H32)</f>
        <v>0</v>
      </c>
      <c r="E32" s="94">
        <v>0</v>
      </c>
      <c r="F32" s="94">
        <v>0</v>
      </c>
      <c r="G32" s="94">
        <v>0</v>
      </c>
      <c r="H32" s="94">
        <v>0</v>
      </c>
      <c r="I32" s="158"/>
      <c r="J32" s="158" t="s">
        <v>67</v>
      </c>
      <c r="K32" s="92"/>
      <c r="L32" s="92"/>
      <c r="M32" s="92"/>
      <c r="N32" s="35"/>
    </row>
    <row r="33" spans="1:14" ht="15.75" hidden="1">
      <c r="A33" s="322"/>
      <c r="B33" s="320"/>
      <c r="C33" s="92" t="s">
        <v>177</v>
      </c>
      <c r="D33" s="94">
        <f>SUM(E33:H33)</f>
        <v>0</v>
      </c>
      <c r="E33" s="94">
        <v>0</v>
      </c>
      <c r="F33" s="94">
        <v>0</v>
      </c>
      <c r="G33" s="94">
        <v>0</v>
      </c>
      <c r="H33" s="94">
        <v>0</v>
      </c>
      <c r="I33" s="275"/>
      <c r="J33" s="277"/>
      <c r="K33" s="92"/>
      <c r="L33" s="92"/>
      <c r="M33" s="92"/>
      <c r="N33" s="35"/>
    </row>
    <row r="34" spans="1:14" ht="15.75" hidden="1">
      <c r="A34" s="323"/>
      <c r="B34" s="321"/>
      <c r="C34" s="92" t="s">
        <v>178</v>
      </c>
      <c r="D34" s="94">
        <f>SUM(E34:H34)</f>
        <v>0</v>
      </c>
      <c r="E34" s="94">
        <v>0</v>
      </c>
      <c r="F34" s="94">
        <v>0</v>
      </c>
      <c r="G34" s="94">
        <v>0</v>
      </c>
      <c r="H34" s="94">
        <v>0</v>
      </c>
      <c r="I34" s="276"/>
      <c r="J34" s="278"/>
      <c r="K34" s="92"/>
      <c r="L34" s="92"/>
      <c r="M34" s="92"/>
      <c r="N34" s="35"/>
    </row>
    <row r="35" spans="1:14" ht="63" hidden="1" customHeight="1">
      <c r="A35" s="299" t="s">
        <v>202</v>
      </c>
      <c r="B35" s="302" t="s">
        <v>203</v>
      </c>
      <c r="C35" s="92" t="s">
        <v>173</v>
      </c>
      <c r="D35" s="94">
        <f>SUM(F35:H35)</f>
        <v>0</v>
      </c>
      <c r="E35" s="94">
        <v>0</v>
      </c>
      <c r="F35" s="94">
        <v>0</v>
      </c>
      <c r="G35" s="94">
        <v>0</v>
      </c>
      <c r="H35" s="94">
        <v>0</v>
      </c>
      <c r="I35" s="161" t="s">
        <v>204</v>
      </c>
      <c r="J35" s="158" t="s">
        <v>67</v>
      </c>
      <c r="K35" s="92">
        <v>2</v>
      </c>
      <c r="L35" s="161" t="s">
        <v>42</v>
      </c>
      <c r="M35" s="183" t="s">
        <v>176</v>
      </c>
      <c r="N35" s="35"/>
    </row>
    <row r="36" spans="1:14" ht="63" hidden="1" customHeight="1">
      <c r="A36" s="326"/>
      <c r="B36" s="324"/>
      <c r="C36" s="92" t="s">
        <v>177</v>
      </c>
      <c r="D36" s="94">
        <f t="shared" ref="D36:D43" si="3">SUM(E36:H36)</f>
        <v>0</v>
      </c>
      <c r="E36" s="94">
        <v>0</v>
      </c>
      <c r="F36" s="94">
        <v>0</v>
      </c>
      <c r="G36" s="94">
        <v>0</v>
      </c>
      <c r="H36" s="94">
        <v>0</v>
      </c>
      <c r="I36" s="279"/>
      <c r="J36" s="281"/>
      <c r="K36" s="92">
        <v>1</v>
      </c>
      <c r="L36" s="273"/>
      <c r="M36" s="271"/>
      <c r="N36" s="35"/>
    </row>
    <row r="37" spans="1:14" ht="7.5" hidden="1" customHeight="1">
      <c r="A37" s="327"/>
      <c r="B37" s="325"/>
      <c r="C37" s="92" t="s">
        <v>178</v>
      </c>
      <c r="D37" s="94">
        <f t="shared" si="3"/>
        <v>0</v>
      </c>
      <c r="E37" s="94">
        <v>0</v>
      </c>
      <c r="F37" s="94">
        <v>0</v>
      </c>
      <c r="G37" s="94">
        <v>0</v>
      </c>
      <c r="H37" s="94">
        <v>0</v>
      </c>
      <c r="I37" s="280"/>
      <c r="J37" s="282"/>
      <c r="K37" s="92" t="s">
        <v>194</v>
      </c>
      <c r="L37" s="274"/>
      <c r="M37" s="272"/>
      <c r="N37" s="35"/>
    </row>
    <row r="38" spans="1:14" ht="21.75" customHeight="1">
      <c r="A38" s="329" t="s">
        <v>186</v>
      </c>
      <c r="B38" s="335"/>
      <c r="C38" s="96" t="s">
        <v>173</v>
      </c>
      <c r="D38" s="97">
        <f t="shared" si="3"/>
        <v>8000</v>
      </c>
      <c r="E38" s="97">
        <f t="shared" ref="E38:H40" si="4">E23+E35</f>
        <v>0</v>
      </c>
      <c r="F38" s="97">
        <f t="shared" si="4"/>
        <v>0</v>
      </c>
      <c r="G38" s="97">
        <f t="shared" si="4"/>
        <v>8000</v>
      </c>
      <c r="H38" s="97">
        <f t="shared" si="4"/>
        <v>0</v>
      </c>
      <c r="I38" s="228" t="s">
        <v>187</v>
      </c>
      <c r="J38" s="228" t="s">
        <v>187</v>
      </c>
      <c r="K38" s="228" t="s">
        <v>187</v>
      </c>
      <c r="L38" s="228" t="s">
        <v>187</v>
      </c>
      <c r="M38" s="228" t="s">
        <v>187</v>
      </c>
      <c r="N38" s="35"/>
    </row>
    <row r="39" spans="1:14" ht="21.75" customHeight="1">
      <c r="A39" s="336"/>
      <c r="B39" s="337"/>
      <c r="C39" s="96" t="s">
        <v>177</v>
      </c>
      <c r="D39" s="97">
        <f t="shared" si="3"/>
        <v>0</v>
      </c>
      <c r="E39" s="97">
        <f t="shared" si="4"/>
        <v>0</v>
      </c>
      <c r="F39" s="97">
        <f t="shared" si="4"/>
        <v>0</v>
      </c>
      <c r="G39" s="97">
        <f t="shared" si="4"/>
        <v>0</v>
      </c>
      <c r="H39" s="97">
        <f t="shared" si="4"/>
        <v>0</v>
      </c>
      <c r="I39" s="283"/>
      <c r="J39" s="285"/>
      <c r="K39" s="265"/>
      <c r="L39" s="267"/>
      <c r="M39" s="269"/>
      <c r="N39" s="35"/>
    </row>
    <row r="40" spans="1:14" ht="21.75" customHeight="1">
      <c r="A40" s="338"/>
      <c r="B40" s="339"/>
      <c r="C40" s="96" t="s">
        <v>178</v>
      </c>
      <c r="D40" s="97">
        <f t="shared" si="3"/>
        <v>0</v>
      </c>
      <c r="E40" s="97">
        <f t="shared" si="4"/>
        <v>0</v>
      </c>
      <c r="F40" s="97">
        <f t="shared" si="4"/>
        <v>0</v>
      </c>
      <c r="G40" s="97">
        <f t="shared" si="4"/>
        <v>0</v>
      </c>
      <c r="H40" s="97">
        <f t="shared" si="4"/>
        <v>0</v>
      </c>
      <c r="I40" s="284"/>
      <c r="J40" s="286"/>
      <c r="K40" s="266"/>
      <c r="L40" s="268"/>
      <c r="M40" s="270"/>
      <c r="N40" s="35"/>
    </row>
    <row r="41" spans="1:14" ht="24" customHeight="1">
      <c r="A41" s="329" t="s">
        <v>205</v>
      </c>
      <c r="B41" s="330"/>
      <c r="C41" s="96" t="s">
        <v>173</v>
      </c>
      <c r="D41" s="97">
        <f t="shared" si="3"/>
        <v>99944.8</v>
      </c>
      <c r="E41" s="97">
        <f t="shared" ref="E41:H43" si="5">E18+E38</f>
        <v>91680.5</v>
      </c>
      <c r="F41" s="97">
        <f t="shared" si="5"/>
        <v>264.3</v>
      </c>
      <c r="G41" s="97">
        <f t="shared" si="5"/>
        <v>8000</v>
      </c>
      <c r="H41" s="97">
        <f t="shared" si="5"/>
        <v>0</v>
      </c>
      <c r="I41" s="228" t="s">
        <v>187</v>
      </c>
      <c r="J41" s="228" t="s">
        <v>187</v>
      </c>
      <c r="K41" s="228" t="s">
        <v>187</v>
      </c>
      <c r="L41" s="228" t="s">
        <v>187</v>
      </c>
      <c r="M41" s="228" t="s">
        <v>187</v>
      </c>
      <c r="N41" s="35"/>
    </row>
    <row r="42" spans="1:14" ht="24" customHeight="1">
      <c r="A42" s="331"/>
      <c r="B42" s="332"/>
      <c r="C42" s="96" t="s">
        <v>177</v>
      </c>
      <c r="D42" s="97">
        <f t="shared" si="3"/>
        <v>92045</v>
      </c>
      <c r="E42" s="97">
        <f t="shared" si="5"/>
        <v>91776.7</v>
      </c>
      <c r="F42" s="97">
        <f t="shared" si="5"/>
        <v>268.3</v>
      </c>
      <c r="G42" s="97">
        <f t="shared" si="5"/>
        <v>0</v>
      </c>
      <c r="H42" s="97">
        <f t="shared" si="5"/>
        <v>0</v>
      </c>
      <c r="I42" s="346"/>
      <c r="J42" s="342"/>
      <c r="K42" s="348"/>
      <c r="L42" s="340"/>
      <c r="M42" s="344"/>
      <c r="N42" s="35"/>
    </row>
    <row r="43" spans="1:14" ht="24" customHeight="1">
      <c r="A43" s="333"/>
      <c r="B43" s="334"/>
      <c r="C43" s="96" t="s">
        <v>178</v>
      </c>
      <c r="D43" s="97">
        <f t="shared" si="3"/>
        <v>92166.3</v>
      </c>
      <c r="E43" s="97">
        <f t="shared" si="5"/>
        <v>91893.1</v>
      </c>
      <c r="F43" s="97">
        <f t="shared" si="5"/>
        <v>273.2</v>
      </c>
      <c r="G43" s="97">
        <f t="shared" si="5"/>
        <v>0</v>
      </c>
      <c r="H43" s="97">
        <f t="shared" si="5"/>
        <v>0</v>
      </c>
      <c r="I43" s="347"/>
      <c r="J43" s="343"/>
      <c r="K43" s="349"/>
      <c r="L43" s="341"/>
      <c r="M43" s="345"/>
      <c r="N43" s="35"/>
    </row>
    <row r="44" spans="1:14" ht="15.75" customHeight="1">
      <c r="A44" s="328" t="s">
        <v>206</v>
      </c>
      <c r="B44" s="328"/>
      <c r="C44" s="328"/>
      <c r="D44" s="328"/>
      <c r="E44" s="328"/>
      <c r="F44" s="328"/>
      <c r="G44" s="328"/>
      <c r="H44" s="328"/>
      <c r="I44" s="328"/>
      <c r="J44" s="328"/>
      <c r="K44" s="328"/>
      <c r="L44" s="328"/>
      <c r="M44" s="328"/>
      <c r="N44" s="35"/>
    </row>
    <row r="45" spans="1:14" ht="33" customHeight="1">
      <c r="A45" s="315" t="s">
        <v>207</v>
      </c>
      <c r="B45" s="315"/>
      <c r="C45" s="315"/>
      <c r="D45" s="315"/>
      <c r="E45" s="315"/>
      <c r="F45" s="315"/>
      <c r="G45" s="315"/>
      <c r="H45" s="315"/>
      <c r="I45" s="315"/>
      <c r="J45" s="315"/>
      <c r="K45" s="315"/>
      <c r="L45" s="315"/>
      <c r="M45" s="315"/>
      <c r="N45" s="35"/>
    </row>
    <row r="46" spans="1:14" ht="31.5" customHeight="1">
      <c r="A46" s="315" t="s">
        <v>208</v>
      </c>
      <c r="B46" s="315"/>
      <c r="C46" s="315"/>
      <c r="D46" s="315"/>
      <c r="E46" s="315"/>
      <c r="F46" s="315"/>
      <c r="G46" s="315"/>
      <c r="H46" s="315"/>
      <c r="I46" s="315"/>
      <c r="J46" s="315"/>
      <c r="K46" s="315"/>
      <c r="L46" s="315"/>
      <c r="M46" s="315"/>
      <c r="N46" s="35"/>
    </row>
    <row r="47" spans="1:14" ht="21" customHeight="1">
      <c r="A47" s="315" t="s">
        <v>209</v>
      </c>
      <c r="B47" s="315"/>
      <c r="C47" s="315"/>
      <c r="D47" s="315"/>
      <c r="E47" s="315"/>
      <c r="F47" s="315"/>
      <c r="G47" s="315"/>
      <c r="H47" s="315"/>
      <c r="I47" s="315"/>
      <c r="J47" s="315"/>
      <c r="K47" s="315"/>
      <c r="L47" s="315"/>
      <c r="M47" s="315"/>
      <c r="N47" s="35"/>
    </row>
    <row r="48" spans="1:14" ht="15.75" customHeight="1">
      <c r="A48" s="39"/>
      <c r="B48" s="40"/>
      <c r="C48" s="40"/>
      <c r="D48" s="41"/>
      <c r="E48" s="41"/>
      <c r="F48" s="41"/>
      <c r="G48" s="41"/>
      <c r="H48" s="41"/>
      <c r="I48" s="40"/>
      <c r="J48" s="40"/>
      <c r="K48" s="40"/>
      <c r="L48" s="40"/>
      <c r="M48" s="40"/>
      <c r="N48" s="35"/>
    </row>
    <row r="49" spans="1:13" ht="15" customHeight="1">
      <c r="A49" s="352" t="s">
        <v>20</v>
      </c>
      <c r="B49" s="352"/>
      <c r="C49" s="43"/>
      <c r="D49" s="43"/>
      <c r="E49" s="43"/>
      <c r="F49" s="43"/>
      <c r="G49" s="43"/>
      <c r="H49" s="43"/>
      <c r="I49" s="43"/>
      <c r="J49" s="43"/>
      <c r="K49" s="43"/>
      <c r="L49" s="43"/>
      <c r="M49" s="43"/>
    </row>
    <row r="50" spans="1:13" ht="26.25" customHeight="1">
      <c r="A50" s="351" t="s">
        <v>21</v>
      </c>
      <c r="B50" s="351"/>
      <c r="C50" s="43"/>
      <c r="D50" s="43"/>
      <c r="E50" s="43"/>
      <c r="F50" s="43"/>
      <c r="G50" s="43"/>
      <c r="H50" s="43"/>
      <c r="I50" s="43"/>
      <c r="J50" s="43"/>
      <c r="K50" s="32" t="s">
        <v>210</v>
      </c>
      <c r="L50" s="43"/>
      <c r="M50" s="43"/>
    </row>
    <row r="51" spans="1:13" ht="15.75">
      <c r="A51" s="350"/>
      <c r="B51" s="350"/>
      <c r="C51" s="350"/>
      <c r="D51" s="350"/>
      <c r="E51" s="350"/>
      <c r="F51" s="350"/>
      <c r="G51" s="350"/>
      <c r="H51" s="350"/>
      <c r="I51" s="350"/>
      <c r="J51" s="350"/>
      <c r="K51" s="350"/>
      <c r="L51" s="350"/>
      <c r="M51" s="350"/>
    </row>
    <row r="52" spans="1:13" ht="15.75">
      <c r="A52" s="350"/>
      <c r="B52" s="350"/>
      <c r="C52" s="350"/>
      <c r="D52" s="350"/>
      <c r="E52" s="350"/>
      <c r="F52" s="350"/>
      <c r="G52" s="350"/>
      <c r="H52" s="350"/>
      <c r="I52" s="350"/>
      <c r="J52" s="350"/>
      <c r="K52" s="350"/>
      <c r="L52" s="350"/>
      <c r="M52" s="350"/>
    </row>
    <row r="53" spans="1:13" ht="15.75">
      <c r="A53" s="44"/>
    </row>
  </sheetData>
  <mergeCells count="89">
    <mergeCell ref="A52:M52"/>
    <mergeCell ref="A51:M51"/>
    <mergeCell ref="A50:B50"/>
    <mergeCell ref="A49:B49"/>
    <mergeCell ref="A47:M47"/>
    <mergeCell ref="A46:M46"/>
    <mergeCell ref="A45:M45"/>
    <mergeCell ref="A29:A31"/>
    <mergeCell ref="B29:B31"/>
    <mergeCell ref="B32:B34"/>
    <mergeCell ref="A32:A34"/>
    <mergeCell ref="B35:B37"/>
    <mergeCell ref="A35:A37"/>
    <mergeCell ref="A44:M44"/>
    <mergeCell ref="A41:B43"/>
    <mergeCell ref="A38:B40"/>
    <mergeCell ref="L41:L43"/>
    <mergeCell ref="J41:J43"/>
    <mergeCell ref="M41:M43"/>
    <mergeCell ref="I41:I43"/>
    <mergeCell ref="K41:K43"/>
    <mergeCell ref="A26:A28"/>
    <mergeCell ref="B26:B28"/>
    <mergeCell ref="A23:A25"/>
    <mergeCell ref="B23:B25"/>
    <mergeCell ref="A18:B20"/>
    <mergeCell ref="B22:M22"/>
    <mergeCell ref="A21:M21"/>
    <mergeCell ref="K18:K20"/>
    <mergeCell ref="M18:M20"/>
    <mergeCell ref="L18:L20"/>
    <mergeCell ref="A15:A17"/>
    <mergeCell ref="B15:B17"/>
    <mergeCell ref="B12:B14"/>
    <mergeCell ref="A12:A14"/>
    <mergeCell ref="A9:A11"/>
    <mergeCell ref="B9:B11"/>
    <mergeCell ref="I32:I34"/>
    <mergeCell ref="J32:J34"/>
    <mergeCell ref="I35:I37"/>
    <mergeCell ref="J35:J37"/>
    <mergeCell ref="I38:I40"/>
    <mergeCell ref="J38:J40"/>
    <mergeCell ref="K38:K40"/>
    <mergeCell ref="L38:L40"/>
    <mergeCell ref="M38:M40"/>
    <mergeCell ref="M35:M37"/>
    <mergeCell ref="L35:L37"/>
    <mergeCell ref="M29:M31"/>
    <mergeCell ref="M26:M28"/>
    <mergeCell ref="L29:L31"/>
    <mergeCell ref="L26:L28"/>
    <mergeCell ref="M23:M25"/>
    <mergeCell ref="L23:L25"/>
    <mergeCell ref="L15:L17"/>
    <mergeCell ref="M15:M17"/>
    <mergeCell ref="M3:M5"/>
    <mergeCell ref="L12:L14"/>
    <mergeCell ref="L9:L11"/>
    <mergeCell ref="M12:M14"/>
    <mergeCell ref="M9:M11"/>
    <mergeCell ref="L3:L5"/>
    <mergeCell ref="I15:I17"/>
    <mergeCell ref="I18:I20"/>
    <mergeCell ref="J15:J17"/>
    <mergeCell ref="J18:J20"/>
    <mergeCell ref="I23:I25"/>
    <mergeCell ref="I26:I28"/>
    <mergeCell ref="I29:I31"/>
    <mergeCell ref="J23:J25"/>
    <mergeCell ref="J29:J31"/>
    <mergeCell ref="J26:J28"/>
    <mergeCell ref="A1:M1"/>
    <mergeCell ref="A2:M2"/>
    <mergeCell ref="D3:H3"/>
    <mergeCell ref="C3:C5"/>
    <mergeCell ref="I3:I5"/>
    <mergeCell ref="K3:K5"/>
    <mergeCell ref="A3:A5"/>
    <mergeCell ref="J3:J5"/>
    <mergeCell ref="E4:H4"/>
    <mergeCell ref="D4:D5"/>
    <mergeCell ref="B3:B5"/>
    <mergeCell ref="I12:I14"/>
    <mergeCell ref="J12:J14"/>
    <mergeCell ref="J9:J11"/>
    <mergeCell ref="I9:I11"/>
    <mergeCell ref="A7:M7"/>
    <mergeCell ref="B8:M8"/>
  </mergeCells>
  <printOptions horizontalCentered="1"/>
  <pageMargins left="0.78740157480314965" right="0.39370078740157483" top="1.1811023622047245" bottom="0.78740157480314965" header="0.98425196850393704" footer="0.51181102362204722"/>
  <pageSetup paperSize="9" scale="65"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R227"/>
  <sheetViews>
    <sheetView workbookViewId="0">
      <pane ySplit="6" topLeftCell="A7" activePane="bottomLeft" state="frozen"/>
      <selection pane="bottomLeft" activeCell="D14" sqref="D14"/>
    </sheetView>
  </sheetViews>
  <sheetFormatPr defaultColWidth="9.28515625" defaultRowHeight="14.25"/>
  <cols>
    <col min="1" max="1" width="7.140625" style="45" customWidth="1"/>
    <col min="2" max="2" width="32.42578125" customWidth="1"/>
    <col min="3" max="3" width="11.85546875" style="46" customWidth="1"/>
    <col min="4" max="4" width="17.28515625" customWidth="1"/>
    <col min="5" max="5" width="11.7109375" customWidth="1"/>
    <col min="6" max="6" width="14.140625" customWidth="1"/>
    <col min="7" max="7" width="14" customWidth="1"/>
    <col min="8" max="8" width="12.140625" customWidth="1"/>
    <col min="9" max="9" width="29.7109375" customWidth="1"/>
    <col min="10" max="10" width="11.28515625" customWidth="1"/>
    <col min="11" max="11" width="12.140625" customWidth="1"/>
    <col min="12" max="12" width="17.28515625" customWidth="1"/>
    <col min="13" max="13" width="13.5703125" customWidth="1"/>
    <col min="14" max="14" width="13.85546875" customWidth="1"/>
    <col min="15" max="1025" width="10.7109375" customWidth="1"/>
  </cols>
  <sheetData>
    <row r="1" spans="1:16" ht="18.75">
      <c r="A1" s="713" t="s">
        <v>211</v>
      </c>
      <c r="B1" s="713"/>
      <c r="C1" s="713"/>
      <c r="D1" s="713"/>
      <c r="E1" s="713"/>
      <c r="F1" s="713"/>
      <c r="G1" s="713"/>
      <c r="H1" s="713"/>
      <c r="I1" s="713"/>
      <c r="J1" s="713"/>
      <c r="K1" s="713"/>
      <c r="L1" s="713"/>
      <c r="M1" s="713"/>
      <c r="N1" s="47"/>
      <c r="O1" s="47"/>
      <c r="P1" s="47"/>
    </row>
    <row r="2" spans="1:16" ht="15">
      <c r="B2" s="47"/>
      <c r="D2" s="48"/>
      <c r="E2" s="48"/>
      <c r="F2" s="48"/>
      <c r="G2" s="48"/>
      <c r="H2" s="48"/>
      <c r="I2" s="47"/>
      <c r="J2" s="47"/>
      <c r="K2" s="48"/>
      <c r="L2" s="47"/>
      <c r="M2" s="47"/>
      <c r="N2" s="47"/>
      <c r="O2" s="47"/>
      <c r="P2" s="47"/>
    </row>
    <row r="3" spans="1:16" ht="33" customHeight="1">
      <c r="A3" s="441" t="s">
        <v>24</v>
      </c>
      <c r="B3" s="587" t="s">
        <v>212</v>
      </c>
      <c r="C3" s="382" t="s">
        <v>156</v>
      </c>
      <c r="D3" s="587" t="s">
        <v>213</v>
      </c>
      <c r="E3" s="749"/>
      <c r="F3" s="750"/>
      <c r="G3" s="751"/>
      <c r="H3" s="752"/>
      <c r="I3" s="587" t="s">
        <v>158</v>
      </c>
      <c r="J3" s="382" t="s">
        <v>159</v>
      </c>
      <c r="K3" s="764" t="s">
        <v>160</v>
      </c>
      <c r="L3" s="587" t="s">
        <v>214</v>
      </c>
      <c r="M3" s="764" t="s">
        <v>162</v>
      </c>
      <c r="N3" s="47"/>
      <c r="O3" s="47"/>
      <c r="P3" s="47"/>
    </row>
    <row r="4" spans="1:16" ht="15" customHeight="1">
      <c r="A4" s="486"/>
      <c r="B4" s="758"/>
      <c r="C4" s="756"/>
      <c r="D4" s="587" t="s">
        <v>163</v>
      </c>
      <c r="E4" s="587" t="s">
        <v>164</v>
      </c>
      <c r="F4" s="753"/>
      <c r="G4" s="754"/>
      <c r="H4" s="755"/>
      <c r="I4" s="711"/>
      <c r="J4" s="995"/>
      <c r="K4" s="920"/>
      <c r="L4" s="938"/>
      <c r="M4" s="1160"/>
      <c r="N4" s="47"/>
      <c r="O4" s="47"/>
      <c r="P4" s="47"/>
    </row>
    <row r="5" spans="1:16" ht="33.75" customHeight="1">
      <c r="A5" s="487"/>
      <c r="B5" s="759"/>
      <c r="C5" s="757"/>
      <c r="D5" s="760"/>
      <c r="E5" s="81" t="s">
        <v>215</v>
      </c>
      <c r="F5" s="81" t="s">
        <v>166</v>
      </c>
      <c r="G5" s="81" t="s">
        <v>167</v>
      </c>
      <c r="H5" s="81" t="s">
        <v>168</v>
      </c>
      <c r="I5" s="712"/>
      <c r="J5" s="996"/>
      <c r="K5" s="921"/>
      <c r="L5" s="939"/>
      <c r="M5" s="1161"/>
      <c r="N5" s="47"/>
      <c r="O5" s="47"/>
      <c r="P5" s="47"/>
    </row>
    <row r="6" spans="1:16" ht="15">
      <c r="A6" s="82">
        <v>1</v>
      </c>
      <c r="B6" s="83">
        <v>2</v>
      </c>
      <c r="C6" s="83">
        <v>3</v>
      </c>
      <c r="D6" s="83">
        <v>4</v>
      </c>
      <c r="E6" s="83">
        <v>5</v>
      </c>
      <c r="F6" s="83">
        <v>6</v>
      </c>
      <c r="G6" s="83">
        <v>7</v>
      </c>
      <c r="H6" s="83">
        <v>8</v>
      </c>
      <c r="I6" s="83">
        <v>9</v>
      </c>
      <c r="J6" s="84">
        <v>10</v>
      </c>
      <c r="K6" s="83">
        <v>11</v>
      </c>
      <c r="L6" s="83">
        <v>12</v>
      </c>
      <c r="M6" s="83">
        <v>13</v>
      </c>
      <c r="N6" s="49"/>
      <c r="O6" s="49"/>
      <c r="P6" s="49"/>
    </row>
    <row r="7" spans="1:16" ht="38.25" customHeight="1">
      <c r="A7" s="714" t="s">
        <v>216</v>
      </c>
      <c r="B7" s="715"/>
      <c r="C7" s="716"/>
      <c r="D7" s="717"/>
      <c r="E7" s="718"/>
      <c r="F7" s="719"/>
      <c r="G7" s="720"/>
      <c r="H7" s="721"/>
      <c r="I7" s="722"/>
      <c r="J7" s="723"/>
      <c r="K7" s="724"/>
      <c r="L7" s="725"/>
      <c r="M7" s="726"/>
      <c r="N7" s="47"/>
      <c r="O7" s="47"/>
      <c r="P7" s="47"/>
    </row>
    <row r="8" spans="1:16" ht="18" customHeight="1">
      <c r="A8" s="441">
        <v>1</v>
      </c>
      <c r="B8" s="714" t="s">
        <v>217</v>
      </c>
      <c r="C8" s="727"/>
      <c r="D8" s="728"/>
      <c r="E8" s="729"/>
      <c r="F8" s="730"/>
      <c r="G8" s="731"/>
      <c r="H8" s="732"/>
      <c r="I8" s="733"/>
      <c r="J8" s="734"/>
      <c r="K8" s="735"/>
      <c r="L8" s="736"/>
      <c r="M8" s="737"/>
      <c r="N8" s="47"/>
      <c r="O8" s="47"/>
      <c r="P8" s="47"/>
    </row>
    <row r="9" spans="1:16" ht="18" customHeight="1">
      <c r="A9" s="534"/>
      <c r="B9" s="714" t="s">
        <v>218</v>
      </c>
      <c r="C9" s="738"/>
      <c r="D9" s="739"/>
      <c r="E9" s="740"/>
      <c r="F9" s="741"/>
      <c r="G9" s="742"/>
      <c r="H9" s="743"/>
      <c r="I9" s="744"/>
      <c r="J9" s="745"/>
      <c r="K9" s="746"/>
      <c r="L9" s="747"/>
      <c r="M9" s="748"/>
      <c r="N9" s="47"/>
      <c r="O9" s="47"/>
      <c r="P9" s="47"/>
    </row>
    <row r="10" spans="1:16" ht="31.5" customHeight="1">
      <c r="A10" s="441" t="s">
        <v>36</v>
      </c>
      <c r="B10" s="382" t="s">
        <v>219</v>
      </c>
      <c r="C10" s="81" t="s">
        <v>173</v>
      </c>
      <c r="D10" s="85">
        <f t="shared" ref="D10:D16" si="0">SUM(E10:H10)</f>
        <v>952852</v>
      </c>
      <c r="E10" s="85">
        <f>E13+E16</f>
        <v>0</v>
      </c>
      <c r="F10" s="85">
        <f>F13+F16</f>
        <v>656311.5</v>
      </c>
      <c r="G10" s="85">
        <f>G13+G16</f>
        <v>229040.5</v>
      </c>
      <c r="H10" s="85">
        <f>H13+H16</f>
        <v>67500</v>
      </c>
      <c r="I10" s="764" t="s">
        <v>220</v>
      </c>
      <c r="J10" s="382" t="s">
        <v>194</v>
      </c>
      <c r="K10" s="81" t="s">
        <v>194</v>
      </c>
      <c r="L10" s="764" t="s">
        <v>194</v>
      </c>
      <c r="M10" s="441" t="s">
        <v>197</v>
      </c>
      <c r="N10" s="47"/>
      <c r="O10" s="47"/>
      <c r="P10" s="47"/>
    </row>
    <row r="11" spans="1:16" ht="27.75" customHeight="1">
      <c r="A11" s="484"/>
      <c r="B11" s="459"/>
      <c r="C11" s="81" t="s">
        <v>177</v>
      </c>
      <c r="D11" s="85">
        <f t="shared" si="0"/>
        <v>1011313.7</v>
      </c>
      <c r="E11" s="85">
        <f>E14+E19</f>
        <v>0</v>
      </c>
      <c r="F11" s="85">
        <f>F14+F19</f>
        <v>714773.2</v>
      </c>
      <c r="G11" s="85">
        <f>G14+G19</f>
        <v>229040.5</v>
      </c>
      <c r="H11" s="85">
        <f>H14+H19</f>
        <v>67500</v>
      </c>
      <c r="I11" s="1083"/>
      <c r="J11" s="1039"/>
      <c r="K11" s="81" t="s">
        <v>194</v>
      </c>
      <c r="L11" s="940"/>
      <c r="M11" s="1162"/>
      <c r="N11" s="47"/>
      <c r="O11" s="47"/>
      <c r="P11" s="47"/>
    </row>
    <row r="12" spans="1:16" ht="29.25" customHeight="1">
      <c r="A12" s="485"/>
      <c r="B12" s="460"/>
      <c r="C12" s="81" t="s">
        <v>178</v>
      </c>
      <c r="D12" s="85">
        <f t="shared" si="0"/>
        <v>1057815.2999999998</v>
      </c>
      <c r="E12" s="85">
        <f>E15+E22</f>
        <v>0</v>
      </c>
      <c r="F12" s="85">
        <f>F15+F22</f>
        <v>761274.79999999993</v>
      </c>
      <c r="G12" s="85">
        <f>G15+G22</f>
        <v>229040.5</v>
      </c>
      <c r="H12" s="85">
        <f>H15+H22</f>
        <v>67500</v>
      </c>
      <c r="I12" s="1084"/>
      <c r="J12" s="1040"/>
      <c r="K12" s="81" t="s">
        <v>194</v>
      </c>
      <c r="L12" s="941"/>
      <c r="M12" s="1163"/>
      <c r="N12" s="47"/>
      <c r="O12" s="47"/>
      <c r="P12" s="47"/>
    </row>
    <row r="13" spans="1:16" ht="28.5" customHeight="1">
      <c r="A13" s="441" t="s">
        <v>38</v>
      </c>
      <c r="B13" s="382" t="s">
        <v>221</v>
      </c>
      <c r="C13" s="81" t="s">
        <v>173</v>
      </c>
      <c r="D13" s="85">
        <f t="shared" si="0"/>
        <v>842890.3</v>
      </c>
      <c r="E13" s="85">
        <v>0</v>
      </c>
      <c r="F13" s="85">
        <v>546349.80000000005</v>
      </c>
      <c r="G13" s="85">
        <v>229040.5</v>
      </c>
      <c r="H13" s="85">
        <v>67500</v>
      </c>
      <c r="I13" s="764" t="s">
        <v>222</v>
      </c>
      <c r="J13" s="382" t="s">
        <v>182</v>
      </c>
      <c r="K13" s="81">
        <v>4520</v>
      </c>
      <c r="L13" s="764" t="s">
        <v>42</v>
      </c>
      <c r="M13" s="441" t="s">
        <v>197</v>
      </c>
      <c r="N13" s="47"/>
      <c r="O13" s="47"/>
      <c r="P13" s="47"/>
    </row>
    <row r="14" spans="1:16" ht="37.5" customHeight="1">
      <c r="A14" s="442"/>
      <c r="B14" s="482"/>
      <c r="C14" s="81" t="s">
        <v>177</v>
      </c>
      <c r="D14" s="85">
        <f t="shared" si="0"/>
        <v>901352</v>
      </c>
      <c r="E14" s="85">
        <v>0</v>
      </c>
      <c r="F14" s="85">
        <v>604811.5</v>
      </c>
      <c r="G14" s="85">
        <v>229040.5</v>
      </c>
      <c r="H14" s="85">
        <v>67500</v>
      </c>
      <c r="I14" s="1095"/>
      <c r="J14" s="1021"/>
      <c r="K14" s="81">
        <v>4525</v>
      </c>
      <c r="L14" s="942"/>
      <c r="M14" s="1164"/>
      <c r="N14" s="47"/>
      <c r="O14" s="47"/>
      <c r="P14" s="47"/>
    </row>
    <row r="15" spans="1:16" ht="42.75" customHeight="1">
      <c r="A15" s="443"/>
      <c r="B15" s="483"/>
      <c r="C15" s="81" t="s">
        <v>178</v>
      </c>
      <c r="D15" s="85">
        <f t="shared" si="0"/>
        <v>947853.6</v>
      </c>
      <c r="E15" s="85">
        <v>0</v>
      </c>
      <c r="F15" s="85">
        <v>651313.1</v>
      </c>
      <c r="G15" s="85">
        <v>229040.5</v>
      </c>
      <c r="H15" s="85">
        <v>67500</v>
      </c>
      <c r="I15" s="1096"/>
      <c r="J15" s="1022"/>
      <c r="K15" s="81">
        <v>4530</v>
      </c>
      <c r="L15" s="943"/>
      <c r="M15" s="1165"/>
      <c r="N15" s="47"/>
      <c r="O15" s="47"/>
      <c r="P15" s="47"/>
    </row>
    <row r="16" spans="1:16" ht="35.25" customHeight="1">
      <c r="A16" s="444" t="s">
        <v>44</v>
      </c>
      <c r="B16" s="382" t="s">
        <v>223</v>
      </c>
      <c r="C16" s="587" t="s">
        <v>173</v>
      </c>
      <c r="D16" s="621">
        <f t="shared" si="0"/>
        <v>109961.7</v>
      </c>
      <c r="E16" s="621">
        <v>0</v>
      </c>
      <c r="F16" s="621">
        <v>109961.7</v>
      </c>
      <c r="G16" s="621">
        <v>0</v>
      </c>
      <c r="H16" s="621">
        <v>0</v>
      </c>
      <c r="I16" s="86" t="s">
        <v>224</v>
      </c>
      <c r="J16" s="84" t="s">
        <v>182</v>
      </c>
      <c r="K16" s="81">
        <v>842</v>
      </c>
      <c r="L16" s="764" t="s">
        <v>42</v>
      </c>
      <c r="M16" s="441" t="s">
        <v>197</v>
      </c>
      <c r="N16" s="47"/>
      <c r="O16" s="47"/>
      <c r="P16" s="47"/>
    </row>
    <row r="17" spans="1:16" ht="35.25" customHeight="1">
      <c r="A17" s="445"/>
      <c r="B17" s="472"/>
      <c r="C17" s="632"/>
      <c r="D17" s="634"/>
      <c r="E17" s="636"/>
      <c r="F17" s="697"/>
      <c r="G17" s="695"/>
      <c r="H17" s="693"/>
      <c r="I17" s="86" t="s">
        <v>225</v>
      </c>
      <c r="J17" s="84" t="s">
        <v>182</v>
      </c>
      <c r="K17" s="81">
        <v>574</v>
      </c>
      <c r="L17" s="944"/>
      <c r="M17" s="1166"/>
      <c r="N17" s="47"/>
      <c r="O17" s="47"/>
      <c r="P17" s="47"/>
    </row>
    <row r="18" spans="1:16" ht="35.25" customHeight="1">
      <c r="A18" s="446"/>
      <c r="B18" s="473"/>
      <c r="C18" s="633"/>
      <c r="D18" s="635"/>
      <c r="E18" s="637"/>
      <c r="F18" s="698"/>
      <c r="G18" s="696"/>
      <c r="H18" s="694"/>
      <c r="I18" s="86" t="s">
        <v>226</v>
      </c>
      <c r="J18" s="84" t="s">
        <v>182</v>
      </c>
      <c r="K18" s="81">
        <v>558</v>
      </c>
      <c r="L18" s="945"/>
      <c r="M18" s="1167"/>
      <c r="N18" s="47"/>
      <c r="O18" s="47"/>
      <c r="P18" s="47"/>
    </row>
    <row r="19" spans="1:16" ht="40.5" customHeight="1">
      <c r="A19" s="447"/>
      <c r="B19" s="474"/>
      <c r="C19" s="587" t="s">
        <v>177</v>
      </c>
      <c r="D19" s="621">
        <f>SUM(E19:H19)</f>
        <v>109961.7</v>
      </c>
      <c r="E19" s="621">
        <v>0</v>
      </c>
      <c r="F19" s="621">
        <v>109961.7</v>
      </c>
      <c r="G19" s="621">
        <v>0</v>
      </c>
      <c r="H19" s="621">
        <v>0</v>
      </c>
      <c r="I19" s="86" t="s">
        <v>224</v>
      </c>
      <c r="J19" s="84" t="s">
        <v>182</v>
      </c>
      <c r="K19" s="81">
        <v>842</v>
      </c>
      <c r="L19" s="946"/>
      <c r="M19" s="1168"/>
      <c r="N19" s="47"/>
      <c r="O19" s="47"/>
      <c r="P19" s="47"/>
    </row>
    <row r="20" spans="1:16" ht="40.5" customHeight="1">
      <c r="A20" s="448"/>
      <c r="B20" s="475"/>
      <c r="C20" s="624"/>
      <c r="D20" s="626"/>
      <c r="E20" s="630"/>
      <c r="F20" s="707"/>
      <c r="G20" s="701"/>
      <c r="H20" s="699"/>
      <c r="I20" s="86" t="s">
        <v>225</v>
      </c>
      <c r="J20" s="84" t="s">
        <v>182</v>
      </c>
      <c r="K20" s="81">
        <v>574</v>
      </c>
      <c r="L20" s="947"/>
      <c r="M20" s="1169"/>
      <c r="N20" s="47"/>
      <c r="O20" s="47"/>
      <c r="P20" s="47"/>
    </row>
    <row r="21" spans="1:16" ht="40.5" customHeight="1">
      <c r="A21" s="449"/>
      <c r="B21" s="476"/>
      <c r="C21" s="625"/>
      <c r="D21" s="627"/>
      <c r="E21" s="631"/>
      <c r="F21" s="708"/>
      <c r="G21" s="702"/>
      <c r="H21" s="700"/>
      <c r="I21" s="86" t="s">
        <v>226</v>
      </c>
      <c r="J21" s="84" t="s">
        <v>182</v>
      </c>
      <c r="K21" s="81">
        <v>558</v>
      </c>
      <c r="L21" s="948"/>
      <c r="M21" s="1170"/>
      <c r="N21" s="47"/>
      <c r="O21" s="47"/>
      <c r="P21" s="47"/>
    </row>
    <row r="22" spans="1:16" ht="35.25" customHeight="1">
      <c r="A22" s="450"/>
      <c r="B22" s="477"/>
      <c r="C22" s="587" t="s">
        <v>178</v>
      </c>
      <c r="D22" s="621">
        <f>SUM(E22:H22)</f>
        <v>109961.7</v>
      </c>
      <c r="E22" s="621">
        <v>0</v>
      </c>
      <c r="F22" s="621">
        <v>109961.7</v>
      </c>
      <c r="G22" s="621">
        <v>0</v>
      </c>
      <c r="H22" s="621">
        <v>0</v>
      </c>
      <c r="I22" s="86" t="s">
        <v>224</v>
      </c>
      <c r="J22" s="84" t="s">
        <v>182</v>
      </c>
      <c r="K22" s="81">
        <v>842</v>
      </c>
      <c r="L22" s="949"/>
      <c r="M22" s="1171"/>
      <c r="N22" s="47"/>
      <c r="O22" s="47"/>
      <c r="P22" s="47"/>
    </row>
    <row r="23" spans="1:16" ht="35.25" customHeight="1">
      <c r="A23" s="451"/>
      <c r="B23" s="478"/>
      <c r="C23" s="619"/>
      <c r="D23" s="622"/>
      <c r="E23" s="628"/>
      <c r="F23" s="709"/>
      <c r="G23" s="705"/>
      <c r="H23" s="703"/>
      <c r="I23" s="86" t="s">
        <v>225</v>
      </c>
      <c r="J23" s="84" t="s">
        <v>182</v>
      </c>
      <c r="K23" s="81">
        <v>574</v>
      </c>
      <c r="L23" s="950"/>
      <c r="M23" s="1172"/>
      <c r="N23" s="47"/>
      <c r="O23" s="47"/>
      <c r="P23" s="47"/>
    </row>
    <row r="24" spans="1:16" ht="35.25" customHeight="1">
      <c r="A24" s="452"/>
      <c r="B24" s="479"/>
      <c r="C24" s="620"/>
      <c r="D24" s="623"/>
      <c r="E24" s="629"/>
      <c r="F24" s="710"/>
      <c r="G24" s="706"/>
      <c r="H24" s="704"/>
      <c r="I24" s="86" t="s">
        <v>226</v>
      </c>
      <c r="J24" s="84" t="s">
        <v>182</v>
      </c>
      <c r="K24" s="81">
        <v>558</v>
      </c>
      <c r="L24" s="951"/>
      <c r="M24" s="1173"/>
      <c r="N24" s="47"/>
      <c r="O24" s="47"/>
      <c r="P24" s="47"/>
    </row>
    <row r="25" spans="1:16" ht="35.25" customHeight="1">
      <c r="A25" s="441" t="s">
        <v>179</v>
      </c>
      <c r="B25" s="382" t="s">
        <v>227</v>
      </c>
      <c r="C25" s="81" t="s">
        <v>173</v>
      </c>
      <c r="D25" s="85">
        <f t="shared" ref="D25:D42" si="1">SUM(E25:H25)</f>
        <v>12323.6</v>
      </c>
      <c r="E25" s="85">
        <v>0</v>
      </c>
      <c r="F25" s="85">
        <v>12323.6</v>
      </c>
      <c r="G25" s="85">
        <v>0</v>
      </c>
      <c r="H25" s="85">
        <v>0</v>
      </c>
      <c r="I25" s="764" t="s">
        <v>228</v>
      </c>
      <c r="J25" s="382" t="s">
        <v>182</v>
      </c>
      <c r="K25" s="84">
        <v>4072</v>
      </c>
      <c r="L25" s="764" t="s">
        <v>42</v>
      </c>
      <c r="M25" s="441" t="s">
        <v>197</v>
      </c>
      <c r="N25" s="47"/>
      <c r="O25" s="47"/>
      <c r="P25" s="47"/>
    </row>
    <row r="26" spans="1:16" ht="35.25" customHeight="1">
      <c r="A26" s="558"/>
      <c r="B26" s="470"/>
      <c r="C26" s="81" t="s">
        <v>177</v>
      </c>
      <c r="D26" s="85">
        <f t="shared" si="1"/>
        <v>12323.6</v>
      </c>
      <c r="E26" s="85">
        <v>0</v>
      </c>
      <c r="F26" s="85">
        <v>12323.6</v>
      </c>
      <c r="G26" s="85">
        <v>0</v>
      </c>
      <c r="H26" s="85">
        <v>0</v>
      </c>
      <c r="I26" s="1067"/>
      <c r="J26" s="1001"/>
      <c r="K26" s="81">
        <v>4072</v>
      </c>
      <c r="L26" s="952"/>
      <c r="M26" s="1174"/>
      <c r="N26" s="47"/>
      <c r="O26" s="47"/>
      <c r="P26" s="47"/>
    </row>
    <row r="27" spans="1:16" ht="35.25" customHeight="1">
      <c r="A27" s="559"/>
      <c r="B27" s="471"/>
      <c r="C27" s="81" t="s">
        <v>178</v>
      </c>
      <c r="D27" s="85">
        <f t="shared" si="1"/>
        <v>12323.6</v>
      </c>
      <c r="E27" s="85">
        <v>0</v>
      </c>
      <c r="F27" s="85">
        <v>12323.6</v>
      </c>
      <c r="G27" s="85">
        <v>0</v>
      </c>
      <c r="H27" s="85">
        <v>0</v>
      </c>
      <c r="I27" s="1068"/>
      <c r="J27" s="1002"/>
      <c r="K27" s="81">
        <v>4072</v>
      </c>
      <c r="L27" s="953"/>
      <c r="M27" s="1175"/>
      <c r="N27" s="47"/>
      <c r="O27" s="47"/>
      <c r="P27" s="47"/>
    </row>
    <row r="28" spans="1:16" ht="33" customHeight="1">
      <c r="A28" s="441" t="s">
        <v>183</v>
      </c>
      <c r="B28" s="467" t="s">
        <v>229</v>
      </c>
      <c r="C28" s="81" t="s">
        <v>173</v>
      </c>
      <c r="D28" s="85">
        <f t="shared" si="1"/>
        <v>1723.9</v>
      </c>
      <c r="E28" s="85">
        <v>0</v>
      </c>
      <c r="F28" s="85">
        <v>1723.9</v>
      </c>
      <c r="G28" s="85">
        <v>0</v>
      </c>
      <c r="H28" s="85">
        <v>0</v>
      </c>
      <c r="I28" s="779" t="s">
        <v>230</v>
      </c>
      <c r="J28" s="467" t="s">
        <v>182</v>
      </c>
      <c r="K28" s="81">
        <v>196</v>
      </c>
      <c r="L28" s="978" t="s">
        <v>42</v>
      </c>
      <c r="M28" s="441" t="s">
        <v>197</v>
      </c>
      <c r="N28" s="47"/>
      <c r="O28" s="47"/>
      <c r="P28" s="47"/>
    </row>
    <row r="29" spans="1:16" ht="33" customHeight="1">
      <c r="A29" s="537"/>
      <c r="B29" s="480"/>
      <c r="C29" s="81" t="s">
        <v>177</v>
      </c>
      <c r="D29" s="85">
        <f t="shared" si="1"/>
        <v>1802.2</v>
      </c>
      <c r="E29" s="85">
        <v>0</v>
      </c>
      <c r="F29" s="85">
        <v>1802.2</v>
      </c>
      <c r="G29" s="85">
        <v>0</v>
      </c>
      <c r="H29" s="85">
        <v>0</v>
      </c>
      <c r="I29" s="780"/>
      <c r="J29" s="993"/>
      <c r="K29" s="81">
        <v>198</v>
      </c>
      <c r="L29" s="979"/>
      <c r="M29" s="1188"/>
      <c r="N29" s="47"/>
      <c r="O29" s="47"/>
      <c r="P29" s="47"/>
    </row>
    <row r="30" spans="1:16" ht="33" customHeight="1">
      <c r="A30" s="538"/>
      <c r="B30" s="481"/>
      <c r="C30" s="81" t="s">
        <v>178</v>
      </c>
      <c r="D30" s="85">
        <f t="shared" si="1"/>
        <v>1913.1</v>
      </c>
      <c r="E30" s="85">
        <v>0</v>
      </c>
      <c r="F30" s="85">
        <v>1913.1</v>
      </c>
      <c r="G30" s="85">
        <v>0</v>
      </c>
      <c r="H30" s="85">
        <v>0</v>
      </c>
      <c r="I30" s="781"/>
      <c r="J30" s="994"/>
      <c r="K30" s="81">
        <v>200</v>
      </c>
      <c r="L30" s="980"/>
      <c r="M30" s="1189"/>
      <c r="N30" s="47"/>
      <c r="O30" s="47"/>
      <c r="P30" s="47"/>
    </row>
    <row r="31" spans="1:16" ht="27" customHeight="1">
      <c r="A31" s="441" t="s">
        <v>231</v>
      </c>
      <c r="B31" s="467" t="s">
        <v>232</v>
      </c>
      <c r="C31" s="81" t="s">
        <v>173</v>
      </c>
      <c r="D31" s="85">
        <f t="shared" si="1"/>
        <v>0</v>
      </c>
      <c r="E31" s="85">
        <v>0</v>
      </c>
      <c r="F31" s="85">
        <v>0</v>
      </c>
      <c r="G31" s="85">
        <v>0</v>
      </c>
      <c r="H31" s="85">
        <v>0</v>
      </c>
      <c r="I31" s="779" t="s">
        <v>233</v>
      </c>
      <c r="J31" s="467" t="s">
        <v>67</v>
      </c>
      <c r="K31" s="81" t="s">
        <v>194</v>
      </c>
      <c r="L31" s="978" t="s">
        <v>42</v>
      </c>
      <c r="M31" s="441" t="s">
        <v>197</v>
      </c>
      <c r="N31" s="47"/>
      <c r="O31" s="47"/>
      <c r="P31" s="47"/>
    </row>
    <row r="32" spans="1:16" ht="27" customHeight="1">
      <c r="A32" s="581"/>
      <c r="B32" s="468"/>
      <c r="C32" s="81" t="s">
        <v>177</v>
      </c>
      <c r="D32" s="85">
        <f t="shared" si="1"/>
        <v>0</v>
      </c>
      <c r="E32" s="85">
        <v>0</v>
      </c>
      <c r="F32" s="85">
        <v>0</v>
      </c>
      <c r="G32" s="85">
        <v>0</v>
      </c>
      <c r="H32" s="85">
        <v>0</v>
      </c>
      <c r="I32" s="1023"/>
      <c r="J32" s="983"/>
      <c r="K32" s="81" t="s">
        <v>194</v>
      </c>
      <c r="L32" s="981"/>
      <c r="M32" s="974"/>
      <c r="N32" s="47"/>
      <c r="O32" s="47"/>
      <c r="P32" s="47"/>
    </row>
    <row r="33" spans="1:16" ht="27" customHeight="1">
      <c r="A33" s="582"/>
      <c r="B33" s="469"/>
      <c r="C33" s="81" t="s">
        <v>178</v>
      </c>
      <c r="D33" s="85">
        <f t="shared" si="1"/>
        <v>0</v>
      </c>
      <c r="E33" s="85">
        <v>0</v>
      </c>
      <c r="F33" s="85">
        <v>0</v>
      </c>
      <c r="G33" s="85">
        <v>0</v>
      </c>
      <c r="H33" s="85">
        <v>0</v>
      </c>
      <c r="I33" s="1024"/>
      <c r="J33" s="984"/>
      <c r="K33" s="81" t="s">
        <v>194</v>
      </c>
      <c r="L33" s="982"/>
      <c r="M33" s="975"/>
      <c r="N33" s="47"/>
      <c r="O33" s="47"/>
      <c r="P33" s="47"/>
    </row>
    <row r="34" spans="1:16" ht="48" customHeight="1">
      <c r="A34" s="441" t="s">
        <v>234</v>
      </c>
      <c r="B34" s="382" t="s">
        <v>235</v>
      </c>
      <c r="C34" s="81" t="s">
        <v>173</v>
      </c>
      <c r="D34" s="85">
        <f t="shared" si="1"/>
        <v>0</v>
      </c>
      <c r="E34" s="85">
        <v>0</v>
      </c>
      <c r="F34" s="85">
        <v>0</v>
      </c>
      <c r="G34" s="85">
        <v>0</v>
      </c>
      <c r="H34" s="85">
        <v>0</v>
      </c>
      <c r="I34" s="764" t="s">
        <v>236</v>
      </c>
      <c r="J34" s="382" t="s">
        <v>67</v>
      </c>
      <c r="K34" s="81" t="s">
        <v>194</v>
      </c>
      <c r="L34" s="764" t="s">
        <v>42</v>
      </c>
      <c r="M34" s="441" t="s">
        <v>197</v>
      </c>
      <c r="N34" s="47"/>
      <c r="O34" s="47"/>
      <c r="P34" s="47"/>
    </row>
    <row r="35" spans="1:16" ht="48" customHeight="1">
      <c r="A35" s="583"/>
      <c r="B35" s="410"/>
      <c r="C35" s="81" t="s">
        <v>177</v>
      </c>
      <c r="D35" s="85">
        <f t="shared" si="1"/>
        <v>0</v>
      </c>
      <c r="E35" s="85">
        <v>0</v>
      </c>
      <c r="F35" s="85">
        <v>0</v>
      </c>
      <c r="G35" s="85">
        <v>0</v>
      </c>
      <c r="H35" s="85">
        <v>0</v>
      </c>
      <c r="I35" s="1113"/>
      <c r="J35" s="1061"/>
      <c r="K35" s="81" t="s">
        <v>194</v>
      </c>
      <c r="L35" s="976"/>
      <c r="M35" s="1158"/>
      <c r="N35" s="47"/>
      <c r="O35" s="47"/>
      <c r="P35" s="47"/>
    </row>
    <row r="36" spans="1:16" ht="48" customHeight="1">
      <c r="A36" s="584"/>
      <c r="B36" s="411"/>
      <c r="C36" s="81" t="s">
        <v>178</v>
      </c>
      <c r="D36" s="85">
        <f t="shared" si="1"/>
        <v>0</v>
      </c>
      <c r="E36" s="85">
        <v>0</v>
      </c>
      <c r="F36" s="85">
        <v>0</v>
      </c>
      <c r="G36" s="85">
        <v>0</v>
      </c>
      <c r="H36" s="85">
        <v>0</v>
      </c>
      <c r="I36" s="1114"/>
      <c r="J36" s="1062"/>
      <c r="K36" s="81" t="s">
        <v>194</v>
      </c>
      <c r="L36" s="977"/>
      <c r="M36" s="1159"/>
      <c r="N36" s="47"/>
      <c r="O36" s="47"/>
      <c r="P36" s="47"/>
    </row>
    <row r="37" spans="1:16" ht="25.5" customHeight="1">
      <c r="A37" s="441" t="s">
        <v>237</v>
      </c>
      <c r="B37" s="382" t="s">
        <v>238</v>
      </c>
      <c r="C37" s="81" t="s">
        <v>173</v>
      </c>
      <c r="D37" s="85">
        <f t="shared" si="1"/>
        <v>0</v>
      </c>
      <c r="E37" s="85">
        <v>0</v>
      </c>
      <c r="F37" s="85">
        <v>0</v>
      </c>
      <c r="G37" s="85">
        <v>0</v>
      </c>
      <c r="H37" s="85">
        <v>0</v>
      </c>
      <c r="I37" s="764" t="s">
        <v>239</v>
      </c>
      <c r="J37" s="382" t="s">
        <v>67</v>
      </c>
      <c r="K37" s="84" t="s">
        <v>194</v>
      </c>
      <c r="L37" s="764" t="s">
        <v>42</v>
      </c>
      <c r="M37" s="441" t="s">
        <v>197</v>
      </c>
      <c r="N37" s="47"/>
      <c r="O37" s="47"/>
      <c r="P37" s="47"/>
    </row>
    <row r="38" spans="1:16" ht="25.5" customHeight="1">
      <c r="A38" s="595"/>
      <c r="B38" s="439"/>
      <c r="C38" s="81" t="s">
        <v>177</v>
      </c>
      <c r="D38" s="85">
        <f t="shared" si="1"/>
        <v>0</v>
      </c>
      <c r="E38" s="85">
        <v>0</v>
      </c>
      <c r="F38" s="85">
        <v>0</v>
      </c>
      <c r="G38" s="85">
        <v>0</v>
      </c>
      <c r="H38" s="85">
        <v>0</v>
      </c>
      <c r="I38" s="989"/>
      <c r="J38" s="991"/>
      <c r="K38" s="81" t="s">
        <v>194</v>
      </c>
      <c r="L38" s="775"/>
      <c r="M38" s="1069"/>
      <c r="N38" s="47"/>
      <c r="O38" s="47"/>
      <c r="P38" s="47"/>
    </row>
    <row r="39" spans="1:16" ht="25.5" customHeight="1">
      <c r="A39" s="596"/>
      <c r="B39" s="440"/>
      <c r="C39" s="81" t="s">
        <v>178</v>
      </c>
      <c r="D39" s="85">
        <f t="shared" si="1"/>
        <v>0</v>
      </c>
      <c r="E39" s="85">
        <v>0</v>
      </c>
      <c r="F39" s="85">
        <v>0</v>
      </c>
      <c r="G39" s="85">
        <v>0</v>
      </c>
      <c r="H39" s="85">
        <v>0</v>
      </c>
      <c r="I39" s="990"/>
      <c r="J39" s="992"/>
      <c r="K39" s="81" t="s">
        <v>194</v>
      </c>
      <c r="L39" s="776"/>
      <c r="M39" s="1070"/>
      <c r="N39" s="47"/>
      <c r="O39" s="47"/>
      <c r="P39" s="47"/>
    </row>
    <row r="40" spans="1:16" ht="22.5" customHeight="1">
      <c r="A40" s="508" t="s">
        <v>186</v>
      </c>
      <c r="B40" s="824"/>
      <c r="C40" s="87" t="s">
        <v>173</v>
      </c>
      <c r="D40" s="88">
        <f t="shared" si="1"/>
        <v>966899.5</v>
      </c>
      <c r="E40" s="88">
        <f t="shared" ref="E40:H42" si="2">E10+E25+E28+E31+E34+E37</f>
        <v>0</v>
      </c>
      <c r="F40" s="88">
        <f t="shared" si="2"/>
        <v>670359</v>
      </c>
      <c r="G40" s="88">
        <f t="shared" si="2"/>
        <v>229040.5</v>
      </c>
      <c r="H40" s="88">
        <f t="shared" si="2"/>
        <v>67500</v>
      </c>
      <c r="I40" s="761" t="s">
        <v>187</v>
      </c>
      <c r="J40" s="761" t="s">
        <v>187</v>
      </c>
      <c r="K40" s="761" t="s">
        <v>187</v>
      </c>
      <c r="L40" s="761" t="s">
        <v>187</v>
      </c>
      <c r="M40" s="761" t="s">
        <v>187</v>
      </c>
      <c r="N40" s="47"/>
      <c r="O40" s="47"/>
      <c r="P40" s="47"/>
    </row>
    <row r="41" spans="1:16" ht="22.5" customHeight="1">
      <c r="A41" s="825"/>
      <c r="B41" s="826"/>
      <c r="C41" s="87" t="s">
        <v>177</v>
      </c>
      <c r="D41" s="88">
        <f t="shared" si="1"/>
        <v>1025439.4999999999</v>
      </c>
      <c r="E41" s="88">
        <f t="shared" si="2"/>
        <v>0</v>
      </c>
      <c r="F41" s="88">
        <f t="shared" si="2"/>
        <v>728898.99999999988</v>
      </c>
      <c r="G41" s="88">
        <f t="shared" si="2"/>
        <v>229040.5</v>
      </c>
      <c r="H41" s="88">
        <f t="shared" si="2"/>
        <v>67500</v>
      </c>
      <c r="I41" s="782"/>
      <c r="J41" s="987"/>
      <c r="K41" s="985"/>
      <c r="L41" s="960"/>
      <c r="M41" s="1119"/>
      <c r="N41" s="47"/>
      <c r="O41" s="47"/>
      <c r="P41" s="47"/>
    </row>
    <row r="42" spans="1:16" ht="22.5" customHeight="1">
      <c r="A42" s="827"/>
      <c r="B42" s="828"/>
      <c r="C42" s="87" t="s">
        <v>178</v>
      </c>
      <c r="D42" s="88">
        <f t="shared" si="1"/>
        <v>1072052</v>
      </c>
      <c r="E42" s="88">
        <f t="shared" si="2"/>
        <v>0</v>
      </c>
      <c r="F42" s="88">
        <f t="shared" si="2"/>
        <v>775511.49999999988</v>
      </c>
      <c r="G42" s="88">
        <f t="shared" si="2"/>
        <v>229040.5</v>
      </c>
      <c r="H42" s="88">
        <f t="shared" si="2"/>
        <v>67500</v>
      </c>
      <c r="I42" s="783"/>
      <c r="J42" s="988"/>
      <c r="K42" s="986"/>
      <c r="L42" s="961"/>
      <c r="M42" s="1120"/>
      <c r="N42" s="47"/>
      <c r="O42" s="47"/>
      <c r="P42" s="47"/>
    </row>
    <row r="43" spans="1:16" ht="45" customHeight="1">
      <c r="A43" s="714" t="s">
        <v>240</v>
      </c>
      <c r="B43" s="790"/>
      <c r="C43" s="791"/>
      <c r="D43" s="792"/>
      <c r="E43" s="793"/>
      <c r="F43" s="794"/>
      <c r="G43" s="795"/>
      <c r="H43" s="796"/>
      <c r="I43" s="797"/>
      <c r="J43" s="798"/>
      <c r="K43" s="799"/>
      <c r="L43" s="800"/>
      <c r="M43" s="801"/>
      <c r="N43" s="47"/>
      <c r="O43" s="47"/>
      <c r="P43" s="47"/>
    </row>
    <row r="44" spans="1:16" ht="19.5" customHeight="1">
      <c r="A44" s="441" t="s">
        <v>189</v>
      </c>
      <c r="B44" s="714" t="s">
        <v>241</v>
      </c>
      <c r="C44" s="802"/>
      <c r="D44" s="803"/>
      <c r="E44" s="804"/>
      <c r="F44" s="805"/>
      <c r="G44" s="806"/>
      <c r="H44" s="807"/>
      <c r="I44" s="808"/>
      <c r="J44" s="809"/>
      <c r="K44" s="810"/>
      <c r="L44" s="811"/>
      <c r="M44" s="812"/>
      <c r="N44" s="47"/>
      <c r="O44" s="47"/>
      <c r="P44" s="47"/>
    </row>
    <row r="45" spans="1:16" ht="19.5" customHeight="1">
      <c r="A45" s="578"/>
      <c r="B45" s="714" t="s">
        <v>218</v>
      </c>
      <c r="C45" s="813"/>
      <c r="D45" s="814"/>
      <c r="E45" s="815"/>
      <c r="F45" s="816"/>
      <c r="G45" s="817"/>
      <c r="H45" s="818"/>
      <c r="I45" s="819"/>
      <c r="J45" s="820"/>
      <c r="K45" s="821"/>
      <c r="L45" s="822"/>
      <c r="M45" s="823"/>
      <c r="N45" s="47"/>
      <c r="O45" s="47"/>
      <c r="P45" s="47"/>
    </row>
    <row r="46" spans="1:16" ht="33" customHeight="1">
      <c r="A46" s="441" t="s">
        <v>58</v>
      </c>
      <c r="B46" s="382" t="s">
        <v>242</v>
      </c>
      <c r="C46" s="81" t="s">
        <v>173</v>
      </c>
      <c r="D46" s="89">
        <f t="shared" ref="D46:D52" si="3">SUM(E46:H46)</f>
        <v>1030525.9</v>
      </c>
      <c r="E46" s="89">
        <f>E49+E52</f>
        <v>0</v>
      </c>
      <c r="F46" s="89">
        <f>F49+F52</f>
        <v>880520.9</v>
      </c>
      <c r="G46" s="89">
        <f>G49+G52</f>
        <v>140005</v>
      </c>
      <c r="H46" s="89">
        <f>H49+H52</f>
        <v>10000</v>
      </c>
      <c r="I46" s="764" t="s">
        <v>243</v>
      </c>
      <c r="J46" s="382" t="s">
        <v>194</v>
      </c>
      <c r="K46" s="81" t="s">
        <v>194</v>
      </c>
      <c r="L46" s="764" t="s">
        <v>194</v>
      </c>
      <c r="M46" s="441" t="s">
        <v>176</v>
      </c>
      <c r="N46" s="47"/>
      <c r="O46" s="47"/>
      <c r="P46" s="47"/>
    </row>
    <row r="47" spans="1:16" ht="21" customHeight="1">
      <c r="A47" s="599"/>
      <c r="B47" s="461"/>
      <c r="C47" s="81" t="s">
        <v>177</v>
      </c>
      <c r="D47" s="89">
        <f t="shared" si="3"/>
        <v>1081839.8</v>
      </c>
      <c r="E47" s="89">
        <f>E50+E58</f>
        <v>0</v>
      </c>
      <c r="F47" s="89">
        <f>F50+F58</f>
        <v>931834.8</v>
      </c>
      <c r="G47" s="89">
        <f>G50+G58</f>
        <v>140005</v>
      </c>
      <c r="H47" s="89">
        <f>H50+H58</f>
        <v>10000</v>
      </c>
      <c r="I47" s="1085"/>
      <c r="J47" s="1017"/>
      <c r="K47" s="81" t="s">
        <v>194</v>
      </c>
      <c r="L47" s="870"/>
      <c r="M47" s="1186"/>
      <c r="N47" s="47"/>
      <c r="O47" s="47"/>
      <c r="P47" s="47"/>
    </row>
    <row r="48" spans="1:16" ht="25.5" customHeight="1">
      <c r="A48" s="600"/>
      <c r="B48" s="462"/>
      <c r="C48" s="81" t="s">
        <v>178</v>
      </c>
      <c r="D48" s="89">
        <f t="shared" si="3"/>
        <v>1099741.5</v>
      </c>
      <c r="E48" s="89">
        <f>E51+E64</f>
        <v>0</v>
      </c>
      <c r="F48" s="89">
        <f>F51+F64</f>
        <v>949736.5</v>
      </c>
      <c r="G48" s="89">
        <f>G51+G64</f>
        <v>140005</v>
      </c>
      <c r="H48" s="89">
        <f>H51+H64</f>
        <v>10000</v>
      </c>
      <c r="I48" s="1086"/>
      <c r="J48" s="1018"/>
      <c r="K48" s="81" t="s">
        <v>194</v>
      </c>
      <c r="L48" s="871"/>
      <c r="M48" s="1187"/>
      <c r="N48" s="47"/>
      <c r="O48" s="47"/>
      <c r="P48" s="47"/>
    </row>
    <row r="49" spans="1:16" ht="30.75" customHeight="1">
      <c r="A49" s="441" t="s">
        <v>195</v>
      </c>
      <c r="B49" s="382" t="s">
        <v>221</v>
      </c>
      <c r="C49" s="81" t="s">
        <v>173</v>
      </c>
      <c r="D49" s="89">
        <f t="shared" si="3"/>
        <v>838983.8</v>
      </c>
      <c r="E49" s="89">
        <v>0</v>
      </c>
      <c r="F49" s="89">
        <v>688978.8</v>
      </c>
      <c r="G49" s="89">
        <v>140005</v>
      </c>
      <c r="H49" s="89">
        <v>10000</v>
      </c>
      <c r="I49" s="764" t="s">
        <v>244</v>
      </c>
      <c r="J49" s="382" t="s">
        <v>182</v>
      </c>
      <c r="K49" s="81">
        <v>13710</v>
      </c>
      <c r="L49" s="764" t="s">
        <v>42</v>
      </c>
      <c r="M49" s="441" t="s">
        <v>176</v>
      </c>
      <c r="N49" s="47"/>
      <c r="O49" s="47"/>
      <c r="P49" s="47"/>
    </row>
    <row r="50" spans="1:16" ht="30.75" customHeight="1">
      <c r="A50" s="603"/>
      <c r="B50" s="385"/>
      <c r="C50" s="81" t="s">
        <v>177</v>
      </c>
      <c r="D50" s="89">
        <f t="shared" si="3"/>
        <v>890572.4</v>
      </c>
      <c r="E50" s="89">
        <v>0</v>
      </c>
      <c r="F50" s="89">
        <v>740567.4</v>
      </c>
      <c r="G50" s="89">
        <v>140005</v>
      </c>
      <c r="H50" s="89">
        <v>10000</v>
      </c>
      <c r="I50" s="784"/>
      <c r="J50" s="1055"/>
      <c r="K50" s="81">
        <v>13715</v>
      </c>
      <c r="L50" s="970"/>
      <c r="M50" s="1229"/>
      <c r="N50" s="47"/>
      <c r="O50" s="47"/>
      <c r="P50" s="47"/>
    </row>
    <row r="51" spans="1:16" ht="30.75" customHeight="1">
      <c r="A51" s="604"/>
      <c r="B51" s="386"/>
      <c r="C51" s="81" t="s">
        <v>178</v>
      </c>
      <c r="D51" s="89">
        <f t="shared" si="3"/>
        <v>907510.8</v>
      </c>
      <c r="E51" s="89">
        <v>0</v>
      </c>
      <c r="F51" s="89">
        <v>757505.8</v>
      </c>
      <c r="G51" s="89">
        <v>140005</v>
      </c>
      <c r="H51" s="89">
        <v>10000</v>
      </c>
      <c r="I51" s="785"/>
      <c r="J51" s="1056"/>
      <c r="K51" s="81">
        <v>13720</v>
      </c>
      <c r="L51" s="971"/>
      <c r="M51" s="1230"/>
      <c r="N51" s="47"/>
      <c r="O51" s="47"/>
      <c r="P51" s="47"/>
    </row>
    <row r="52" spans="1:16" ht="40.5" customHeight="1">
      <c r="A52" s="441" t="s">
        <v>198</v>
      </c>
      <c r="B52" s="382" t="s">
        <v>223</v>
      </c>
      <c r="C52" s="587" t="s">
        <v>173</v>
      </c>
      <c r="D52" s="589">
        <f t="shared" si="3"/>
        <v>191542.1</v>
      </c>
      <c r="E52" s="589">
        <v>0</v>
      </c>
      <c r="F52" s="589">
        <v>191542.1</v>
      </c>
      <c r="G52" s="589">
        <v>0</v>
      </c>
      <c r="H52" s="589">
        <v>0</v>
      </c>
      <c r="I52" s="86" t="s">
        <v>224</v>
      </c>
      <c r="J52" s="84" t="s">
        <v>182</v>
      </c>
      <c r="K52" s="81">
        <v>805</v>
      </c>
      <c r="L52" s="764" t="s">
        <v>42</v>
      </c>
      <c r="M52" s="441" t="s">
        <v>176</v>
      </c>
      <c r="N52" s="47"/>
      <c r="O52" s="47"/>
      <c r="P52" s="47"/>
    </row>
    <row r="53" spans="1:16" ht="79.5" customHeight="1">
      <c r="A53" s="539"/>
      <c r="B53" s="387"/>
      <c r="C53" s="648"/>
      <c r="D53" s="653"/>
      <c r="E53" s="688"/>
      <c r="F53" s="859"/>
      <c r="G53" s="849"/>
      <c r="H53" s="643"/>
      <c r="I53" s="86" t="s">
        <v>245</v>
      </c>
      <c r="J53" s="84" t="s">
        <v>182</v>
      </c>
      <c r="K53" s="81">
        <v>50</v>
      </c>
      <c r="L53" s="901"/>
      <c r="M53" s="1137"/>
      <c r="N53" s="47"/>
      <c r="O53" s="47"/>
      <c r="P53" s="47"/>
    </row>
    <row r="54" spans="1:16" ht="29.25" customHeight="1">
      <c r="A54" s="540"/>
      <c r="B54" s="388"/>
      <c r="C54" s="649"/>
      <c r="D54" s="654"/>
      <c r="E54" s="689"/>
      <c r="F54" s="860"/>
      <c r="G54" s="850"/>
      <c r="H54" s="644"/>
      <c r="I54" s="86" t="s">
        <v>246</v>
      </c>
      <c r="J54" s="84" t="s">
        <v>182</v>
      </c>
      <c r="K54" s="81">
        <v>696</v>
      </c>
      <c r="L54" s="902"/>
      <c r="M54" s="1138"/>
      <c r="N54" s="47"/>
      <c r="O54" s="47"/>
      <c r="P54" s="47"/>
    </row>
    <row r="55" spans="1:16" ht="39.75" customHeight="1">
      <c r="A55" s="541"/>
      <c r="B55" s="389"/>
      <c r="C55" s="650"/>
      <c r="D55" s="655"/>
      <c r="E55" s="690"/>
      <c r="F55" s="861"/>
      <c r="G55" s="851"/>
      <c r="H55" s="645"/>
      <c r="I55" s="86" t="s">
        <v>247</v>
      </c>
      <c r="J55" s="84" t="s">
        <v>182</v>
      </c>
      <c r="K55" s="81">
        <v>566</v>
      </c>
      <c r="L55" s="903"/>
      <c r="M55" s="1139"/>
      <c r="N55" s="47"/>
      <c r="O55" s="47"/>
      <c r="P55" s="47"/>
    </row>
    <row r="56" spans="1:16" ht="39.75" customHeight="1">
      <c r="A56" s="542"/>
      <c r="B56" s="390"/>
      <c r="C56" s="651"/>
      <c r="D56" s="656"/>
      <c r="E56" s="691"/>
      <c r="F56" s="862"/>
      <c r="G56" s="852"/>
      <c r="H56" s="646"/>
      <c r="I56" s="86" t="s">
        <v>248</v>
      </c>
      <c r="J56" s="84" t="s">
        <v>182</v>
      </c>
      <c r="K56" s="81">
        <v>684</v>
      </c>
      <c r="L56" s="904"/>
      <c r="M56" s="1140"/>
      <c r="N56" s="47"/>
      <c r="O56" s="47"/>
      <c r="P56" s="47"/>
    </row>
    <row r="57" spans="1:16" ht="76.5" customHeight="1">
      <c r="A57" s="543"/>
      <c r="B57" s="391"/>
      <c r="C57" s="652"/>
      <c r="D57" s="657"/>
      <c r="E57" s="692"/>
      <c r="F57" s="863"/>
      <c r="G57" s="853"/>
      <c r="H57" s="647"/>
      <c r="I57" s="86" t="s">
        <v>249</v>
      </c>
      <c r="J57" s="84" t="s">
        <v>67</v>
      </c>
      <c r="K57" s="81">
        <v>25</v>
      </c>
      <c r="L57" s="905"/>
      <c r="M57" s="1141"/>
      <c r="N57" s="47"/>
      <c r="O57" s="47"/>
      <c r="P57" s="47"/>
    </row>
    <row r="58" spans="1:16" ht="42" customHeight="1">
      <c r="A58" s="544"/>
      <c r="B58" s="392"/>
      <c r="C58" s="587" t="s">
        <v>177</v>
      </c>
      <c r="D58" s="589">
        <f>SUM(E58:H58)</f>
        <v>191267.4</v>
      </c>
      <c r="E58" s="589">
        <v>0</v>
      </c>
      <c r="F58" s="589">
        <v>191267.4</v>
      </c>
      <c r="G58" s="589">
        <v>0</v>
      </c>
      <c r="H58" s="589">
        <v>0</v>
      </c>
      <c r="I58" s="86" t="s">
        <v>224</v>
      </c>
      <c r="J58" s="84" t="s">
        <v>182</v>
      </c>
      <c r="K58" s="81">
        <v>805</v>
      </c>
      <c r="L58" s="906"/>
      <c r="M58" s="1142"/>
      <c r="N58" s="47"/>
      <c r="O58" s="47"/>
      <c r="P58" s="47"/>
    </row>
    <row r="59" spans="1:16" ht="81" customHeight="1">
      <c r="A59" s="545"/>
      <c r="B59" s="393"/>
      <c r="C59" s="658"/>
      <c r="D59" s="668"/>
      <c r="E59" s="683"/>
      <c r="F59" s="854"/>
      <c r="G59" s="844"/>
      <c r="H59" s="839"/>
      <c r="I59" s="86" t="s">
        <v>245</v>
      </c>
      <c r="J59" s="84" t="s">
        <v>182</v>
      </c>
      <c r="K59" s="81">
        <v>50</v>
      </c>
      <c r="L59" s="907"/>
      <c r="M59" s="1143"/>
      <c r="N59" s="47"/>
      <c r="O59" s="47"/>
      <c r="P59" s="47"/>
    </row>
    <row r="60" spans="1:16" ht="30" customHeight="1">
      <c r="A60" s="546"/>
      <c r="B60" s="394"/>
      <c r="C60" s="659"/>
      <c r="D60" s="669"/>
      <c r="E60" s="684"/>
      <c r="F60" s="855"/>
      <c r="G60" s="845"/>
      <c r="H60" s="840"/>
      <c r="I60" s="86" t="s">
        <v>246</v>
      </c>
      <c r="J60" s="84" t="s">
        <v>182</v>
      </c>
      <c r="K60" s="81">
        <v>696</v>
      </c>
      <c r="L60" s="908"/>
      <c r="M60" s="1144"/>
      <c r="N60" s="47"/>
      <c r="O60" s="47"/>
      <c r="P60" s="47"/>
    </row>
    <row r="61" spans="1:16" ht="36" customHeight="1">
      <c r="A61" s="547"/>
      <c r="B61" s="395"/>
      <c r="C61" s="660"/>
      <c r="D61" s="670"/>
      <c r="E61" s="685"/>
      <c r="F61" s="856"/>
      <c r="G61" s="846"/>
      <c r="H61" s="841"/>
      <c r="I61" s="86" t="s">
        <v>247</v>
      </c>
      <c r="J61" s="84" t="s">
        <v>182</v>
      </c>
      <c r="K61" s="81">
        <v>566</v>
      </c>
      <c r="L61" s="909"/>
      <c r="M61" s="1145"/>
      <c r="N61" s="47"/>
      <c r="O61" s="47"/>
      <c r="P61" s="47"/>
    </row>
    <row r="62" spans="1:16" ht="36.75" customHeight="1">
      <c r="A62" s="548"/>
      <c r="B62" s="396"/>
      <c r="C62" s="661"/>
      <c r="D62" s="671"/>
      <c r="E62" s="686"/>
      <c r="F62" s="857"/>
      <c r="G62" s="847"/>
      <c r="H62" s="842"/>
      <c r="I62" s="86" t="s">
        <v>248</v>
      </c>
      <c r="J62" s="84" t="s">
        <v>182</v>
      </c>
      <c r="K62" s="81">
        <v>684</v>
      </c>
      <c r="L62" s="910"/>
      <c r="M62" s="1146"/>
      <c r="N62" s="47"/>
      <c r="O62" s="47"/>
      <c r="P62" s="47"/>
    </row>
    <row r="63" spans="1:16" ht="81.75" customHeight="1">
      <c r="A63" s="549"/>
      <c r="B63" s="397"/>
      <c r="C63" s="662"/>
      <c r="D63" s="672"/>
      <c r="E63" s="687"/>
      <c r="F63" s="858"/>
      <c r="G63" s="848"/>
      <c r="H63" s="843"/>
      <c r="I63" s="86" t="s">
        <v>249</v>
      </c>
      <c r="J63" s="84" t="s">
        <v>67</v>
      </c>
      <c r="K63" s="81">
        <v>25</v>
      </c>
      <c r="L63" s="911"/>
      <c r="M63" s="1147"/>
      <c r="N63" s="47"/>
      <c r="O63" s="47"/>
      <c r="P63" s="47"/>
    </row>
    <row r="64" spans="1:16" ht="40.5" customHeight="1">
      <c r="A64" s="550"/>
      <c r="B64" s="398"/>
      <c r="C64" s="587" t="s">
        <v>178</v>
      </c>
      <c r="D64" s="589">
        <f>SUM(E64:H64)</f>
        <v>192230.7</v>
      </c>
      <c r="E64" s="589">
        <v>0</v>
      </c>
      <c r="F64" s="589">
        <v>192230.7</v>
      </c>
      <c r="G64" s="589">
        <v>0</v>
      </c>
      <c r="H64" s="589">
        <v>0</v>
      </c>
      <c r="I64" s="86" t="s">
        <v>224</v>
      </c>
      <c r="J64" s="84" t="s">
        <v>182</v>
      </c>
      <c r="K64" s="81">
        <v>805</v>
      </c>
      <c r="L64" s="912"/>
      <c r="M64" s="1148"/>
      <c r="N64" s="47"/>
      <c r="O64" s="47"/>
      <c r="P64" s="47"/>
    </row>
    <row r="65" spans="1:16" ht="82.5" customHeight="1">
      <c r="A65" s="551"/>
      <c r="B65" s="399"/>
      <c r="C65" s="663"/>
      <c r="D65" s="673"/>
      <c r="E65" s="678"/>
      <c r="F65" s="638"/>
      <c r="G65" s="834"/>
      <c r="H65" s="829"/>
      <c r="I65" s="86" t="s">
        <v>245</v>
      </c>
      <c r="J65" s="84" t="s">
        <v>182</v>
      </c>
      <c r="K65" s="81">
        <v>50</v>
      </c>
      <c r="L65" s="913"/>
      <c r="M65" s="1149"/>
      <c r="N65" s="47"/>
      <c r="O65" s="47"/>
      <c r="P65" s="47"/>
    </row>
    <row r="66" spans="1:16" ht="30" customHeight="1">
      <c r="A66" s="552"/>
      <c r="B66" s="400"/>
      <c r="C66" s="664"/>
      <c r="D66" s="674"/>
      <c r="E66" s="679"/>
      <c r="F66" s="639"/>
      <c r="G66" s="835"/>
      <c r="H66" s="830"/>
      <c r="I66" s="86" t="s">
        <v>246</v>
      </c>
      <c r="J66" s="84" t="s">
        <v>182</v>
      </c>
      <c r="K66" s="81">
        <v>696</v>
      </c>
      <c r="L66" s="914"/>
      <c r="M66" s="1150"/>
      <c r="N66" s="47"/>
      <c r="O66" s="47"/>
      <c r="P66" s="47"/>
    </row>
    <row r="67" spans="1:16" ht="37.5" customHeight="1">
      <c r="A67" s="553"/>
      <c r="B67" s="401"/>
      <c r="C67" s="665"/>
      <c r="D67" s="675"/>
      <c r="E67" s="680"/>
      <c r="F67" s="640"/>
      <c r="G67" s="836"/>
      <c r="H67" s="831"/>
      <c r="I67" s="86" t="s">
        <v>247</v>
      </c>
      <c r="J67" s="84" t="s">
        <v>182</v>
      </c>
      <c r="K67" s="81">
        <v>566</v>
      </c>
      <c r="L67" s="915"/>
      <c r="M67" s="1151"/>
      <c r="N67" s="47"/>
      <c r="O67" s="47"/>
      <c r="P67" s="47"/>
    </row>
    <row r="68" spans="1:16" ht="36.75" customHeight="1">
      <c r="A68" s="554"/>
      <c r="B68" s="402"/>
      <c r="C68" s="666"/>
      <c r="D68" s="676"/>
      <c r="E68" s="681"/>
      <c r="F68" s="641"/>
      <c r="G68" s="837"/>
      <c r="H68" s="832"/>
      <c r="I68" s="86" t="s">
        <v>248</v>
      </c>
      <c r="J68" s="84" t="s">
        <v>182</v>
      </c>
      <c r="K68" s="81">
        <v>684</v>
      </c>
      <c r="L68" s="916"/>
      <c r="M68" s="1152"/>
      <c r="N68" s="47"/>
      <c r="O68" s="47"/>
      <c r="P68" s="47"/>
    </row>
    <row r="69" spans="1:16" ht="85.5" customHeight="1">
      <c r="A69" s="555"/>
      <c r="B69" s="403"/>
      <c r="C69" s="667"/>
      <c r="D69" s="677"/>
      <c r="E69" s="682"/>
      <c r="F69" s="642"/>
      <c r="G69" s="838"/>
      <c r="H69" s="833"/>
      <c r="I69" s="86" t="s">
        <v>249</v>
      </c>
      <c r="J69" s="84" t="s">
        <v>67</v>
      </c>
      <c r="K69" s="81">
        <v>25</v>
      </c>
      <c r="L69" s="917"/>
      <c r="M69" s="1153"/>
      <c r="N69" s="47"/>
      <c r="O69" s="47"/>
      <c r="P69" s="47"/>
    </row>
    <row r="70" spans="1:16" ht="30" customHeight="1">
      <c r="A70" s="441" t="s">
        <v>202</v>
      </c>
      <c r="B70" s="382" t="s">
        <v>250</v>
      </c>
      <c r="C70" s="81" t="s">
        <v>173</v>
      </c>
      <c r="D70" s="89">
        <f t="shared" ref="D70:D115" si="4">SUM(E70:H70)</f>
        <v>1687.4</v>
      </c>
      <c r="E70" s="89">
        <v>0</v>
      </c>
      <c r="F70" s="89">
        <v>0</v>
      </c>
      <c r="G70" s="89">
        <v>1687.4</v>
      </c>
      <c r="H70" s="89">
        <v>0</v>
      </c>
      <c r="I70" s="764" t="s">
        <v>251</v>
      </c>
      <c r="J70" s="382" t="s">
        <v>182</v>
      </c>
      <c r="K70" s="81">
        <v>50</v>
      </c>
      <c r="L70" s="764" t="s">
        <v>42</v>
      </c>
      <c r="M70" s="441" t="s">
        <v>176</v>
      </c>
      <c r="N70" s="47"/>
      <c r="O70" s="47"/>
      <c r="P70" s="47"/>
    </row>
    <row r="71" spans="1:16" ht="30" customHeight="1">
      <c r="A71" s="560"/>
      <c r="B71" s="416"/>
      <c r="C71" s="81" t="s">
        <v>177</v>
      </c>
      <c r="D71" s="89">
        <f t="shared" si="4"/>
        <v>1687.4</v>
      </c>
      <c r="E71" s="89">
        <v>0</v>
      </c>
      <c r="F71" s="89">
        <v>0</v>
      </c>
      <c r="G71" s="89">
        <v>1687.4</v>
      </c>
      <c r="H71" s="89">
        <v>0</v>
      </c>
      <c r="I71" s="1245"/>
      <c r="J71" s="997"/>
      <c r="K71" s="81">
        <v>50</v>
      </c>
      <c r="L71" s="972"/>
      <c r="M71" s="1233"/>
      <c r="N71" s="47"/>
      <c r="O71" s="47"/>
      <c r="P71" s="47"/>
    </row>
    <row r="72" spans="1:16" ht="30" customHeight="1">
      <c r="A72" s="561"/>
      <c r="B72" s="417"/>
      <c r="C72" s="81" t="s">
        <v>178</v>
      </c>
      <c r="D72" s="89">
        <f t="shared" si="4"/>
        <v>1687.4</v>
      </c>
      <c r="E72" s="89">
        <v>0</v>
      </c>
      <c r="F72" s="89">
        <v>0</v>
      </c>
      <c r="G72" s="89">
        <v>1687.4</v>
      </c>
      <c r="H72" s="89">
        <v>0</v>
      </c>
      <c r="I72" s="1246"/>
      <c r="J72" s="998"/>
      <c r="K72" s="81">
        <v>50</v>
      </c>
      <c r="L72" s="973"/>
      <c r="M72" s="1234"/>
      <c r="N72" s="47"/>
      <c r="O72" s="47"/>
      <c r="P72" s="47"/>
    </row>
    <row r="73" spans="1:16" ht="39" customHeight="1">
      <c r="A73" s="441" t="s">
        <v>63</v>
      </c>
      <c r="B73" s="382" t="s">
        <v>252</v>
      </c>
      <c r="C73" s="81" t="s">
        <v>173</v>
      </c>
      <c r="D73" s="89">
        <f t="shared" si="4"/>
        <v>830.7</v>
      </c>
      <c r="E73" s="89">
        <v>0</v>
      </c>
      <c r="F73" s="89">
        <v>0</v>
      </c>
      <c r="G73" s="89">
        <v>830.7</v>
      </c>
      <c r="H73" s="89">
        <v>0</v>
      </c>
      <c r="I73" s="764" t="s">
        <v>253</v>
      </c>
      <c r="J73" s="382" t="s">
        <v>182</v>
      </c>
      <c r="K73" s="81">
        <v>37</v>
      </c>
      <c r="L73" s="764" t="s">
        <v>42</v>
      </c>
      <c r="M73" s="441" t="s">
        <v>176</v>
      </c>
      <c r="N73" s="47"/>
      <c r="O73" s="47"/>
      <c r="P73" s="47"/>
    </row>
    <row r="74" spans="1:16" ht="39" customHeight="1">
      <c r="A74" s="601"/>
      <c r="B74" s="463"/>
      <c r="C74" s="81" t="s">
        <v>177</v>
      </c>
      <c r="D74" s="89">
        <f t="shared" si="4"/>
        <v>830.7</v>
      </c>
      <c r="E74" s="89">
        <v>0</v>
      </c>
      <c r="F74" s="89">
        <v>0</v>
      </c>
      <c r="G74" s="89">
        <v>830.7</v>
      </c>
      <c r="H74" s="89">
        <v>0</v>
      </c>
      <c r="I74" s="1081"/>
      <c r="J74" s="1057"/>
      <c r="K74" s="81">
        <v>37</v>
      </c>
      <c r="L74" s="934"/>
      <c r="M74" s="1077"/>
      <c r="N74" s="47"/>
      <c r="O74" s="47"/>
      <c r="P74" s="47"/>
    </row>
    <row r="75" spans="1:16" ht="43.5" customHeight="1">
      <c r="A75" s="602"/>
      <c r="B75" s="464"/>
      <c r="C75" s="81" t="s">
        <v>178</v>
      </c>
      <c r="D75" s="89">
        <f t="shared" si="4"/>
        <v>830.7</v>
      </c>
      <c r="E75" s="89">
        <v>0</v>
      </c>
      <c r="F75" s="89">
        <v>0</v>
      </c>
      <c r="G75" s="89">
        <v>830.7</v>
      </c>
      <c r="H75" s="89">
        <v>0</v>
      </c>
      <c r="I75" s="1082"/>
      <c r="J75" s="1058"/>
      <c r="K75" s="81">
        <v>37</v>
      </c>
      <c r="L75" s="935"/>
      <c r="M75" s="1078"/>
      <c r="N75" s="47"/>
      <c r="O75" s="47"/>
      <c r="P75" s="47"/>
    </row>
    <row r="76" spans="1:16" ht="27" customHeight="1">
      <c r="A76" s="441" t="s">
        <v>254</v>
      </c>
      <c r="B76" s="382" t="s">
        <v>255</v>
      </c>
      <c r="C76" s="81" t="s">
        <v>173</v>
      </c>
      <c r="D76" s="89">
        <f t="shared" si="4"/>
        <v>166411.40000000002</v>
      </c>
      <c r="E76" s="89">
        <f t="shared" ref="E76:H78" si="5">E79+E82+E85+E88+E91+E94+E103</f>
        <v>49142.5</v>
      </c>
      <c r="F76" s="89">
        <f t="shared" si="5"/>
        <v>57609.5</v>
      </c>
      <c r="G76" s="89">
        <f t="shared" si="5"/>
        <v>59659.400000000009</v>
      </c>
      <c r="H76" s="89">
        <f t="shared" si="5"/>
        <v>0</v>
      </c>
      <c r="I76" s="587" t="s">
        <v>256</v>
      </c>
      <c r="J76" s="382" t="s">
        <v>194</v>
      </c>
      <c r="K76" s="81" t="s">
        <v>194</v>
      </c>
      <c r="L76" s="764" t="s">
        <v>194</v>
      </c>
      <c r="M76" s="441" t="s">
        <v>176</v>
      </c>
      <c r="N76" s="47"/>
      <c r="O76" s="47"/>
      <c r="P76" s="47"/>
    </row>
    <row r="77" spans="1:16" ht="27" customHeight="1">
      <c r="A77" s="455"/>
      <c r="B77" s="437"/>
      <c r="C77" s="81" t="s">
        <v>177</v>
      </c>
      <c r="D77" s="89">
        <f t="shared" si="4"/>
        <v>168322</v>
      </c>
      <c r="E77" s="89">
        <f t="shared" si="5"/>
        <v>47411.6</v>
      </c>
      <c r="F77" s="89">
        <f t="shared" si="5"/>
        <v>61291.9</v>
      </c>
      <c r="G77" s="89">
        <f t="shared" si="5"/>
        <v>59618.5</v>
      </c>
      <c r="H77" s="89">
        <f t="shared" si="5"/>
        <v>0</v>
      </c>
      <c r="I77" s="1103"/>
      <c r="J77" s="1019"/>
      <c r="K77" s="81" t="s">
        <v>194</v>
      </c>
      <c r="L77" s="968"/>
      <c r="M77" s="1206"/>
      <c r="N77" s="47"/>
      <c r="O77" s="47"/>
      <c r="P77" s="47"/>
    </row>
    <row r="78" spans="1:16" ht="27" customHeight="1">
      <c r="A78" s="456"/>
      <c r="B78" s="438"/>
      <c r="C78" s="81" t="s">
        <v>178</v>
      </c>
      <c r="D78" s="89">
        <f t="shared" si="4"/>
        <v>170582.5</v>
      </c>
      <c r="E78" s="89">
        <f t="shared" si="5"/>
        <v>47334.400000000001</v>
      </c>
      <c r="F78" s="89">
        <f t="shared" si="5"/>
        <v>63184.2</v>
      </c>
      <c r="G78" s="89">
        <f t="shared" si="5"/>
        <v>60063.9</v>
      </c>
      <c r="H78" s="89">
        <f t="shared" si="5"/>
        <v>0</v>
      </c>
      <c r="I78" s="1104"/>
      <c r="J78" s="1020"/>
      <c r="K78" s="81" t="s">
        <v>194</v>
      </c>
      <c r="L78" s="969"/>
      <c r="M78" s="1207"/>
      <c r="N78" s="47"/>
      <c r="O78" s="47"/>
      <c r="P78" s="47"/>
    </row>
    <row r="79" spans="1:16" ht="27" customHeight="1">
      <c r="A79" s="441" t="s">
        <v>257</v>
      </c>
      <c r="B79" s="382" t="s">
        <v>258</v>
      </c>
      <c r="C79" s="81" t="s">
        <v>173</v>
      </c>
      <c r="D79" s="89">
        <f t="shared" si="4"/>
        <v>13550</v>
      </c>
      <c r="E79" s="89">
        <v>0</v>
      </c>
      <c r="F79" s="89">
        <v>0</v>
      </c>
      <c r="G79" s="89">
        <v>13550</v>
      </c>
      <c r="H79" s="89">
        <v>0</v>
      </c>
      <c r="I79" s="764" t="s">
        <v>259</v>
      </c>
      <c r="J79" s="382" t="s">
        <v>175</v>
      </c>
      <c r="K79" s="81">
        <v>100</v>
      </c>
      <c r="L79" s="764" t="s">
        <v>42</v>
      </c>
      <c r="M79" s="441" t="s">
        <v>176</v>
      </c>
      <c r="N79" s="47"/>
      <c r="O79" s="47"/>
      <c r="P79" s="47"/>
    </row>
    <row r="80" spans="1:16" ht="27" customHeight="1">
      <c r="A80" s="585"/>
      <c r="B80" s="424"/>
      <c r="C80" s="81" t="s">
        <v>177</v>
      </c>
      <c r="D80" s="89">
        <f t="shared" si="4"/>
        <v>13550</v>
      </c>
      <c r="E80" s="89">
        <v>0</v>
      </c>
      <c r="F80" s="89">
        <v>0</v>
      </c>
      <c r="G80" s="89">
        <v>13550</v>
      </c>
      <c r="H80" s="89">
        <v>0</v>
      </c>
      <c r="I80" s="1115"/>
      <c r="J80" s="1037"/>
      <c r="K80" s="81">
        <v>100</v>
      </c>
      <c r="L80" s="936"/>
      <c r="M80" s="1125"/>
      <c r="N80" s="47"/>
      <c r="O80" s="47"/>
      <c r="P80" s="47"/>
    </row>
    <row r="81" spans="1:18" ht="27" customHeight="1">
      <c r="A81" s="586"/>
      <c r="B81" s="425"/>
      <c r="C81" s="81" t="s">
        <v>178</v>
      </c>
      <c r="D81" s="89">
        <f t="shared" si="4"/>
        <v>13550</v>
      </c>
      <c r="E81" s="89">
        <v>0</v>
      </c>
      <c r="F81" s="89">
        <v>0</v>
      </c>
      <c r="G81" s="89">
        <v>13550</v>
      </c>
      <c r="H81" s="89">
        <v>0</v>
      </c>
      <c r="I81" s="1116"/>
      <c r="J81" s="1038"/>
      <c r="K81" s="81">
        <v>100</v>
      </c>
      <c r="L81" s="937"/>
      <c r="M81" s="1126"/>
      <c r="N81" s="47"/>
      <c r="O81" s="47"/>
      <c r="P81" s="47"/>
    </row>
    <row r="82" spans="1:18" ht="42.75" customHeight="1">
      <c r="A82" s="441" t="s">
        <v>260</v>
      </c>
      <c r="B82" s="382" t="s">
        <v>261</v>
      </c>
      <c r="C82" s="81" t="s">
        <v>173</v>
      </c>
      <c r="D82" s="89">
        <f t="shared" si="4"/>
        <v>2239.9</v>
      </c>
      <c r="E82" s="89">
        <v>0</v>
      </c>
      <c r="F82" s="89">
        <v>0</v>
      </c>
      <c r="G82" s="89">
        <f>1938+301.9</f>
        <v>2239.9</v>
      </c>
      <c r="H82" s="89">
        <v>0</v>
      </c>
      <c r="I82" s="764" t="s">
        <v>259</v>
      </c>
      <c r="J82" s="382" t="s">
        <v>175</v>
      </c>
      <c r="K82" s="81">
        <v>100</v>
      </c>
      <c r="L82" s="764" t="s">
        <v>42</v>
      </c>
      <c r="M82" s="441" t="s">
        <v>176</v>
      </c>
      <c r="N82" s="47"/>
      <c r="O82" s="47"/>
      <c r="P82" s="47"/>
    </row>
    <row r="83" spans="1:18" ht="42.75" customHeight="1">
      <c r="A83" s="597"/>
      <c r="B83" s="420"/>
      <c r="C83" s="81" t="s">
        <v>177</v>
      </c>
      <c r="D83" s="89">
        <f t="shared" si="4"/>
        <v>2315.8000000000002</v>
      </c>
      <c r="E83" s="89">
        <v>0</v>
      </c>
      <c r="F83" s="89">
        <v>0</v>
      </c>
      <c r="G83" s="89">
        <f>1938+377.8</f>
        <v>2315.8000000000002</v>
      </c>
      <c r="H83" s="89">
        <v>0</v>
      </c>
      <c r="I83" s="1091"/>
      <c r="J83" s="1011"/>
      <c r="K83" s="81">
        <v>100</v>
      </c>
      <c r="L83" s="958"/>
      <c r="M83" s="1071"/>
      <c r="N83" s="47"/>
      <c r="O83" s="47"/>
      <c r="P83" s="47"/>
    </row>
    <row r="84" spans="1:18" ht="48.75" customHeight="1">
      <c r="A84" s="598"/>
      <c r="B84" s="421"/>
      <c r="C84" s="81" t="s">
        <v>178</v>
      </c>
      <c r="D84" s="89">
        <f t="shared" si="4"/>
        <v>2321</v>
      </c>
      <c r="E84" s="89">
        <v>0</v>
      </c>
      <c r="F84" s="89">
        <v>0</v>
      </c>
      <c r="G84" s="89">
        <f>1938+383</f>
        <v>2321</v>
      </c>
      <c r="H84" s="89">
        <v>0</v>
      </c>
      <c r="I84" s="1092"/>
      <c r="J84" s="1012"/>
      <c r="K84" s="81">
        <v>100</v>
      </c>
      <c r="L84" s="959"/>
      <c r="M84" s="1072"/>
      <c r="N84" s="47"/>
      <c r="O84" s="47"/>
      <c r="P84" s="47"/>
    </row>
    <row r="85" spans="1:18" ht="68.25" customHeight="1">
      <c r="A85" s="441" t="s">
        <v>262</v>
      </c>
      <c r="B85" s="382" t="s">
        <v>263</v>
      </c>
      <c r="C85" s="81" t="s">
        <v>173</v>
      </c>
      <c r="D85" s="89">
        <f t="shared" si="4"/>
        <v>25139.1</v>
      </c>
      <c r="E85" s="89">
        <v>0</v>
      </c>
      <c r="F85" s="89">
        <v>25139.1</v>
      </c>
      <c r="G85" s="89">
        <v>0</v>
      </c>
      <c r="H85" s="89">
        <v>0</v>
      </c>
      <c r="I85" s="764" t="s">
        <v>264</v>
      </c>
      <c r="J85" s="382" t="s">
        <v>182</v>
      </c>
      <c r="K85" s="81">
        <v>1500</v>
      </c>
      <c r="L85" s="764" t="s">
        <v>42</v>
      </c>
      <c r="M85" s="441" t="s">
        <v>176</v>
      </c>
      <c r="N85" s="52"/>
      <c r="O85" s="53"/>
      <c r="P85" s="53"/>
      <c r="Q85" s="53"/>
      <c r="R85" s="53"/>
    </row>
    <row r="86" spans="1:18" ht="68.25" customHeight="1">
      <c r="A86" s="453"/>
      <c r="B86" s="408"/>
      <c r="C86" s="81" t="s">
        <v>177</v>
      </c>
      <c r="D86" s="89">
        <f t="shared" si="4"/>
        <v>26161.200000000001</v>
      </c>
      <c r="E86" s="89">
        <v>0</v>
      </c>
      <c r="F86" s="89">
        <v>26161.200000000001</v>
      </c>
      <c r="G86" s="89">
        <v>0</v>
      </c>
      <c r="H86" s="89">
        <v>0</v>
      </c>
      <c r="I86" s="1087"/>
      <c r="J86" s="1049"/>
      <c r="K86" s="81">
        <v>1500</v>
      </c>
      <c r="L86" s="765"/>
      <c r="M86" s="1227"/>
      <c r="N86" s="52"/>
      <c r="O86" s="53"/>
      <c r="P86" s="53"/>
      <c r="Q86" s="53"/>
      <c r="R86" s="53"/>
    </row>
    <row r="87" spans="1:18" ht="68.25" customHeight="1">
      <c r="A87" s="454"/>
      <c r="B87" s="409"/>
      <c r="C87" s="81" t="s">
        <v>178</v>
      </c>
      <c r="D87" s="89">
        <f t="shared" si="4"/>
        <v>27205</v>
      </c>
      <c r="E87" s="89">
        <v>0</v>
      </c>
      <c r="F87" s="89">
        <v>27205</v>
      </c>
      <c r="G87" s="89">
        <v>0</v>
      </c>
      <c r="H87" s="89">
        <v>0</v>
      </c>
      <c r="I87" s="1088"/>
      <c r="J87" s="1050"/>
      <c r="K87" s="81">
        <v>1500</v>
      </c>
      <c r="L87" s="766"/>
      <c r="M87" s="1228"/>
      <c r="N87" s="52"/>
      <c r="O87" s="53"/>
      <c r="P87" s="53"/>
      <c r="Q87" s="53"/>
      <c r="R87" s="53"/>
    </row>
    <row r="88" spans="1:18" ht="29.25" customHeight="1">
      <c r="A88" s="441" t="s">
        <v>265</v>
      </c>
      <c r="B88" s="382" t="s">
        <v>266</v>
      </c>
      <c r="C88" s="81" t="s">
        <v>173</v>
      </c>
      <c r="D88" s="89">
        <f t="shared" si="4"/>
        <v>66319.3</v>
      </c>
      <c r="E88" s="89">
        <f>53616.7-4474.2</f>
        <v>49142.5</v>
      </c>
      <c r="F88" s="89">
        <f>15122.7-1261.9</f>
        <v>13860.800000000001</v>
      </c>
      <c r="G88" s="89">
        <f>3617.9-301.9</f>
        <v>3316</v>
      </c>
      <c r="H88" s="89">
        <v>0</v>
      </c>
      <c r="I88" s="764" t="s">
        <v>267</v>
      </c>
      <c r="J88" s="382" t="s">
        <v>182</v>
      </c>
      <c r="K88" s="81">
        <v>5688</v>
      </c>
      <c r="L88" s="764" t="s">
        <v>42</v>
      </c>
      <c r="M88" s="441" t="s">
        <v>176</v>
      </c>
      <c r="N88" s="52"/>
      <c r="O88" s="53"/>
      <c r="P88" s="53"/>
      <c r="Q88" s="53"/>
      <c r="R88" s="53"/>
    </row>
    <row r="89" spans="1:18" ht="29.25" customHeight="1">
      <c r="A89" s="564"/>
      <c r="B89" s="465"/>
      <c r="C89" s="81" t="s">
        <v>177</v>
      </c>
      <c r="D89" s="89">
        <f t="shared" si="4"/>
        <v>63983.399999999994</v>
      </c>
      <c r="E89" s="89">
        <f>53011-5599.4</f>
        <v>47411.6</v>
      </c>
      <c r="F89" s="89">
        <f>14952-1579.4</f>
        <v>13372.6</v>
      </c>
      <c r="G89" s="89">
        <f>3577-377.8</f>
        <v>3199.2</v>
      </c>
      <c r="H89" s="89">
        <v>0</v>
      </c>
      <c r="I89" s="1109"/>
      <c r="J89" s="1009"/>
      <c r="K89" s="81">
        <v>5688</v>
      </c>
      <c r="L89" s="1257"/>
      <c r="M89" s="1131"/>
      <c r="N89" s="52"/>
      <c r="O89" s="53"/>
      <c r="P89" s="53"/>
      <c r="Q89" s="53"/>
      <c r="R89" s="53"/>
    </row>
    <row r="90" spans="1:18" ht="29.25" customHeight="1">
      <c r="A90" s="565"/>
      <c r="B90" s="466"/>
      <c r="C90" s="81" t="s">
        <v>178</v>
      </c>
      <c r="D90" s="89">
        <f t="shared" si="4"/>
        <v>63879.199999999997</v>
      </c>
      <c r="E90" s="89">
        <v>47334.400000000001</v>
      </c>
      <c r="F90" s="89">
        <v>13350.8</v>
      </c>
      <c r="G90" s="89">
        <f>3577-383</f>
        <v>3194</v>
      </c>
      <c r="H90" s="89">
        <v>0</v>
      </c>
      <c r="I90" s="1110"/>
      <c r="J90" s="1010"/>
      <c r="K90" s="81">
        <v>5688</v>
      </c>
      <c r="L90" s="1258"/>
      <c r="M90" s="1132"/>
      <c r="N90" s="52"/>
      <c r="O90" s="53"/>
      <c r="P90" s="53"/>
      <c r="Q90" s="53"/>
      <c r="R90" s="53"/>
    </row>
    <row r="91" spans="1:18" ht="30" customHeight="1">
      <c r="A91" s="441" t="s">
        <v>268</v>
      </c>
      <c r="B91" s="382" t="s">
        <v>269</v>
      </c>
      <c r="C91" s="81" t="s">
        <v>173</v>
      </c>
      <c r="D91" s="89">
        <f t="shared" si="4"/>
        <v>27387.9</v>
      </c>
      <c r="E91" s="89">
        <v>0</v>
      </c>
      <c r="F91" s="89">
        <v>0</v>
      </c>
      <c r="G91" s="89">
        <v>27387.9</v>
      </c>
      <c r="H91" s="89">
        <v>0</v>
      </c>
      <c r="I91" s="764" t="s">
        <v>270</v>
      </c>
      <c r="J91" s="382" t="s">
        <v>182</v>
      </c>
      <c r="K91" s="81">
        <v>5688</v>
      </c>
      <c r="L91" s="764" t="s">
        <v>42</v>
      </c>
      <c r="M91" s="441" t="s">
        <v>176</v>
      </c>
      <c r="N91" s="47"/>
      <c r="O91" s="47"/>
      <c r="P91" s="47"/>
    </row>
    <row r="92" spans="1:18" ht="30" customHeight="1">
      <c r="A92" s="457"/>
      <c r="B92" s="426"/>
      <c r="C92" s="81" t="s">
        <v>177</v>
      </c>
      <c r="D92" s="89">
        <f t="shared" si="4"/>
        <v>27387.9</v>
      </c>
      <c r="E92" s="89">
        <v>0</v>
      </c>
      <c r="F92" s="89">
        <v>0</v>
      </c>
      <c r="G92" s="89">
        <v>27387.9</v>
      </c>
      <c r="H92" s="89">
        <v>0</v>
      </c>
      <c r="I92" s="1247"/>
      <c r="J92" s="1059"/>
      <c r="K92" s="81">
        <v>5688</v>
      </c>
      <c r="L92" s="866"/>
      <c r="M92" s="1075"/>
      <c r="N92" s="47"/>
      <c r="O92" s="47"/>
      <c r="P92" s="47"/>
    </row>
    <row r="93" spans="1:18" ht="30" customHeight="1">
      <c r="A93" s="458"/>
      <c r="B93" s="427"/>
      <c r="C93" s="81" t="s">
        <v>178</v>
      </c>
      <c r="D93" s="89">
        <f t="shared" si="4"/>
        <v>27387.9</v>
      </c>
      <c r="E93" s="89">
        <v>0</v>
      </c>
      <c r="F93" s="89">
        <v>0</v>
      </c>
      <c r="G93" s="89">
        <v>27387.9</v>
      </c>
      <c r="H93" s="89">
        <v>0</v>
      </c>
      <c r="I93" s="1248"/>
      <c r="J93" s="1060"/>
      <c r="K93" s="81">
        <v>5688</v>
      </c>
      <c r="L93" s="867"/>
      <c r="M93" s="1076"/>
      <c r="N93" s="47"/>
      <c r="O93" s="47"/>
      <c r="P93" s="47"/>
    </row>
    <row r="94" spans="1:18" ht="31.5" customHeight="1">
      <c r="A94" s="441" t="s">
        <v>271</v>
      </c>
      <c r="B94" s="382" t="s">
        <v>272</v>
      </c>
      <c r="C94" s="81" t="s">
        <v>173</v>
      </c>
      <c r="D94" s="89">
        <f t="shared" si="4"/>
        <v>27858.100000000002</v>
      </c>
      <c r="E94" s="89">
        <f t="shared" ref="E94:H96" si="6">E97+E100</f>
        <v>0</v>
      </c>
      <c r="F94" s="89">
        <f t="shared" si="6"/>
        <v>15776.5</v>
      </c>
      <c r="G94" s="89">
        <f t="shared" si="6"/>
        <v>12081.600000000002</v>
      </c>
      <c r="H94" s="89">
        <f t="shared" si="6"/>
        <v>0</v>
      </c>
      <c r="I94" s="764" t="s">
        <v>273</v>
      </c>
      <c r="J94" s="382" t="s">
        <v>182</v>
      </c>
      <c r="K94" s="81">
        <v>685</v>
      </c>
      <c r="L94" s="764" t="s">
        <v>42</v>
      </c>
      <c r="M94" s="441" t="s">
        <v>176</v>
      </c>
      <c r="N94" s="54"/>
      <c r="O94" s="53"/>
      <c r="P94" s="53"/>
      <c r="Q94" s="53"/>
      <c r="R94" s="53"/>
    </row>
    <row r="95" spans="1:18" ht="31.5" customHeight="1">
      <c r="A95" s="528"/>
      <c r="B95" s="414"/>
      <c r="C95" s="81" t="s">
        <v>177</v>
      </c>
      <c r="D95" s="89">
        <f t="shared" si="4"/>
        <v>30893.800000000003</v>
      </c>
      <c r="E95" s="89">
        <f t="shared" si="6"/>
        <v>0</v>
      </c>
      <c r="F95" s="89">
        <f t="shared" si="6"/>
        <v>18812.2</v>
      </c>
      <c r="G95" s="89">
        <f t="shared" si="6"/>
        <v>12081.6</v>
      </c>
      <c r="H95" s="89">
        <f t="shared" si="6"/>
        <v>0</v>
      </c>
      <c r="I95" s="777"/>
      <c r="J95" s="1003"/>
      <c r="K95" s="81">
        <v>685</v>
      </c>
      <c r="L95" s="887"/>
      <c r="M95" s="1231"/>
      <c r="N95" s="52"/>
      <c r="O95" s="53"/>
      <c r="P95" s="53"/>
      <c r="Q95" s="53"/>
      <c r="R95" s="53"/>
    </row>
    <row r="96" spans="1:18" ht="31.5" customHeight="1">
      <c r="A96" s="529"/>
      <c r="B96" s="415"/>
      <c r="C96" s="81" t="s">
        <v>178</v>
      </c>
      <c r="D96" s="89">
        <f t="shared" si="4"/>
        <v>32091.7</v>
      </c>
      <c r="E96" s="89">
        <f t="shared" si="6"/>
        <v>0</v>
      </c>
      <c r="F96" s="89">
        <f t="shared" si="6"/>
        <v>19564.7</v>
      </c>
      <c r="G96" s="89">
        <f t="shared" si="6"/>
        <v>12527</v>
      </c>
      <c r="H96" s="89">
        <f t="shared" si="6"/>
        <v>0</v>
      </c>
      <c r="I96" s="778"/>
      <c r="J96" s="1004"/>
      <c r="K96" s="81">
        <v>685</v>
      </c>
      <c r="L96" s="888"/>
      <c r="M96" s="1232"/>
      <c r="N96" s="52"/>
      <c r="O96" s="53"/>
      <c r="P96" s="53"/>
      <c r="Q96" s="53"/>
      <c r="R96" s="53"/>
    </row>
    <row r="97" spans="1:16" ht="33" customHeight="1">
      <c r="A97" s="441" t="s">
        <v>274</v>
      </c>
      <c r="B97" s="382" t="s">
        <v>272</v>
      </c>
      <c r="C97" s="81" t="s">
        <v>173</v>
      </c>
      <c r="D97" s="89">
        <f t="shared" si="4"/>
        <v>25863.300000000003</v>
      </c>
      <c r="E97" s="89">
        <v>0</v>
      </c>
      <c r="F97" s="89">
        <v>15776.5</v>
      </c>
      <c r="G97" s="89">
        <f>10086.7+0.1</f>
        <v>10086.800000000001</v>
      </c>
      <c r="H97" s="89">
        <v>0</v>
      </c>
      <c r="I97" s="764" t="s">
        <v>273</v>
      </c>
      <c r="J97" s="382" t="s">
        <v>182</v>
      </c>
      <c r="K97" s="81">
        <v>685</v>
      </c>
      <c r="L97" s="764" t="s">
        <v>42</v>
      </c>
      <c r="M97" s="441" t="s">
        <v>176</v>
      </c>
      <c r="N97" s="47"/>
      <c r="O97" s="47"/>
      <c r="P97" s="47"/>
    </row>
    <row r="98" spans="1:16" ht="33" customHeight="1">
      <c r="A98" s="530"/>
      <c r="B98" s="433"/>
      <c r="C98" s="81" t="s">
        <v>177</v>
      </c>
      <c r="D98" s="89">
        <f t="shared" si="4"/>
        <v>30839.7</v>
      </c>
      <c r="E98" s="89">
        <v>0</v>
      </c>
      <c r="F98" s="89">
        <v>18812.2</v>
      </c>
      <c r="G98" s="89">
        <f>12027.6-0.1</f>
        <v>12027.5</v>
      </c>
      <c r="H98" s="89">
        <v>0</v>
      </c>
      <c r="I98" s="1105"/>
      <c r="J98" s="1047"/>
      <c r="K98" s="81">
        <v>685</v>
      </c>
      <c r="L98" s="771"/>
      <c r="M98" s="1237"/>
      <c r="N98" s="47"/>
      <c r="O98" s="47"/>
      <c r="P98" s="47"/>
    </row>
    <row r="99" spans="1:16" ht="33" customHeight="1">
      <c r="A99" s="531"/>
      <c r="B99" s="434"/>
      <c r="C99" s="81" t="s">
        <v>178</v>
      </c>
      <c r="D99" s="89">
        <f t="shared" si="4"/>
        <v>32073.300000000003</v>
      </c>
      <c r="E99" s="89">
        <v>0</v>
      </c>
      <c r="F99" s="89">
        <v>19564.7</v>
      </c>
      <c r="G99" s="89">
        <f>12508.7-0.1</f>
        <v>12508.6</v>
      </c>
      <c r="H99" s="89">
        <v>0</v>
      </c>
      <c r="I99" s="1106"/>
      <c r="J99" s="1048"/>
      <c r="K99" s="81">
        <v>685</v>
      </c>
      <c r="L99" s="772"/>
      <c r="M99" s="1238"/>
      <c r="N99" s="47"/>
      <c r="O99" s="47"/>
      <c r="P99" s="47"/>
    </row>
    <row r="100" spans="1:16" ht="31.5" customHeight="1">
      <c r="A100" s="441" t="s">
        <v>275</v>
      </c>
      <c r="B100" s="382" t="s">
        <v>276</v>
      </c>
      <c r="C100" s="81" t="s">
        <v>173</v>
      </c>
      <c r="D100" s="89">
        <f t="shared" si="4"/>
        <v>1994.8000000000002</v>
      </c>
      <c r="E100" s="89">
        <v>0</v>
      </c>
      <c r="F100" s="89">
        <v>0</v>
      </c>
      <c r="G100" s="89">
        <f>1994.9-0.1</f>
        <v>1994.8000000000002</v>
      </c>
      <c r="H100" s="89">
        <v>0</v>
      </c>
      <c r="I100" s="764" t="s">
        <v>277</v>
      </c>
      <c r="J100" s="382" t="s">
        <v>175</v>
      </c>
      <c r="K100" s="81">
        <v>100</v>
      </c>
      <c r="L100" s="764" t="s">
        <v>42</v>
      </c>
      <c r="M100" s="441" t="s">
        <v>176</v>
      </c>
      <c r="N100" s="47"/>
      <c r="O100" s="47"/>
      <c r="P100" s="47"/>
    </row>
    <row r="101" spans="1:16" ht="31.5" customHeight="1">
      <c r="A101" s="572"/>
      <c r="B101" s="412"/>
      <c r="C101" s="81" t="s">
        <v>177</v>
      </c>
      <c r="D101" s="89">
        <f t="shared" si="4"/>
        <v>54.1</v>
      </c>
      <c r="E101" s="89">
        <v>0</v>
      </c>
      <c r="F101" s="89">
        <v>0</v>
      </c>
      <c r="G101" s="89">
        <f>54+0.1</f>
        <v>54.1</v>
      </c>
      <c r="H101" s="89">
        <v>0</v>
      </c>
      <c r="I101" s="1111"/>
      <c r="J101" s="1063"/>
      <c r="K101" s="81">
        <v>100</v>
      </c>
      <c r="L101" s="899"/>
      <c r="M101" s="1176"/>
      <c r="N101" s="47"/>
      <c r="O101" s="47"/>
      <c r="P101" s="47"/>
    </row>
    <row r="102" spans="1:16" ht="31.5" customHeight="1">
      <c r="A102" s="573"/>
      <c r="B102" s="413"/>
      <c r="C102" s="81" t="s">
        <v>178</v>
      </c>
      <c r="D102" s="89">
        <f t="shared" si="4"/>
        <v>18.400000000000002</v>
      </c>
      <c r="E102" s="89">
        <v>0</v>
      </c>
      <c r="F102" s="89">
        <v>0</v>
      </c>
      <c r="G102" s="89">
        <f>18.3+0.1</f>
        <v>18.400000000000002</v>
      </c>
      <c r="H102" s="89">
        <v>0</v>
      </c>
      <c r="I102" s="1112"/>
      <c r="J102" s="1064"/>
      <c r="K102" s="81">
        <v>100</v>
      </c>
      <c r="L102" s="900"/>
      <c r="M102" s="1177"/>
      <c r="N102" s="47"/>
      <c r="O102" s="47"/>
      <c r="P102" s="47"/>
    </row>
    <row r="103" spans="1:16" ht="42.75" customHeight="1">
      <c r="A103" s="441" t="s">
        <v>278</v>
      </c>
      <c r="B103" s="382" t="s">
        <v>279</v>
      </c>
      <c r="C103" s="81" t="s">
        <v>173</v>
      </c>
      <c r="D103" s="89">
        <f t="shared" si="4"/>
        <v>3917.1</v>
      </c>
      <c r="E103" s="89">
        <f t="shared" ref="E103:H105" si="7">E106+E109</f>
        <v>0</v>
      </c>
      <c r="F103" s="89">
        <f t="shared" si="7"/>
        <v>2833.1</v>
      </c>
      <c r="G103" s="89">
        <f t="shared" si="7"/>
        <v>1084</v>
      </c>
      <c r="H103" s="89">
        <f t="shared" si="7"/>
        <v>0</v>
      </c>
      <c r="I103" s="764" t="s">
        <v>280</v>
      </c>
      <c r="J103" s="382" t="s">
        <v>175</v>
      </c>
      <c r="K103" s="81">
        <v>100</v>
      </c>
      <c r="L103" s="764" t="s">
        <v>42</v>
      </c>
      <c r="M103" s="441" t="s">
        <v>176</v>
      </c>
      <c r="N103" s="47"/>
      <c r="O103" s="47"/>
      <c r="P103" s="47"/>
    </row>
    <row r="104" spans="1:16" ht="42.75" customHeight="1">
      <c r="A104" s="576"/>
      <c r="B104" s="418"/>
      <c r="C104" s="81" t="s">
        <v>177</v>
      </c>
      <c r="D104" s="89">
        <f t="shared" si="4"/>
        <v>4029.9</v>
      </c>
      <c r="E104" s="89">
        <f t="shared" si="7"/>
        <v>0</v>
      </c>
      <c r="F104" s="89">
        <f t="shared" si="7"/>
        <v>2945.9</v>
      </c>
      <c r="G104" s="89">
        <f t="shared" si="7"/>
        <v>1084</v>
      </c>
      <c r="H104" s="89">
        <f t="shared" si="7"/>
        <v>0</v>
      </c>
      <c r="I104" s="1107"/>
      <c r="J104" s="1065"/>
      <c r="K104" s="81">
        <v>100</v>
      </c>
      <c r="L104" s="1259"/>
      <c r="M104" s="1154"/>
      <c r="N104" s="55"/>
      <c r="O104" s="47"/>
      <c r="P104" s="47"/>
    </row>
    <row r="105" spans="1:16" ht="51" customHeight="1">
      <c r="A105" s="577"/>
      <c r="B105" s="419"/>
      <c r="C105" s="81" t="s">
        <v>178</v>
      </c>
      <c r="D105" s="89">
        <f t="shared" si="4"/>
        <v>4147.7</v>
      </c>
      <c r="E105" s="89">
        <f t="shared" si="7"/>
        <v>0</v>
      </c>
      <c r="F105" s="89">
        <f t="shared" si="7"/>
        <v>3063.7</v>
      </c>
      <c r="G105" s="89">
        <f t="shared" si="7"/>
        <v>1084</v>
      </c>
      <c r="H105" s="89">
        <f t="shared" si="7"/>
        <v>0</v>
      </c>
      <c r="I105" s="1108"/>
      <c r="J105" s="1066"/>
      <c r="K105" s="81">
        <v>100</v>
      </c>
      <c r="L105" s="1260"/>
      <c r="M105" s="1155"/>
      <c r="N105" s="47"/>
      <c r="O105" s="47"/>
      <c r="P105" s="47"/>
    </row>
    <row r="106" spans="1:16" ht="45" customHeight="1">
      <c r="A106" s="441" t="s">
        <v>281</v>
      </c>
      <c r="B106" s="382" t="s">
        <v>282</v>
      </c>
      <c r="C106" s="81" t="s">
        <v>173</v>
      </c>
      <c r="D106" s="89">
        <f t="shared" si="4"/>
        <v>2833.1</v>
      </c>
      <c r="E106" s="89">
        <v>0</v>
      </c>
      <c r="F106" s="89">
        <v>2833.1</v>
      </c>
      <c r="G106" s="89">
        <v>0</v>
      </c>
      <c r="H106" s="89">
        <v>0</v>
      </c>
      <c r="I106" s="764" t="s">
        <v>283</v>
      </c>
      <c r="J106" s="382" t="s">
        <v>175</v>
      </c>
      <c r="K106" s="81">
        <v>100</v>
      </c>
      <c r="L106" s="764" t="s">
        <v>42</v>
      </c>
      <c r="M106" s="441" t="s">
        <v>176</v>
      </c>
      <c r="N106" s="47"/>
      <c r="O106" s="47"/>
      <c r="P106" s="47"/>
    </row>
    <row r="107" spans="1:16" ht="45" customHeight="1">
      <c r="A107" s="556"/>
      <c r="B107" s="435"/>
      <c r="C107" s="81" t="s">
        <v>177</v>
      </c>
      <c r="D107" s="89">
        <f t="shared" si="4"/>
        <v>2945.9</v>
      </c>
      <c r="E107" s="89">
        <v>0</v>
      </c>
      <c r="F107" s="89">
        <v>2945.9</v>
      </c>
      <c r="G107" s="89">
        <v>0</v>
      </c>
      <c r="H107" s="89">
        <v>0</v>
      </c>
      <c r="I107" s="788"/>
      <c r="J107" s="1007"/>
      <c r="K107" s="81">
        <v>100</v>
      </c>
      <c r="L107" s="868"/>
      <c r="M107" s="1135"/>
      <c r="N107" s="47"/>
      <c r="O107" s="47"/>
      <c r="P107" s="47"/>
    </row>
    <row r="108" spans="1:16" ht="45" customHeight="1">
      <c r="A108" s="557"/>
      <c r="B108" s="436"/>
      <c r="C108" s="81" t="s">
        <v>178</v>
      </c>
      <c r="D108" s="89">
        <f t="shared" si="4"/>
        <v>3063.7</v>
      </c>
      <c r="E108" s="89">
        <v>0</v>
      </c>
      <c r="F108" s="89">
        <v>3063.7</v>
      </c>
      <c r="G108" s="89">
        <v>0</v>
      </c>
      <c r="H108" s="89">
        <v>0</v>
      </c>
      <c r="I108" s="789"/>
      <c r="J108" s="1008"/>
      <c r="K108" s="81">
        <v>100</v>
      </c>
      <c r="L108" s="869"/>
      <c r="M108" s="1136"/>
      <c r="N108" s="47"/>
      <c r="O108" s="47"/>
      <c r="P108" s="47"/>
    </row>
    <row r="109" spans="1:16" ht="48.75" customHeight="1">
      <c r="A109" s="441" t="s">
        <v>284</v>
      </c>
      <c r="B109" s="382" t="s">
        <v>285</v>
      </c>
      <c r="C109" s="81" t="s">
        <v>173</v>
      </c>
      <c r="D109" s="89">
        <f t="shared" si="4"/>
        <v>1084</v>
      </c>
      <c r="E109" s="89">
        <v>0</v>
      </c>
      <c r="F109" s="89">
        <v>0</v>
      </c>
      <c r="G109" s="89">
        <v>1084</v>
      </c>
      <c r="H109" s="89">
        <v>0</v>
      </c>
      <c r="I109" s="764" t="s">
        <v>283</v>
      </c>
      <c r="J109" s="382" t="s">
        <v>175</v>
      </c>
      <c r="K109" s="81">
        <v>100</v>
      </c>
      <c r="L109" s="764" t="s">
        <v>42</v>
      </c>
      <c r="M109" s="441" t="s">
        <v>176</v>
      </c>
      <c r="N109" s="47"/>
      <c r="O109" s="47"/>
      <c r="P109" s="47"/>
    </row>
    <row r="110" spans="1:16" ht="48.75" customHeight="1">
      <c r="A110" s="526"/>
      <c r="B110" s="406"/>
      <c r="C110" s="81" t="s">
        <v>177</v>
      </c>
      <c r="D110" s="89">
        <f t="shared" si="4"/>
        <v>1084</v>
      </c>
      <c r="E110" s="89">
        <v>0</v>
      </c>
      <c r="F110" s="89">
        <v>0</v>
      </c>
      <c r="G110" s="89">
        <v>1084</v>
      </c>
      <c r="H110" s="89">
        <v>0</v>
      </c>
      <c r="I110" s="1101"/>
      <c r="J110" s="1013"/>
      <c r="K110" s="81">
        <v>100</v>
      </c>
      <c r="L110" s="932"/>
      <c r="M110" s="1079"/>
      <c r="N110" s="47"/>
      <c r="O110" s="47"/>
      <c r="P110" s="47"/>
    </row>
    <row r="111" spans="1:16" ht="48.75" customHeight="1">
      <c r="A111" s="527"/>
      <c r="B111" s="407"/>
      <c r="C111" s="81" t="s">
        <v>178</v>
      </c>
      <c r="D111" s="89">
        <f t="shared" si="4"/>
        <v>1084</v>
      </c>
      <c r="E111" s="89">
        <v>0</v>
      </c>
      <c r="F111" s="89">
        <v>0</v>
      </c>
      <c r="G111" s="89">
        <v>1084</v>
      </c>
      <c r="H111" s="89">
        <v>0</v>
      </c>
      <c r="I111" s="1102"/>
      <c r="J111" s="1014"/>
      <c r="K111" s="81">
        <v>100</v>
      </c>
      <c r="L111" s="933"/>
      <c r="M111" s="1080"/>
      <c r="N111" s="47"/>
      <c r="O111" s="47"/>
      <c r="P111" s="47"/>
    </row>
    <row r="112" spans="1:16" ht="32.25" customHeight="1">
      <c r="A112" s="441" t="s">
        <v>286</v>
      </c>
      <c r="B112" s="382" t="s">
        <v>229</v>
      </c>
      <c r="C112" s="81" t="s">
        <v>173</v>
      </c>
      <c r="D112" s="89">
        <f t="shared" si="4"/>
        <v>2680.8</v>
      </c>
      <c r="E112" s="89">
        <v>0</v>
      </c>
      <c r="F112" s="89">
        <v>2680.8</v>
      </c>
      <c r="G112" s="89">
        <v>0</v>
      </c>
      <c r="H112" s="89">
        <v>0</v>
      </c>
      <c r="I112" s="764" t="s">
        <v>230</v>
      </c>
      <c r="J112" s="382" t="s">
        <v>182</v>
      </c>
      <c r="K112" s="81">
        <v>298</v>
      </c>
      <c r="L112" s="764" t="s">
        <v>42</v>
      </c>
      <c r="M112" s="441" t="s">
        <v>176</v>
      </c>
      <c r="N112" s="47"/>
      <c r="O112" s="47"/>
      <c r="P112" s="47"/>
    </row>
    <row r="113" spans="1:16" ht="32.25" customHeight="1">
      <c r="A113" s="605"/>
      <c r="B113" s="404"/>
      <c r="C113" s="81" t="s">
        <v>177</v>
      </c>
      <c r="D113" s="89">
        <f t="shared" si="4"/>
        <v>2806.8</v>
      </c>
      <c r="E113" s="89">
        <v>0</v>
      </c>
      <c r="F113" s="89">
        <v>2806.8</v>
      </c>
      <c r="G113" s="89">
        <v>0</v>
      </c>
      <c r="H113" s="89">
        <v>0</v>
      </c>
      <c r="I113" s="1093"/>
      <c r="J113" s="1045"/>
      <c r="K113" s="81">
        <v>296</v>
      </c>
      <c r="L113" s="872"/>
      <c r="M113" s="1133"/>
      <c r="N113" s="47"/>
      <c r="O113" s="47"/>
      <c r="P113" s="47"/>
    </row>
    <row r="114" spans="1:16" ht="39.75" customHeight="1">
      <c r="A114" s="606"/>
      <c r="B114" s="405"/>
      <c r="C114" s="81" t="s">
        <v>178</v>
      </c>
      <c r="D114" s="89">
        <f t="shared" si="4"/>
        <v>2948.5</v>
      </c>
      <c r="E114" s="89">
        <v>0</v>
      </c>
      <c r="F114" s="89">
        <v>2948.5</v>
      </c>
      <c r="G114" s="89">
        <v>0</v>
      </c>
      <c r="H114" s="89">
        <v>0</v>
      </c>
      <c r="I114" s="1094"/>
      <c r="J114" s="1046"/>
      <c r="K114" s="81">
        <v>298</v>
      </c>
      <c r="L114" s="873"/>
      <c r="M114" s="1134"/>
      <c r="N114" s="47"/>
      <c r="O114" s="47"/>
      <c r="P114" s="47"/>
    </row>
    <row r="115" spans="1:16" ht="39.75" customHeight="1">
      <c r="A115" s="441" t="s">
        <v>287</v>
      </c>
      <c r="B115" s="382" t="s">
        <v>288</v>
      </c>
      <c r="C115" s="587" t="s">
        <v>173</v>
      </c>
      <c r="D115" s="589">
        <f t="shared" si="4"/>
        <v>4562</v>
      </c>
      <c r="E115" s="589">
        <v>0</v>
      </c>
      <c r="F115" s="589">
        <v>4562</v>
      </c>
      <c r="G115" s="589">
        <v>0</v>
      </c>
      <c r="H115" s="589">
        <v>0</v>
      </c>
      <c r="I115" s="83" t="s">
        <v>289</v>
      </c>
      <c r="J115" s="84" t="s">
        <v>67</v>
      </c>
      <c r="K115" s="81">
        <v>10</v>
      </c>
      <c r="L115" s="764" t="s">
        <v>42</v>
      </c>
      <c r="M115" s="90" t="s">
        <v>176</v>
      </c>
      <c r="N115" s="47"/>
      <c r="O115" s="47"/>
      <c r="P115" s="47"/>
    </row>
    <row r="116" spans="1:16" ht="39.75" customHeight="1">
      <c r="A116" s="495"/>
      <c r="B116" s="428"/>
      <c r="C116" s="615"/>
      <c r="D116" s="614"/>
      <c r="E116" s="613"/>
      <c r="F116" s="609"/>
      <c r="G116" s="608"/>
      <c r="H116" s="607"/>
      <c r="I116" s="83" t="s">
        <v>290</v>
      </c>
      <c r="J116" s="84" t="s">
        <v>182</v>
      </c>
      <c r="K116" s="81">
        <v>800</v>
      </c>
      <c r="L116" s="882"/>
      <c r="M116" s="90"/>
      <c r="N116" s="47"/>
      <c r="O116" s="47"/>
      <c r="P116" s="47"/>
    </row>
    <row r="117" spans="1:16" ht="39.75" customHeight="1">
      <c r="A117" s="496"/>
      <c r="B117" s="429"/>
      <c r="C117" s="587" t="s">
        <v>177</v>
      </c>
      <c r="D117" s="589">
        <f>SUM(E117:H117)</f>
        <v>4778.5</v>
      </c>
      <c r="E117" s="589">
        <v>0</v>
      </c>
      <c r="F117" s="589">
        <v>4778.5</v>
      </c>
      <c r="G117" s="589">
        <v>0</v>
      </c>
      <c r="H117" s="589">
        <v>0</v>
      </c>
      <c r="I117" s="83" t="s">
        <v>289</v>
      </c>
      <c r="J117" s="84" t="s">
        <v>67</v>
      </c>
      <c r="K117" s="81">
        <v>10</v>
      </c>
      <c r="L117" s="883"/>
      <c r="M117" s="90"/>
      <c r="N117" s="47"/>
      <c r="O117" s="56"/>
      <c r="P117" s="47"/>
    </row>
    <row r="118" spans="1:16" ht="39.75" customHeight="1">
      <c r="A118" s="497"/>
      <c r="B118" s="430"/>
      <c r="C118" s="617"/>
      <c r="D118" s="616"/>
      <c r="E118" s="618"/>
      <c r="F118" s="612"/>
      <c r="G118" s="611"/>
      <c r="H118" s="610"/>
      <c r="I118" s="83" t="s">
        <v>290</v>
      </c>
      <c r="J118" s="84" t="s">
        <v>182</v>
      </c>
      <c r="K118" s="81">
        <v>820</v>
      </c>
      <c r="L118" s="884"/>
      <c r="M118" s="90"/>
      <c r="N118" s="47"/>
      <c r="O118" s="47"/>
      <c r="P118" s="47"/>
    </row>
    <row r="119" spans="1:16" ht="39.75" customHeight="1">
      <c r="A119" s="498"/>
      <c r="B119" s="431"/>
      <c r="C119" s="587" t="s">
        <v>178</v>
      </c>
      <c r="D119" s="589">
        <f>SUM(E119:H119)</f>
        <v>4778.5</v>
      </c>
      <c r="E119" s="589">
        <v>0</v>
      </c>
      <c r="F119" s="589">
        <v>4778.5</v>
      </c>
      <c r="G119" s="589">
        <v>0</v>
      </c>
      <c r="H119" s="589">
        <v>0</v>
      </c>
      <c r="I119" s="83" t="s">
        <v>289</v>
      </c>
      <c r="J119" s="84" t="s">
        <v>67</v>
      </c>
      <c r="K119" s="81">
        <v>10</v>
      </c>
      <c r="L119" s="885"/>
      <c r="M119" s="90"/>
      <c r="N119" s="47"/>
      <c r="O119" s="47"/>
      <c r="P119" s="47"/>
    </row>
    <row r="120" spans="1:16" ht="39.75" customHeight="1">
      <c r="A120" s="499"/>
      <c r="B120" s="432"/>
      <c r="C120" s="588"/>
      <c r="D120" s="590"/>
      <c r="E120" s="591"/>
      <c r="F120" s="592"/>
      <c r="G120" s="593"/>
      <c r="H120" s="594"/>
      <c r="I120" s="83" t="s">
        <v>290</v>
      </c>
      <c r="J120" s="84" t="s">
        <v>182</v>
      </c>
      <c r="K120" s="81">
        <v>820</v>
      </c>
      <c r="L120" s="886"/>
      <c r="M120" s="90"/>
      <c r="N120" s="47"/>
      <c r="O120" s="47"/>
      <c r="P120" s="47"/>
    </row>
    <row r="121" spans="1:16" ht="30" customHeight="1">
      <c r="A121" s="441" t="s">
        <v>291</v>
      </c>
      <c r="B121" s="382" t="s">
        <v>232</v>
      </c>
      <c r="C121" s="81" t="s">
        <v>173</v>
      </c>
      <c r="D121" s="89">
        <f t="shared" ref="D121:D147" si="8">SUM(E121:H121)</f>
        <v>0</v>
      </c>
      <c r="E121" s="89">
        <v>0</v>
      </c>
      <c r="F121" s="89">
        <v>0</v>
      </c>
      <c r="G121" s="89">
        <v>0</v>
      </c>
      <c r="H121" s="89">
        <v>0</v>
      </c>
      <c r="I121" s="764" t="s">
        <v>292</v>
      </c>
      <c r="J121" s="382" t="s">
        <v>67</v>
      </c>
      <c r="K121" s="81" t="s">
        <v>194</v>
      </c>
      <c r="L121" s="764" t="s">
        <v>42</v>
      </c>
      <c r="M121" s="441" t="s">
        <v>176</v>
      </c>
      <c r="N121" s="47"/>
      <c r="O121" s="47"/>
      <c r="P121" s="47"/>
    </row>
    <row r="122" spans="1:16" ht="30" customHeight="1">
      <c r="A122" s="562"/>
      <c r="B122" s="422"/>
      <c r="C122" s="81" t="s">
        <v>177</v>
      </c>
      <c r="D122" s="89">
        <f t="shared" si="8"/>
        <v>0</v>
      </c>
      <c r="E122" s="89">
        <v>0</v>
      </c>
      <c r="F122" s="89">
        <v>0</v>
      </c>
      <c r="G122" s="89">
        <v>0</v>
      </c>
      <c r="H122" s="89">
        <v>0</v>
      </c>
      <c r="I122" s="1249"/>
      <c r="J122" s="1005"/>
      <c r="K122" s="81" t="s">
        <v>194</v>
      </c>
      <c r="L122" s="966"/>
      <c r="M122" s="1204"/>
      <c r="N122" s="47"/>
      <c r="O122" s="47"/>
      <c r="P122" s="47"/>
    </row>
    <row r="123" spans="1:16" ht="30" customHeight="1">
      <c r="A123" s="563"/>
      <c r="B123" s="423"/>
      <c r="C123" s="81" t="s">
        <v>178</v>
      </c>
      <c r="D123" s="89">
        <f t="shared" si="8"/>
        <v>0</v>
      </c>
      <c r="E123" s="89">
        <v>0</v>
      </c>
      <c r="F123" s="89">
        <v>0</v>
      </c>
      <c r="G123" s="89">
        <v>0</v>
      </c>
      <c r="H123" s="89">
        <v>0</v>
      </c>
      <c r="I123" s="1250"/>
      <c r="J123" s="1006"/>
      <c r="K123" s="81" t="s">
        <v>194</v>
      </c>
      <c r="L123" s="967"/>
      <c r="M123" s="1205"/>
      <c r="N123" s="47"/>
      <c r="O123" s="47"/>
      <c r="P123" s="47"/>
    </row>
    <row r="124" spans="1:16" ht="51" customHeight="1">
      <c r="A124" s="441" t="s">
        <v>293</v>
      </c>
      <c r="B124" s="382" t="s">
        <v>294</v>
      </c>
      <c r="C124" s="81" t="s">
        <v>173</v>
      </c>
      <c r="D124" s="89">
        <f t="shared" si="8"/>
        <v>0</v>
      </c>
      <c r="E124" s="89">
        <v>0</v>
      </c>
      <c r="F124" s="89">
        <v>0</v>
      </c>
      <c r="G124" s="89">
        <v>0</v>
      </c>
      <c r="H124" s="89">
        <v>0</v>
      </c>
      <c r="I124" s="764" t="s">
        <v>236</v>
      </c>
      <c r="J124" s="382" t="s">
        <v>67</v>
      </c>
      <c r="K124" s="81" t="s">
        <v>194</v>
      </c>
      <c r="L124" s="764" t="s">
        <v>42</v>
      </c>
      <c r="M124" s="441" t="s">
        <v>176</v>
      </c>
      <c r="N124" s="47"/>
      <c r="O124" s="47"/>
      <c r="P124" s="47"/>
    </row>
    <row r="125" spans="1:16" ht="51" customHeight="1">
      <c r="A125" s="532"/>
      <c r="B125" s="383"/>
      <c r="C125" s="81" t="s">
        <v>177</v>
      </c>
      <c r="D125" s="89">
        <f t="shared" si="8"/>
        <v>0</v>
      </c>
      <c r="E125" s="89">
        <v>0</v>
      </c>
      <c r="F125" s="89">
        <v>0</v>
      </c>
      <c r="G125" s="89">
        <v>0</v>
      </c>
      <c r="H125" s="89">
        <v>0</v>
      </c>
      <c r="I125" s="1099"/>
      <c r="J125" s="1053"/>
      <c r="K125" s="81" t="s">
        <v>194</v>
      </c>
      <c r="L125" s="956"/>
      <c r="M125" s="1123"/>
      <c r="N125" s="47"/>
      <c r="O125" s="47"/>
      <c r="P125" s="47"/>
    </row>
    <row r="126" spans="1:16" ht="64.5" customHeight="1">
      <c r="A126" s="533"/>
      <c r="B126" s="384"/>
      <c r="C126" s="81" t="s">
        <v>178</v>
      </c>
      <c r="D126" s="89">
        <f t="shared" si="8"/>
        <v>0</v>
      </c>
      <c r="E126" s="89">
        <v>0</v>
      </c>
      <c r="F126" s="89">
        <v>0</v>
      </c>
      <c r="G126" s="89">
        <v>0</v>
      </c>
      <c r="H126" s="89">
        <v>0</v>
      </c>
      <c r="I126" s="1100"/>
      <c r="J126" s="1054"/>
      <c r="K126" s="81" t="s">
        <v>194</v>
      </c>
      <c r="L126" s="957"/>
      <c r="M126" s="1124"/>
      <c r="N126" s="47"/>
      <c r="O126" s="47"/>
      <c r="P126" s="47"/>
    </row>
    <row r="127" spans="1:16" ht="26.25" customHeight="1">
      <c r="A127" s="441" t="s">
        <v>295</v>
      </c>
      <c r="B127" s="382" t="s">
        <v>296</v>
      </c>
      <c r="C127" s="81" t="s">
        <v>173</v>
      </c>
      <c r="D127" s="89">
        <f t="shared" si="8"/>
        <v>0</v>
      </c>
      <c r="E127" s="89">
        <v>0</v>
      </c>
      <c r="F127" s="89">
        <v>0</v>
      </c>
      <c r="G127" s="89">
        <v>0</v>
      </c>
      <c r="H127" s="89">
        <v>0</v>
      </c>
      <c r="I127" s="764" t="s">
        <v>297</v>
      </c>
      <c r="J127" s="382" t="s">
        <v>175</v>
      </c>
      <c r="K127" s="81" t="s">
        <v>194</v>
      </c>
      <c r="L127" s="764" t="s">
        <v>42</v>
      </c>
      <c r="M127" s="441" t="s">
        <v>176</v>
      </c>
      <c r="N127" s="47"/>
      <c r="O127" s="47"/>
      <c r="P127" s="47"/>
    </row>
    <row r="128" spans="1:16" ht="26.25" customHeight="1">
      <c r="A128" s="579"/>
      <c r="B128" s="524"/>
      <c r="C128" s="81" t="s">
        <v>177</v>
      </c>
      <c r="D128" s="89">
        <f t="shared" si="8"/>
        <v>0</v>
      </c>
      <c r="E128" s="89">
        <v>0</v>
      </c>
      <c r="F128" s="89">
        <v>0</v>
      </c>
      <c r="G128" s="89">
        <v>0</v>
      </c>
      <c r="H128" s="89">
        <v>0</v>
      </c>
      <c r="I128" s="1089"/>
      <c r="J128" s="1015"/>
      <c r="K128" s="81" t="s">
        <v>194</v>
      </c>
      <c r="L128" s="930"/>
      <c r="M128" s="1127"/>
      <c r="N128" s="47"/>
      <c r="O128" s="47"/>
      <c r="P128" s="47"/>
    </row>
    <row r="129" spans="1:16" ht="26.25" customHeight="1">
      <c r="A129" s="580"/>
      <c r="B129" s="525"/>
      <c r="C129" s="81" t="s">
        <v>178</v>
      </c>
      <c r="D129" s="89">
        <f t="shared" si="8"/>
        <v>0</v>
      </c>
      <c r="E129" s="89">
        <v>0</v>
      </c>
      <c r="F129" s="89">
        <v>0</v>
      </c>
      <c r="G129" s="89">
        <v>0</v>
      </c>
      <c r="H129" s="89">
        <v>0</v>
      </c>
      <c r="I129" s="1090"/>
      <c r="J129" s="1016"/>
      <c r="K129" s="81" t="s">
        <v>194</v>
      </c>
      <c r="L129" s="931"/>
      <c r="M129" s="1128"/>
      <c r="N129" s="47"/>
      <c r="O129" s="47"/>
      <c r="P129" s="47"/>
    </row>
    <row r="130" spans="1:16" ht="27" customHeight="1">
      <c r="A130" s="441" t="s">
        <v>298</v>
      </c>
      <c r="B130" s="382" t="s">
        <v>299</v>
      </c>
      <c r="C130" s="81" t="s">
        <v>173</v>
      </c>
      <c r="D130" s="89">
        <f t="shared" si="8"/>
        <v>0</v>
      </c>
      <c r="E130" s="89">
        <v>0</v>
      </c>
      <c r="F130" s="89">
        <v>0</v>
      </c>
      <c r="G130" s="89">
        <v>0</v>
      </c>
      <c r="H130" s="89">
        <v>0</v>
      </c>
      <c r="I130" s="764" t="s">
        <v>300</v>
      </c>
      <c r="J130" s="382" t="s">
        <v>67</v>
      </c>
      <c r="K130" s="81" t="s">
        <v>194</v>
      </c>
      <c r="L130" s="764" t="s">
        <v>42</v>
      </c>
      <c r="M130" s="441" t="s">
        <v>176</v>
      </c>
      <c r="N130" s="47"/>
      <c r="O130" s="47"/>
      <c r="P130" s="47"/>
    </row>
    <row r="131" spans="1:16" ht="27" customHeight="1">
      <c r="A131" s="574"/>
      <c r="B131" s="522"/>
      <c r="C131" s="81" t="s">
        <v>177</v>
      </c>
      <c r="D131" s="89">
        <f t="shared" si="8"/>
        <v>0</v>
      </c>
      <c r="E131" s="89">
        <v>0</v>
      </c>
      <c r="F131" s="89">
        <v>0</v>
      </c>
      <c r="G131" s="89">
        <v>0</v>
      </c>
      <c r="H131" s="89">
        <v>0</v>
      </c>
      <c r="I131" s="1097"/>
      <c r="J131" s="1041"/>
      <c r="K131" s="81" t="s">
        <v>194</v>
      </c>
      <c r="L131" s="954"/>
      <c r="M131" s="1073"/>
      <c r="N131" s="47"/>
      <c r="O131" s="47"/>
      <c r="P131" s="47"/>
    </row>
    <row r="132" spans="1:16" ht="27" customHeight="1">
      <c r="A132" s="575"/>
      <c r="B132" s="523"/>
      <c r="C132" s="81" t="s">
        <v>178</v>
      </c>
      <c r="D132" s="89">
        <f t="shared" si="8"/>
        <v>0</v>
      </c>
      <c r="E132" s="89">
        <v>0</v>
      </c>
      <c r="F132" s="89">
        <v>0</v>
      </c>
      <c r="G132" s="89">
        <v>0</v>
      </c>
      <c r="H132" s="89">
        <v>0</v>
      </c>
      <c r="I132" s="1098"/>
      <c r="J132" s="1042"/>
      <c r="K132" s="81" t="s">
        <v>194</v>
      </c>
      <c r="L132" s="955"/>
      <c r="M132" s="1074"/>
      <c r="N132" s="47"/>
      <c r="O132" s="47"/>
      <c r="P132" s="47"/>
    </row>
    <row r="133" spans="1:16" ht="22.5" customHeight="1">
      <c r="A133" s="441" t="s">
        <v>301</v>
      </c>
      <c r="B133" s="382" t="s">
        <v>302</v>
      </c>
      <c r="C133" s="81" t="s">
        <v>173</v>
      </c>
      <c r="D133" s="89">
        <f t="shared" si="8"/>
        <v>153.6</v>
      </c>
      <c r="E133" s="89">
        <f t="shared" ref="E133:H135" si="9">E136+E139</f>
        <v>0</v>
      </c>
      <c r="F133" s="89">
        <f t="shared" si="9"/>
        <v>0</v>
      </c>
      <c r="G133" s="89">
        <f t="shared" si="9"/>
        <v>153.6</v>
      </c>
      <c r="H133" s="89">
        <f t="shared" si="9"/>
        <v>0</v>
      </c>
      <c r="I133" s="764" t="s">
        <v>303</v>
      </c>
      <c r="J133" s="84" t="s">
        <v>194</v>
      </c>
      <c r="K133" s="81" t="s">
        <v>194</v>
      </c>
      <c r="L133" s="764" t="s">
        <v>194</v>
      </c>
      <c r="M133" s="441" t="s">
        <v>194</v>
      </c>
      <c r="N133" s="55"/>
      <c r="O133" s="47"/>
      <c r="P133" s="47"/>
    </row>
    <row r="134" spans="1:16" ht="22.5" customHeight="1">
      <c r="A134" s="566"/>
      <c r="B134" s="520"/>
      <c r="C134" s="81" t="s">
        <v>177</v>
      </c>
      <c r="D134" s="89">
        <f t="shared" si="8"/>
        <v>150</v>
      </c>
      <c r="E134" s="89">
        <f t="shared" si="9"/>
        <v>0</v>
      </c>
      <c r="F134" s="89">
        <f t="shared" si="9"/>
        <v>0</v>
      </c>
      <c r="G134" s="89">
        <f t="shared" si="9"/>
        <v>150</v>
      </c>
      <c r="H134" s="89">
        <f t="shared" si="9"/>
        <v>0</v>
      </c>
      <c r="I134" s="1241"/>
      <c r="J134" s="84" t="s">
        <v>194</v>
      </c>
      <c r="K134" s="81" t="s">
        <v>194</v>
      </c>
      <c r="L134" s="878"/>
      <c r="M134" s="1178"/>
      <c r="N134" s="47"/>
      <c r="O134" s="47"/>
      <c r="P134" s="47"/>
    </row>
    <row r="135" spans="1:16" ht="22.5" customHeight="1">
      <c r="A135" s="567"/>
      <c r="B135" s="521"/>
      <c r="C135" s="81" t="s">
        <v>178</v>
      </c>
      <c r="D135" s="89">
        <f t="shared" si="8"/>
        <v>150</v>
      </c>
      <c r="E135" s="89">
        <f t="shared" si="9"/>
        <v>0</v>
      </c>
      <c r="F135" s="89">
        <f t="shared" si="9"/>
        <v>0</v>
      </c>
      <c r="G135" s="89">
        <f t="shared" si="9"/>
        <v>150</v>
      </c>
      <c r="H135" s="89">
        <f t="shared" si="9"/>
        <v>0</v>
      </c>
      <c r="I135" s="1242"/>
      <c r="J135" s="84" t="s">
        <v>194</v>
      </c>
      <c r="K135" s="81" t="s">
        <v>194</v>
      </c>
      <c r="L135" s="879"/>
      <c r="M135" s="1179"/>
      <c r="N135" s="47"/>
      <c r="O135" s="47"/>
      <c r="P135" s="47"/>
    </row>
    <row r="136" spans="1:16" ht="32.25" customHeight="1">
      <c r="A136" s="441" t="s">
        <v>304</v>
      </c>
      <c r="B136" s="382" t="s">
        <v>305</v>
      </c>
      <c r="C136" s="81" t="s">
        <v>173</v>
      </c>
      <c r="D136" s="89">
        <f t="shared" si="8"/>
        <v>93.6</v>
      </c>
      <c r="E136" s="89">
        <v>0</v>
      </c>
      <c r="F136" s="89">
        <v>0</v>
      </c>
      <c r="G136" s="89">
        <v>93.6</v>
      </c>
      <c r="H136" s="89">
        <v>0</v>
      </c>
      <c r="I136" s="764" t="s">
        <v>306</v>
      </c>
      <c r="J136" s="382" t="s">
        <v>67</v>
      </c>
      <c r="K136" s="81">
        <v>5</v>
      </c>
      <c r="L136" s="764" t="s">
        <v>42</v>
      </c>
      <c r="M136" s="441" t="s">
        <v>176</v>
      </c>
      <c r="N136" s="47"/>
      <c r="O136" s="47"/>
      <c r="P136" s="47"/>
    </row>
    <row r="137" spans="1:16" ht="32.25" customHeight="1">
      <c r="A137" s="493"/>
      <c r="B137" s="518"/>
      <c r="C137" s="81" t="s">
        <v>177</v>
      </c>
      <c r="D137" s="89">
        <f t="shared" si="8"/>
        <v>90</v>
      </c>
      <c r="E137" s="89">
        <v>0</v>
      </c>
      <c r="F137" s="89">
        <v>0</v>
      </c>
      <c r="G137" s="89">
        <v>90</v>
      </c>
      <c r="H137" s="89">
        <v>0</v>
      </c>
      <c r="I137" s="1251"/>
      <c r="J137" s="999"/>
      <c r="K137" s="81">
        <v>5</v>
      </c>
      <c r="L137" s="928"/>
      <c r="M137" s="1239"/>
      <c r="N137" s="47"/>
      <c r="O137" s="47"/>
      <c r="P137" s="47"/>
    </row>
    <row r="138" spans="1:16" ht="32.25" customHeight="1">
      <c r="A138" s="494"/>
      <c r="B138" s="519"/>
      <c r="C138" s="81" t="s">
        <v>178</v>
      </c>
      <c r="D138" s="89">
        <f t="shared" si="8"/>
        <v>90</v>
      </c>
      <c r="E138" s="89">
        <v>0</v>
      </c>
      <c r="F138" s="89">
        <v>0</v>
      </c>
      <c r="G138" s="89">
        <v>90</v>
      </c>
      <c r="H138" s="89">
        <v>0</v>
      </c>
      <c r="I138" s="1252"/>
      <c r="J138" s="1000"/>
      <c r="K138" s="81">
        <v>5</v>
      </c>
      <c r="L138" s="929"/>
      <c r="M138" s="1240"/>
      <c r="N138" s="47"/>
      <c r="O138" s="47"/>
      <c r="P138" s="47"/>
    </row>
    <row r="139" spans="1:16" ht="33" customHeight="1">
      <c r="A139" s="441" t="s">
        <v>307</v>
      </c>
      <c r="B139" s="382" t="s">
        <v>308</v>
      </c>
      <c r="C139" s="81" t="s">
        <v>173</v>
      </c>
      <c r="D139" s="89">
        <f t="shared" si="8"/>
        <v>60</v>
      </c>
      <c r="E139" s="89">
        <v>0</v>
      </c>
      <c r="F139" s="89">
        <v>0</v>
      </c>
      <c r="G139" s="89">
        <v>60</v>
      </c>
      <c r="H139" s="89">
        <v>0</v>
      </c>
      <c r="I139" s="764" t="s">
        <v>309</v>
      </c>
      <c r="J139" s="382" t="s">
        <v>182</v>
      </c>
      <c r="K139" s="81">
        <v>10</v>
      </c>
      <c r="L139" s="764" t="s">
        <v>310</v>
      </c>
      <c r="M139" s="441" t="s">
        <v>176</v>
      </c>
      <c r="N139" s="47"/>
      <c r="O139" s="47"/>
      <c r="P139" s="47"/>
    </row>
    <row r="140" spans="1:16" ht="33" customHeight="1">
      <c r="A140" s="535"/>
      <c r="B140" s="516"/>
      <c r="C140" s="81" t="s">
        <v>177</v>
      </c>
      <c r="D140" s="89">
        <f t="shared" si="8"/>
        <v>60</v>
      </c>
      <c r="E140" s="89">
        <v>0</v>
      </c>
      <c r="F140" s="89">
        <v>0</v>
      </c>
      <c r="G140" s="89">
        <v>60</v>
      </c>
      <c r="H140" s="89">
        <v>0</v>
      </c>
      <c r="I140" s="1243"/>
      <c r="J140" s="1051"/>
      <c r="K140" s="81">
        <v>10</v>
      </c>
      <c r="L140" s="926"/>
      <c r="M140" s="1182"/>
      <c r="N140" s="47"/>
      <c r="O140" s="47"/>
      <c r="P140" s="47"/>
    </row>
    <row r="141" spans="1:16" ht="33" customHeight="1">
      <c r="A141" s="536"/>
      <c r="B141" s="517"/>
      <c r="C141" s="81" t="s">
        <v>178</v>
      </c>
      <c r="D141" s="89">
        <f t="shared" si="8"/>
        <v>60</v>
      </c>
      <c r="E141" s="89">
        <v>0</v>
      </c>
      <c r="F141" s="89">
        <v>0</v>
      </c>
      <c r="G141" s="89">
        <v>60</v>
      </c>
      <c r="H141" s="89">
        <v>0</v>
      </c>
      <c r="I141" s="1244"/>
      <c r="J141" s="1052"/>
      <c r="K141" s="81">
        <v>10</v>
      </c>
      <c r="L141" s="927"/>
      <c r="M141" s="1183"/>
      <c r="N141" s="47"/>
      <c r="O141" s="47"/>
      <c r="P141" s="47"/>
    </row>
    <row r="142" spans="1:16" ht="61.5" customHeight="1">
      <c r="A142" s="441" t="s">
        <v>311</v>
      </c>
      <c r="B142" s="382" t="s">
        <v>203</v>
      </c>
      <c r="C142" s="81" t="s">
        <v>173</v>
      </c>
      <c r="D142" s="89">
        <f t="shared" si="8"/>
        <v>1523.5</v>
      </c>
      <c r="E142" s="89">
        <v>0</v>
      </c>
      <c r="F142" s="89">
        <v>0</v>
      </c>
      <c r="G142" s="85">
        <v>1523.5</v>
      </c>
      <c r="H142" s="89">
        <v>0</v>
      </c>
      <c r="I142" s="764" t="s">
        <v>204</v>
      </c>
      <c r="J142" s="587" t="s">
        <v>67</v>
      </c>
      <c r="K142" s="81">
        <v>2</v>
      </c>
      <c r="L142" s="764" t="s">
        <v>42</v>
      </c>
      <c r="M142" s="441" t="s">
        <v>176</v>
      </c>
      <c r="N142" s="47"/>
      <c r="O142" s="47"/>
      <c r="P142" s="47"/>
    </row>
    <row r="143" spans="1:16" ht="61.5" customHeight="1">
      <c r="A143" s="491"/>
      <c r="B143" s="514"/>
      <c r="C143" s="81" t="s">
        <v>177</v>
      </c>
      <c r="D143" s="89">
        <f t="shared" si="8"/>
        <v>919.2</v>
      </c>
      <c r="E143" s="89">
        <v>0</v>
      </c>
      <c r="F143" s="89">
        <v>0</v>
      </c>
      <c r="G143" s="85">
        <v>919.2</v>
      </c>
      <c r="H143" s="89">
        <v>0</v>
      </c>
      <c r="I143" s="786"/>
      <c r="J143" s="1033"/>
      <c r="K143" s="81">
        <v>1</v>
      </c>
      <c r="L143" s="773"/>
      <c r="M143" s="1129"/>
      <c r="N143" s="47"/>
      <c r="O143" s="47"/>
      <c r="P143" s="47"/>
    </row>
    <row r="144" spans="1:16" ht="61.5" customHeight="1">
      <c r="A144" s="492"/>
      <c r="B144" s="515"/>
      <c r="C144" s="81" t="s">
        <v>178</v>
      </c>
      <c r="D144" s="89">
        <f t="shared" si="8"/>
        <v>0</v>
      </c>
      <c r="E144" s="89">
        <v>0</v>
      </c>
      <c r="F144" s="89">
        <v>0</v>
      </c>
      <c r="G144" s="89">
        <v>0</v>
      </c>
      <c r="H144" s="89">
        <v>0</v>
      </c>
      <c r="I144" s="787"/>
      <c r="J144" s="1034"/>
      <c r="K144" s="81" t="s">
        <v>194</v>
      </c>
      <c r="L144" s="774"/>
      <c r="M144" s="1130"/>
      <c r="N144" s="47"/>
      <c r="O144" s="47"/>
      <c r="P144" s="47"/>
    </row>
    <row r="145" spans="1:16" ht="20.25" customHeight="1">
      <c r="A145" s="508" t="s">
        <v>186</v>
      </c>
      <c r="B145" s="509"/>
      <c r="C145" s="87" t="s">
        <v>173</v>
      </c>
      <c r="D145" s="91">
        <f t="shared" si="8"/>
        <v>1208375.3</v>
      </c>
      <c r="E145" s="91">
        <f>E46+E70+E73+E76+E112+E115+E121+E124+E127+E130+E133+E142</f>
        <v>49142.5</v>
      </c>
      <c r="F145" s="91">
        <f>F46+F70+F73+F76+F112+F115+F121+F124+F127+F130+F133+F142</f>
        <v>945373.20000000007</v>
      </c>
      <c r="G145" s="91">
        <f>G46+G70+G73+G76+G112+G115+G121+G124+G127+G130+G133+G142</f>
        <v>203859.6</v>
      </c>
      <c r="H145" s="91">
        <f>H46+H70+H73+H76+H112+H115+H121+H124+H127+H130+H133+H142</f>
        <v>10000</v>
      </c>
      <c r="I145" s="761" t="s">
        <v>187</v>
      </c>
      <c r="J145" s="761" t="s">
        <v>187</v>
      </c>
      <c r="K145" s="761" t="s">
        <v>187</v>
      </c>
      <c r="L145" s="761" t="s">
        <v>187</v>
      </c>
      <c r="M145" s="761" t="s">
        <v>187</v>
      </c>
      <c r="N145" s="47"/>
      <c r="O145" s="47"/>
      <c r="P145" s="47"/>
    </row>
    <row r="146" spans="1:16" ht="20.25" customHeight="1">
      <c r="A146" s="510"/>
      <c r="B146" s="511"/>
      <c r="C146" s="87" t="s">
        <v>177</v>
      </c>
      <c r="D146" s="91">
        <f t="shared" si="8"/>
        <v>1261334.4000000001</v>
      </c>
      <c r="E146" s="91">
        <f>E47+E71+E74+E77+E113+E116+E122+E125+E128+E131+E134+E143</f>
        <v>47411.6</v>
      </c>
      <c r="F146" s="91">
        <f>F47+F71+F74+F77+F113+F117+F122+F125+F128+F131+F134+F143</f>
        <v>1000712.0000000001</v>
      </c>
      <c r="G146" s="91">
        <f>G47+G71+G74+G77+G113+G116+G122+G125+G128+G131+G134+G143</f>
        <v>203210.80000000002</v>
      </c>
      <c r="H146" s="91">
        <f>H47+H71+H74+H77+H113+H116+H122+H125+H128+H131+H134+H143</f>
        <v>10000</v>
      </c>
      <c r="I146" s="1031"/>
      <c r="J146" s="1043"/>
      <c r="K146" s="1267"/>
      <c r="L146" s="964"/>
      <c r="M146" s="1269"/>
      <c r="N146" s="47"/>
      <c r="O146" s="47"/>
      <c r="P146" s="47"/>
    </row>
    <row r="147" spans="1:16" ht="20.25" customHeight="1">
      <c r="A147" s="512"/>
      <c r="B147" s="513"/>
      <c r="C147" s="87" t="s">
        <v>178</v>
      </c>
      <c r="D147" s="91">
        <f t="shared" si="8"/>
        <v>1280719.0999999999</v>
      </c>
      <c r="E147" s="91">
        <f>E48+E72+E75+E78+E114+E117+E123+E126+E129+E132+E135+E144</f>
        <v>47334.400000000001</v>
      </c>
      <c r="F147" s="91">
        <f>F48+F72+F75+F78+F114+F119+F123+F126+F129+F132+F135+F144</f>
        <v>1020647.7</v>
      </c>
      <c r="G147" s="91">
        <f>G48+G72+G75+G78+G114+G117+G123+G126+G129+G132+G135+G144</f>
        <v>202737</v>
      </c>
      <c r="H147" s="91">
        <f>H48+H72+H75+H78+H114+H117+H123+H126+H129+H132+H135+H144</f>
        <v>10000</v>
      </c>
      <c r="I147" s="1032"/>
      <c r="J147" s="1044"/>
      <c r="K147" s="1268"/>
      <c r="L147" s="965"/>
      <c r="M147" s="1270"/>
      <c r="N147" s="47"/>
      <c r="O147" s="47"/>
      <c r="P147" s="47"/>
    </row>
    <row r="148" spans="1:16" ht="54" customHeight="1">
      <c r="A148" s="714" t="s">
        <v>312</v>
      </c>
      <c r="B148" s="1293"/>
      <c r="C148" s="1294"/>
      <c r="D148" s="1295"/>
      <c r="E148" s="1296"/>
      <c r="F148" s="1297"/>
      <c r="G148" s="1298"/>
      <c r="H148" s="1299"/>
      <c r="I148" s="1300"/>
      <c r="J148" s="1301"/>
      <c r="K148" s="1302"/>
      <c r="L148" s="1303"/>
      <c r="M148" s="1304"/>
      <c r="N148" s="47"/>
      <c r="O148" s="47"/>
      <c r="P148" s="47"/>
    </row>
    <row r="149" spans="1:16" ht="18" customHeight="1">
      <c r="A149" s="441" t="s">
        <v>73</v>
      </c>
      <c r="B149" s="714" t="s">
        <v>375</v>
      </c>
      <c r="C149" s="1282"/>
      <c r="D149" s="1283"/>
      <c r="E149" s="1284"/>
      <c r="F149" s="1285"/>
      <c r="G149" s="1286"/>
      <c r="H149" s="1287"/>
      <c r="I149" s="1288"/>
      <c r="J149" s="1289"/>
      <c r="K149" s="1290"/>
      <c r="L149" s="1291"/>
      <c r="M149" s="1292"/>
      <c r="N149" s="47"/>
      <c r="O149" s="47"/>
      <c r="P149" s="47"/>
    </row>
    <row r="150" spans="1:16" ht="18" customHeight="1">
      <c r="A150" s="490"/>
      <c r="B150" s="714" t="s">
        <v>218</v>
      </c>
      <c r="C150" s="1271"/>
      <c r="D150" s="1272"/>
      <c r="E150" s="1273"/>
      <c r="F150" s="1274"/>
      <c r="G150" s="1275"/>
      <c r="H150" s="1276"/>
      <c r="I150" s="1277"/>
      <c r="J150" s="1278"/>
      <c r="K150" s="1279"/>
      <c r="L150" s="1280"/>
      <c r="M150" s="1281"/>
      <c r="N150" s="47"/>
      <c r="O150" s="47"/>
      <c r="P150" s="47"/>
    </row>
    <row r="151" spans="1:16" ht="35.25" customHeight="1">
      <c r="A151" s="441" t="s">
        <v>75</v>
      </c>
      <c r="B151" s="382" t="s">
        <v>313</v>
      </c>
      <c r="C151" s="81" t="s">
        <v>173</v>
      </c>
      <c r="D151" s="85">
        <f t="shared" ref="D151:D174" si="10">SUM(E151:H151)</f>
        <v>70609.600000000006</v>
      </c>
      <c r="E151" s="85">
        <v>0</v>
      </c>
      <c r="F151" s="85">
        <v>0</v>
      </c>
      <c r="G151" s="85">
        <f>87572.6-19463</f>
        <v>68109.600000000006</v>
      </c>
      <c r="H151" s="85">
        <v>2500</v>
      </c>
      <c r="I151" s="764" t="s">
        <v>314</v>
      </c>
      <c r="J151" s="382" t="s">
        <v>182</v>
      </c>
      <c r="K151" s="81">
        <v>5972</v>
      </c>
      <c r="L151" s="587" t="s">
        <v>42</v>
      </c>
      <c r="M151" s="441" t="s">
        <v>315</v>
      </c>
      <c r="N151" s="47"/>
      <c r="O151" s="47"/>
      <c r="P151" s="47"/>
    </row>
    <row r="152" spans="1:16" ht="35.25" customHeight="1">
      <c r="A152" s="570"/>
      <c r="B152" s="506"/>
      <c r="C152" s="81" t="s">
        <v>177</v>
      </c>
      <c r="D152" s="85">
        <f t="shared" si="10"/>
        <v>69237.5</v>
      </c>
      <c r="E152" s="85">
        <v>0</v>
      </c>
      <c r="F152" s="85">
        <v>0</v>
      </c>
      <c r="G152" s="85">
        <f>87572.6-20835.1</f>
        <v>66737.5</v>
      </c>
      <c r="H152" s="85">
        <v>2500</v>
      </c>
      <c r="I152" s="1029"/>
      <c r="J152" s="1265"/>
      <c r="K152" s="81">
        <v>5972</v>
      </c>
      <c r="L152" s="889"/>
      <c r="M152" s="1208"/>
      <c r="N152" s="47"/>
      <c r="O152" s="59"/>
      <c r="P152" s="47"/>
    </row>
    <row r="153" spans="1:16" ht="35.25" customHeight="1">
      <c r="A153" s="571"/>
      <c r="B153" s="507"/>
      <c r="C153" s="81" t="s">
        <v>178</v>
      </c>
      <c r="D153" s="85">
        <f t="shared" si="10"/>
        <v>69237.5</v>
      </c>
      <c r="E153" s="85">
        <v>0</v>
      </c>
      <c r="F153" s="85">
        <v>0</v>
      </c>
      <c r="G153" s="85">
        <f>87572.6-20835.1</f>
        <v>66737.5</v>
      </c>
      <c r="H153" s="85">
        <v>2500</v>
      </c>
      <c r="I153" s="1030"/>
      <c r="J153" s="1266"/>
      <c r="K153" s="81">
        <v>5972</v>
      </c>
      <c r="L153" s="890"/>
      <c r="M153" s="1209"/>
      <c r="N153" s="47"/>
      <c r="O153" s="59"/>
      <c r="P153" s="47"/>
    </row>
    <row r="154" spans="1:16" ht="24" customHeight="1">
      <c r="A154" s="441" t="s">
        <v>316</v>
      </c>
      <c r="B154" s="382" t="s">
        <v>317</v>
      </c>
      <c r="C154" s="81" t="s">
        <v>173</v>
      </c>
      <c r="D154" s="85">
        <f t="shared" si="10"/>
        <v>22511</v>
      </c>
      <c r="E154" s="85">
        <v>0</v>
      </c>
      <c r="F154" s="85">
        <v>0</v>
      </c>
      <c r="G154" s="85">
        <f>3048+19463</f>
        <v>22511</v>
      </c>
      <c r="H154" s="85">
        <v>0</v>
      </c>
      <c r="I154" s="764" t="s">
        <v>318</v>
      </c>
      <c r="J154" s="382" t="s">
        <v>182</v>
      </c>
      <c r="K154" s="81">
        <v>5106</v>
      </c>
      <c r="L154" s="764" t="s">
        <v>42</v>
      </c>
      <c r="M154" s="441" t="s">
        <v>315</v>
      </c>
      <c r="N154" s="47"/>
      <c r="O154" s="47"/>
      <c r="P154" s="47"/>
    </row>
    <row r="155" spans="1:16" ht="24" customHeight="1">
      <c r="A155" s="488"/>
      <c r="B155" s="504"/>
      <c r="C155" s="81" t="s">
        <v>177</v>
      </c>
      <c r="D155" s="85">
        <f t="shared" si="10"/>
        <v>24072.1</v>
      </c>
      <c r="E155" s="85">
        <v>0</v>
      </c>
      <c r="F155" s="85">
        <v>0</v>
      </c>
      <c r="G155" s="85">
        <f>3237+20835.1</f>
        <v>24072.1</v>
      </c>
      <c r="H155" s="85">
        <v>0</v>
      </c>
      <c r="I155" s="1263"/>
      <c r="J155" s="1035"/>
      <c r="K155" s="81">
        <v>5106</v>
      </c>
      <c r="L155" s="924"/>
      <c r="M155" s="1192"/>
      <c r="N155" s="47"/>
      <c r="O155" s="47"/>
      <c r="P155" s="47"/>
    </row>
    <row r="156" spans="1:16" ht="24" customHeight="1">
      <c r="A156" s="489"/>
      <c r="B156" s="505"/>
      <c r="C156" s="81" t="s">
        <v>178</v>
      </c>
      <c r="D156" s="85">
        <f t="shared" si="10"/>
        <v>24072.1</v>
      </c>
      <c r="E156" s="85">
        <v>0</v>
      </c>
      <c r="F156" s="85">
        <v>0</v>
      </c>
      <c r="G156" s="85">
        <f>3237+20835.1</f>
        <v>24072.1</v>
      </c>
      <c r="H156" s="85">
        <v>0</v>
      </c>
      <c r="I156" s="1264"/>
      <c r="J156" s="1036"/>
      <c r="K156" s="81">
        <v>5106</v>
      </c>
      <c r="L156" s="925"/>
      <c r="M156" s="1193"/>
      <c r="N156" s="47"/>
      <c r="O156" s="47"/>
      <c r="P156" s="47"/>
    </row>
    <row r="157" spans="1:16" ht="36" customHeight="1">
      <c r="A157" s="441" t="s">
        <v>84</v>
      </c>
      <c r="B157" s="382" t="s">
        <v>229</v>
      </c>
      <c r="C157" s="81" t="s">
        <v>173</v>
      </c>
      <c r="D157" s="85">
        <f t="shared" si="10"/>
        <v>365.7</v>
      </c>
      <c r="E157" s="85">
        <v>0</v>
      </c>
      <c r="F157" s="85">
        <v>365.7</v>
      </c>
      <c r="G157" s="85">
        <v>0</v>
      </c>
      <c r="H157" s="85">
        <v>0</v>
      </c>
      <c r="I157" s="764" t="s">
        <v>230</v>
      </c>
      <c r="J157" s="382" t="s">
        <v>182</v>
      </c>
      <c r="K157" s="81">
        <v>24</v>
      </c>
      <c r="L157" s="764" t="s">
        <v>42</v>
      </c>
      <c r="M157" s="441" t="s">
        <v>315</v>
      </c>
      <c r="N157" s="47"/>
      <c r="O157" s="47"/>
      <c r="P157" s="47"/>
    </row>
    <row r="158" spans="1:16" ht="36" customHeight="1">
      <c r="A158" s="568"/>
      <c r="B158" s="502"/>
      <c r="C158" s="81" t="s">
        <v>177</v>
      </c>
      <c r="D158" s="85">
        <f t="shared" si="10"/>
        <v>380.3</v>
      </c>
      <c r="E158" s="85">
        <v>0</v>
      </c>
      <c r="F158" s="85">
        <v>380.3</v>
      </c>
      <c r="G158" s="85">
        <v>0</v>
      </c>
      <c r="H158" s="85">
        <v>0</v>
      </c>
      <c r="I158" s="1261"/>
      <c r="J158" s="1025"/>
      <c r="K158" s="81">
        <v>26</v>
      </c>
      <c r="L158" s="962"/>
      <c r="M158" s="1194"/>
      <c r="N158" s="47"/>
      <c r="O158" s="47"/>
      <c r="P158" s="47"/>
    </row>
    <row r="159" spans="1:16" ht="36" customHeight="1">
      <c r="A159" s="569"/>
      <c r="B159" s="503"/>
      <c r="C159" s="81" t="s">
        <v>178</v>
      </c>
      <c r="D159" s="85">
        <f t="shared" si="10"/>
        <v>427.1</v>
      </c>
      <c r="E159" s="85">
        <v>0</v>
      </c>
      <c r="F159" s="85">
        <v>427.1</v>
      </c>
      <c r="G159" s="85">
        <v>0</v>
      </c>
      <c r="H159" s="85">
        <v>0</v>
      </c>
      <c r="I159" s="1262"/>
      <c r="J159" s="1026"/>
      <c r="K159" s="81">
        <v>27</v>
      </c>
      <c r="L159" s="963"/>
      <c r="M159" s="1195"/>
      <c r="N159" s="47"/>
      <c r="O159" s="47"/>
      <c r="P159" s="47"/>
    </row>
    <row r="160" spans="1:16" ht="27.75" customHeight="1">
      <c r="A160" s="441" t="s">
        <v>88</v>
      </c>
      <c r="B160" s="382" t="s">
        <v>232</v>
      </c>
      <c r="C160" s="81" t="s">
        <v>173</v>
      </c>
      <c r="D160" s="85">
        <f t="shared" si="10"/>
        <v>0</v>
      </c>
      <c r="E160" s="85">
        <v>0</v>
      </c>
      <c r="F160" s="85">
        <v>0</v>
      </c>
      <c r="G160" s="85">
        <v>0</v>
      </c>
      <c r="H160" s="85">
        <v>0</v>
      </c>
      <c r="I160" s="764" t="s">
        <v>292</v>
      </c>
      <c r="J160" s="382" t="s">
        <v>67</v>
      </c>
      <c r="K160" s="81" t="s">
        <v>194</v>
      </c>
      <c r="L160" s="764" t="s">
        <v>42</v>
      </c>
      <c r="M160" s="441" t="s">
        <v>315</v>
      </c>
      <c r="N160" s="55"/>
      <c r="O160" s="47"/>
      <c r="P160" s="47"/>
    </row>
    <row r="161" spans="1:16" ht="27.75" customHeight="1">
      <c r="A161" s="1309"/>
      <c r="B161" s="500"/>
      <c r="C161" s="81" t="s">
        <v>177</v>
      </c>
      <c r="D161" s="85">
        <f t="shared" si="10"/>
        <v>0</v>
      </c>
      <c r="E161" s="85">
        <v>0</v>
      </c>
      <c r="F161" s="85">
        <v>0</v>
      </c>
      <c r="G161" s="85">
        <v>0</v>
      </c>
      <c r="H161" s="85">
        <v>0</v>
      </c>
      <c r="I161" s="1313"/>
      <c r="J161" s="1323"/>
      <c r="K161" s="81" t="s">
        <v>194</v>
      </c>
      <c r="L161" s="767"/>
      <c r="M161" s="1196"/>
      <c r="N161" s="47"/>
      <c r="O161" s="47"/>
      <c r="P161" s="47"/>
    </row>
    <row r="162" spans="1:16" ht="27.75" customHeight="1">
      <c r="A162" s="1310"/>
      <c r="B162" s="501"/>
      <c r="C162" s="81" t="s">
        <v>178</v>
      </c>
      <c r="D162" s="85">
        <f t="shared" si="10"/>
        <v>0</v>
      </c>
      <c r="E162" s="85">
        <v>0</v>
      </c>
      <c r="F162" s="85">
        <v>0</v>
      </c>
      <c r="G162" s="85">
        <v>0</v>
      </c>
      <c r="H162" s="85">
        <v>0</v>
      </c>
      <c r="I162" s="1314"/>
      <c r="J162" s="1324"/>
      <c r="K162" s="81" t="s">
        <v>194</v>
      </c>
      <c r="L162" s="768"/>
      <c r="M162" s="1197"/>
      <c r="N162" s="47"/>
      <c r="O162" s="47"/>
      <c r="P162" s="47"/>
    </row>
    <row r="163" spans="1:16" ht="57.75" customHeight="1">
      <c r="A163" s="441" t="s">
        <v>91</v>
      </c>
      <c r="B163" s="382" t="s">
        <v>319</v>
      </c>
      <c r="C163" s="81" t="s">
        <v>173</v>
      </c>
      <c r="D163" s="85">
        <f t="shared" si="10"/>
        <v>0</v>
      </c>
      <c r="E163" s="85">
        <v>0</v>
      </c>
      <c r="F163" s="85">
        <v>0</v>
      </c>
      <c r="G163" s="85">
        <v>0</v>
      </c>
      <c r="H163" s="85">
        <v>0</v>
      </c>
      <c r="I163" s="764" t="s">
        <v>320</v>
      </c>
      <c r="J163" s="382" t="s">
        <v>67</v>
      </c>
      <c r="K163" s="81" t="s">
        <v>194</v>
      </c>
      <c r="L163" s="764" t="s">
        <v>42</v>
      </c>
      <c r="M163" s="441" t="s">
        <v>315</v>
      </c>
      <c r="N163" s="47"/>
      <c r="O163" s="47"/>
      <c r="P163" s="47"/>
    </row>
    <row r="164" spans="1:16" ht="57.75" customHeight="1">
      <c r="A164" s="1219"/>
      <c r="B164" s="1221"/>
      <c r="C164" s="81" t="s">
        <v>177</v>
      </c>
      <c r="D164" s="85">
        <f t="shared" si="10"/>
        <v>0</v>
      </c>
      <c r="E164" s="85">
        <v>0</v>
      </c>
      <c r="F164" s="85">
        <v>0</v>
      </c>
      <c r="G164" s="85">
        <v>0</v>
      </c>
      <c r="H164" s="85">
        <v>0</v>
      </c>
      <c r="I164" s="1027"/>
      <c r="J164" s="1321"/>
      <c r="K164" s="81" t="s">
        <v>194</v>
      </c>
      <c r="L164" s="922"/>
      <c r="M164" s="1225"/>
      <c r="N164" s="47"/>
      <c r="O164" s="47"/>
      <c r="P164" s="47"/>
    </row>
    <row r="165" spans="1:16" ht="57.75" customHeight="1">
      <c r="A165" s="1220"/>
      <c r="B165" s="1222"/>
      <c r="C165" s="81" t="s">
        <v>178</v>
      </c>
      <c r="D165" s="85">
        <f t="shared" si="10"/>
        <v>0</v>
      </c>
      <c r="E165" s="85">
        <v>0</v>
      </c>
      <c r="F165" s="85">
        <v>0</v>
      </c>
      <c r="G165" s="85">
        <v>0</v>
      </c>
      <c r="H165" s="85">
        <v>0</v>
      </c>
      <c r="I165" s="1028"/>
      <c r="J165" s="1322"/>
      <c r="K165" s="81" t="s">
        <v>194</v>
      </c>
      <c r="L165" s="923"/>
      <c r="M165" s="1226"/>
      <c r="N165" s="47"/>
      <c r="O165" s="47"/>
      <c r="P165" s="47"/>
    </row>
    <row r="166" spans="1:16" ht="26.25" customHeight="1">
      <c r="A166" s="441" t="s">
        <v>95</v>
      </c>
      <c r="B166" s="382" t="s">
        <v>238</v>
      </c>
      <c r="C166" s="81" t="s">
        <v>173</v>
      </c>
      <c r="D166" s="85">
        <f t="shared" si="10"/>
        <v>0</v>
      </c>
      <c r="E166" s="85">
        <v>0</v>
      </c>
      <c r="F166" s="85">
        <v>0</v>
      </c>
      <c r="G166" s="85">
        <v>0</v>
      </c>
      <c r="H166" s="85">
        <v>0</v>
      </c>
      <c r="I166" s="764" t="s">
        <v>321</v>
      </c>
      <c r="J166" s="382" t="s">
        <v>67</v>
      </c>
      <c r="K166" s="81" t="s">
        <v>194</v>
      </c>
      <c r="L166" s="764" t="s">
        <v>42</v>
      </c>
      <c r="M166" s="441" t="s">
        <v>315</v>
      </c>
      <c r="N166" s="47"/>
      <c r="O166" s="47"/>
      <c r="P166" s="47"/>
    </row>
    <row r="167" spans="1:16" ht="26.25" customHeight="1">
      <c r="A167" s="1305"/>
      <c r="B167" s="1307"/>
      <c r="C167" s="81" t="s">
        <v>177</v>
      </c>
      <c r="D167" s="85">
        <f t="shared" si="10"/>
        <v>0</v>
      </c>
      <c r="E167" s="85">
        <v>0</v>
      </c>
      <c r="F167" s="85">
        <v>0</v>
      </c>
      <c r="G167" s="85">
        <v>0</v>
      </c>
      <c r="H167" s="85">
        <v>0</v>
      </c>
      <c r="I167" s="1311"/>
      <c r="J167" s="1319"/>
      <c r="K167" s="81" t="s">
        <v>194</v>
      </c>
      <c r="L167" s="1327"/>
      <c r="M167" s="1198"/>
      <c r="N167" s="47"/>
      <c r="O167" s="47"/>
      <c r="P167" s="47"/>
    </row>
    <row r="168" spans="1:16" ht="26.25" customHeight="1">
      <c r="A168" s="1306"/>
      <c r="B168" s="1308"/>
      <c r="C168" s="81" t="s">
        <v>178</v>
      </c>
      <c r="D168" s="85">
        <f t="shared" si="10"/>
        <v>0</v>
      </c>
      <c r="E168" s="85">
        <v>0</v>
      </c>
      <c r="F168" s="85">
        <v>0</v>
      </c>
      <c r="G168" s="85">
        <v>0</v>
      </c>
      <c r="H168" s="85">
        <v>0</v>
      </c>
      <c r="I168" s="1312"/>
      <c r="J168" s="1320"/>
      <c r="K168" s="81" t="s">
        <v>194</v>
      </c>
      <c r="L168" s="1328"/>
      <c r="M168" s="1199"/>
      <c r="N168" s="47"/>
      <c r="O168" s="47"/>
      <c r="P168" s="47"/>
    </row>
    <row r="169" spans="1:16" ht="42" customHeight="1">
      <c r="A169" s="441" t="s">
        <v>98</v>
      </c>
      <c r="B169" s="382" t="s">
        <v>322</v>
      </c>
      <c r="C169" s="81" t="s">
        <v>173</v>
      </c>
      <c r="D169" s="85">
        <f t="shared" si="10"/>
        <v>1777.2</v>
      </c>
      <c r="E169" s="85">
        <v>0</v>
      </c>
      <c r="F169" s="85">
        <v>0</v>
      </c>
      <c r="G169" s="85">
        <v>1777.2</v>
      </c>
      <c r="H169" s="85">
        <v>0</v>
      </c>
      <c r="I169" s="764" t="s">
        <v>323</v>
      </c>
      <c r="J169" s="382" t="s">
        <v>324</v>
      </c>
      <c r="K169" s="81">
        <v>300</v>
      </c>
      <c r="L169" s="764" t="s">
        <v>42</v>
      </c>
      <c r="M169" s="441" t="s">
        <v>315</v>
      </c>
      <c r="N169" s="47"/>
      <c r="O169" s="47"/>
      <c r="P169" s="47"/>
    </row>
    <row r="170" spans="1:16" ht="42" customHeight="1">
      <c r="A170" s="1210"/>
      <c r="B170" s="1212"/>
      <c r="C170" s="81" t="s">
        <v>177</v>
      </c>
      <c r="D170" s="85">
        <f t="shared" si="10"/>
        <v>0</v>
      </c>
      <c r="E170" s="85">
        <v>0</v>
      </c>
      <c r="F170" s="85">
        <v>0</v>
      </c>
      <c r="G170" s="85">
        <v>0</v>
      </c>
      <c r="H170" s="85">
        <v>0</v>
      </c>
      <c r="I170" s="1329"/>
      <c r="J170" s="1317"/>
      <c r="K170" s="81" t="s">
        <v>194</v>
      </c>
      <c r="L170" s="876"/>
      <c r="M170" s="1202"/>
      <c r="N170" s="47"/>
      <c r="O170" s="47"/>
      <c r="P170" s="47"/>
    </row>
    <row r="171" spans="1:16" ht="42" customHeight="1">
      <c r="A171" s="1211"/>
      <c r="B171" s="1213"/>
      <c r="C171" s="81" t="s">
        <v>178</v>
      </c>
      <c r="D171" s="85">
        <f t="shared" si="10"/>
        <v>0</v>
      </c>
      <c r="E171" s="85">
        <v>0</v>
      </c>
      <c r="F171" s="85">
        <v>0</v>
      </c>
      <c r="G171" s="85">
        <v>0</v>
      </c>
      <c r="H171" s="85">
        <v>0</v>
      </c>
      <c r="I171" s="1330"/>
      <c r="J171" s="1318"/>
      <c r="K171" s="81" t="s">
        <v>194</v>
      </c>
      <c r="L171" s="877"/>
      <c r="M171" s="1203"/>
      <c r="N171" s="47"/>
      <c r="O171" s="47"/>
      <c r="P171" s="47"/>
    </row>
    <row r="172" spans="1:16" ht="18" customHeight="1">
      <c r="A172" s="508" t="s">
        <v>186</v>
      </c>
      <c r="B172" s="1357"/>
      <c r="C172" s="87" t="s">
        <v>173</v>
      </c>
      <c r="D172" s="88">
        <f t="shared" si="10"/>
        <v>95263.5</v>
      </c>
      <c r="E172" s="88">
        <f t="shared" ref="E172:H174" si="11">E151+E154+E157+E160+E163+E166+E169</f>
        <v>0</v>
      </c>
      <c r="F172" s="88">
        <f t="shared" si="11"/>
        <v>365.7</v>
      </c>
      <c r="G172" s="88">
        <f t="shared" si="11"/>
        <v>92397.8</v>
      </c>
      <c r="H172" s="88">
        <f t="shared" si="11"/>
        <v>2500</v>
      </c>
      <c r="I172" s="761" t="s">
        <v>187</v>
      </c>
      <c r="J172" s="761" t="s">
        <v>187</v>
      </c>
      <c r="K172" s="761" t="s">
        <v>187</v>
      </c>
      <c r="L172" s="761" t="s">
        <v>187</v>
      </c>
      <c r="M172" s="761" t="s">
        <v>187</v>
      </c>
      <c r="N172" s="47"/>
      <c r="O172" s="47"/>
      <c r="P172" s="47"/>
    </row>
    <row r="173" spans="1:16" ht="18" customHeight="1">
      <c r="A173" s="1358"/>
      <c r="B173" s="1359"/>
      <c r="C173" s="87" t="s">
        <v>177</v>
      </c>
      <c r="D173" s="88">
        <f t="shared" si="10"/>
        <v>93689.900000000009</v>
      </c>
      <c r="E173" s="88">
        <f t="shared" si="11"/>
        <v>0</v>
      </c>
      <c r="F173" s="88">
        <f t="shared" si="11"/>
        <v>380.3</v>
      </c>
      <c r="G173" s="88">
        <f t="shared" si="11"/>
        <v>90809.600000000006</v>
      </c>
      <c r="H173" s="88">
        <f t="shared" si="11"/>
        <v>2500</v>
      </c>
      <c r="I173" s="1349"/>
      <c r="J173" s="1347"/>
      <c r="K173" s="1345"/>
      <c r="L173" s="769"/>
      <c r="M173" s="1200"/>
      <c r="N173" s="47"/>
      <c r="O173" s="47"/>
      <c r="P173" s="47"/>
    </row>
    <row r="174" spans="1:16" ht="18" customHeight="1">
      <c r="A174" s="1360"/>
      <c r="B174" s="1361"/>
      <c r="C174" s="87" t="s">
        <v>178</v>
      </c>
      <c r="D174" s="88">
        <f t="shared" si="10"/>
        <v>93736.700000000012</v>
      </c>
      <c r="E174" s="88">
        <f t="shared" si="11"/>
        <v>0</v>
      </c>
      <c r="F174" s="88">
        <f t="shared" si="11"/>
        <v>427.1</v>
      </c>
      <c r="G174" s="88">
        <f t="shared" si="11"/>
        <v>90809.600000000006</v>
      </c>
      <c r="H174" s="88">
        <f t="shared" si="11"/>
        <v>2500</v>
      </c>
      <c r="I174" s="1350"/>
      <c r="J174" s="1348"/>
      <c r="K174" s="1346"/>
      <c r="L174" s="770"/>
      <c r="M174" s="1201"/>
      <c r="N174" s="47"/>
      <c r="O174" s="47"/>
      <c r="P174" s="47"/>
    </row>
    <row r="175" spans="1:16" ht="27.75" customHeight="1">
      <c r="A175" s="714" t="s">
        <v>325</v>
      </c>
      <c r="B175" s="1333"/>
      <c r="C175" s="1334"/>
      <c r="D175" s="1335"/>
      <c r="E175" s="1336"/>
      <c r="F175" s="1337"/>
      <c r="G175" s="1338"/>
      <c r="H175" s="1339"/>
      <c r="I175" s="1340"/>
      <c r="J175" s="1341"/>
      <c r="K175" s="1342"/>
      <c r="L175" s="1343"/>
      <c r="M175" s="1344"/>
      <c r="N175" s="47"/>
      <c r="O175" s="47"/>
      <c r="P175" s="47"/>
    </row>
    <row r="176" spans="1:16" ht="17.25" customHeight="1">
      <c r="A176" s="441" t="s">
        <v>326</v>
      </c>
      <c r="B176" s="714" t="s">
        <v>376</v>
      </c>
      <c r="C176" s="1417"/>
      <c r="D176" s="1418"/>
      <c r="E176" s="1419"/>
      <c r="F176" s="1420"/>
      <c r="G176" s="1421"/>
      <c r="H176" s="1422"/>
      <c r="I176" s="1423"/>
      <c r="J176" s="1424"/>
      <c r="K176" s="1425"/>
      <c r="L176" s="1426"/>
      <c r="M176" s="1427"/>
      <c r="N176" s="47"/>
      <c r="O176" s="47"/>
      <c r="P176" s="47"/>
    </row>
    <row r="177" spans="1:16" ht="17.25" customHeight="1">
      <c r="A177" s="1356"/>
      <c r="B177" s="714" t="s">
        <v>218</v>
      </c>
      <c r="C177" s="1406"/>
      <c r="D177" s="1407"/>
      <c r="E177" s="1408"/>
      <c r="F177" s="1409"/>
      <c r="G177" s="1410"/>
      <c r="H177" s="1411"/>
      <c r="I177" s="1412"/>
      <c r="J177" s="1413"/>
      <c r="K177" s="1414"/>
      <c r="L177" s="1415"/>
      <c r="M177" s="1416"/>
      <c r="N177" s="47"/>
      <c r="O177" s="47"/>
      <c r="P177" s="47"/>
    </row>
    <row r="178" spans="1:16" ht="26.25" customHeight="1">
      <c r="A178" s="441" t="s">
        <v>327</v>
      </c>
      <c r="B178" s="1351" t="s">
        <v>328</v>
      </c>
      <c r="C178" s="81" t="s">
        <v>173</v>
      </c>
      <c r="D178" s="85">
        <f t="shared" ref="D178:D183" si="12">SUM(E178:H178)</f>
        <v>15362</v>
      </c>
      <c r="E178" s="85">
        <v>0</v>
      </c>
      <c r="F178" s="85">
        <v>0</v>
      </c>
      <c r="G178" s="85">
        <v>15362</v>
      </c>
      <c r="H178" s="85">
        <v>0</v>
      </c>
      <c r="I178" s="764" t="s">
        <v>329</v>
      </c>
      <c r="J178" s="382" t="s">
        <v>194</v>
      </c>
      <c r="K178" s="81" t="s">
        <v>194</v>
      </c>
      <c r="L178" s="382" t="s">
        <v>194</v>
      </c>
      <c r="M178" s="1351" t="s">
        <v>330</v>
      </c>
      <c r="N178" s="47"/>
      <c r="O178" s="47"/>
      <c r="P178" s="47"/>
    </row>
    <row r="179" spans="1:16" ht="26.25" customHeight="1">
      <c r="A179" s="1354"/>
      <c r="B179" s="1352"/>
      <c r="C179" s="81" t="s">
        <v>177</v>
      </c>
      <c r="D179" s="85">
        <f t="shared" si="12"/>
        <v>16056.5</v>
      </c>
      <c r="E179" s="85">
        <v>0</v>
      </c>
      <c r="F179" s="85">
        <v>0</v>
      </c>
      <c r="G179" s="85">
        <v>16056.5</v>
      </c>
      <c r="H179" s="85">
        <v>0</v>
      </c>
      <c r="I179" s="1404"/>
      <c r="J179" s="1402"/>
      <c r="K179" s="81" t="s">
        <v>194</v>
      </c>
      <c r="L179" s="893"/>
      <c r="M179" s="1400"/>
      <c r="N179" s="47"/>
      <c r="O179" s="47"/>
      <c r="P179" s="47"/>
    </row>
    <row r="180" spans="1:16" ht="26.25" customHeight="1">
      <c r="A180" s="1355"/>
      <c r="B180" s="1353"/>
      <c r="C180" s="81" t="s">
        <v>178</v>
      </c>
      <c r="D180" s="85">
        <f t="shared" si="12"/>
        <v>16056.5</v>
      </c>
      <c r="E180" s="85">
        <v>0</v>
      </c>
      <c r="F180" s="85">
        <v>0</v>
      </c>
      <c r="G180" s="85">
        <v>16056.5</v>
      </c>
      <c r="H180" s="85">
        <v>0</v>
      </c>
      <c r="I180" s="1405"/>
      <c r="J180" s="1403"/>
      <c r="K180" s="81" t="s">
        <v>194</v>
      </c>
      <c r="L180" s="894"/>
      <c r="M180" s="1401"/>
      <c r="N180" s="47"/>
      <c r="O180" s="47"/>
      <c r="P180" s="47"/>
    </row>
    <row r="181" spans="1:16" ht="20.25" customHeight="1">
      <c r="A181" s="508" t="s">
        <v>186</v>
      </c>
      <c r="B181" s="1214"/>
      <c r="C181" s="87" t="s">
        <v>173</v>
      </c>
      <c r="D181" s="88">
        <f t="shared" si="12"/>
        <v>15362</v>
      </c>
      <c r="E181" s="88">
        <f t="shared" ref="E181:H183" si="13">E178</f>
        <v>0</v>
      </c>
      <c r="F181" s="88">
        <f t="shared" si="13"/>
        <v>0</v>
      </c>
      <c r="G181" s="88">
        <f t="shared" si="13"/>
        <v>15362</v>
      </c>
      <c r="H181" s="88">
        <f t="shared" si="13"/>
        <v>0</v>
      </c>
      <c r="I181" s="761" t="s">
        <v>187</v>
      </c>
      <c r="J181" s="761" t="s">
        <v>187</v>
      </c>
      <c r="K181" s="761" t="s">
        <v>187</v>
      </c>
      <c r="L181" s="761" t="s">
        <v>187</v>
      </c>
      <c r="M181" s="761" t="s">
        <v>187</v>
      </c>
      <c r="N181" s="47"/>
      <c r="O181" s="47"/>
      <c r="P181" s="47"/>
    </row>
    <row r="182" spans="1:16" ht="20.25" customHeight="1">
      <c r="A182" s="1215"/>
      <c r="B182" s="1216"/>
      <c r="C182" s="87" t="s">
        <v>177</v>
      </c>
      <c r="D182" s="88">
        <f t="shared" si="12"/>
        <v>16056.5</v>
      </c>
      <c r="E182" s="88">
        <f t="shared" si="13"/>
        <v>0</v>
      </c>
      <c r="F182" s="88">
        <f t="shared" si="13"/>
        <v>0</v>
      </c>
      <c r="G182" s="88">
        <f t="shared" si="13"/>
        <v>16056.5</v>
      </c>
      <c r="H182" s="88">
        <f t="shared" si="13"/>
        <v>0</v>
      </c>
      <c r="I182" s="1362"/>
      <c r="J182" s="1315"/>
      <c r="K182" s="1325"/>
      <c r="L182" s="1331"/>
      <c r="M182" s="1235"/>
      <c r="N182" s="47"/>
      <c r="O182" s="47"/>
      <c r="P182" s="47"/>
    </row>
    <row r="183" spans="1:16" ht="20.25" customHeight="1">
      <c r="A183" s="1217"/>
      <c r="B183" s="1218"/>
      <c r="C183" s="87" t="s">
        <v>178</v>
      </c>
      <c r="D183" s="88">
        <f t="shared" si="12"/>
        <v>16056.5</v>
      </c>
      <c r="E183" s="88">
        <f t="shared" si="13"/>
        <v>0</v>
      </c>
      <c r="F183" s="88">
        <f t="shared" si="13"/>
        <v>0</v>
      </c>
      <c r="G183" s="88">
        <f t="shared" si="13"/>
        <v>16056.5</v>
      </c>
      <c r="H183" s="88">
        <f t="shared" si="13"/>
        <v>0</v>
      </c>
      <c r="I183" s="1363"/>
      <c r="J183" s="1316"/>
      <c r="K183" s="1326"/>
      <c r="L183" s="1332"/>
      <c r="M183" s="1236"/>
      <c r="N183" s="47"/>
      <c r="O183" s="47"/>
      <c r="P183" s="47"/>
    </row>
    <row r="184" spans="1:16" ht="30.75" customHeight="1">
      <c r="A184" s="714" t="s">
        <v>331</v>
      </c>
      <c r="B184" s="1388"/>
      <c r="C184" s="1389"/>
      <c r="D184" s="1390"/>
      <c r="E184" s="1391"/>
      <c r="F184" s="1392"/>
      <c r="G184" s="1393"/>
      <c r="H184" s="1394"/>
      <c r="I184" s="1395"/>
      <c r="J184" s="1396"/>
      <c r="K184" s="1397"/>
      <c r="L184" s="1398"/>
      <c r="M184" s="1399"/>
      <c r="N184" s="47"/>
      <c r="O184" s="47"/>
      <c r="P184" s="47"/>
    </row>
    <row r="185" spans="1:16" ht="20.25" customHeight="1">
      <c r="A185" s="441" t="s">
        <v>332</v>
      </c>
      <c r="B185" s="714" t="s">
        <v>377</v>
      </c>
      <c r="C185" s="1377"/>
      <c r="D185" s="1378"/>
      <c r="E185" s="1379"/>
      <c r="F185" s="1380"/>
      <c r="G185" s="1381"/>
      <c r="H185" s="1382"/>
      <c r="I185" s="1383"/>
      <c r="J185" s="1384"/>
      <c r="K185" s="1385"/>
      <c r="L185" s="1386"/>
      <c r="M185" s="1387"/>
      <c r="N185" s="47"/>
      <c r="O185" s="47"/>
      <c r="P185" s="47"/>
    </row>
    <row r="186" spans="1:16" ht="20.25" customHeight="1">
      <c r="A186" s="1436"/>
      <c r="B186" s="714" t="s">
        <v>218</v>
      </c>
      <c r="C186" s="1366"/>
      <c r="D186" s="1367"/>
      <c r="E186" s="1368"/>
      <c r="F186" s="1369"/>
      <c r="G186" s="1370"/>
      <c r="H186" s="1371"/>
      <c r="I186" s="1372"/>
      <c r="J186" s="1373"/>
      <c r="K186" s="1374"/>
      <c r="L186" s="1375"/>
      <c r="M186" s="1376"/>
      <c r="N186" s="47"/>
      <c r="O186" s="47"/>
      <c r="P186" s="47"/>
    </row>
    <row r="187" spans="1:16" ht="24" customHeight="1">
      <c r="A187" s="441" t="s">
        <v>333</v>
      </c>
      <c r="B187" s="382" t="s">
        <v>334</v>
      </c>
      <c r="C187" s="81" t="s">
        <v>173</v>
      </c>
      <c r="D187" s="85">
        <f t="shared" ref="D187:D192" si="14">SUM(E187:H187)</f>
        <v>60952.2</v>
      </c>
      <c r="E187" s="85">
        <v>0</v>
      </c>
      <c r="F187" s="85">
        <v>23052.5</v>
      </c>
      <c r="G187" s="85">
        <v>37899.699999999997</v>
      </c>
      <c r="H187" s="85">
        <v>0</v>
      </c>
      <c r="I187" s="764" t="s">
        <v>335</v>
      </c>
      <c r="J187" s="382" t="s">
        <v>194</v>
      </c>
      <c r="K187" s="81" t="s">
        <v>194</v>
      </c>
      <c r="L187" s="382" t="s">
        <v>194</v>
      </c>
      <c r="M187" s="1351" t="s">
        <v>330</v>
      </c>
      <c r="N187" s="47"/>
      <c r="O187" s="47"/>
      <c r="P187" s="47"/>
    </row>
    <row r="188" spans="1:16" ht="24" customHeight="1">
      <c r="A188" s="1437"/>
      <c r="B188" s="1439"/>
      <c r="C188" s="81" t="s">
        <v>177</v>
      </c>
      <c r="D188" s="85">
        <f t="shared" si="14"/>
        <v>63764.799999999996</v>
      </c>
      <c r="E188" s="85">
        <v>0</v>
      </c>
      <c r="F188" s="85">
        <v>24699.1</v>
      </c>
      <c r="G188" s="85">
        <v>39065.699999999997</v>
      </c>
      <c r="H188" s="85">
        <v>0</v>
      </c>
      <c r="I188" s="1441"/>
      <c r="J188" s="1443"/>
      <c r="K188" s="81" t="s">
        <v>194</v>
      </c>
      <c r="L188" s="874"/>
      <c r="M188" s="1364"/>
      <c r="N188" s="47"/>
      <c r="O188" s="47"/>
      <c r="P188" s="47"/>
    </row>
    <row r="189" spans="1:16" ht="24" customHeight="1">
      <c r="A189" s="1438"/>
      <c r="B189" s="1440"/>
      <c r="C189" s="81" t="s">
        <v>178</v>
      </c>
      <c r="D189" s="85">
        <f t="shared" si="14"/>
        <v>64285.4</v>
      </c>
      <c r="E189" s="85">
        <v>0</v>
      </c>
      <c r="F189" s="85">
        <v>25665.1</v>
      </c>
      <c r="G189" s="85">
        <v>38620.300000000003</v>
      </c>
      <c r="H189" s="85">
        <v>0</v>
      </c>
      <c r="I189" s="1442"/>
      <c r="J189" s="1444"/>
      <c r="K189" s="81" t="s">
        <v>194</v>
      </c>
      <c r="L189" s="875"/>
      <c r="M189" s="1365"/>
      <c r="N189" s="47"/>
      <c r="O189" s="47"/>
      <c r="P189" s="47"/>
    </row>
    <row r="190" spans="1:16" ht="17.25" customHeight="1">
      <c r="A190" s="508" t="s">
        <v>186</v>
      </c>
      <c r="B190" s="1490"/>
      <c r="C190" s="87" t="s">
        <v>173</v>
      </c>
      <c r="D190" s="88">
        <f t="shared" si="14"/>
        <v>60952.2</v>
      </c>
      <c r="E190" s="88">
        <f t="shared" ref="E190:H192" si="15">E187</f>
        <v>0</v>
      </c>
      <c r="F190" s="88">
        <f t="shared" si="15"/>
        <v>23052.5</v>
      </c>
      <c r="G190" s="88">
        <f t="shared" si="15"/>
        <v>37899.699999999997</v>
      </c>
      <c r="H190" s="88">
        <f t="shared" si="15"/>
        <v>0</v>
      </c>
      <c r="I190" s="761" t="s">
        <v>187</v>
      </c>
      <c r="J190" s="761" t="s">
        <v>187</v>
      </c>
      <c r="K190" s="761" t="s">
        <v>187</v>
      </c>
      <c r="L190" s="761" t="s">
        <v>187</v>
      </c>
      <c r="M190" s="761" t="s">
        <v>187</v>
      </c>
      <c r="N190" s="47"/>
      <c r="O190" s="47"/>
      <c r="P190" s="47"/>
    </row>
    <row r="191" spans="1:16" ht="17.25" customHeight="1">
      <c r="A191" s="1491"/>
      <c r="B191" s="1492"/>
      <c r="C191" s="87" t="s">
        <v>177</v>
      </c>
      <c r="D191" s="88">
        <f t="shared" si="14"/>
        <v>63764.799999999996</v>
      </c>
      <c r="E191" s="88">
        <f t="shared" si="15"/>
        <v>0</v>
      </c>
      <c r="F191" s="88">
        <f t="shared" si="15"/>
        <v>24699.1</v>
      </c>
      <c r="G191" s="88">
        <f t="shared" si="15"/>
        <v>39065.699999999997</v>
      </c>
      <c r="H191" s="88">
        <f t="shared" si="15"/>
        <v>0</v>
      </c>
      <c r="I191" s="1485"/>
      <c r="J191" s="1483"/>
      <c r="K191" s="1481"/>
      <c r="L191" s="891"/>
      <c r="M191" s="1479"/>
      <c r="N191" s="47"/>
      <c r="O191" s="47"/>
      <c r="P191" s="47"/>
    </row>
    <row r="192" spans="1:16" ht="17.25" customHeight="1">
      <c r="A192" s="1493"/>
      <c r="B192" s="1494"/>
      <c r="C192" s="87" t="s">
        <v>178</v>
      </c>
      <c r="D192" s="88">
        <f t="shared" si="14"/>
        <v>64285.4</v>
      </c>
      <c r="E192" s="88">
        <f t="shared" si="15"/>
        <v>0</v>
      </c>
      <c r="F192" s="88">
        <f t="shared" si="15"/>
        <v>25665.1</v>
      </c>
      <c r="G192" s="88">
        <f t="shared" si="15"/>
        <v>38620.300000000003</v>
      </c>
      <c r="H192" s="88">
        <f t="shared" si="15"/>
        <v>0</v>
      </c>
      <c r="I192" s="1486"/>
      <c r="J192" s="1484"/>
      <c r="K192" s="1482"/>
      <c r="L192" s="892"/>
      <c r="M192" s="1480"/>
      <c r="N192" s="47"/>
      <c r="O192" s="47"/>
      <c r="P192" s="47"/>
    </row>
    <row r="193" spans="1:16" ht="24.75" customHeight="1">
      <c r="A193" s="714" t="s">
        <v>336</v>
      </c>
      <c r="B193" s="1467"/>
      <c r="C193" s="1468"/>
      <c r="D193" s="1469"/>
      <c r="E193" s="1470"/>
      <c r="F193" s="1471"/>
      <c r="G193" s="1472"/>
      <c r="H193" s="1473"/>
      <c r="I193" s="1474"/>
      <c r="J193" s="1475"/>
      <c r="K193" s="1476"/>
      <c r="L193" s="1477"/>
      <c r="M193" s="1478"/>
      <c r="N193" s="47"/>
      <c r="O193" s="47"/>
      <c r="P193" s="47"/>
    </row>
    <row r="194" spans="1:16" ht="18" customHeight="1">
      <c r="A194" s="441" t="s">
        <v>337</v>
      </c>
      <c r="B194" s="714" t="s">
        <v>378</v>
      </c>
      <c r="C194" s="1456"/>
      <c r="D194" s="1457"/>
      <c r="E194" s="1458"/>
      <c r="F194" s="1459"/>
      <c r="G194" s="1460"/>
      <c r="H194" s="1461"/>
      <c r="I194" s="1462"/>
      <c r="J194" s="1463"/>
      <c r="K194" s="1464"/>
      <c r="L194" s="1465"/>
      <c r="M194" s="1466"/>
      <c r="N194" s="47"/>
      <c r="O194" s="47"/>
      <c r="P194" s="47"/>
    </row>
    <row r="195" spans="1:16" ht="18" customHeight="1">
      <c r="A195" s="1489"/>
      <c r="B195" s="714" t="s">
        <v>218</v>
      </c>
      <c r="C195" s="1445"/>
      <c r="D195" s="1446"/>
      <c r="E195" s="1447"/>
      <c r="F195" s="1448"/>
      <c r="G195" s="1449"/>
      <c r="H195" s="1450"/>
      <c r="I195" s="1451"/>
      <c r="J195" s="1452"/>
      <c r="K195" s="1453"/>
      <c r="L195" s="1454"/>
      <c r="M195" s="1455"/>
      <c r="N195" s="47"/>
      <c r="O195" s="47"/>
      <c r="P195" s="47"/>
    </row>
    <row r="196" spans="1:16" ht="27.75" customHeight="1">
      <c r="A196" s="441" t="s">
        <v>338</v>
      </c>
      <c r="B196" s="382" t="s">
        <v>339</v>
      </c>
      <c r="C196" s="81" t="s">
        <v>173</v>
      </c>
      <c r="D196" s="85">
        <f t="shared" ref="D196:D204" si="16">SUM(E196:H196)</f>
        <v>7305</v>
      </c>
      <c r="E196" s="85">
        <v>0</v>
      </c>
      <c r="F196" s="85">
        <v>0</v>
      </c>
      <c r="G196" s="85">
        <v>7305</v>
      </c>
      <c r="H196" s="85">
        <v>0</v>
      </c>
      <c r="I196" s="764" t="s">
        <v>340</v>
      </c>
      <c r="J196" s="1524" t="s">
        <v>194</v>
      </c>
      <c r="K196" s="81" t="s">
        <v>194</v>
      </c>
      <c r="L196" s="587" t="s">
        <v>194</v>
      </c>
      <c r="M196" s="441" t="s">
        <v>330</v>
      </c>
      <c r="N196" s="47"/>
      <c r="O196" s="47"/>
      <c r="P196" s="47"/>
    </row>
    <row r="197" spans="1:16" ht="27.75" customHeight="1">
      <c r="A197" s="1495"/>
      <c r="B197" s="1487"/>
      <c r="C197" s="81" t="s">
        <v>177</v>
      </c>
      <c r="D197" s="85">
        <f t="shared" si="16"/>
        <v>7640</v>
      </c>
      <c r="E197" s="85">
        <v>0</v>
      </c>
      <c r="F197" s="85">
        <v>0</v>
      </c>
      <c r="G197" s="85">
        <v>7640</v>
      </c>
      <c r="H197" s="85">
        <v>0</v>
      </c>
      <c r="I197" s="1527"/>
      <c r="J197" s="1525"/>
      <c r="K197" s="81" t="s">
        <v>194</v>
      </c>
      <c r="L197" s="897"/>
      <c r="M197" s="1522"/>
      <c r="N197" s="47"/>
      <c r="O197" s="47"/>
      <c r="P197" s="47"/>
    </row>
    <row r="198" spans="1:16" ht="27.75" customHeight="1">
      <c r="A198" s="1496"/>
      <c r="B198" s="1488"/>
      <c r="C198" s="81" t="s">
        <v>178</v>
      </c>
      <c r="D198" s="85">
        <f t="shared" si="16"/>
        <v>7640</v>
      </c>
      <c r="E198" s="85">
        <v>0</v>
      </c>
      <c r="F198" s="85">
        <v>0</v>
      </c>
      <c r="G198" s="85">
        <v>7640</v>
      </c>
      <c r="H198" s="85">
        <v>0</v>
      </c>
      <c r="I198" s="1528"/>
      <c r="J198" s="1526"/>
      <c r="K198" s="81" t="s">
        <v>194</v>
      </c>
      <c r="L198" s="898"/>
      <c r="M198" s="1523"/>
      <c r="N198" s="47"/>
      <c r="O198" s="47"/>
      <c r="P198" s="47"/>
    </row>
    <row r="199" spans="1:16" ht="30" customHeight="1">
      <c r="A199" s="441" t="s">
        <v>341</v>
      </c>
      <c r="B199" s="382" t="s">
        <v>342</v>
      </c>
      <c r="C199" s="81" t="s">
        <v>173</v>
      </c>
      <c r="D199" s="85">
        <f t="shared" si="16"/>
        <v>540</v>
      </c>
      <c r="E199" s="85">
        <v>0</v>
      </c>
      <c r="F199" s="85">
        <v>0</v>
      </c>
      <c r="G199" s="85">
        <v>540</v>
      </c>
      <c r="H199" s="85">
        <v>0</v>
      </c>
      <c r="I199" s="764" t="s">
        <v>343</v>
      </c>
      <c r="J199" s="382" t="s">
        <v>182</v>
      </c>
      <c r="K199" s="81">
        <v>9</v>
      </c>
      <c r="L199" s="764" t="s">
        <v>42</v>
      </c>
      <c r="M199" s="441" t="s">
        <v>344</v>
      </c>
      <c r="N199" s="47"/>
      <c r="O199" s="47"/>
      <c r="P199" s="47"/>
    </row>
    <row r="200" spans="1:16" ht="30" customHeight="1">
      <c r="A200" s="1518"/>
      <c r="B200" s="1520"/>
      <c r="C200" s="81" t="s">
        <v>177</v>
      </c>
      <c r="D200" s="85">
        <f t="shared" si="16"/>
        <v>540</v>
      </c>
      <c r="E200" s="85">
        <v>0</v>
      </c>
      <c r="F200" s="85">
        <v>0</v>
      </c>
      <c r="G200" s="85">
        <v>540</v>
      </c>
      <c r="H200" s="85">
        <v>0</v>
      </c>
      <c r="I200" s="1516"/>
      <c r="J200" s="1509"/>
      <c r="K200" s="81">
        <v>9</v>
      </c>
      <c r="L200" s="1253"/>
      <c r="M200" s="1180"/>
      <c r="N200" s="47"/>
      <c r="O200" s="47"/>
      <c r="P200" s="47"/>
    </row>
    <row r="201" spans="1:16" ht="30" customHeight="1">
      <c r="A201" s="1519"/>
      <c r="B201" s="1521"/>
      <c r="C201" s="81" t="s">
        <v>178</v>
      </c>
      <c r="D201" s="85">
        <f t="shared" si="16"/>
        <v>540</v>
      </c>
      <c r="E201" s="85">
        <v>0</v>
      </c>
      <c r="F201" s="85">
        <v>0</v>
      </c>
      <c r="G201" s="85">
        <v>540</v>
      </c>
      <c r="H201" s="85">
        <v>0</v>
      </c>
      <c r="I201" s="1517"/>
      <c r="J201" s="1510"/>
      <c r="K201" s="81">
        <v>9</v>
      </c>
      <c r="L201" s="1254"/>
      <c r="M201" s="1181"/>
      <c r="N201" s="47"/>
      <c r="O201" s="47"/>
      <c r="P201" s="47"/>
    </row>
    <row r="202" spans="1:16" ht="15" customHeight="1">
      <c r="A202" s="508" t="s">
        <v>186</v>
      </c>
      <c r="B202" s="1511"/>
      <c r="C202" s="87" t="s">
        <v>173</v>
      </c>
      <c r="D202" s="88">
        <f t="shared" si="16"/>
        <v>7845</v>
      </c>
      <c r="E202" s="88">
        <f t="shared" ref="E202:H204" si="17">E196+E199</f>
        <v>0</v>
      </c>
      <c r="F202" s="88">
        <f t="shared" si="17"/>
        <v>0</v>
      </c>
      <c r="G202" s="88">
        <f t="shared" si="17"/>
        <v>7845</v>
      </c>
      <c r="H202" s="88">
        <f t="shared" si="17"/>
        <v>0</v>
      </c>
      <c r="I202" s="761" t="s">
        <v>187</v>
      </c>
      <c r="J202" s="761" t="s">
        <v>187</v>
      </c>
      <c r="K202" s="761" t="s">
        <v>187</v>
      </c>
      <c r="L202" s="761" t="s">
        <v>187</v>
      </c>
      <c r="M202" s="761" t="s">
        <v>187</v>
      </c>
      <c r="N202" s="47"/>
      <c r="O202" s="47"/>
      <c r="P202" s="47"/>
    </row>
    <row r="203" spans="1:16" ht="15.75">
      <c r="A203" s="1512"/>
      <c r="B203" s="1513"/>
      <c r="C203" s="87" t="s">
        <v>177</v>
      </c>
      <c r="D203" s="88">
        <f t="shared" si="16"/>
        <v>8180</v>
      </c>
      <c r="E203" s="88">
        <f t="shared" si="17"/>
        <v>0</v>
      </c>
      <c r="F203" s="88">
        <f t="shared" si="17"/>
        <v>0</v>
      </c>
      <c r="G203" s="88">
        <f t="shared" si="17"/>
        <v>8180</v>
      </c>
      <c r="H203" s="88">
        <f t="shared" si="17"/>
        <v>0</v>
      </c>
      <c r="I203" s="1529"/>
      <c r="J203" s="1531"/>
      <c r="K203" s="1434"/>
      <c r="L203" s="1255"/>
      <c r="M203" s="1121"/>
      <c r="N203" s="47"/>
      <c r="O203" s="47"/>
      <c r="P203" s="47"/>
    </row>
    <row r="204" spans="1:16" ht="15.75">
      <c r="A204" s="1514"/>
      <c r="B204" s="1515"/>
      <c r="C204" s="87" t="s">
        <v>178</v>
      </c>
      <c r="D204" s="88">
        <f t="shared" si="16"/>
        <v>8180</v>
      </c>
      <c r="E204" s="88">
        <f t="shared" si="17"/>
        <v>0</v>
      </c>
      <c r="F204" s="88">
        <f t="shared" si="17"/>
        <v>0</v>
      </c>
      <c r="G204" s="88">
        <f t="shared" si="17"/>
        <v>8180</v>
      </c>
      <c r="H204" s="88">
        <f t="shared" si="17"/>
        <v>0</v>
      </c>
      <c r="I204" s="1530"/>
      <c r="J204" s="1532"/>
      <c r="K204" s="1435"/>
      <c r="L204" s="1256"/>
      <c r="M204" s="1122"/>
      <c r="N204" s="47"/>
      <c r="O204" s="47"/>
      <c r="P204" s="47"/>
    </row>
    <row r="205" spans="1:16" ht="27" customHeight="1">
      <c r="A205" s="714" t="s">
        <v>345</v>
      </c>
      <c r="B205" s="1497"/>
      <c r="C205" s="1498"/>
      <c r="D205" s="1499"/>
      <c r="E205" s="1500"/>
      <c r="F205" s="1501"/>
      <c r="G205" s="1502"/>
      <c r="H205" s="1503"/>
      <c r="I205" s="1504"/>
      <c r="J205" s="1505"/>
      <c r="K205" s="1506"/>
      <c r="L205" s="1507"/>
      <c r="M205" s="1508"/>
      <c r="N205" s="47"/>
      <c r="O205" s="47"/>
      <c r="P205" s="47"/>
    </row>
    <row r="206" spans="1:16" ht="18" customHeight="1">
      <c r="A206" s="441" t="s">
        <v>346</v>
      </c>
      <c r="B206" s="714" t="s">
        <v>379</v>
      </c>
      <c r="C206" s="1534"/>
      <c r="D206" s="1535"/>
      <c r="E206" s="1536"/>
      <c r="F206" s="1537"/>
      <c r="G206" s="1538"/>
      <c r="H206" s="1539"/>
      <c r="I206" s="1540"/>
      <c r="J206" s="1541"/>
      <c r="K206" s="1542"/>
      <c r="L206" s="1543"/>
      <c r="M206" s="1544"/>
      <c r="N206" s="47"/>
      <c r="O206" s="47"/>
      <c r="P206" s="47"/>
    </row>
    <row r="207" spans="1:16" ht="18" customHeight="1">
      <c r="A207" s="1545"/>
      <c r="B207" s="714" t="s">
        <v>218</v>
      </c>
      <c r="C207" s="1546"/>
      <c r="D207" s="1547"/>
      <c r="E207" s="1548"/>
      <c r="F207" s="1549"/>
      <c r="G207" s="1550"/>
      <c r="H207" s="1551"/>
      <c r="I207" s="1552"/>
      <c r="J207" s="1553"/>
      <c r="K207" s="1554"/>
      <c r="L207" s="1555"/>
      <c r="M207" s="1556"/>
      <c r="N207" s="47"/>
      <c r="O207" s="47"/>
      <c r="P207" s="47"/>
    </row>
    <row r="208" spans="1:16" ht="27" customHeight="1">
      <c r="A208" s="441" t="s">
        <v>347</v>
      </c>
      <c r="B208" s="382" t="s">
        <v>348</v>
      </c>
      <c r="C208" s="81" t="s">
        <v>173</v>
      </c>
      <c r="D208" s="85">
        <f t="shared" ref="D208:D222" si="18">SUM(E208:H208)</f>
        <v>59.8</v>
      </c>
      <c r="E208" s="85">
        <v>0</v>
      </c>
      <c r="F208" s="85">
        <v>0</v>
      </c>
      <c r="G208" s="85">
        <v>59.8</v>
      </c>
      <c r="H208" s="85">
        <v>0</v>
      </c>
      <c r="I208" s="764" t="s">
        <v>349</v>
      </c>
      <c r="J208" s="382" t="s">
        <v>175</v>
      </c>
      <c r="K208" s="81">
        <v>100</v>
      </c>
      <c r="L208" s="764" t="s">
        <v>42</v>
      </c>
      <c r="M208" s="441" t="s">
        <v>350</v>
      </c>
      <c r="N208" s="47"/>
      <c r="O208" s="47"/>
      <c r="P208" s="47"/>
    </row>
    <row r="209" spans="1:16" ht="27" customHeight="1">
      <c r="A209" s="1557"/>
      <c r="B209" s="1559"/>
      <c r="C209" s="81" t="s">
        <v>177</v>
      </c>
      <c r="D209" s="85">
        <f t="shared" si="18"/>
        <v>59.8</v>
      </c>
      <c r="E209" s="85">
        <v>0</v>
      </c>
      <c r="F209" s="85">
        <v>0</v>
      </c>
      <c r="G209" s="85">
        <v>59.8</v>
      </c>
      <c r="H209" s="85">
        <v>0</v>
      </c>
      <c r="I209" s="1592"/>
      <c r="J209" s="1596"/>
      <c r="K209" s="81">
        <v>100</v>
      </c>
      <c r="L209" s="895"/>
      <c r="M209" s="1223"/>
      <c r="N209" s="47"/>
      <c r="O209" s="47"/>
      <c r="P209" s="47"/>
    </row>
    <row r="210" spans="1:16" ht="27" customHeight="1">
      <c r="A210" s="1558"/>
      <c r="B210" s="1560"/>
      <c r="C210" s="81" t="s">
        <v>178</v>
      </c>
      <c r="D210" s="85">
        <f t="shared" si="18"/>
        <v>59.8</v>
      </c>
      <c r="E210" s="85">
        <v>0</v>
      </c>
      <c r="F210" s="85">
        <v>0</v>
      </c>
      <c r="G210" s="85">
        <v>59.8</v>
      </c>
      <c r="H210" s="85">
        <v>0</v>
      </c>
      <c r="I210" s="1593"/>
      <c r="J210" s="1597"/>
      <c r="K210" s="81">
        <v>100</v>
      </c>
      <c r="L210" s="896"/>
      <c r="M210" s="1224"/>
      <c r="N210" s="47"/>
      <c r="O210" s="47"/>
      <c r="P210" s="47"/>
    </row>
    <row r="211" spans="1:16" ht="49.5" customHeight="1">
      <c r="A211" s="441" t="s">
        <v>351</v>
      </c>
      <c r="B211" s="382" t="s">
        <v>352</v>
      </c>
      <c r="C211" s="81" t="s">
        <v>173</v>
      </c>
      <c r="D211" s="85">
        <f t="shared" si="18"/>
        <v>70</v>
      </c>
      <c r="E211" s="85">
        <v>0</v>
      </c>
      <c r="F211" s="85">
        <v>0</v>
      </c>
      <c r="G211" s="85">
        <v>70</v>
      </c>
      <c r="H211" s="85">
        <v>0</v>
      </c>
      <c r="I211" s="764" t="s">
        <v>349</v>
      </c>
      <c r="J211" s="382" t="s">
        <v>175</v>
      </c>
      <c r="K211" s="81">
        <v>100</v>
      </c>
      <c r="L211" s="764" t="s">
        <v>42</v>
      </c>
      <c r="M211" s="441" t="s">
        <v>353</v>
      </c>
      <c r="N211" s="47"/>
      <c r="O211" s="47"/>
      <c r="P211" s="47"/>
    </row>
    <row r="212" spans="1:16" ht="49.5" customHeight="1">
      <c r="A212" s="1561"/>
      <c r="B212" s="1563"/>
      <c r="C212" s="81" t="s">
        <v>177</v>
      </c>
      <c r="D212" s="85">
        <f t="shared" si="18"/>
        <v>70</v>
      </c>
      <c r="E212" s="85">
        <v>0</v>
      </c>
      <c r="F212" s="85">
        <v>0</v>
      </c>
      <c r="G212" s="85">
        <v>70</v>
      </c>
      <c r="H212" s="85">
        <v>0</v>
      </c>
      <c r="I212" s="1590"/>
      <c r="J212" s="1594"/>
      <c r="K212" s="81">
        <v>100</v>
      </c>
      <c r="L212" s="918"/>
      <c r="M212" s="1190"/>
      <c r="N212" s="47"/>
      <c r="O212" s="47"/>
      <c r="P212" s="47"/>
    </row>
    <row r="213" spans="1:16" ht="49.5" customHeight="1">
      <c r="A213" s="1562"/>
      <c r="B213" s="1564"/>
      <c r="C213" s="81" t="s">
        <v>178</v>
      </c>
      <c r="D213" s="85">
        <f t="shared" si="18"/>
        <v>70</v>
      </c>
      <c r="E213" s="85">
        <v>0</v>
      </c>
      <c r="F213" s="85">
        <v>0</v>
      </c>
      <c r="G213" s="85">
        <v>70</v>
      </c>
      <c r="H213" s="85">
        <v>0</v>
      </c>
      <c r="I213" s="1591"/>
      <c r="J213" s="1595"/>
      <c r="K213" s="81">
        <v>100</v>
      </c>
      <c r="L213" s="919"/>
      <c r="M213" s="1191"/>
      <c r="N213" s="47"/>
      <c r="O213" s="47"/>
      <c r="P213" s="47"/>
    </row>
    <row r="214" spans="1:16" ht="36.75" customHeight="1">
      <c r="A214" s="441" t="s">
        <v>354</v>
      </c>
      <c r="B214" s="382" t="s">
        <v>355</v>
      </c>
      <c r="C214" s="81" t="s">
        <v>173</v>
      </c>
      <c r="D214" s="85">
        <f t="shared" si="18"/>
        <v>125</v>
      </c>
      <c r="E214" s="85">
        <v>0</v>
      </c>
      <c r="F214" s="85">
        <v>0</v>
      </c>
      <c r="G214" s="85">
        <v>125</v>
      </c>
      <c r="H214" s="85">
        <v>0</v>
      </c>
      <c r="I214" s="764" t="s">
        <v>356</v>
      </c>
      <c r="J214" s="382" t="s">
        <v>175</v>
      </c>
      <c r="K214" s="81">
        <v>100</v>
      </c>
      <c r="L214" s="764" t="s">
        <v>42</v>
      </c>
      <c r="M214" s="441" t="s">
        <v>357</v>
      </c>
      <c r="N214" s="47"/>
      <c r="O214" s="47"/>
      <c r="P214" s="47"/>
    </row>
    <row r="215" spans="1:16" ht="36.75" customHeight="1">
      <c r="A215" s="1565"/>
      <c r="B215" s="1567"/>
      <c r="C215" s="81" t="s">
        <v>177</v>
      </c>
      <c r="D215" s="85">
        <f t="shared" si="18"/>
        <v>125</v>
      </c>
      <c r="E215" s="85">
        <v>0</v>
      </c>
      <c r="F215" s="85">
        <v>0</v>
      </c>
      <c r="G215" s="85">
        <v>125</v>
      </c>
      <c r="H215" s="85">
        <v>0</v>
      </c>
      <c r="I215" s="1588"/>
      <c r="J215" s="1428"/>
      <c r="K215" s="81">
        <v>100</v>
      </c>
      <c r="L215" s="864"/>
      <c r="M215" s="1117"/>
      <c r="N215" s="47"/>
      <c r="O215" s="47"/>
      <c r="P215" s="47"/>
    </row>
    <row r="216" spans="1:16" ht="36.75" customHeight="1">
      <c r="A216" s="1566"/>
      <c r="B216" s="1568"/>
      <c r="C216" s="81" t="s">
        <v>178</v>
      </c>
      <c r="D216" s="85">
        <f t="shared" si="18"/>
        <v>125</v>
      </c>
      <c r="E216" s="85">
        <v>0</v>
      </c>
      <c r="F216" s="85">
        <v>0</v>
      </c>
      <c r="G216" s="85">
        <v>125</v>
      </c>
      <c r="H216" s="85">
        <v>0</v>
      </c>
      <c r="I216" s="1589"/>
      <c r="J216" s="1429"/>
      <c r="K216" s="81">
        <v>100</v>
      </c>
      <c r="L216" s="865"/>
      <c r="M216" s="1118"/>
      <c r="N216" s="47"/>
      <c r="O216" s="47"/>
      <c r="P216" s="47"/>
    </row>
    <row r="217" spans="1:16" ht="19.5" customHeight="1">
      <c r="A217" s="508" t="s">
        <v>186</v>
      </c>
      <c r="B217" s="1569"/>
      <c r="C217" s="87" t="s">
        <v>173</v>
      </c>
      <c r="D217" s="88">
        <f t="shared" si="18"/>
        <v>254.8</v>
      </c>
      <c r="E217" s="88">
        <f t="shared" ref="E217:H219" si="19">E208+E211+E214</f>
        <v>0</v>
      </c>
      <c r="F217" s="88">
        <f t="shared" si="19"/>
        <v>0</v>
      </c>
      <c r="G217" s="88">
        <f t="shared" si="19"/>
        <v>254.8</v>
      </c>
      <c r="H217" s="88">
        <f t="shared" si="19"/>
        <v>0</v>
      </c>
      <c r="I217" s="761" t="s">
        <v>187</v>
      </c>
      <c r="J217" s="761" t="s">
        <v>187</v>
      </c>
      <c r="K217" s="761" t="s">
        <v>187</v>
      </c>
      <c r="L217" s="761" t="s">
        <v>187</v>
      </c>
      <c r="M217" s="761" t="s">
        <v>187</v>
      </c>
      <c r="N217" s="47"/>
      <c r="O217" s="47"/>
      <c r="P217" s="47"/>
    </row>
    <row r="218" spans="1:16" ht="19.5" customHeight="1">
      <c r="A218" s="1570"/>
      <c r="B218" s="1571"/>
      <c r="C218" s="87" t="s">
        <v>177</v>
      </c>
      <c r="D218" s="88">
        <f t="shared" si="18"/>
        <v>254.8</v>
      </c>
      <c r="E218" s="88">
        <f t="shared" si="19"/>
        <v>0</v>
      </c>
      <c r="F218" s="88">
        <f t="shared" si="19"/>
        <v>0</v>
      </c>
      <c r="G218" s="88">
        <f t="shared" si="19"/>
        <v>254.8</v>
      </c>
      <c r="H218" s="88">
        <f t="shared" si="19"/>
        <v>0</v>
      </c>
      <c r="I218" s="1586"/>
      <c r="J218" s="1430"/>
      <c r="K218" s="1432"/>
      <c r="L218" s="880"/>
      <c r="M218" s="1184"/>
      <c r="N218" s="47"/>
      <c r="O218" s="47"/>
      <c r="P218" s="47"/>
    </row>
    <row r="219" spans="1:16" ht="19.5" customHeight="1">
      <c r="A219" s="1572"/>
      <c r="B219" s="1573"/>
      <c r="C219" s="87" t="s">
        <v>178</v>
      </c>
      <c r="D219" s="88">
        <f t="shared" si="18"/>
        <v>254.8</v>
      </c>
      <c r="E219" s="88">
        <f t="shared" si="19"/>
        <v>0</v>
      </c>
      <c r="F219" s="88">
        <f t="shared" si="19"/>
        <v>0</v>
      </c>
      <c r="G219" s="88">
        <f t="shared" si="19"/>
        <v>254.8</v>
      </c>
      <c r="H219" s="88">
        <f t="shared" si="19"/>
        <v>0</v>
      </c>
      <c r="I219" s="1587"/>
      <c r="J219" s="1431"/>
      <c r="K219" s="1433"/>
      <c r="L219" s="881"/>
      <c r="M219" s="1185"/>
      <c r="N219" s="47"/>
      <c r="O219" s="47"/>
      <c r="P219" s="47"/>
    </row>
    <row r="220" spans="1:16" ht="19.5" customHeight="1">
      <c r="A220" s="1578" t="s">
        <v>358</v>
      </c>
      <c r="B220" s="1579"/>
      <c r="C220" s="87" t="s">
        <v>173</v>
      </c>
      <c r="D220" s="88">
        <f t="shared" si="18"/>
        <v>2354952.3000000003</v>
      </c>
      <c r="E220" s="88">
        <f t="shared" ref="E220:H222" si="20">E40+E145+E172+E181+E190+E202+E217</f>
        <v>49142.5</v>
      </c>
      <c r="F220" s="88">
        <f t="shared" si="20"/>
        <v>1639150.4000000001</v>
      </c>
      <c r="G220" s="88">
        <f t="shared" si="20"/>
        <v>586659.4</v>
      </c>
      <c r="H220" s="88">
        <f t="shared" si="20"/>
        <v>80000</v>
      </c>
      <c r="I220" s="761" t="s">
        <v>187</v>
      </c>
      <c r="J220" s="761" t="s">
        <v>187</v>
      </c>
      <c r="K220" s="761" t="s">
        <v>187</v>
      </c>
      <c r="L220" s="761" t="s">
        <v>187</v>
      </c>
      <c r="M220" s="761" t="s">
        <v>187</v>
      </c>
      <c r="N220" s="47"/>
      <c r="O220" s="47"/>
      <c r="P220" s="47"/>
    </row>
    <row r="221" spans="1:16" ht="19.5" customHeight="1">
      <c r="A221" s="1580"/>
      <c r="B221" s="1581"/>
      <c r="C221" s="87" t="s">
        <v>177</v>
      </c>
      <c r="D221" s="88">
        <f t="shared" si="18"/>
        <v>2468719.9000000004</v>
      </c>
      <c r="E221" s="88">
        <f t="shared" si="20"/>
        <v>47411.6</v>
      </c>
      <c r="F221" s="88">
        <f t="shared" si="20"/>
        <v>1754690.4000000001</v>
      </c>
      <c r="G221" s="88">
        <f t="shared" si="20"/>
        <v>586617.9</v>
      </c>
      <c r="H221" s="88">
        <f t="shared" si="20"/>
        <v>80000</v>
      </c>
      <c r="I221" s="1584"/>
      <c r="J221" s="1576"/>
      <c r="K221" s="1574"/>
      <c r="L221" s="762"/>
      <c r="M221" s="1156"/>
      <c r="N221" s="47"/>
      <c r="O221" s="47"/>
      <c r="P221" s="47"/>
    </row>
    <row r="222" spans="1:16" ht="19.5" customHeight="1">
      <c r="A222" s="1582"/>
      <c r="B222" s="1583"/>
      <c r="C222" s="87" t="s">
        <v>178</v>
      </c>
      <c r="D222" s="88">
        <f t="shared" si="18"/>
        <v>2535284.5</v>
      </c>
      <c r="E222" s="88">
        <f t="shared" si="20"/>
        <v>47334.400000000001</v>
      </c>
      <c r="F222" s="88">
        <f t="shared" si="20"/>
        <v>1822251.4</v>
      </c>
      <c r="G222" s="88">
        <f t="shared" si="20"/>
        <v>585698.70000000007</v>
      </c>
      <c r="H222" s="88">
        <f t="shared" si="20"/>
        <v>80000</v>
      </c>
      <c r="I222" s="1585"/>
      <c r="J222" s="1577"/>
      <c r="K222" s="1575"/>
      <c r="L222" s="763"/>
      <c r="M222" s="1157"/>
      <c r="N222" s="47"/>
      <c r="O222" s="47"/>
      <c r="P222" s="47"/>
    </row>
    <row r="223" spans="1:16" ht="15.75">
      <c r="A223" s="60"/>
      <c r="B223" s="42"/>
      <c r="C223" s="19"/>
      <c r="D223" s="61"/>
      <c r="E223" s="29"/>
      <c r="F223" s="29"/>
      <c r="G223" s="20"/>
      <c r="H223" s="30"/>
      <c r="N223" s="62"/>
      <c r="O223" s="62"/>
      <c r="P223" s="62"/>
    </row>
    <row r="224" spans="1:16" ht="15" customHeight="1">
      <c r="A224" s="352" t="s">
        <v>20</v>
      </c>
      <c r="B224" s="352"/>
      <c r="C224" s="19"/>
      <c r="D224" s="61"/>
      <c r="E224" s="29"/>
      <c r="F224" s="29"/>
      <c r="G224" s="20"/>
      <c r="H224" s="30"/>
      <c r="N224" s="62"/>
      <c r="O224" s="62"/>
      <c r="P224" s="62"/>
    </row>
    <row r="225" spans="1:16" ht="36" customHeight="1">
      <c r="A225" s="351" t="s">
        <v>21</v>
      </c>
      <c r="B225" s="351"/>
      <c r="C225" s="19"/>
      <c r="E225" s="29"/>
      <c r="F225" s="29"/>
      <c r="G225" s="20"/>
      <c r="H225" s="31"/>
      <c r="K225" s="63" t="s">
        <v>210</v>
      </c>
      <c r="N225" s="62"/>
      <c r="O225" s="62"/>
      <c r="P225" s="62"/>
    </row>
    <row r="226" spans="1:16" ht="15.75">
      <c r="A226" s="64"/>
      <c r="B226" s="43"/>
      <c r="C226" s="43"/>
      <c r="D226" s="43"/>
      <c r="E226" s="1533"/>
      <c r="F226" s="1533"/>
      <c r="G226" s="43"/>
      <c r="H226" s="43"/>
      <c r="I226" s="43"/>
      <c r="J226" s="65"/>
      <c r="K226" s="43"/>
      <c r="L226" s="43"/>
      <c r="M226" s="43"/>
      <c r="N226" s="62"/>
      <c r="O226" s="62"/>
      <c r="P226" s="62"/>
    </row>
    <row r="227" spans="1:16" ht="15.75">
      <c r="A227" s="350"/>
      <c r="B227" s="350"/>
      <c r="C227" s="350"/>
      <c r="D227" s="350"/>
      <c r="E227" s="350"/>
      <c r="F227" s="350"/>
      <c r="G227" s="350"/>
      <c r="H227" s="350"/>
      <c r="I227" s="350"/>
      <c r="J227" s="350"/>
      <c r="K227" s="350"/>
      <c r="L227" s="350"/>
      <c r="M227" s="350"/>
      <c r="N227" s="62"/>
      <c r="O227" s="62"/>
      <c r="P227" s="62"/>
    </row>
  </sheetData>
  <mergeCells count="432">
    <mergeCell ref="A227:M227"/>
    <mergeCell ref="E226:F226"/>
    <mergeCell ref="A225:B225"/>
    <mergeCell ref="A224:B224"/>
    <mergeCell ref="B206:M206"/>
    <mergeCell ref="A206:A207"/>
    <mergeCell ref="B207:M207"/>
    <mergeCell ref="A208:A210"/>
    <mergeCell ref="B208:B210"/>
    <mergeCell ref="A211:A213"/>
    <mergeCell ref="B211:B213"/>
    <mergeCell ref="A214:A216"/>
    <mergeCell ref="B214:B216"/>
    <mergeCell ref="A217:B219"/>
    <mergeCell ref="K220:K222"/>
    <mergeCell ref="J220:J222"/>
    <mergeCell ref="A220:B222"/>
    <mergeCell ref="I220:I222"/>
    <mergeCell ref="I217:I219"/>
    <mergeCell ref="I214:I216"/>
    <mergeCell ref="I211:I213"/>
    <mergeCell ref="I208:I210"/>
    <mergeCell ref="J211:J213"/>
    <mergeCell ref="J208:J210"/>
    <mergeCell ref="J217:J219"/>
    <mergeCell ref="K217:K219"/>
    <mergeCell ref="K202:K204"/>
    <mergeCell ref="A185:A186"/>
    <mergeCell ref="A187:A189"/>
    <mergeCell ref="B187:B189"/>
    <mergeCell ref="I187:I189"/>
    <mergeCell ref="J187:J189"/>
    <mergeCell ref="B195:M195"/>
    <mergeCell ref="B194:M194"/>
    <mergeCell ref="A193:M193"/>
    <mergeCell ref="M190:M192"/>
    <mergeCell ref="K190:K192"/>
    <mergeCell ref="J190:J192"/>
    <mergeCell ref="I190:I192"/>
    <mergeCell ref="B196:B198"/>
    <mergeCell ref="A194:A195"/>
    <mergeCell ref="A190:B192"/>
    <mergeCell ref="A196:A198"/>
    <mergeCell ref="A205:M205"/>
    <mergeCell ref="J199:J201"/>
    <mergeCell ref="A202:B204"/>
    <mergeCell ref="I199:I201"/>
    <mergeCell ref="A199:A201"/>
    <mergeCell ref="J181:J183"/>
    <mergeCell ref="J169:J171"/>
    <mergeCell ref="J166:J168"/>
    <mergeCell ref="J163:J165"/>
    <mergeCell ref="J160:J162"/>
    <mergeCell ref="K181:K183"/>
    <mergeCell ref="L166:L168"/>
    <mergeCell ref="I169:I171"/>
    <mergeCell ref="L181:L183"/>
    <mergeCell ref="A175:M175"/>
    <mergeCell ref="K172:K174"/>
    <mergeCell ref="J172:J174"/>
    <mergeCell ref="I172:I174"/>
    <mergeCell ref="B178:B180"/>
    <mergeCell ref="A178:A180"/>
    <mergeCell ref="A176:A177"/>
    <mergeCell ref="A172:B174"/>
    <mergeCell ref="I181:I183"/>
    <mergeCell ref="M178:M180"/>
    <mergeCell ref="J178:J180"/>
    <mergeCell ref="I178:I180"/>
    <mergeCell ref="B177:M177"/>
    <mergeCell ref="B176:M176"/>
    <mergeCell ref="I157:I159"/>
    <mergeCell ref="I154:I156"/>
    <mergeCell ref="J151:J153"/>
    <mergeCell ref="K145:K147"/>
    <mergeCell ref="M145:M147"/>
    <mergeCell ref="B150:M150"/>
    <mergeCell ref="B149:M149"/>
    <mergeCell ref="A148:M148"/>
    <mergeCell ref="A166:A168"/>
    <mergeCell ref="B166:B168"/>
    <mergeCell ref="A160:A162"/>
    <mergeCell ref="I166:I168"/>
    <mergeCell ref="I160:I162"/>
    <mergeCell ref="A169:A171"/>
    <mergeCell ref="B169:B171"/>
    <mergeCell ref="A181:B183"/>
    <mergeCell ref="A163:A165"/>
    <mergeCell ref="B163:B165"/>
    <mergeCell ref="M208:M210"/>
    <mergeCell ref="M163:M165"/>
    <mergeCell ref="M85:M87"/>
    <mergeCell ref="M49:M51"/>
    <mergeCell ref="M94:M96"/>
    <mergeCell ref="M70:M72"/>
    <mergeCell ref="M181:M183"/>
    <mergeCell ref="M97:M99"/>
    <mergeCell ref="M136:M138"/>
    <mergeCell ref="I133:I135"/>
    <mergeCell ref="I139:I141"/>
    <mergeCell ref="I70:I72"/>
    <mergeCell ref="I91:I93"/>
    <mergeCell ref="I121:I123"/>
    <mergeCell ref="I136:I138"/>
    <mergeCell ref="L199:L201"/>
    <mergeCell ref="L202:L204"/>
    <mergeCell ref="L88:L90"/>
    <mergeCell ref="L103:L105"/>
    <mergeCell ref="M220:M222"/>
    <mergeCell ref="M34:M36"/>
    <mergeCell ref="M3:M5"/>
    <mergeCell ref="M10:M12"/>
    <mergeCell ref="M13:M15"/>
    <mergeCell ref="M16:M24"/>
    <mergeCell ref="M25:M27"/>
    <mergeCell ref="M100:M102"/>
    <mergeCell ref="M133:M135"/>
    <mergeCell ref="M199:M201"/>
    <mergeCell ref="M139:M141"/>
    <mergeCell ref="M217:M219"/>
    <mergeCell ref="M46:M48"/>
    <mergeCell ref="M28:M30"/>
    <mergeCell ref="M211:M213"/>
    <mergeCell ref="M154:M156"/>
    <mergeCell ref="M157:M159"/>
    <mergeCell ref="M160:M162"/>
    <mergeCell ref="M166:M168"/>
    <mergeCell ref="M172:M174"/>
    <mergeCell ref="M169:M171"/>
    <mergeCell ref="M121:M123"/>
    <mergeCell ref="M76:M78"/>
    <mergeCell ref="M151:M153"/>
    <mergeCell ref="M214:M216"/>
    <mergeCell ref="M40:M42"/>
    <mergeCell ref="M202:M204"/>
    <mergeCell ref="M124:M126"/>
    <mergeCell ref="M79:M81"/>
    <mergeCell ref="M127:M129"/>
    <mergeCell ref="M142:M144"/>
    <mergeCell ref="M88:M90"/>
    <mergeCell ref="M112:M114"/>
    <mergeCell ref="M106:M108"/>
    <mergeCell ref="M52:M69"/>
    <mergeCell ref="M103:M105"/>
    <mergeCell ref="M187:M189"/>
    <mergeCell ref="B186:M186"/>
    <mergeCell ref="B185:M185"/>
    <mergeCell ref="A184:M184"/>
    <mergeCell ref="J214:J216"/>
    <mergeCell ref="B199:B201"/>
    <mergeCell ref="M196:M198"/>
    <mergeCell ref="J196:J198"/>
    <mergeCell ref="I196:I198"/>
    <mergeCell ref="I202:I204"/>
    <mergeCell ref="J202:J204"/>
    <mergeCell ref="I82:I84"/>
    <mergeCell ref="I112:I114"/>
    <mergeCell ref="I13:I15"/>
    <mergeCell ref="I130:I132"/>
    <mergeCell ref="I124:I126"/>
    <mergeCell ref="I109:I111"/>
    <mergeCell ref="I76:I78"/>
    <mergeCell ref="I97:I99"/>
    <mergeCell ref="I103:I105"/>
    <mergeCell ref="I88:I90"/>
    <mergeCell ref="I100:I102"/>
    <mergeCell ref="I34:I36"/>
    <mergeCell ref="I79:I81"/>
    <mergeCell ref="J157:J159"/>
    <mergeCell ref="I163:I165"/>
    <mergeCell ref="I151:I153"/>
    <mergeCell ref="I145:I147"/>
    <mergeCell ref="J142:J144"/>
    <mergeCell ref="J154:J156"/>
    <mergeCell ref="J79:J81"/>
    <mergeCell ref="J10:J12"/>
    <mergeCell ref="J130:J132"/>
    <mergeCell ref="J145:J147"/>
    <mergeCell ref="J112:J114"/>
    <mergeCell ref="J97:J99"/>
    <mergeCell ref="J85:J87"/>
    <mergeCell ref="J139:J141"/>
    <mergeCell ref="J124:J126"/>
    <mergeCell ref="J49:J51"/>
    <mergeCell ref="J73:J75"/>
    <mergeCell ref="J91:J93"/>
    <mergeCell ref="J34:J36"/>
    <mergeCell ref="J100:J102"/>
    <mergeCell ref="J103:J105"/>
    <mergeCell ref="I25:I27"/>
    <mergeCell ref="I73:I75"/>
    <mergeCell ref="I10:I12"/>
    <mergeCell ref="J31:J33"/>
    <mergeCell ref="K40:K42"/>
    <mergeCell ref="J40:J42"/>
    <mergeCell ref="I37:I39"/>
    <mergeCell ref="J37:J39"/>
    <mergeCell ref="J28:J30"/>
    <mergeCell ref="J3:J5"/>
    <mergeCell ref="J70:J72"/>
    <mergeCell ref="J136:J138"/>
    <mergeCell ref="J25:J27"/>
    <mergeCell ref="J94:J96"/>
    <mergeCell ref="J121:J123"/>
    <mergeCell ref="J106:J108"/>
    <mergeCell ref="J88:J90"/>
    <mergeCell ref="J82:J84"/>
    <mergeCell ref="J109:J111"/>
    <mergeCell ref="J127:J129"/>
    <mergeCell ref="J46:J48"/>
    <mergeCell ref="J76:J78"/>
    <mergeCell ref="J13:J15"/>
    <mergeCell ref="I31:I33"/>
    <mergeCell ref="I46:I48"/>
    <mergeCell ref="I85:I87"/>
    <mergeCell ref="I127:I129"/>
    <mergeCell ref="L157:L159"/>
    <mergeCell ref="L145:L147"/>
    <mergeCell ref="L121:L123"/>
    <mergeCell ref="L76:L78"/>
    <mergeCell ref="L49:L51"/>
    <mergeCell ref="L70:L72"/>
    <mergeCell ref="M31:M33"/>
    <mergeCell ref="L34:L36"/>
    <mergeCell ref="L28:L30"/>
    <mergeCell ref="L31:L33"/>
    <mergeCell ref="M37:M39"/>
    <mergeCell ref="M82:M84"/>
    <mergeCell ref="M130:M132"/>
    <mergeCell ref="M91:M93"/>
    <mergeCell ref="M73:M75"/>
    <mergeCell ref="M109:M111"/>
    <mergeCell ref="L109:L111"/>
    <mergeCell ref="L73:L75"/>
    <mergeCell ref="L79:L81"/>
    <mergeCell ref="L3:L5"/>
    <mergeCell ref="L10:L12"/>
    <mergeCell ref="L13:L15"/>
    <mergeCell ref="L16:L24"/>
    <mergeCell ref="L25:L27"/>
    <mergeCell ref="L130:L132"/>
    <mergeCell ref="L124:L126"/>
    <mergeCell ref="L82:L84"/>
    <mergeCell ref="L40:L42"/>
    <mergeCell ref="L214:L216"/>
    <mergeCell ref="L91:L93"/>
    <mergeCell ref="L106:L108"/>
    <mergeCell ref="L46:L48"/>
    <mergeCell ref="L112:L114"/>
    <mergeCell ref="L187:L189"/>
    <mergeCell ref="L169:L171"/>
    <mergeCell ref="L133:L135"/>
    <mergeCell ref="L217:L219"/>
    <mergeCell ref="L115:L120"/>
    <mergeCell ref="L94:L96"/>
    <mergeCell ref="L151:L153"/>
    <mergeCell ref="L190:L192"/>
    <mergeCell ref="L178:L180"/>
    <mergeCell ref="L208:L210"/>
    <mergeCell ref="L196:L198"/>
    <mergeCell ref="L100:L102"/>
    <mergeCell ref="L52:L69"/>
    <mergeCell ref="L211:L213"/>
    <mergeCell ref="L163:L165"/>
    <mergeCell ref="L154:L156"/>
    <mergeCell ref="L139:L141"/>
    <mergeCell ref="L136:L138"/>
    <mergeCell ref="L127:L129"/>
    <mergeCell ref="L220:L222"/>
    <mergeCell ref="L85:L87"/>
    <mergeCell ref="L160:L162"/>
    <mergeCell ref="L172:L174"/>
    <mergeCell ref="L97:L99"/>
    <mergeCell ref="L142:L144"/>
    <mergeCell ref="L37:L39"/>
    <mergeCell ref="I94:I96"/>
    <mergeCell ref="I28:I30"/>
    <mergeCell ref="I40:I42"/>
    <mergeCell ref="I49:I51"/>
    <mergeCell ref="I142:I144"/>
    <mergeCell ref="I106:I108"/>
    <mergeCell ref="A43:M43"/>
    <mergeCell ref="B44:M44"/>
    <mergeCell ref="B45:M45"/>
    <mergeCell ref="A40:B42"/>
    <mergeCell ref="H64:H69"/>
    <mergeCell ref="G64:G69"/>
    <mergeCell ref="H58:H63"/>
    <mergeCell ref="G58:G63"/>
    <mergeCell ref="G52:G57"/>
    <mergeCell ref="F58:F63"/>
    <mergeCell ref="F52:F57"/>
    <mergeCell ref="I3:I5"/>
    <mergeCell ref="A1:M1"/>
    <mergeCell ref="A7:M7"/>
    <mergeCell ref="B8:M8"/>
    <mergeCell ref="B9:M9"/>
    <mergeCell ref="D3:H3"/>
    <mergeCell ref="E4:H4"/>
    <mergeCell ref="C3:C5"/>
    <mergeCell ref="B3:B5"/>
    <mergeCell ref="D4:D5"/>
    <mergeCell ref="K3:K5"/>
    <mergeCell ref="H16:H18"/>
    <mergeCell ref="G16:G18"/>
    <mergeCell ref="F16:F18"/>
    <mergeCell ref="H19:H21"/>
    <mergeCell ref="G19:G21"/>
    <mergeCell ref="H22:H24"/>
    <mergeCell ref="G22:G24"/>
    <mergeCell ref="F19:F21"/>
    <mergeCell ref="F22:F24"/>
    <mergeCell ref="F64:F69"/>
    <mergeCell ref="H52:H57"/>
    <mergeCell ref="C52:C57"/>
    <mergeCell ref="D52:D57"/>
    <mergeCell ref="C58:C63"/>
    <mergeCell ref="C64:C69"/>
    <mergeCell ref="D58:D63"/>
    <mergeCell ref="D64:D69"/>
    <mergeCell ref="E64:E69"/>
    <mergeCell ref="E58:E63"/>
    <mergeCell ref="E52:E57"/>
    <mergeCell ref="C22:C24"/>
    <mergeCell ref="D22:D24"/>
    <mergeCell ref="C19:C21"/>
    <mergeCell ref="D19:D21"/>
    <mergeCell ref="E22:E24"/>
    <mergeCell ref="E19:E21"/>
    <mergeCell ref="C16:C18"/>
    <mergeCell ref="D16:D18"/>
    <mergeCell ref="E16:E18"/>
    <mergeCell ref="C119:C120"/>
    <mergeCell ref="D119:D120"/>
    <mergeCell ref="E119:E120"/>
    <mergeCell ref="F119:F120"/>
    <mergeCell ref="G119:G120"/>
    <mergeCell ref="H119:H120"/>
    <mergeCell ref="A37:A39"/>
    <mergeCell ref="A82:A84"/>
    <mergeCell ref="A46:A48"/>
    <mergeCell ref="A73:A75"/>
    <mergeCell ref="A49:A51"/>
    <mergeCell ref="A112:A114"/>
    <mergeCell ref="H115:H116"/>
    <mergeCell ref="G115:G116"/>
    <mergeCell ref="F115:F116"/>
    <mergeCell ref="H117:H118"/>
    <mergeCell ref="G117:G118"/>
    <mergeCell ref="F117:F118"/>
    <mergeCell ref="E115:E116"/>
    <mergeCell ref="D115:D116"/>
    <mergeCell ref="C115:C116"/>
    <mergeCell ref="D117:D118"/>
    <mergeCell ref="C117:C118"/>
    <mergeCell ref="E117:E118"/>
    <mergeCell ref="A106:A108"/>
    <mergeCell ref="A25:A27"/>
    <mergeCell ref="A70:A72"/>
    <mergeCell ref="A121:A123"/>
    <mergeCell ref="A88:A90"/>
    <mergeCell ref="A133:A135"/>
    <mergeCell ref="A157:A159"/>
    <mergeCell ref="A151:A153"/>
    <mergeCell ref="A100:A102"/>
    <mergeCell ref="A130:A132"/>
    <mergeCell ref="A103:A105"/>
    <mergeCell ref="A44:A45"/>
    <mergeCell ref="A127:A129"/>
    <mergeCell ref="A31:A33"/>
    <mergeCell ref="A34:A36"/>
    <mergeCell ref="A79:A81"/>
    <mergeCell ref="A3:A5"/>
    <mergeCell ref="A154:A156"/>
    <mergeCell ref="A149:A150"/>
    <mergeCell ref="A142:A144"/>
    <mergeCell ref="A136:A138"/>
    <mergeCell ref="A115:A120"/>
    <mergeCell ref="B160:B162"/>
    <mergeCell ref="B157:B159"/>
    <mergeCell ref="B154:B156"/>
    <mergeCell ref="B151:B153"/>
    <mergeCell ref="A145:B147"/>
    <mergeCell ref="B142:B144"/>
    <mergeCell ref="B139:B141"/>
    <mergeCell ref="B136:B138"/>
    <mergeCell ref="B133:B135"/>
    <mergeCell ref="B130:B132"/>
    <mergeCell ref="B127:B129"/>
    <mergeCell ref="A109:A111"/>
    <mergeCell ref="A94:A96"/>
    <mergeCell ref="A97:A99"/>
    <mergeCell ref="A124:A126"/>
    <mergeCell ref="A8:A9"/>
    <mergeCell ref="A139:A141"/>
    <mergeCell ref="A28:A30"/>
    <mergeCell ref="A13:A15"/>
    <mergeCell ref="A16:A24"/>
    <mergeCell ref="A85:A87"/>
    <mergeCell ref="A76:A78"/>
    <mergeCell ref="A91:A93"/>
    <mergeCell ref="B10:B12"/>
    <mergeCell ref="B46:B48"/>
    <mergeCell ref="B73:B75"/>
    <mergeCell ref="B88:B90"/>
    <mergeCell ref="B31:B33"/>
    <mergeCell ref="B25:B27"/>
    <mergeCell ref="B16:B24"/>
    <mergeCell ref="B28:B30"/>
    <mergeCell ref="B13:B15"/>
    <mergeCell ref="A10:A12"/>
    <mergeCell ref="A52:A69"/>
    <mergeCell ref="B124:B126"/>
    <mergeCell ref="B49:B51"/>
    <mergeCell ref="B52:B69"/>
    <mergeCell ref="B112:B114"/>
    <mergeCell ref="B109:B111"/>
    <mergeCell ref="B85:B87"/>
    <mergeCell ref="B34:B36"/>
    <mergeCell ref="B100:B102"/>
    <mergeCell ref="B94:B96"/>
    <mergeCell ref="B70:B72"/>
    <mergeCell ref="B103:B105"/>
    <mergeCell ref="B82:B84"/>
    <mergeCell ref="B121:B123"/>
    <mergeCell ref="B79:B81"/>
    <mergeCell ref="B91:B93"/>
    <mergeCell ref="B115:B120"/>
    <mergeCell ref="B97:B99"/>
    <mergeCell ref="B106:B108"/>
    <mergeCell ref="B76:B78"/>
    <mergeCell ref="B37:B39"/>
  </mergeCells>
  <printOptions horizontalCentered="1"/>
  <pageMargins left="0.78740157480314965" right="0.39370078740157483" top="1.1811023622047245" bottom="0.78740157480314965" header="0.98425196850393704" footer="0.51181102362204722"/>
  <pageSetup paperSize="9" scale="65"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dimension ref="A1:K36"/>
  <sheetViews>
    <sheetView view="pageBreakPreview" zoomScale="60" zoomScaleNormal="100" workbookViewId="0">
      <selection sqref="A1:E34"/>
    </sheetView>
  </sheetViews>
  <sheetFormatPr defaultColWidth="9.28515625" defaultRowHeight="14.25"/>
  <cols>
    <col min="1" max="1" width="40.140625" customWidth="1"/>
    <col min="2" max="2" width="16.5703125" style="46" customWidth="1"/>
    <col min="3" max="3" width="14.28515625" customWidth="1"/>
    <col min="4" max="4" width="14.140625" customWidth="1"/>
    <col min="5" max="5" width="15.42578125" customWidth="1"/>
    <col min="6" max="6" width="10.7109375" customWidth="1"/>
    <col min="7" max="7" width="16.7109375" customWidth="1"/>
    <col min="8" max="8" width="35.5703125" customWidth="1"/>
    <col min="9" max="1025" width="10.7109375" customWidth="1"/>
  </cols>
  <sheetData>
    <row r="1" spans="1:5" ht="18.75">
      <c r="A1" s="713" t="s">
        <v>359</v>
      </c>
      <c r="B1" s="713"/>
      <c r="C1" s="713"/>
      <c r="D1" s="713"/>
      <c r="E1" s="713"/>
    </row>
    <row r="2" spans="1:5" ht="45.75" customHeight="1">
      <c r="A2" s="1599" t="s">
        <v>360</v>
      </c>
      <c r="B2" s="1599"/>
      <c r="C2" s="1599"/>
      <c r="D2" s="1599"/>
      <c r="E2" s="1599"/>
    </row>
    <row r="3" spans="1:5" ht="15.75">
      <c r="A3" s="66"/>
    </row>
    <row r="4" spans="1:5" ht="90.75" customHeight="1">
      <c r="A4" s="34" t="s">
        <v>361</v>
      </c>
      <c r="B4" s="34" t="s">
        <v>362</v>
      </c>
    </row>
    <row r="5" spans="1:5" ht="15.75">
      <c r="A5" s="34">
        <v>1</v>
      </c>
      <c r="B5" s="34">
        <v>2</v>
      </c>
    </row>
    <row r="6" spans="1:5" ht="16.5">
      <c r="A6" s="67" t="s">
        <v>363</v>
      </c>
      <c r="B6" s="57">
        <f>SUM(B7:B10)</f>
        <v>14775810.600000001</v>
      </c>
    </row>
    <row r="7" spans="1:5" ht="15.75">
      <c r="A7" s="50" t="s">
        <v>364</v>
      </c>
      <c r="B7" s="51">
        <v>461598.4</v>
      </c>
    </row>
    <row r="8" spans="1:5" ht="15.75">
      <c r="A8" s="68" t="s">
        <v>365</v>
      </c>
      <c r="B8" s="51">
        <v>9537333.9000000004</v>
      </c>
    </row>
    <row r="9" spans="1:5" ht="31.5" customHeight="1">
      <c r="A9" s="68" t="s">
        <v>366</v>
      </c>
      <c r="B9" s="51">
        <v>4061189.3</v>
      </c>
    </row>
    <row r="10" spans="1:5" ht="31.5" customHeight="1">
      <c r="A10" s="68" t="s">
        <v>367</v>
      </c>
      <c r="B10" s="51">
        <v>715689</v>
      </c>
    </row>
    <row r="11" spans="1:5" ht="15.75">
      <c r="A11" s="69"/>
    </row>
    <row r="12" spans="1:5" ht="36" customHeight="1">
      <c r="A12" s="1599" t="s">
        <v>368</v>
      </c>
      <c r="B12" s="1599"/>
      <c r="C12" s="1599"/>
      <c r="D12" s="1599"/>
      <c r="E12" s="1599"/>
    </row>
    <row r="13" spans="1:5" ht="15.75">
      <c r="A13" s="66"/>
      <c r="C13" s="46"/>
      <c r="D13" s="46"/>
      <c r="E13" s="46"/>
    </row>
    <row r="14" spans="1:5" ht="33" customHeight="1">
      <c r="A14" s="1600" t="s">
        <v>361</v>
      </c>
      <c r="B14" s="1602" t="s">
        <v>213</v>
      </c>
      <c r="C14" s="1603"/>
      <c r="D14" s="1604"/>
      <c r="E14" s="1605"/>
    </row>
    <row r="15" spans="1:5" ht="15.75">
      <c r="A15" s="1601"/>
      <c r="B15" s="70" t="s">
        <v>173</v>
      </c>
      <c r="C15" s="70" t="s">
        <v>177</v>
      </c>
      <c r="D15" s="70" t="s">
        <v>178</v>
      </c>
      <c r="E15" s="70" t="s">
        <v>369</v>
      </c>
    </row>
    <row r="16" spans="1:5">
      <c r="A16" s="71">
        <v>1</v>
      </c>
      <c r="B16" s="71">
        <v>2</v>
      </c>
      <c r="C16" s="71">
        <v>3</v>
      </c>
      <c r="D16" s="71">
        <v>4</v>
      </c>
      <c r="E16" s="71">
        <v>6</v>
      </c>
    </row>
    <row r="17" spans="1:11" ht="16.5">
      <c r="A17" s="72" t="s">
        <v>363</v>
      </c>
      <c r="B17" s="58">
        <f>SUM(B18:B21)</f>
        <v>2454897.1</v>
      </c>
      <c r="C17" s="58">
        <f>SUM(C18:C21)</f>
        <v>2560764.9000000004</v>
      </c>
      <c r="D17" s="58">
        <f>SUM(D18:D21)</f>
        <v>2627450.7999999998</v>
      </c>
      <c r="E17" s="58">
        <f>SUM(B17:D17)</f>
        <v>7643112.7999999998</v>
      </c>
    </row>
    <row r="18" spans="1:11" ht="15.75">
      <c r="A18" s="73" t="s">
        <v>364</v>
      </c>
      <c r="B18" s="36">
        <f t="shared" ref="B18:E21" si="0">B23+B28</f>
        <v>140823</v>
      </c>
      <c r="C18" s="36">
        <f t="shared" si="0"/>
        <v>139188.29999999999</v>
      </c>
      <c r="D18" s="36">
        <f t="shared" si="0"/>
        <v>139227.5</v>
      </c>
      <c r="E18" s="37">
        <f t="shared" si="0"/>
        <v>419238.80000000005</v>
      </c>
    </row>
    <row r="19" spans="1:11" ht="15.75">
      <c r="A19" s="73" t="s">
        <v>365</v>
      </c>
      <c r="B19" s="36">
        <f t="shared" si="0"/>
        <v>1639414.7000000002</v>
      </c>
      <c r="C19" s="36">
        <f t="shared" si="0"/>
        <v>1754958.7000000002</v>
      </c>
      <c r="D19" s="36">
        <f t="shared" si="0"/>
        <v>1822524.5999999999</v>
      </c>
      <c r="E19" s="37">
        <f t="shared" si="0"/>
        <v>5216898</v>
      </c>
    </row>
    <row r="20" spans="1:11" ht="15.75">
      <c r="A20" s="73" t="s">
        <v>370</v>
      </c>
      <c r="B20" s="36">
        <f t="shared" si="0"/>
        <v>594659.4</v>
      </c>
      <c r="C20" s="36">
        <f t="shared" si="0"/>
        <v>586617.9</v>
      </c>
      <c r="D20" s="36">
        <f t="shared" si="0"/>
        <v>585698.70000000007</v>
      </c>
      <c r="E20" s="37">
        <f t="shared" si="0"/>
        <v>1766976</v>
      </c>
    </row>
    <row r="21" spans="1:11" ht="15.75">
      <c r="A21" s="73" t="s">
        <v>367</v>
      </c>
      <c r="B21" s="36">
        <f t="shared" si="0"/>
        <v>80000</v>
      </c>
      <c r="C21" s="36">
        <f t="shared" si="0"/>
        <v>80000</v>
      </c>
      <c r="D21" s="36">
        <f t="shared" si="0"/>
        <v>80000</v>
      </c>
      <c r="E21" s="37">
        <f t="shared" si="0"/>
        <v>240000</v>
      </c>
      <c r="G21" s="74"/>
    </row>
    <row r="22" spans="1:11" ht="31.5">
      <c r="A22" s="75" t="s">
        <v>371</v>
      </c>
      <c r="B22" s="37">
        <f>SUM(B23:B26)</f>
        <v>99944.8</v>
      </c>
      <c r="C22" s="37">
        <f>SUM(C23:C26)</f>
        <v>92045</v>
      </c>
      <c r="D22" s="37">
        <f>SUM(D23:D26)</f>
        <v>92166.3</v>
      </c>
      <c r="E22" s="37">
        <f t="shared" ref="E22:E31" si="1">SUM(B22:D22)</f>
        <v>284156.09999999998</v>
      </c>
      <c r="H22" s="74"/>
      <c r="I22" s="74"/>
    </row>
    <row r="23" spans="1:11" ht="15.75">
      <c r="A23" s="73" t="s">
        <v>364</v>
      </c>
      <c r="B23" s="36">
        <f>'Проектная часть'!E41</f>
        <v>91680.5</v>
      </c>
      <c r="C23" s="36">
        <f>'Проектная часть'!E42</f>
        <v>91776.7</v>
      </c>
      <c r="D23" s="36">
        <f>'Проектная часть'!E43</f>
        <v>91893.1</v>
      </c>
      <c r="E23" s="37">
        <f t="shared" si="1"/>
        <v>275350.30000000005</v>
      </c>
    </row>
    <row r="24" spans="1:11" ht="15.75">
      <c r="A24" s="73" t="s">
        <v>372</v>
      </c>
      <c r="B24" s="36">
        <f>'Проектная часть'!F41</f>
        <v>264.3</v>
      </c>
      <c r="C24" s="36">
        <f>'Проектная часть'!F42</f>
        <v>268.3</v>
      </c>
      <c r="D24" s="36">
        <f>'Проектная часть'!F43</f>
        <v>273.2</v>
      </c>
      <c r="E24" s="37">
        <f t="shared" si="1"/>
        <v>805.8</v>
      </c>
      <c r="G24" s="74"/>
    </row>
    <row r="25" spans="1:11" ht="15.75">
      <c r="A25" s="73" t="s">
        <v>370</v>
      </c>
      <c r="B25" s="36">
        <f>'Проектная часть'!G41</f>
        <v>8000</v>
      </c>
      <c r="C25" s="36">
        <f>'Проектная часть'!G42</f>
        <v>0</v>
      </c>
      <c r="D25" s="36">
        <f>'Проектная часть'!G43</f>
        <v>0</v>
      </c>
      <c r="E25" s="37">
        <f t="shared" si="1"/>
        <v>8000</v>
      </c>
    </row>
    <row r="26" spans="1:11" ht="15.75">
      <c r="A26" s="73" t="s">
        <v>367</v>
      </c>
      <c r="B26" s="36">
        <f>'Проектная часть'!H41</f>
        <v>0</v>
      </c>
      <c r="C26" s="36">
        <f>'Проектная часть'!H42</f>
        <v>0</v>
      </c>
      <c r="D26" s="36">
        <f>'Проектная часть'!H43</f>
        <v>0</v>
      </c>
      <c r="E26" s="37">
        <f t="shared" si="1"/>
        <v>0</v>
      </c>
    </row>
    <row r="27" spans="1:11" ht="31.5">
      <c r="A27" s="75" t="s">
        <v>373</v>
      </c>
      <c r="B27" s="37">
        <f>SUM(B28:B31)</f>
        <v>2354952.3000000003</v>
      </c>
      <c r="C27" s="37">
        <f>SUM(C28:C31)</f>
        <v>2468719.9000000004</v>
      </c>
      <c r="D27" s="37">
        <f>SUM(D28:D31)</f>
        <v>2535284.5</v>
      </c>
      <c r="E27" s="37">
        <f t="shared" si="1"/>
        <v>7358956.7000000011</v>
      </c>
    </row>
    <row r="28" spans="1:11" ht="15.75">
      <c r="A28" s="73" t="s">
        <v>364</v>
      </c>
      <c r="B28" s="51">
        <f>'Процессная часть'!E220</f>
        <v>49142.5</v>
      </c>
      <c r="C28" s="51">
        <f>'Процессная часть'!E221</f>
        <v>47411.6</v>
      </c>
      <c r="D28" s="51">
        <f>'Процессная часть'!E222</f>
        <v>47334.400000000001</v>
      </c>
      <c r="E28" s="37">
        <f t="shared" si="1"/>
        <v>143888.5</v>
      </c>
    </row>
    <row r="29" spans="1:11" ht="15.75">
      <c r="A29" s="73" t="s">
        <v>372</v>
      </c>
      <c r="B29" s="51">
        <f>'Процессная часть'!F220</f>
        <v>1639150.4000000001</v>
      </c>
      <c r="C29" s="51">
        <f>'Процессная часть'!F221</f>
        <v>1754690.4000000001</v>
      </c>
      <c r="D29" s="51">
        <f>'Процессная часть'!F222</f>
        <v>1822251.4</v>
      </c>
      <c r="E29" s="37">
        <f t="shared" si="1"/>
        <v>5216092.2</v>
      </c>
      <c r="G29" s="76"/>
      <c r="H29" s="74"/>
      <c r="K29" s="74"/>
    </row>
    <row r="30" spans="1:11" ht="15.75">
      <c r="A30" s="73" t="s">
        <v>370</v>
      </c>
      <c r="B30" s="51">
        <f>'Процессная часть'!G220</f>
        <v>586659.4</v>
      </c>
      <c r="C30" s="51">
        <f>'Процессная часть'!G221</f>
        <v>586617.9</v>
      </c>
      <c r="D30" s="51">
        <f>'Процессная часть'!G222</f>
        <v>585698.70000000007</v>
      </c>
      <c r="E30" s="37">
        <f t="shared" si="1"/>
        <v>1758976</v>
      </c>
    </row>
    <row r="31" spans="1:11" ht="15.75">
      <c r="A31" s="73" t="s">
        <v>367</v>
      </c>
      <c r="B31" s="51">
        <f>'Процессная часть'!H220</f>
        <v>80000</v>
      </c>
      <c r="C31" s="51">
        <f>'Процессная часть'!H221</f>
        <v>80000</v>
      </c>
      <c r="D31" s="51">
        <f>'Процессная часть'!H222</f>
        <v>80000</v>
      </c>
      <c r="E31" s="37">
        <f t="shared" si="1"/>
        <v>240000</v>
      </c>
    </row>
    <row r="32" spans="1:11" ht="15.75">
      <c r="A32" s="69"/>
      <c r="C32" s="46"/>
      <c r="D32" s="46"/>
      <c r="E32" s="46"/>
    </row>
    <row r="33" spans="1:8" ht="15" customHeight="1">
      <c r="A33" s="352" t="s">
        <v>20</v>
      </c>
      <c r="B33" s="352"/>
      <c r="C33" s="19"/>
      <c r="D33" s="61"/>
      <c r="E33" s="29"/>
      <c r="F33" s="29"/>
      <c r="G33" s="20"/>
      <c r="H33" s="30"/>
    </row>
    <row r="34" spans="1:8" ht="31.5">
      <c r="A34" s="28" t="s">
        <v>21</v>
      </c>
      <c r="B34" s="351"/>
      <c r="C34" s="351"/>
      <c r="D34" s="1598" t="s">
        <v>374</v>
      </c>
      <c r="E34" s="1598"/>
      <c r="F34" s="29"/>
      <c r="G34" s="20"/>
      <c r="H34" s="31"/>
    </row>
    <row r="35" spans="1:8" ht="15.75">
      <c r="A35" s="38"/>
      <c r="B35" s="122"/>
      <c r="C35" s="122"/>
      <c r="D35" s="38"/>
      <c r="E35" s="38"/>
    </row>
    <row r="36" spans="1:8" ht="15.75">
      <c r="A36" s="77"/>
      <c r="B36" s="66"/>
      <c r="C36" s="66"/>
      <c r="D36" s="66"/>
      <c r="E36" s="66"/>
    </row>
  </sheetData>
  <mergeCells count="9">
    <mergeCell ref="A33:B33"/>
    <mergeCell ref="B34:C34"/>
    <mergeCell ref="D34:E34"/>
    <mergeCell ref="B35:C35"/>
    <mergeCell ref="A1:E1"/>
    <mergeCell ref="A2:E2"/>
    <mergeCell ref="A12:E12"/>
    <mergeCell ref="A14:A15"/>
    <mergeCell ref="B14:E14"/>
  </mergeCells>
  <printOptions horizontalCentered="1"/>
  <pageMargins left="1.1811023622047245" right="0.39370078740157483" top="0.78740157480314965" bottom="0.78740157480314965" header="0.59055118110236227" footer="0.51181102362204722"/>
  <pageSetup paperSize="9" scale="84" orientation="portrait" r:id="rId1"/>
</worksheet>
</file>

<file path=docProps/app.xml><?xml version="1.0" encoding="utf-8"?>
<Properties xmlns="http://schemas.openxmlformats.org/officeDocument/2006/extended-properties" xmlns:vt="http://schemas.openxmlformats.org/officeDocument/2006/docPropsVTypes">
  <Template>Normal.dotm</Template>
  <TotalTime>0</TotalTime>
  <Application>MyOffice-CoreFramework-Windows/35</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Паспорт</vt:lpstr>
      <vt:lpstr>Целевые показатели</vt:lpstr>
      <vt:lpstr>Проектная часть</vt:lpstr>
      <vt:lpstr>Процессная часть</vt:lpstr>
      <vt:lpstr>Фин. обеспечение </vt:lpstr>
      <vt:lpstr>'Процессная часть'!Область_печати</vt:lpstr>
      <vt:lpstr>'Фин. обеспечение '!Область_печати</vt:lpstr>
      <vt:lpstr>'Целевые показатели'!Область_печати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User-22-18</dc:creator>
  <cp:lastModifiedBy>User-22-12</cp:lastModifiedBy>
  <cp:lastPrinted>2025-01-24T09:17:46Z</cp:lastPrinted>
  <dcterms:created xsi:type="dcterms:W3CDTF">2024-09-19T13:44:15Z</dcterms:created>
  <dcterms:modified xsi:type="dcterms:W3CDTF">2025-01-30T12:16:14Z</dcterms:modified>
</cp:coreProperties>
</file>