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1840" windowHeight="11865" tabRatio="500" activeTab="1"/>
  </bookViews>
  <sheets>
    <sheet name="пр № 2 Пер мероп МП Культура" sheetId="1" r:id="rId1"/>
    <sheet name="прил 3 Рес. обесп. МП Культ  " sheetId="2" r:id="rId2"/>
  </sheets>
  <definedNames>
    <definedName name="__xlnm_Print_Area" localSheetId="1">'прил 3 Рес. обесп. МП Культ  '!$A$1:$H$118</definedName>
    <definedName name="__xlnm_Print_Titles" localSheetId="0">'пр № 2 Пер мероп МП Культура'!$6:$9</definedName>
    <definedName name="_xlnm_Print_Area" localSheetId="0">'пр № 2 Пер мероп МП Культура'!$A$1:$K$432</definedName>
    <definedName name="_xlnm_Print_Area" localSheetId="1">'прил 3 Рес. обесп. МП Культ  '!$A$1:$H$118</definedName>
    <definedName name="_xlnm_Print_Titles" localSheetId="0">'пр № 2 Пер мероп МП Культура'!$6:$9</definedName>
    <definedName name="Excel_BuiltIn_Print_Titles" localSheetId="0">'пр № 2 Пер мероп МП Культура'!$6:$9</definedName>
    <definedName name="_xlnm.Print_Titles" localSheetId="0">'пр № 2 Пер мероп МП Культура'!$6:$9</definedName>
    <definedName name="_xlnm.Print_Area" localSheetId="0">'пр № 2 Пер мероп МП Культура'!$A$1:$K$432</definedName>
    <definedName name="_xlnm.Print_Area" localSheetId="1">'прил 3 Рес. обесп. МП Культ  '!$A$1:$H$118</definedName>
  </definedNames>
  <calcPr calcId="125725" iterateDelta="1E-4"/>
</workbook>
</file>

<file path=xl/calcChain.xml><?xml version="1.0" encoding="utf-8"?>
<calcChain xmlns="http://schemas.openxmlformats.org/spreadsheetml/2006/main">
  <c r="H140" i="1"/>
  <c r="D114" i="2" l="1"/>
  <c r="D115"/>
  <c r="H332" i="1"/>
  <c r="G78" i="2" s="1"/>
  <c r="E429" i="1"/>
  <c r="E428"/>
  <c r="E427"/>
  <c r="E425"/>
  <c r="E424"/>
  <c r="E422"/>
  <c r="E421"/>
  <c r="E420"/>
  <c r="E419"/>
  <c r="E405"/>
  <c r="E404"/>
  <c r="E403"/>
  <c r="E398"/>
  <c r="E397"/>
  <c r="E396"/>
  <c r="E395"/>
  <c r="E381"/>
  <c r="E380"/>
  <c r="E379"/>
  <c r="E378"/>
  <c r="E377"/>
  <c r="E376"/>
  <c r="E375"/>
  <c r="E374"/>
  <c r="E373"/>
  <c r="E372"/>
  <c r="E371"/>
  <c r="E369"/>
  <c r="E368"/>
  <c r="E367"/>
  <c r="E366"/>
  <c r="E362"/>
  <c r="E361"/>
  <c r="E360"/>
  <c r="E359"/>
  <c r="E357"/>
  <c r="E356"/>
  <c r="E355"/>
  <c r="E354"/>
  <c r="E353"/>
  <c r="E352"/>
  <c r="E351"/>
  <c r="E350"/>
  <c r="E349"/>
  <c r="E348"/>
  <c r="E347"/>
  <c r="E321"/>
  <c r="E320"/>
  <c r="E319"/>
  <c r="E318"/>
  <c r="E317"/>
  <c r="E316"/>
  <c r="E315"/>
  <c r="E314"/>
  <c r="E313"/>
  <c r="E312"/>
  <c r="E311"/>
  <c r="E309"/>
  <c r="E308"/>
  <c r="E307"/>
  <c r="E306"/>
  <c r="E304"/>
  <c r="E303"/>
  <c r="E302"/>
  <c r="E301"/>
  <c r="E300"/>
  <c r="E299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7"/>
  <c r="E256"/>
  <c r="E255"/>
  <c r="E254"/>
  <c r="E253"/>
  <c r="E252"/>
  <c r="E251"/>
  <c r="E249"/>
  <c r="E248"/>
  <c r="E247"/>
  <c r="E246"/>
  <c r="E245"/>
  <c r="E244"/>
  <c r="E243"/>
  <c r="E242"/>
  <c r="E241"/>
  <c r="E240"/>
  <c r="E239"/>
  <c r="E238"/>
  <c r="E237"/>
  <c r="E236"/>
  <c r="E235"/>
  <c r="E234"/>
  <c r="E232"/>
  <c r="E231"/>
  <c r="E230"/>
  <c r="E229"/>
  <c r="E228"/>
  <c r="E227"/>
  <c r="E225"/>
  <c r="E224"/>
  <c r="E223"/>
  <c r="E222"/>
  <c r="E220"/>
  <c r="E218"/>
  <c r="E217"/>
  <c r="E216"/>
  <c r="E215"/>
  <c r="E213"/>
  <c r="E212"/>
  <c r="E211"/>
  <c r="E210"/>
  <c r="E209"/>
  <c r="E208"/>
  <c r="E207"/>
  <c r="E206"/>
  <c r="E205"/>
  <c r="E204"/>
  <c r="E203"/>
  <c r="E177"/>
  <c r="E176"/>
  <c r="E175"/>
  <c r="E174"/>
  <c r="E173"/>
  <c r="E170"/>
  <c r="E169"/>
  <c r="E168"/>
  <c r="E167"/>
  <c r="E165"/>
  <c r="E164"/>
  <c r="E163"/>
  <c r="E162"/>
  <c r="E161"/>
  <c r="E160"/>
  <c r="E159"/>
  <c r="E158"/>
  <c r="E157"/>
  <c r="E156"/>
  <c r="E155"/>
  <c r="E154" s="1"/>
  <c r="E153"/>
  <c r="E152"/>
  <c r="E151"/>
  <c r="E150"/>
  <c r="E149"/>
  <c r="E148"/>
  <c r="E147"/>
  <c r="E146"/>
  <c r="E145"/>
  <c r="E144"/>
  <c r="E143"/>
  <c r="E141"/>
  <c r="E140"/>
  <c r="E139"/>
  <c r="E137"/>
  <c r="E136"/>
  <c r="E135"/>
  <c r="E134"/>
  <c r="E133"/>
  <c r="E132"/>
  <c r="E131"/>
  <c r="E129"/>
  <c r="E128"/>
  <c r="E127"/>
  <c r="E126"/>
  <c r="E125"/>
  <c r="E124"/>
  <c r="E123"/>
  <c r="E122"/>
  <c r="E121"/>
  <c r="E120"/>
  <c r="E119"/>
  <c r="E118" s="1"/>
  <c r="E117"/>
  <c r="E116"/>
  <c r="E115"/>
  <c r="E114"/>
  <c r="E113"/>
  <c r="E112"/>
  <c r="E111"/>
  <c r="E110"/>
  <c r="E109"/>
  <c r="E108"/>
  <c r="E107"/>
  <c r="E106" s="1"/>
  <c r="E105"/>
  <c r="E104"/>
  <c r="E103"/>
  <c r="E102"/>
  <c r="E101"/>
  <c r="E100"/>
  <c r="E99"/>
  <c r="E98"/>
  <c r="E97"/>
  <c r="E96"/>
  <c r="E95"/>
  <c r="E94" s="1"/>
  <c r="E93"/>
  <c r="E92"/>
  <c r="E91"/>
  <c r="E90"/>
  <c r="E86"/>
  <c r="E85"/>
  <c r="E84"/>
  <c r="E83"/>
  <c r="E81"/>
  <c r="E80"/>
  <c r="E79"/>
  <c r="E78"/>
  <c r="E77"/>
  <c r="E76"/>
  <c r="E75"/>
  <c r="E74"/>
  <c r="E73"/>
  <c r="E72"/>
  <c r="E71"/>
  <c r="E70" s="1"/>
  <c r="E45"/>
  <c r="E44"/>
  <c r="E43"/>
  <c r="E40"/>
  <c r="E38"/>
  <c r="E37"/>
  <c r="E36"/>
  <c r="E35"/>
  <c r="E142" l="1"/>
  <c r="E346"/>
  <c r="E310"/>
  <c r="E202"/>
  <c r="E370"/>
  <c r="F28"/>
  <c r="G28"/>
  <c r="H28"/>
  <c r="I28"/>
  <c r="F29"/>
  <c r="G29"/>
  <c r="I29"/>
  <c r="F30"/>
  <c r="G30"/>
  <c r="I30"/>
  <c r="F31"/>
  <c r="G31"/>
  <c r="H31"/>
  <c r="I31"/>
  <c r="F32"/>
  <c r="G32"/>
  <c r="H32"/>
  <c r="G42" i="2" s="1"/>
  <c r="I32" i="1"/>
  <c r="F33"/>
  <c r="G33"/>
  <c r="H33"/>
  <c r="G43" i="2" s="1"/>
  <c r="I33" i="1"/>
  <c r="F64"/>
  <c r="G64"/>
  <c r="I64"/>
  <c r="F65"/>
  <c r="G65"/>
  <c r="I65"/>
  <c r="F66"/>
  <c r="G66"/>
  <c r="H66"/>
  <c r="I66"/>
  <c r="F67"/>
  <c r="F55" s="1"/>
  <c r="G67"/>
  <c r="G55" s="1"/>
  <c r="F53" i="2" s="1"/>
  <c r="H67" i="1"/>
  <c r="I67"/>
  <c r="I55" s="1"/>
  <c r="F68"/>
  <c r="G68"/>
  <c r="G56" s="1"/>
  <c r="F54" i="2" s="1"/>
  <c r="H68" i="1"/>
  <c r="I68"/>
  <c r="I56" s="1"/>
  <c r="F69"/>
  <c r="F57" s="1"/>
  <c r="G69"/>
  <c r="G57" s="1"/>
  <c r="H69"/>
  <c r="I69"/>
  <c r="I57" s="1"/>
  <c r="H55" i="2" s="1"/>
  <c r="F196" i="1"/>
  <c r="F184" s="1"/>
  <c r="G196"/>
  <c r="G184" s="1"/>
  <c r="F62" i="2" s="1"/>
  <c r="H196" i="1"/>
  <c r="H184" s="1"/>
  <c r="G62" i="2" s="1"/>
  <c r="I196" i="1"/>
  <c r="I184" s="1"/>
  <c r="H62" i="2" s="1"/>
  <c r="F197" i="1"/>
  <c r="F185" s="1"/>
  <c r="G197"/>
  <c r="G185" s="1"/>
  <c r="F63" i="2" s="1"/>
  <c r="I197" i="1"/>
  <c r="I185" s="1"/>
  <c r="H63" i="2" s="1"/>
  <c r="F198" i="1"/>
  <c r="F186" s="1"/>
  <c r="G198"/>
  <c r="G186" s="1"/>
  <c r="F64" i="2" s="1"/>
  <c r="H198" i="1"/>
  <c r="I198"/>
  <c r="I186" s="1"/>
  <c r="H64" i="2" s="1"/>
  <c r="F199" i="1"/>
  <c r="F187" s="1"/>
  <c r="G199"/>
  <c r="G187" s="1"/>
  <c r="F65" i="2" s="1"/>
  <c r="H199" i="1"/>
  <c r="H187" s="1"/>
  <c r="I199"/>
  <c r="I187" s="1"/>
  <c r="H65" i="2" s="1"/>
  <c r="F200" i="1"/>
  <c r="F188" s="1"/>
  <c r="E66" i="2" s="1"/>
  <c r="G200" i="1"/>
  <c r="G188" s="1"/>
  <c r="H200"/>
  <c r="I200"/>
  <c r="I188" s="1"/>
  <c r="H66" i="2" s="1"/>
  <c r="F201" i="1"/>
  <c r="F189" s="1"/>
  <c r="E67" i="2" s="1"/>
  <c r="G201" i="1"/>
  <c r="G189" s="1"/>
  <c r="F67" i="2" s="1"/>
  <c r="H201" i="1"/>
  <c r="I201"/>
  <c r="I189" s="1"/>
  <c r="H67" i="2" s="1"/>
  <c r="H330" i="1"/>
  <c r="G76" i="2" s="1"/>
  <c r="H331" i="1"/>
  <c r="G77" i="2" s="1"/>
  <c r="F344" i="1"/>
  <c r="F332" s="1"/>
  <c r="G344"/>
  <c r="G332" s="1"/>
  <c r="F78" i="2" s="1"/>
  <c r="I344" i="1"/>
  <c r="I332" s="1"/>
  <c r="H78" i="2" s="1"/>
  <c r="F392" i="1"/>
  <c r="G392"/>
  <c r="F90" i="2" s="1"/>
  <c r="H392" i="1"/>
  <c r="G90" i="2" s="1"/>
  <c r="I392" i="1"/>
  <c r="H90" i="2" s="1"/>
  <c r="F416" i="1"/>
  <c r="G416"/>
  <c r="F102" i="2" s="1"/>
  <c r="H416" i="1"/>
  <c r="G102" i="2" s="1"/>
  <c r="I416" i="1"/>
  <c r="H102" i="2" s="1"/>
  <c r="F417" i="1"/>
  <c r="D113" i="2"/>
  <c r="D112"/>
  <c r="D111"/>
  <c r="D110"/>
  <c r="D109"/>
  <c r="D108"/>
  <c r="D107"/>
  <c r="D106"/>
  <c r="D105"/>
  <c r="H104"/>
  <c r="G104"/>
  <c r="F104"/>
  <c r="E104"/>
  <c r="D104" s="1"/>
  <c r="H32"/>
  <c r="F32"/>
  <c r="E32"/>
  <c r="G20" i="1" l="1"/>
  <c r="F66" i="2"/>
  <c r="F30" s="1"/>
  <c r="F18" s="1"/>
  <c r="K18" s="1"/>
  <c r="H54"/>
  <c r="H30" s="1"/>
  <c r="H18" s="1"/>
  <c r="M18" s="1"/>
  <c r="I20" i="1"/>
  <c r="F55" i="2"/>
  <c r="H53"/>
  <c r="E78"/>
  <c r="D78" s="1"/>
  <c r="E332" i="1"/>
  <c r="E184"/>
  <c r="E344"/>
  <c r="E201"/>
  <c r="E200"/>
  <c r="E199"/>
  <c r="E198"/>
  <c r="E196"/>
  <c r="E69"/>
  <c r="E68"/>
  <c r="E67"/>
  <c r="E66"/>
  <c r="F56"/>
  <c r="E103" i="2"/>
  <c r="E102"/>
  <c r="D102" s="1"/>
  <c r="E416" i="1"/>
  <c r="E90" i="2"/>
  <c r="D90" s="1"/>
  <c r="E392" i="1"/>
  <c r="E187"/>
  <c r="G65" i="2"/>
  <c r="E55"/>
  <c r="E53"/>
  <c r="D43"/>
  <c r="D42"/>
  <c r="E33" i="1"/>
  <c r="E32"/>
  <c r="E31"/>
  <c r="E28"/>
  <c r="H189"/>
  <c r="H188"/>
  <c r="H57"/>
  <c r="H56"/>
  <c r="G54" i="2" s="1"/>
  <c r="H55" i="1"/>
  <c r="H426"/>
  <c r="E426" s="1"/>
  <c r="H423"/>
  <c r="E423" s="1"/>
  <c r="I418"/>
  <c r="G418"/>
  <c r="F418"/>
  <c r="I417"/>
  <c r="H103" i="2" s="1"/>
  <c r="H417" i="1"/>
  <c r="G103" i="2" s="1"/>
  <c r="G417" i="1"/>
  <c r="F103" i="2" s="1"/>
  <c r="I415" i="1"/>
  <c r="H101" i="2" s="1"/>
  <c r="H415" i="1"/>
  <c r="G101" i="2" s="1"/>
  <c r="G415" i="1"/>
  <c r="F101" i="2" s="1"/>
  <c r="F415" i="1"/>
  <c r="I414"/>
  <c r="H100" i="2" s="1"/>
  <c r="G414" i="1"/>
  <c r="F100" i="2" s="1"/>
  <c r="F414" i="1"/>
  <c r="I413"/>
  <c r="H99" i="2" s="1"/>
  <c r="H413" i="1"/>
  <c r="G99" i="2" s="1"/>
  <c r="G413" i="1"/>
  <c r="F99" i="2" s="1"/>
  <c r="F413" i="1"/>
  <c r="I412"/>
  <c r="H98" i="2" s="1"/>
  <c r="H412" i="1"/>
  <c r="G98" i="2" s="1"/>
  <c r="G412" i="1"/>
  <c r="F98" i="2" s="1"/>
  <c r="F412" i="1"/>
  <c r="I411"/>
  <c r="H97" i="2" s="1"/>
  <c r="H411" i="1"/>
  <c r="G97" i="2" s="1"/>
  <c r="G411" i="1"/>
  <c r="F97" i="2" s="1"/>
  <c r="F411" i="1"/>
  <c r="I410"/>
  <c r="H96" i="2" s="1"/>
  <c r="H410" i="1"/>
  <c r="G96" i="2" s="1"/>
  <c r="G410" i="1"/>
  <c r="F96" i="2" s="1"/>
  <c r="F410" i="1"/>
  <c r="I409"/>
  <c r="H95" i="2" s="1"/>
  <c r="H409" i="1"/>
  <c r="G95" i="2" s="1"/>
  <c r="G409" i="1"/>
  <c r="F95" i="2" s="1"/>
  <c r="F409" i="1"/>
  <c r="I408"/>
  <c r="H94" i="2" s="1"/>
  <c r="H408" i="1"/>
  <c r="G94" i="2" s="1"/>
  <c r="G408" i="1"/>
  <c r="F94" i="2" s="1"/>
  <c r="F408" i="1"/>
  <c r="I407"/>
  <c r="H93" i="2" s="1"/>
  <c r="H407" i="1"/>
  <c r="G93" i="2" s="1"/>
  <c r="G407" i="1"/>
  <c r="F93" i="2" s="1"/>
  <c r="F407" i="1"/>
  <c r="G406" l="1"/>
  <c r="E408"/>
  <c r="E409"/>
  <c r="E410"/>
  <c r="E411"/>
  <c r="E412"/>
  <c r="E413"/>
  <c r="H414"/>
  <c r="G100" i="2" s="1"/>
  <c r="E415" i="1"/>
  <c r="E93" i="2"/>
  <c r="E407" i="1"/>
  <c r="G53" i="2"/>
  <c r="G55"/>
  <c r="D55" s="1"/>
  <c r="E54"/>
  <c r="E56" i="1"/>
  <c r="I406"/>
  <c r="H418"/>
  <c r="E418"/>
  <c r="E55"/>
  <c r="E57"/>
  <c r="D103" i="2"/>
  <c r="F20" i="1"/>
  <c r="E188"/>
  <c r="G66" i="2"/>
  <c r="G30" s="1"/>
  <c r="G18" s="1"/>
  <c r="E189" i="1"/>
  <c r="G67" i="2"/>
  <c r="D67" s="1"/>
  <c r="E417" i="1"/>
  <c r="H20"/>
  <c r="F406"/>
  <c r="H406"/>
  <c r="E101" i="2"/>
  <c r="D101" s="1"/>
  <c r="E100" s="1"/>
  <c r="H402" i="1"/>
  <c r="E402" s="1"/>
  <c r="H401"/>
  <c r="E401" s="1"/>
  <c r="H400"/>
  <c r="E400" s="1"/>
  <c r="H399"/>
  <c r="E399" s="1"/>
  <c r="I394"/>
  <c r="G394"/>
  <c r="F394"/>
  <c r="I393"/>
  <c r="H91" i="2" s="1"/>
  <c r="H393" i="1"/>
  <c r="G91" i="2" s="1"/>
  <c r="G393" i="1"/>
  <c r="F91" i="2" s="1"/>
  <c r="F393" i="1"/>
  <c r="I391"/>
  <c r="H89" i="2" s="1"/>
  <c r="H391" i="1"/>
  <c r="G89" i="2" s="1"/>
  <c r="G391" i="1"/>
  <c r="F89" i="2" s="1"/>
  <c r="F391" i="1"/>
  <c r="I390"/>
  <c r="H88" i="2" s="1"/>
  <c r="H390" i="1"/>
  <c r="G88" i="2" s="1"/>
  <c r="G390" i="1"/>
  <c r="F88" i="2" s="1"/>
  <c r="F390" i="1"/>
  <c r="I389"/>
  <c r="H87" i="2" s="1"/>
  <c r="H389" i="1"/>
  <c r="G87" i="2" s="1"/>
  <c r="G389" i="1"/>
  <c r="F87" i="2" s="1"/>
  <c r="F389" i="1"/>
  <c r="I388"/>
  <c r="H86" i="2" s="1"/>
  <c r="H388" i="1"/>
  <c r="G86" i="2" s="1"/>
  <c r="G388" i="1"/>
  <c r="F86" i="2" s="1"/>
  <c r="F388" i="1"/>
  <c r="I387"/>
  <c r="H85" i="2" s="1"/>
  <c r="H387" i="1"/>
  <c r="G85" i="2" s="1"/>
  <c r="G387" i="1"/>
  <c r="F85" i="2" s="1"/>
  <c r="F387" i="1"/>
  <c r="I386"/>
  <c r="H84" i="2" s="1"/>
  <c r="H386" i="1"/>
  <c r="G84" i="2" s="1"/>
  <c r="G386" i="1"/>
  <c r="F84" i="2" s="1"/>
  <c r="F386" i="1"/>
  <c r="I385"/>
  <c r="H83" i="2" s="1"/>
  <c r="H385" i="1"/>
  <c r="G83" i="2" s="1"/>
  <c r="G385" i="1"/>
  <c r="F83" i="2" s="1"/>
  <c r="F385" i="1"/>
  <c r="I384"/>
  <c r="H82" i="2" s="1"/>
  <c r="H384" i="1"/>
  <c r="G82" i="2" s="1"/>
  <c r="G384" i="1"/>
  <c r="F82" i="2" s="1"/>
  <c r="F384" i="1"/>
  <c r="I383"/>
  <c r="H383"/>
  <c r="G81" i="2" s="1"/>
  <c r="G383" i="1"/>
  <c r="F81" i="2" s="1"/>
  <c r="F383" i="1"/>
  <c r="G382"/>
  <c r="I370"/>
  <c r="H370"/>
  <c r="G370"/>
  <c r="F370"/>
  <c r="H365"/>
  <c r="E365" s="1"/>
  <c r="H364"/>
  <c r="E364" s="1"/>
  <c r="H363"/>
  <c r="E363" s="1"/>
  <c r="I358"/>
  <c r="G358"/>
  <c r="F358"/>
  <c r="I346"/>
  <c r="H346"/>
  <c r="G346"/>
  <c r="F346"/>
  <c r="I345"/>
  <c r="I333" s="1"/>
  <c r="H345"/>
  <c r="H333" s="1"/>
  <c r="G79" i="2" s="1"/>
  <c r="G345" i="1"/>
  <c r="G333" s="1"/>
  <c r="F345"/>
  <c r="I343"/>
  <c r="I331" s="1"/>
  <c r="G343"/>
  <c r="G331" s="1"/>
  <c r="F343"/>
  <c r="I342"/>
  <c r="I330" s="1"/>
  <c r="H76" i="2" s="1"/>
  <c r="G342" i="1"/>
  <c r="G330" s="1"/>
  <c r="F76" i="2" s="1"/>
  <c r="F342" i="1"/>
  <c r="I341"/>
  <c r="I329" s="1"/>
  <c r="H75" i="2" s="1"/>
  <c r="D100" l="1"/>
  <c r="E99" s="1"/>
  <c r="D99" s="1"/>
  <c r="E98" s="1"/>
  <c r="E97" s="1"/>
  <c r="E96" s="1"/>
  <c r="D96" s="1"/>
  <c r="E95" s="1"/>
  <c r="D95" s="1"/>
  <c r="L18"/>
  <c r="E414" i="1"/>
  <c r="H77" i="2"/>
  <c r="I19" i="1"/>
  <c r="E342"/>
  <c r="F330"/>
  <c r="E330" s="1"/>
  <c r="F77" i="2"/>
  <c r="G19" i="1"/>
  <c r="E345"/>
  <c r="F333"/>
  <c r="E82" i="2"/>
  <c r="E384" i="1"/>
  <c r="E84" i="2"/>
  <c r="E386" i="1"/>
  <c r="E88" i="2"/>
  <c r="E390" i="1"/>
  <c r="E393"/>
  <c r="E91" i="2"/>
  <c r="D91" s="1"/>
  <c r="D54"/>
  <c r="E30"/>
  <c r="H358" i="1"/>
  <c r="E358"/>
  <c r="E383"/>
  <c r="E385"/>
  <c r="E387"/>
  <c r="E388"/>
  <c r="E389"/>
  <c r="E391"/>
  <c r="H394"/>
  <c r="E394"/>
  <c r="H21"/>
  <c r="H19"/>
  <c r="D66" i="2"/>
  <c r="E343" i="1"/>
  <c r="F331"/>
  <c r="F19" s="1"/>
  <c r="E19" s="1"/>
  <c r="F79" i="2"/>
  <c r="F31" s="1"/>
  <c r="F19" s="1"/>
  <c r="G21" i="1"/>
  <c r="H79" i="2"/>
  <c r="H31" s="1"/>
  <c r="H19" s="1"/>
  <c r="I21" i="1"/>
  <c r="I382"/>
  <c r="H81" i="2"/>
  <c r="G31"/>
  <c r="G19" s="1"/>
  <c r="E406" i="1"/>
  <c r="E20"/>
  <c r="E89" i="2"/>
  <c r="F382" i="1"/>
  <c r="E94" i="2"/>
  <c r="F92"/>
  <c r="G92"/>
  <c r="H382" i="1"/>
  <c r="E81" i="2"/>
  <c r="H341" i="1"/>
  <c r="H329" s="1"/>
  <c r="G75" i="2" s="1"/>
  <c r="G341" i="1"/>
  <c r="G329" s="1"/>
  <c r="F75" i="2" s="1"/>
  <c r="F341" i="1"/>
  <c r="I340"/>
  <c r="I328" s="1"/>
  <c r="H74" i="2" s="1"/>
  <c r="H340" i="1"/>
  <c r="H328" s="1"/>
  <c r="G74" i="2" s="1"/>
  <c r="G340" i="1"/>
  <c r="G328" s="1"/>
  <c r="F74" i="2" s="1"/>
  <c r="F340" i="1"/>
  <c r="I339"/>
  <c r="G339"/>
  <c r="G327" s="1"/>
  <c r="F73" i="2" s="1"/>
  <c r="F339" i="1"/>
  <c r="I338"/>
  <c r="I326" s="1"/>
  <c r="H72" i="2" s="1"/>
  <c r="H338" i="1"/>
  <c r="H326" s="1"/>
  <c r="G72" i="2" s="1"/>
  <c r="G338" i="1"/>
  <c r="G326" s="1"/>
  <c r="F72" i="2" s="1"/>
  <c r="F338" i="1"/>
  <c r="I337"/>
  <c r="I325" s="1"/>
  <c r="H71" i="2" s="1"/>
  <c r="H337" i="1"/>
  <c r="H325" s="1"/>
  <c r="G71" i="2" s="1"/>
  <c r="G337" i="1"/>
  <c r="G325" s="1"/>
  <c r="F71" i="2" s="1"/>
  <c r="F337" i="1"/>
  <c r="I336"/>
  <c r="I324" s="1"/>
  <c r="H70" i="2" s="1"/>
  <c r="H336" i="1"/>
  <c r="H324" s="1"/>
  <c r="G70" i="2" s="1"/>
  <c r="G336" i="1"/>
  <c r="G324" s="1"/>
  <c r="F70" i="2" s="1"/>
  <c r="F336" i="1"/>
  <c r="I335"/>
  <c r="H335"/>
  <c r="H323" s="1"/>
  <c r="G69" i="2" s="1"/>
  <c r="G335" i="1"/>
  <c r="F335"/>
  <c r="F334" s="1"/>
  <c r="I310"/>
  <c r="H310"/>
  <c r="G310"/>
  <c r="F310"/>
  <c r="E335" l="1"/>
  <c r="F323"/>
  <c r="E338"/>
  <c r="F326"/>
  <c r="E326" s="1"/>
  <c r="F327"/>
  <c r="H339"/>
  <c r="H327" s="1"/>
  <c r="G73" i="2" s="1"/>
  <c r="I327" i="1"/>
  <c r="H73" i="2" s="1"/>
  <c r="E331" i="1"/>
  <c r="E18" i="2"/>
  <c r="D30"/>
  <c r="G334" i="1"/>
  <c r="G323"/>
  <c r="F69" i="2" s="1"/>
  <c r="I334" i="1"/>
  <c r="I323"/>
  <c r="H69" i="2" s="1"/>
  <c r="E340" i="1"/>
  <c r="F328"/>
  <c r="E328" s="1"/>
  <c r="E341"/>
  <c r="F329"/>
  <c r="E329" s="1"/>
  <c r="H334"/>
  <c r="E382"/>
  <c r="E336"/>
  <c r="F324"/>
  <c r="E324" s="1"/>
  <c r="E337"/>
  <c r="F325"/>
  <c r="E325" s="1"/>
  <c r="E79" i="2"/>
  <c r="E333" i="1"/>
  <c r="F21"/>
  <c r="E21" s="1"/>
  <c r="L20"/>
  <c r="E70" i="2"/>
  <c r="D70" s="1"/>
  <c r="E76"/>
  <c r="D94"/>
  <c r="E92"/>
  <c r="H305" i="1"/>
  <c r="E305" s="1"/>
  <c r="E298" s="1"/>
  <c r="I298"/>
  <c r="G298"/>
  <c r="F298"/>
  <c r="I286"/>
  <c r="H286"/>
  <c r="G286"/>
  <c r="F286"/>
  <c r="E323" l="1"/>
  <c r="F322"/>
  <c r="D79" i="2"/>
  <c r="E31"/>
  <c r="J18"/>
  <c r="D18"/>
  <c r="I18" s="1"/>
  <c r="H298" i="1"/>
  <c r="E327"/>
  <c r="E339"/>
  <c r="E334" s="1"/>
  <c r="E73" i="2"/>
  <c r="E72"/>
  <c r="I322" i="1"/>
  <c r="H92" i="2"/>
  <c r="D92" s="1"/>
  <c r="D89" s="1"/>
  <c r="D88" s="1"/>
  <c r="E87" s="1"/>
  <c r="D87" s="1"/>
  <c r="E86" s="1"/>
  <c r="D86" s="1"/>
  <c r="E85" s="1"/>
  <c r="D85" s="1"/>
  <c r="D84" s="1"/>
  <c r="E83" s="1"/>
  <c r="D93"/>
  <c r="I274" i="1"/>
  <c r="H274"/>
  <c r="G274"/>
  <c r="F274"/>
  <c r="I262"/>
  <c r="H262"/>
  <c r="G262"/>
  <c r="F262"/>
  <c r="H258"/>
  <c r="I250"/>
  <c r="H250"/>
  <c r="G250"/>
  <c r="F250"/>
  <c r="I238"/>
  <c r="H238"/>
  <c r="G238"/>
  <c r="F238"/>
  <c r="H233"/>
  <c r="E233" s="1"/>
  <c r="E226" s="1"/>
  <c r="I226"/>
  <c r="H226"/>
  <c r="G226"/>
  <c r="F226"/>
  <c r="H221"/>
  <c r="H219"/>
  <c r="E219" s="1"/>
  <c r="I214"/>
  <c r="G214"/>
  <c r="F214"/>
  <c r="I202"/>
  <c r="H202"/>
  <c r="G202"/>
  <c r="F202"/>
  <c r="I195"/>
  <c r="I183" s="1"/>
  <c r="H61" i="2" s="1"/>
  <c r="G195" i="1"/>
  <c r="G183" s="1"/>
  <c r="F61" i="2" s="1"/>
  <c r="F195" i="1"/>
  <c r="I194"/>
  <c r="H194"/>
  <c r="G194"/>
  <c r="F194"/>
  <c r="I193"/>
  <c r="H193"/>
  <c r="G193"/>
  <c r="F193"/>
  <c r="I192"/>
  <c r="H192"/>
  <c r="G192"/>
  <c r="F192"/>
  <c r="I191"/>
  <c r="H191"/>
  <c r="G191"/>
  <c r="G190" s="1"/>
  <c r="F191"/>
  <c r="I190"/>
  <c r="F190"/>
  <c r="G172"/>
  <c r="E172" s="1"/>
  <c r="H171"/>
  <c r="E171" s="1"/>
  <c r="I166"/>
  <c r="H166"/>
  <c r="G166"/>
  <c r="F166"/>
  <c r="I154"/>
  <c r="H154"/>
  <c r="G154"/>
  <c r="F154"/>
  <c r="I142"/>
  <c r="H142"/>
  <c r="G142"/>
  <c r="F142"/>
  <c r="H138"/>
  <c r="E138" s="1"/>
  <c r="E130" s="1"/>
  <c r="I130"/>
  <c r="H130"/>
  <c r="G130"/>
  <c r="F130"/>
  <c r="I118"/>
  <c r="H118"/>
  <c r="G118"/>
  <c r="F118"/>
  <c r="I106"/>
  <c r="H106"/>
  <c r="G106"/>
  <c r="F106"/>
  <c r="I94"/>
  <c r="H94"/>
  <c r="G94"/>
  <c r="F94"/>
  <c r="H89"/>
  <c r="H88"/>
  <c r="H87"/>
  <c r="E87" s="1"/>
  <c r="I82"/>
  <c r="G82"/>
  <c r="F82"/>
  <c r="I70"/>
  <c r="H70"/>
  <c r="G70"/>
  <c r="F70"/>
  <c r="I63"/>
  <c r="G63"/>
  <c r="G51" s="1"/>
  <c r="F63"/>
  <c r="I62"/>
  <c r="H62"/>
  <c r="G62"/>
  <c r="F62"/>
  <c r="I61"/>
  <c r="H61"/>
  <c r="G61"/>
  <c r="F61"/>
  <c r="I60"/>
  <c r="H60"/>
  <c r="G60"/>
  <c r="G48" s="1"/>
  <c r="F46" i="2" s="1"/>
  <c r="F60" i="1"/>
  <c r="I59"/>
  <c r="H59"/>
  <c r="G59"/>
  <c r="G58" s="1"/>
  <c r="F59"/>
  <c r="F47" s="1"/>
  <c r="I58"/>
  <c r="F53"/>
  <c r="F50"/>
  <c r="F48"/>
  <c r="H63" l="1"/>
  <c r="H82"/>
  <c r="H195"/>
  <c r="H183" s="1"/>
  <c r="G61" i="2" s="1"/>
  <c r="H214" i="1"/>
  <c r="F51"/>
  <c r="F49" i="2"/>
  <c r="E46"/>
  <c r="E51"/>
  <c r="F17" i="1"/>
  <c r="E89"/>
  <c r="H65"/>
  <c r="E65" s="1"/>
  <c r="E195"/>
  <c r="F183"/>
  <c r="E183" s="1"/>
  <c r="H54"/>
  <c r="E59"/>
  <c r="E60"/>
  <c r="E61"/>
  <c r="E62"/>
  <c r="E63"/>
  <c r="E166"/>
  <c r="E191"/>
  <c r="E192"/>
  <c r="E193"/>
  <c r="E194"/>
  <c r="E322"/>
  <c r="E48" i="2"/>
  <c r="E88" i="1"/>
  <c r="H64"/>
  <c r="E221"/>
  <c r="E214" s="1"/>
  <c r="H197"/>
  <c r="E258"/>
  <c r="E250" s="1"/>
  <c r="H186"/>
  <c r="E19" i="2"/>
  <c r="D19" s="1"/>
  <c r="D31"/>
  <c r="H322" i="1"/>
  <c r="D83" i="2"/>
  <c r="E80"/>
  <c r="H42" i="1"/>
  <c r="H41"/>
  <c r="H39"/>
  <c r="E39" s="1"/>
  <c r="I34"/>
  <c r="G34"/>
  <c r="F34"/>
  <c r="I27"/>
  <c r="G27"/>
  <c r="F27"/>
  <c r="I26"/>
  <c r="H26"/>
  <c r="G26"/>
  <c r="F26"/>
  <c r="I25"/>
  <c r="H25"/>
  <c r="G35" i="2" s="1"/>
  <c r="D35" s="1"/>
  <c r="G25" i="1"/>
  <c r="F25"/>
  <c r="I24"/>
  <c r="H24"/>
  <c r="G24"/>
  <c r="F24"/>
  <c r="I23"/>
  <c r="H23"/>
  <c r="G23"/>
  <c r="F23"/>
  <c r="I22"/>
  <c r="F22"/>
  <c r="H27" l="1"/>
  <c r="G37" i="2" s="1"/>
  <c r="D37" s="1"/>
  <c r="H34" i="1"/>
  <c r="E82"/>
  <c r="G22"/>
  <c r="E42"/>
  <c r="H30"/>
  <c r="G64" i="2"/>
  <c r="E186" i="1"/>
  <c r="H185"/>
  <c r="E197"/>
  <c r="H190"/>
  <c r="E64"/>
  <c r="E58" s="1"/>
  <c r="H58"/>
  <c r="E49" i="2"/>
  <c r="E190" i="1"/>
  <c r="E23"/>
  <c r="E24"/>
  <c r="E25"/>
  <c r="G34" i="2"/>
  <c r="D34" s="1"/>
  <c r="E26" i="1"/>
  <c r="E27"/>
  <c r="G36" i="2"/>
  <c r="D36" s="1"/>
  <c r="E34" i="1"/>
  <c r="E41"/>
  <c r="H29"/>
  <c r="G54"/>
  <c r="G52" i="2"/>
  <c r="G322" i="1"/>
  <c r="G33" i="2"/>
  <c r="D33" s="1"/>
  <c r="G80"/>
  <c r="H22" i="1"/>
  <c r="E71" i="2"/>
  <c r="E29" i="1" l="1"/>
  <c r="H18"/>
  <c r="E30"/>
  <c r="F54"/>
  <c r="F52" i="2"/>
  <c r="G18" i="1"/>
  <c r="G63" i="2"/>
  <c r="E185" i="1"/>
  <c r="E22"/>
  <c r="E69" i="2"/>
  <c r="D69" s="1"/>
  <c r="D82"/>
  <c r="F80"/>
  <c r="E52" l="1"/>
  <c r="F18" i="1"/>
  <c r="H80" i="2"/>
  <c r="D80" s="1"/>
  <c r="E77" s="1"/>
  <c r="D77" s="1"/>
  <c r="D76" s="1"/>
  <c r="E75" s="1"/>
  <c r="D75" s="1"/>
  <c r="E74" s="1"/>
  <c r="D81"/>
  <c r="D74" l="1"/>
  <c r="D73" s="1"/>
  <c r="E68"/>
  <c r="E64" l="1"/>
  <c r="G68"/>
  <c r="D72" l="1"/>
  <c r="F68"/>
  <c r="H68" l="1"/>
  <c r="D68" s="1"/>
  <c r="E65" s="1"/>
  <c r="D65" s="1"/>
  <c r="D64" s="1"/>
  <c r="E63" s="1"/>
  <c r="D71"/>
  <c r="G15" i="1" l="1"/>
  <c r="D63" i="2"/>
  <c r="E62" s="1"/>
  <c r="D62" s="1"/>
  <c r="E61" s="1"/>
  <c r="D61" s="1"/>
  <c r="E27"/>
  <c r="E15" s="1"/>
  <c r="I182" i="1" l="1"/>
  <c r="F15"/>
  <c r="H182" l="1"/>
  <c r="H60" i="2"/>
  <c r="I181" i="1"/>
  <c r="F29" i="2"/>
  <c r="H181" i="1" l="1"/>
  <c r="H59" i="2"/>
  <c r="G182" i="1"/>
  <c r="G60" i="2"/>
  <c r="F180" i="1"/>
  <c r="E58" i="2" s="1"/>
  <c r="E29"/>
  <c r="F182" i="1" l="1"/>
  <c r="F60" i="2"/>
  <c r="G181" i="1"/>
  <c r="G59" i="2"/>
  <c r="I179" i="1"/>
  <c r="H57" i="2" s="1"/>
  <c r="F12" i="1"/>
  <c r="F181" l="1"/>
  <c r="F59" i="2"/>
  <c r="E182" i="1"/>
  <c r="F14"/>
  <c r="E60" i="2"/>
  <c r="D60" s="1"/>
  <c r="H179" i="1"/>
  <c r="G57" i="2" s="1"/>
  <c r="F28"/>
  <c r="I180" i="1" l="1"/>
  <c r="E181"/>
  <c r="E59" i="2"/>
  <c r="D59" s="1"/>
  <c r="G179" i="1"/>
  <c r="F57" i="2" s="1"/>
  <c r="E28"/>
  <c r="H180" i="1" l="1"/>
  <c r="H58" i="2"/>
  <c r="I178" i="1"/>
  <c r="F179"/>
  <c r="E179" s="1"/>
  <c r="E16" i="2"/>
  <c r="G180" i="1" l="1"/>
  <c r="G58" i="2"/>
  <c r="G56" s="1"/>
  <c r="H178" i="1"/>
  <c r="F178"/>
  <c r="F58" s="1"/>
  <c r="E57" i="2"/>
  <c r="F58" l="1"/>
  <c r="G12" i="1"/>
  <c r="E180"/>
  <c r="E178" s="1"/>
  <c r="G178"/>
  <c r="E56" i="2"/>
  <c r="D57"/>
  <c r="D58" l="1"/>
  <c r="H56" s="1"/>
  <c r="F56"/>
  <c r="L21" i="1"/>
  <c r="I54"/>
  <c r="L19"/>
  <c r="D56" i="2" l="1"/>
  <c r="H52"/>
  <c r="I18" i="1"/>
  <c r="E18" s="1"/>
  <c r="E54"/>
  <c r="I53"/>
  <c r="H29" i="2"/>
  <c r="D53"/>
  <c r="H51" l="1"/>
  <c r="I17" i="1"/>
  <c r="H53"/>
  <c r="H28" i="2"/>
  <c r="D52"/>
  <c r="L18" i="1"/>
  <c r="H27" i="2" l="1"/>
  <c r="G51"/>
  <c r="H17" i="1"/>
  <c r="G53"/>
  <c r="F51" i="2" l="1"/>
  <c r="F27" s="1"/>
  <c r="G17" i="1"/>
  <c r="E17" s="1"/>
  <c r="E53"/>
  <c r="I52"/>
  <c r="H50" i="2" s="1"/>
  <c r="E25"/>
  <c r="F25"/>
  <c r="F13" s="1"/>
  <c r="D51" l="1"/>
  <c r="L17" i="1"/>
  <c r="E13" i="2"/>
  <c r="J13" s="1"/>
  <c r="H52" i="1"/>
  <c r="G50" i="2" s="1"/>
  <c r="I16" i="1"/>
  <c r="H26" i="2"/>
  <c r="G52" i="1" l="1"/>
  <c r="F50" i="2" s="1"/>
  <c r="F26" s="1"/>
  <c r="H16" i="1"/>
  <c r="F52"/>
  <c r="E50" i="2" l="1"/>
  <c r="E52" i="1"/>
  <c r="G16"/>
  <c r="I51"/>
  <c r="H49" i="2" s="1"/>
  <c r="F16" i="1"/>
  <c r="E16" s="1"/>
  <c r="E26" i="2" l="1"/>
  <c r="D50"/>
  <c r="H25" s="1"/>
  <c r="H51" i="1"/>
  <c r="I15"/>
  <c r="L16"/>
  <c r="E24" i="2"/>
  <c r="G49" l="1"/>
  <c r="E51" i="1"/>
  <c r="I50"/>
  <c r="H48" i="2" s="1"/>
  <c r="H15" i="1"/>
  <c r="E15" s="1"/>
  <c r="E12" i="2"/>
  <c r="G25" l="1"/>
  <c r="G13" s="1"/>
  <c r="D49"/>
  <c r="H24" s="1"/>
  <c r="H50" i="1"/>
  <c r="G48" i="2" s="1"/>
  <c r="I14" i="1"/>
  <c r="L15"/>
  <c r="G50" l="1"/>
  <c r="H14"/>
  <c r="G24" i="2"/>
  <c r="D25"/>
  <c r="F48" l="1"/>
  <c r="E50" i="1"/>
  <c r="I49"/>
  <c r="H47" i="2" s="1"/>
  <c r="G14" i="1"/>
  <c r="E14" s="1"/>
  <c r="F24" i="2" l="1"/>
  <c r="D24" s="1"/>
  <c r="D48"/>
  <c r="H23" s="1"/>
  <c r="H49" i="1"/>
  <c r="G47" i="2" s="1"/>
  <c r="I13" i="1"/>
  <c r="L14"/>
  <c r="G49" l="1"/>
  <c r="F47" i="2" s="1"/>
  <c r="H13" i="1"/>
  <c r="G23" i="2"/>
  <c r="G11" s="1"/>
  <c r="F22"/>
  <c r="F10" s="1"/>
  <c r="F49" i="1" l="1"/>
  <c r="G13"/>
  <c r="F23" i="2"/>
  <c r="F11" s="1"/>
  <c r="E22"/>
  <c r="K10"/>
  <c r="E47" l="1"/>
  <c r="E49" i="1"/>
  <c r="I48"/>
  <c r="H46" i="2" s="1"/>
  <c r="F13" i="1"/>
  <c r="E13" s="1"/>
  <c r="K11" i="2"/>
  <c r="E10"/>
  <c r="J10" s="1"/>
  <c r="D47" l="1"/>
  <c r="H22" s="1"/>
  <c r="H10" s="1"/>
  <c r="E23"/>
  <c r="H48" i="1"/>
  <c r="I12"/>
  <c r="L13"/>
  <c r="G46" i="2" l="1"/>
  <c r="E48" i="1"/>
  <c r="I47"/>
  <c r="H45" i="2" s="1"/>
  <c r="H12" i="1"/>
  <c r="E12" s="1"/>
  <c r="D23" i="2"/>
  <c r="E11"/>
  <c r="J11" s="1"/>
  <c r="G22" l="1"/>
  <c r="D46"/>
  <c r="H47" i="1"/>
  <c r="G45" i="2" s="1"/>
  <c r="I46" i="1"/>
  <c r="I11"/>
  <c r="I10" s="1"/>
  <c r="L12"/>
  <c r="G47" l="1"/>
  <c r="F45" i="2" s="1"/>
  <c r="H46" i="1"/>
  <c r="H11"/>
  <c r="H10" s="1"/>
  <c r="G10" i="2"/>
  <c r="D22"/>
  <c r="H44"/>
  <c r="H21"/>
  <c r="H20" s="1"/>
  <c r="L10" l="1"/>
  <c r="D10"/>
  <c r="I10" s="1"/>
  <c r="E47" i="1"/>
  <c r="E46" s="1"/>
  <c r="G46"/>
  <c r="G11"/>
  <c r="G10" s="1"/>
  <c r="G21" i="2"/>
  <c r="G9" s="1"/>
  <c r="G44"/>
  <c r="F46" i="1" l="1"/>
  <c r="F11"/>
  <c r="E11" s="1"/>
  <c r="E10" s="1"/>
  <c r="E45" i="2"/>
  <c r="F21"/>
  <c r="F44"/>
  <c r="F20" l="1"/>
  <c r="F9"/>
  <c r="K9" s="1"/>
  <c r="F10" i="1"/>
  <c r="D45" i="2"/>
  <c r="E44"/>
  <c r="D44" s="1"/>
  <c r="E21"/>
  <c r="E20" l="1"/>
  <c r="D21"/>
  <c r="E9"/>
  <c r="J9" s="1"/>
  <c r="L10" i="1"/>
  <c r="L11"/>
  <c r="G41" i="2"/>
  <c r="G29" l="1"/>
  <c r="D29" s="1"/>
  <c r="D41"/>
  <c r="G40" s="1"/>
  <c r="M19"/>
  <c r="L19"/>
  <c r="H9"/>
  <c r="D9" s="1"/>
  <c r="I9" s="1"/>
  <c r="H11"/>
  <c r="H12"/>
  <c r="H13"/>
  <c r="H14"/>
  <c r="M14" s="1"/>
  <c r="H15"/>
  <c r="M15" s="1"/>
  <c r="H16"/>
  <c r="M16" s="1"/>
  <c r="H17"/>
  <c r="M17" s="1"/>
  <c r="G12"/>
  <c r="L12" s="1"/>
  <c r="F12"/>
  <c r="F14"/>
  <c r="F15"/>
  <c r="F16"/>
  <c r="K16" s="1"/>
  <c r="F17"/>
  <c r="K17" s="1"/>
  <c r="E14"/>
  <c r="J14" s="1"/>
  <c r="E17"/>
  <c r="J17" s="1"/>
  <c r="D11"/>
  <c r="I11" s="1"/>
  <c r="M10"/>
  <c r="D13"/>
  <c r="I13" s="1"/>
  <c r="L9"/>
  <c r="M11"/>
  <c r="L11"/>
  <c r="K12"/>
  <c r="J12"/>
  <c r="M12"/>
  <c r="M13"/>
  <c r="L13"/>
  <c r="K13"/>
  <c r="K14"/>
  <c r="K15"/>
  <c r="J15"/>
  <c r="J16"/>
  <c r="J19"/>
  <c r="D12" l="1"/>
  <c r="I12" s="1"/>
  <c r="M9"/>
  <c r="E8"/>
  <c r="J8" s="1"/>
  <c r="G17"/>
  <c r="L17" s="1"/>
  <c r="H8"/>
  <c r="M8" s="1"/>
  <c r="G28"/>
  <c r="D40"/>
  <c r="G39" s="1"/>
  <c r="F8"/>
  <c r="K8" s="1"/>
  <c r="K19"/>
  <c r="I19"/>
  <c r="D17" l="1"/>
  <c r="I17" s="1"/>
  <c r="G27"/>
  <c r="D39"/>
  <c r="G38" s="1"/>
  <c r="D28"/>
  <c r="G16"/>
  <c r="L16" l="1"/>
  <c r="D16"/>
  <c r="I16" s="1"/>
  <c r="D27"/>
  <c r="G15"/>
  <c r="G26"/>
  <c r="D38"/>
  <c r="G32"/>
  <c r="D32" s="1"/>
  <c r="G20" l="1"/>
  <c r="D20" s="1"/>
  <c r="D26"/>
  <c r="G14"/>
  <c r="L15"/>
  <c r="D15"/>
  <c r="I15" s="1"/>
  <c r="D14" l="1"/>
  <c r="I14" s="1"/>
  <c r="L14"/>
  <c r="G8"/>
  <c r="L8" l="1"/>
  <c r="D8"/>
  <c r="I8" s="1"/>
</calcChain>
</file>

<file path=xl/sharedStrings.xml><?xml version="1.0" encoding="utf-8"?>
<sst xmlns="http://schemas.openxmlformats.org/spreadsheetml/2006/main" count="184" uniqueCount="117">
  <si>
    <t xml:space="preserve">ПЕРЕЧЕНЬ ОСНОВНЫХ МЕРОПРИЯТИЙ МУНИЦИПАЛЬНОЙ ПРОГРАММЫ
«РАЗВИТИЕ КУЛЬТУРЫ» 
</t>
  </si>
  <si>
    <t>№ п/п</t>
  </si>
  <si>
    <t>Наименование подпрограммы</t>
  </si>
  <si>
    <t>Статус</t>
  </si>
  <si>
    <t>Год реали-зации прог-раммы</t>
  </si>
  <si>
    <t>Объем финансирования,  тыс. рублей</t>
  </si>
  <si>
    <t>Непосредственный результат реализации мероприятия</t>
  </si>
  <si>
    <t>Муниципальный заказчик,главный распорядитель (распорядитель) бюджетных средств, исполнитель</t>
  </si>
  <si>
    <t>Всего</t>
  </si>
  <si>
    <t>в том числе в разрезе источников финансирования</t>
  </si>
  <si>
    <t>федер. бюджет</t>
  </si>
  <si>
    <t>краевой бюджет</t>
  </si>
  <si>
    <t>местный бюджет</t>
  </si>
  <si>
    <t>внебюджетные источники</t>
  </si>
  <si>
    <t>Общий объем финансирования  основных мероприятий  программы «Развитие культуры» всего в том числе:</t>
  </si>
  <si>
    <t xml:space="preserve">всего </t>
  </si>
  <si>
    <t>Основное мероприятие №1 «Руководство и управление в сфере культуры и искусства»</t>
  </si>
  <si>
    <t>1.1</t>
  </si>
  <si>
    <t>Мероприятие № 1.1 «Расходы на обеспечение функций органов местного самоуправления в сфере культуры и искусства»</t>
  </si>
  <si>
    <t>Основное мероприятие № 2 «Реализация дополнительных предпрофессиональных общеобразовательных программ в области искусств»</t>
  </si>
  <si>
    <t>2.1</t>
  </si>
  <si>
    <t>Мероприятие № 2.1 «Расходы на обеспечение деятельности (оказание услуг) муниципальных учреждений дополнительного образования сферы культуры»</t>
  </si>
  <si>
    <t>2.1.1</t>
  </si>
  <si>
    <t>Мероприятие № 2.1.1 "Обеспечение поэтапного повышения уровня средней заработной платы педагогическим работникам муниципальных учреждений дополнительного образования в сфере культуры и искусства"</t>
  </si>
  <si>
    <t>2.1.2</t>
  </si>
  <si>
    <t>2.2</t>
  </si>
  <si>
    <t>2.3</t>
  </si>
  <si>
    <t>Мероприятие № 2.3 «Компенсация расходов на оплату жилых помещений, отопления и освещения педагогическим работникам государственных и муниципальных учреждений, проживающим и работающим в сельской местности»</t>
  </si>
  <si>
    <t>2.4</t>
  </si>
  <si>
    <t>Мероприятие № 2.4 «Премия главы муниципального образования Кавказский район для  учащихся муниципальных бюджетных учреждений дополнительного образования за достижение выдающихся результатов в учебе и исполнительском мастерстве»</t>
  </si>
  <si>
    <t>2.5</t>
  </si>
  <si>
    <t>2.6</t>
  </si>
  <si>
    <t>2.7</t>
  </si>
  <si>
    <t>Мероприятие № 2.7 Наказы избирателей</t>
  </si>
  <si>
    <t>2.8</t>
  </si>
  <si>
    <t>3</t>
  </si>
  <si>
    <t>Основное мероприятие № 3 «Организация библиотечного обслуживания населения муниципального образования Кавказский район»</t>
  </si>
  <si>
    <t>3.1</t>
  </si>
  <si>
    <t>Мероприятие № 3.1 «Расходы на обеспечение деятельности (оказание услуг) муниципальных учреждений сферы культуры»,</t>
  </si>
  <si>
    <t>3.1.1</t>
  </si>
  <si>
    <t>Мероприятие № 3.1.1 «Обеспечение поэтапного повышения уровня средней заработной платы работникам муниципальных учреждений культуры» (в рамках муниципального задания)</t>
  </si>
  <si>
    <t>3.1.2</t>
  </si>
  <si>
    <t>Мероприятие № 3.1.2 «Расходы на содержание муниципальных учреждений: МКУК «ЦМБ»</t>
  </si>
  <si>
    <t>3.2</t>
  </si>
  <si>
    <t>3.3</t>
  </si>
  <si>
    <t>Мероприятие № 3.3 «Комплектование книжных фондов библиотек муниципального образования Кавказский район»</t>
  </si>
  <si>
    <t>3.4</t>
  </si>
  <si>
    <t>Мероприятие № 3.4. «Осуществление полномочий по комплектованию книжных фондов библиотек поселений, переданных из поселений муниципального образования Кавказский район»</t>
  </si>
  <si>
    <t>3.5</t>
  </si>
  <si>
    <t>Мероприятие № 3.5 «Создание условий для организации досуга и обеспечения услугами организаций культуры в части поэтапного повышения уровня средней заработной платы работников муниципальных учреждений отрасли культуры, искусства и кинематографии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Краснодарскому краю»</t>
  </si>
  <si>
    <t>3.6</t>
  </si>
  <si>
    <t>4</t>
  </si>
  <si>
    <t>Основное мероприятие №4 «Методическое обслуживание учреждений культуры»</t>
  </si>
  <si>
    <t>4.1</t>
  </si>
  <si>
    <t>Мероприятие № 4.1 «Расходы на обеспечение деятельности (оказание услуг) муниципальных учреждений сферы культуры»</t>
  </si>
  <si>
    <t>4.1.1</t>
  </si>
  <si>
    <t>Мероприятие № 4.1.1 «Обеспечение поэтапного повышения уровня средней заработной платы работникам муниципальных учреждений культуры» (в рамках муниципального задания)</t>
  </si>
  <si>
    <t>4.1.2</t>
  </si>
  <si>
    <t>Мероприятие № 4.1.2 «Расходы на содержание муниципальных учреждений: МКУК «ОМЦ»</t>
  </si>
  <si>
    <t>4.2</t>
  </si>
  <si>
    <t>Мероприятие № 4.2 «Создание условий для организации досуга и обеспечения услугами организаций культуры в части поэтапного повышения уровня средней заработной платы работников муниципальных учреждений отрасли культуры, искусства и кинематографии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Краснодарскому краю»</t>
  </si>
  <si>
    <t>5</t>
  </si>
  <si>
    <t>Основное мероприятие №5 «Обеспечение организации и осуществления бухгалтерского учета»</t>
  </si>
  <si>
    <t>5.1</t>
  </si>
  <si>
    <t>Мероприятие № 5.1 «Расходы на обеспечение деятельности (оказание услуг) муниципальных учреждений сферы культуры»</t>
  </si>
  <si>
    <t>6</t>
  </si>
  <si>
    <t>Основное мероприятие № 6 «Создание условий для организации досуга и культуры»</t>
  </si>
  <si>
    <t>6.1</t>
  </si>
  <si>
    <t>Общий объем финансирования  муниципальной программы «Развитие культуры» всего,  в том числе:</t>
  </si>
  <si>
    <t>Объем финансирования по основным мероприятиям  муниципальной программы</t>
  </si>
  <si>
    <t>7</t>
  </si>
  <si>
    <t>8</t>
  </si>
  <si>
    <t>9</t>
  </si>
  <si>
    <t>Подпрограмма "Укрепление материально-технической базы архива муниципального образования Кавказский район"</t>
  </si>
  <si>
    <t>Мероприятие № 2.1.2 «Расходы на содержание муниципальных учреждений: МБУ ДО ДШИ ст. Казанской, МБУ ДО ДШИ ст. Кавказской, МБУ ДО ДМШ 1 им. Г.В. Свиридова, МБУ ДО ДХШ, МБУ ДО ДМШ № 2»</t>
  </si>
  <si>
    <t xml:space="preserve">Мероприятие № 3.6
Поддержка отрасли культуры, в целях софинансирования на комплектование и обеспечение сохранности библиотечных фондов библиотек
</t>
  </si>
  <si>
    <t>3.7</t>
  </si>
  <si>
    <t>Мероприятие № 3.7
Наказы избирателей</t>
  </si>
  <si>
    <t>Мероприятие № 6.1 «Расходы на организацию и проведение мероприятий в области культуры, популяризации здорового образа жизни, поддержка добровольческой (волонтерской) деятельности»</t>
  </si>
  <si>
    <t>отдел культуры администрации МО Кавказский район</t>
  </si>
  <si>
    <t>отдел культуры администрации МО Кавказский район, учреждения, подведомственные отделу культуры</t>
  </si>
  <si>
    <t xml:space="preserve">Обоснование ресурсного обеспечения муниципальной программы «Развитие культуры» 
</t>
  </si>
  <si>
    <t>Заместитель главы муниципального образования Кавказский район                                                                                                       С.В. Филатова</t>
  </si>
  <si>
    <t>3.8</t>
  </si>
  <si>
    <t>Укрепление материально- технической базы МКУК "ЦМБ"</t>
  </si>
  <si>
    <t>Мероприятие № 3.9
Укрепление материально-технической базы, техническое оснащения муниципальных учреждений культуры</t>
  </si>
  <si>
    <t>3.9</t>
  </si>
  <si>
    <t xml:space="preserve">отдел культуры администрации МО Кавказский район, учреждения, подведомственные отделу культуры </t>
  </si>
  <si>
    <t xml:space="preserve">Модернизация библиотек в части комплектования книжных фондов </t>
  </si>
  <si>
    <t>Мероприятие № 3.2 «Компенсация расходов на оплату жилых помещений, отопления и освещения работникам государственных и муниципальных учреждений, проживающим и работающим в сельской местности»</t>
  </si>
  <si>
    <t xml:space="preserve">Не менее 14,1 % детей в возрасте от 5 до 18 лет будут получать услуги в детских школах искусств;
</t>
  </si>
  <si>
    <t>Повышение качества и введение новых  муниципальных услуг в сфере культуры и искусства Кавказского района</t>
  </si>
  <si>
    <t>Мероприятие № 3.8
Государственная поддержка отрасли культуры, в том числе за счет средств резервного фонда Правительства Российской Федерации</t>
  </si>
  <si>
    <t>Укрепление материально-технической базы МКУК "Центральная межпоселенческая библиотека" МО Кавказский район (приобретение специализированной мебели)</t>
  </si>
  <si>
    <t xml:space="preserve">Оказание методической помощи 28 учреждениям культуры сотрудниками организационно-методического центра культуры
</t>
  </si>
  <si>
    <t xml:space="preserve">Оказание услуг по бухгалтерскому и налоговому учету муниципальным учреждениям Кавказского района </t>
  </si>
  <si>
    <t>Проведение культурно-массовых мероприятий; обеспечение 
участия учреждений культуры и учащихся школ дополнительного образования  в краевых, всероссийских фестивалях и конкурсах</t>
  </si>
  <si>
    <t>Приобретение литературы для библиотек Кавказского района</t>
  </si>
  <si>
    <t xml:space="preserve">Приобретение литературы для библиотек Кавказского района </t>
  </si>
  <si>
    <t>Принятие полномочий от поселений района по комплектованию библиотечных фондов библиотек поселений</t>
  </si>
  <si>
    <t>Выплата компенсации педагогическим работникам МБУ ДО  на оплату жилых помещений, отопления и освещения</t>
  </si>
  <si>
    <t xml:space="preserve">Повышение качества  оказания услуг в сфере культуры и искусства; повышение эффективности и результативности бюджетных расходов на оказание муниципальных услуг в сфере  культуры </t>
  </si>
  <si>
    <t>Повышение уровня удовлетворенности населения качеством предоставляемых услуг в поселениях Кавказского района</t>
  </si>
  <si>
    <t xml:space="preserve">Выплата компенсации сотрудникам МКУК "Центральная межпоселенческая библиотека" МО Кавказский район </t>
  </si>
  <si>
    <t>Выплата премии главы муниципального образования Кавказский район учащимся МБУ ДО за достижение выдающихся результатов в учебе и исполнительском мастерстве</t>
  </si>
  <si>
    <r>
      <t>Мероприятие № 2.5
Капитальный ремонт, укрепление материально-технической базы, техническое оснащени</t>
    </r>
    <r>
      <rPr>
        <sz val="12"/>
        <color rgb="FFFF0000"/>
        <rFont val="Times New Roman"/>
        <family val="1"/>
        <charset val="204"/>
      </rPr>
      <t>е</t>
    </r>
    <r>
      <rPr>
        <sz val="12"/>
        <rFont val="Times New Roman"/>
        <family val="1"/>
        <charset val="204"/>
      </rPr>
      <t xml:space="preserve"> муниципальных учреждений культуры и (или) детских музыкальных школ, художественных школ, школ искусств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(на условиях софинансирования)</t>
    </r>
  </si>
  <si>
    <t xml:space="preserve">Мероприятие № 2.6 Капитальный ремонт, укрепление материально-технической базы, техническое оснащение муниципальных учреждений дополнительного образования                                                                                   </t>
  </si>
  <si>
    <t>2017г. - капитальный ремонт здания МБУ ДО ДШИ ст. Кавказской; 2018г. - укрепление материально-технической базы МБУ ДО детская художественная школа г.Кропоткин,               2021г.  - укрепление материально-технической базы МБУ ДО ДШИ ст. Кавказской (в том числе приобретение (пошив, изготовление) сценических костюмов и обуви); 2022г. -капитальный ремонт кровли и укрепление материально-технической базы МБУ ДО ДМШ № 2 г. Кропоткин, укрепление материально-технической базы МБУ ДО ДШИ ст.Кавказской; капитальный ремонт МБУ ДО ДХШ г.Кропоткин; 2024г. - укрепление материально-технической базы МБУ ДО ДМШ № 1 г.Кропоткин, МБУ ДО ДХШ г.Кропоткин, МБУ ДО ДШИ ст. Казанской, МБУ ДО ДМШ № 2 г. Кропоткин, капитальный ремонт помещений МБУ ДО ДХШ г.Кропоткин.</t>
  </si>
  <si>
    <t xml:space="preserve">Заместитель главы муниципального образования Кавказский район                                                                                                                                                         С.В. Филатова                                                                                                                                                                                     </t>
  </si>
  <si>
    <t xml:space="preserve">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</t>
  </si>
  <si>
    <t xml:space="preserve"> проведение мероприятий по привлечению читателей в библиотеки района;
  увеличение средней заработной платы работников культуры;
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привлечению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</t>
  </si>
  <si>
    <t xml:space="preserve"> Ремонт помещений МБУ ДО ДШИ ст.Казанской  (2022г.), укрепление материально-технической базы МБУ ДО ДХШ г.Кропоткин , МБУ ДО ДШИ ст.Казанской (2023г.)</t>
  </si>
  <si>
    <r>
      <t>Мероприятие № 2.8  Организация предоставления дополнительного образования детей в муниципальных образовательных организациях  в части оснащения образовательных организаций 
в сфере культуры музыкальными инструментами, оборудованием 
и учебными материалами ;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реализация мероприятий по модернизации (капитальному ремонту, реконструкции) муниципальных детских школ тискусств по видам искусств в рамках реализации регионального проекта "Культурная среда" </t>
    </r>
  </si>
  <si>
    <t>Приобретение музыкальных инструментов, оборудования и учебных материалов для МБУ ДО ДМШ № 1 им. Г.В. Свиридова г. Кропоткин и МБУ ДО ДШИ ст.Казанской МО Кавказский район - 2020 год; капитальный ремонт МБУ ДО Детская художественная школа г.Кропоткин - 2023 год; Приобретение музыкальных инструментов, оборудования и учебных материалов для  МБУ ДО ДМШ № 2 - 2024 год</t>
  </si>
  <si>
    <t>Приложение 2
к изменениям, утвержденным постановлением администрации муниципального образования
Кавказский район
от ________________________________ №__________</t>
  </si>
  <si>
    <t xml:space="preserve">"Приложение 2 
к муниципальной программе муниципального образования Кавказский район "Развитие  культуры", утвержденной 
постановлением администрации муниципального образования Кавказский район 
от 24.10.2014 г. № 1693
(в редакции постановления администрации
муниципального образования
Кавказский район
от ______________________________ №_____________ )
</t>
  </si>
  <si>
    <t>Приложение 3
к изменениям, утвержденным постановлением администрации муниципального образования
Кавказский район
от _______________________________ №___________                                                                 "Приложение 3
к муниципальной программе муниципального образования Кавказский район "Развитие  культуры"", утвержденной 
постановлением 
 администрации муниципального образования Кавказский район 
от 24.10.2014 г. № 1693
(в редакции постановления администрации
муниципального образования
Кавказский район
от ______________________________ № ____________)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</si>
</sst>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948A5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66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99CC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8">
    <xf numFmtId="0" fontId="0" fillId="0" borderId="0" xfId="0"/>
    <xf numFmtId="0" fontId="2" fillId="0" borderId="0" xfId="1"/>
    <xf numFmtId="49" fontId="2" fillId="0" borderId="0" xfId="1" applyNumberFormat="1"/>
    <xf numFmtId="164" fontId="3" fillId="0" borderId="0" xfId="1" applyNumberFormat="1" applyFont="1" applyAlignment="1">
      <alignment wrapText="1"/>
    </xf>
    <xf numFmtId="49" fontId="4" fillId="0" borderId="0" xfId="1" applyNumberFormat="1" applyFont="1" applyAlignment="1">
      <alignment wrapText="1"/>
    </xf>
    <xf numFmtId="0" fontId="3" fillId="0" borderId="0" xfId="1" applyFont="1" applyAlignment="1">
      <alignment wrapText="1"/>
    </xf>
    <xf numFmtId="49" fontId="5" fillId="0" borderId="0" xfId="1" applyNumberFormat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165" fontId="6" fillId="0" borderId="0" xfId="1" applyNumberFormat="1" applyFont="1" applyBorder="1" applyAlignment="1">
      <alignment horizontal="center" vertical="top" wrapText="1"/>
    </xf>
    <xf numFmtId="165" fontId="5" fillId="0" borderId="0" xfId="1" applyNumberFormat="1" applyFont="1" applyBorder="1" applyAlignment="1">
      <alignment horizontal="center" vertical="top"/>
    </xf>
    <xf numFmtId="49" fontId="5" fillId="0" borderId="0" xfId="1" applyNumberFormat="1" applyFont="1" applyAlignment="1">
      <alignment horizontal="center" vertical="top" wrapText="1"/>
    </xf>
    <xf numFmtId="0" fontId="5" fillId="0" borderId="0" xfId="1" applyFont="1" applyAlignment="1">
      <alignment horizontal="center" vertical="top"/>
    </xf>
    <xf numFmtId="165" fontId="5" fillId="0" borderId="0" xfId="1" applyNumberFormat="1" applyFont="1" applyAlignment="1">
      <alignment horizontal="center" vertical="top"/>
    </xf>
    <xf numFmtId="49" fontId="5" fillId="0" borderId="0" xfId="1" applyNumberFormat="1" applyFont="1" applyAlignment="1">
      <alignment horizontal="center" vertical="top"/>
    </xf>
    <xf numFmtId="49" fontId="2" fillId="0" borderId="0" xfId="1" applyNumberFormat="1" applyAlignment="1">
      <alignment wrapText="1"/>
    </xf>
    <xf numFmtId="0" fontId="2" fillId="0" borderId="0" xfId="1"/>
    <xf numFmtId="165" fontId="2" fillId="0" borderId="0" xfId="1" applyNumberFormat="1"/>
    <xf numFmtId="49" fontId="2" fillId="0" borderId="0" xfId="1" applyNumberFormat="1"/>
    <xf numFmtId="49" fontId="2" fillId="0" borderId="0" xfId="1" applyNumberFormat="1" applyAlignment="1">
      <alignment wrapText="1"/>
    </xf>
    <xf numFmtId="0" fontId="5" fillId="0" borderId="0" xfId="1" applyFont="1" applyBorder="1"/>
    <xf numFmtId="0" fontId="7" fillId="0" borderId="0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/>
    </xf>
    <xf numFmtId="49" fontId="5" fillId="0" borderId="0" xfId="1" applyNumberFormat="1" applyFont="1" applyBorder="1" applyAlignment="1">
      <alignment wrapText="1"/>
    </xf>
    <xf numFmtId="0" fontId="3" fillId="0" borderId="0" xfId="2" applyFont="1" applyBorder="1" applyAlignment="1"/>
    <xf numFmtId="0" fontId="3" fillId="0" borderId="0" xfId="2" applyFont="1" applyAlignment="1"/>
    <xf numFmtId="49" fontId="5" fillId="0" borderId="1" xfId="1" applyNumberFormat="1" applyFont="1" applyBorder="1" applyAlignment="1">
      <alignment wrapText="1"/>
    </xf>
    <xf numFmtId="0" fontId="5" fillId="0" borderId="1" xfId="1" applyFont="1" applyBorder="1"/>
    <xf numFmtId="165" fontId="3" fillId="3" borderId="2" xfId="1" applyNumberFormat="1" applyFont="1" applyFill="1" applyBorder="1" applyAlignment="1">
      <alignment horizontal="center" vertical="center" wrapText="1"/>
    </xf>
    <xf numFmtId="165" fontId="5" fillId="3" borderId="2" xfId="1" applyNumberFormat="1" applyFont="1" applyFill="1" applyBorder="1" applyAlignment="1">
      <alignment horizontal="center"/>
    </xf>
    <xf numFmtId="165" fontId="5" fillId="3" borderId="2" xfId="1" applyNumberFormat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165" fontId="3" fillId="5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top" wrapText="1"/>
    </xf>
    <xf numFmtId="0" fontId="3" fillId="3" borderId="2" xfId="1" applyFont="1" applyFill="1" applyBorder="1" applyAlignment="1">
      <alignment horizontal="center" vertical="top" wrapText="1"/>
    </xf>
    <xf numFmtId="0" fontId="5" fillId="3" borderId="2" xfId="1" applyFont="1" applyFill="1" applyBorder="1" applyAlignment="1">
      <alignment horizontal="center" vertical="top"/>
    </xf>
    <xf numFmtId="165" fontId="3" fillId="4" borderId="2" xfId="1" applyNumberFormat="1" applyFont="1" applyFill="1" applyBorder="1" applyAlignment="1">
      <alignment horizontal="center" vertical="top" wrapText="1"/>
    </xf>
    <xf numFmtId="165" fontId="5" fillId="4" borderId="2" xfId="1" applyNumberFormat="1" applyFont="1" applyFill="1" applyBorder="1" applyAlignment="1">
      <alignment horizontal="center" vertical="top" wrapText="1"/>
    </xf>
    <xf numFmtId="0" fontId="3" fillId="4" borderId="2" xfId="1" applyFont="1" applyFill="1" applyBorder="1" applyAlignment="1">
      <alignment horizontal="center" vertical="top" wrapText="1"/>
    </xf>
    <xf numFmtId="49" fontId="6" fillId="3" borderId="3" xfId="1" applyNumberFormat="1" applyFont="1" applyFill="1" applyBorder="1" applyAlignment="1">
      <alignment horizontal="center" vertical="top" wrapText="1"/>
    </xf>
    <xf numFmtId="49" fontId="6" fillId="3" borderId="7" xfId="1" applyNumberFormat="1" applyFont="1" applyFill="1" applyBorder="1" applyAlignment="1">
      <alignment horizontal="center" vertical="top" wrapText="1"/>
    </xf>
    <xf numFmtId="165" fontId="8" fillId="4" borderId="2" xfId="1" applyNumberFormat="1" applyFont="1" applyFill="1" applyBorder="1" applyAlignment="1">
      <alignment horizontal="center" vertical="center" wrapText="1"/>
    </xf>
    <xf numFmtId="165" fontId="8" fillId="3" borderId="2" xfId="1" applyNumberFormat="1" applyFont="1" applyFill="1" applyBorder="1" applyAlignment="1">
      <alignment horizontal="center" vertical="center" wrapText="1"/>
    </xf>
    <xf numFmtId="165" fontId="8" fillId="4" borderId="2" xfId="1" applyNumberFormat="1" applyFont="1" applyFill="1" applyBorder="1" applyAlignment="1">
      <alignment horizontal="center"/>
    </xf>
    <xf numFmtId="165" fontId="8" fillId="3" borderId="2" xfId="1" applyNumberFormat="1" applyFont="1" applyFill="1" applyBorder="1" applyAlignment="1">
      <alignment horizontal="center"/>
    </xf>
    <xf numFmtId="165" fontId="3" fillId="4" borderId="2" xfId="1" applyNumberFormat="1" applyFont="1" applyFill="1" applyBorder="1" applyAlignment="1">
      <alignment horizontal="center" vertical="top"/>
    </xf>
    <xf numFmtId="165" fontId="3" fillId="4" borderId="5" xfId="1" applyNumberFormat="1" applyFont="1" applyFill="1" applyBorder="1" applyAlignment="1">
      <alignment horizontal="center" vertical="top"/>
    </xf>
    <xf numFmtId="165" fontId="3" fillId="4" borderId="5" xfId="1" applyNumberFormat="1" applyFont="1" applyFill="1" applyBorder="1" applyAlignment="1">
      <alignment horizontal="center" vertical="top" wrapText="1"/>
    </xf>
    <xf numFmtId="0" fontId="5" fillId="3" borderId="2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165" fontId="8" fillId="3" borderId="3" xfId="1" applyNumberFormat="1" applyFont="1" applyFill="1" applyBorder="1" applyAlignment="1">
      <alignment horizontal="center"/>
    </xf>
    <xf numFmtId="165" fontId="8" fillId="4" borderId="3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 vertical="top"/>
    </xf>
    <xf numFmtId="165" fontId="3" fillId="5" borderId="2" xfId="1" applyNumberFormat="1" applyFont="1" applyFill="1" applyBorder="1" applyAlignment="1">
      <alignment horizontal="center" vertical="top" wrapText="1"/>
    </xf>
    <xf numFmtId="0" fontId="2" fillId="3" borderId="0" xfId="1" applyFill="1"/>
    <xf numFmtId="165" fontId="3" fillId="4" borderId="3" xfId="1" applyNumberFormat="1" applyFont="1" applyFill="1" applyBorder="1" applyAlignment="1">
      <alignment horizontal="center" vertical="top"/>
    </xf>
    <xf numFmtId="0" fontId="5" fillId="3" borderId="2" xfId="1" applyFont="1" applyFill="1" applyBorder="1" applyAlignment="1">
      <alignment horizontal="center" vertical="top" wrapText="1"/>
    </xf>
    <xf numFmtId="0" fontId="5" fillId="4" borderId="2" xfId="1" applyFont="1" applyFill="1" applyBorder="1" applyAlignment="1">
      <alignment horizontal="center" vertical="top" wrapText="1"/>
    </xf>
    <xf numFmtId="0" fontId="3" fillId="3" borderId="2" xfId="1" applyFont="1" applyFill="1" applyBorder="1" applyAlignment="1">
      <alignment horizontal="center" vertical="top" wrapText="1"/>
    </xf>
    <xf numFmtId="49" fontId="3" fillId="3" borderId="2" xfId="1" applyNumberFormat="1" applyFont="1" applyFill="1" applyBorder="1" applyAlignment="1">
      <alignment horizontal="center" vertical="top" wrapText="1"/>
    </xf>
    <xf numFmtId="0" fontId="2" fillId="3" borderId="10" xfId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 vertical="top" wrapText="1"/>
    </xf>
    <xf numFmtId="165" fontId="3" fillId="0" borderId="2" xfId="1" applyNumberFormat="1" applyFont="1" applyFill="1" applyBorder="1" applyAlignment="1">
      <alignment horizontal="center" vertical="top"/>
    </xf>
    <xf numFmtId="0" fontId="5" fillId="3" borderId="2" xfId="1" applyFont="1" applyFill="1" applyBorder="1" applyAlignment="1">
      <alignment horizontal="center" vertical="top" wrapText="1"/>
    </xf>
    <xf numFmtId="0" fontId="3" fillId="3" borderId="2" xfId="1" applyFont="1" applyFill="1" applyBorder="1" applyAlignment="1">
      <alignment horizontal="center" vertical="top" wrapText="1"/>
    </xf>
    <xf numFmtId="0" fontId="3" fillId="3" borderId="3" xfId="1" applyFont="1" applyFill="1" applyBorder="1" applyAlignment="1">
      <alignment vertical="top" wrapText="1"/>
    </xf>
    <xf numFmtId="0" fontId="3" fillId="3" borderId="7" xfId="1" applyFont="1" applyFill="1" applyBorder="1" applyAlignment="1">
      <alignment vertical="top" wrapText="1"/>
    </xf>
    <xf numFmtId="0" fontId="3" fillId="3" borderId="4" xfId="1" applyFont="1" applyFill="1" applyBorder="1" applyAlignment="1">
      <alignment vertical="top" wrapText="1"/>
    </xf>
    <xf numFmtId="0" fontId="3" fillId="3" borderId="7" xfId="1" applyFont="1" applyFill="1" applyBorder="1" applyAlignment="1">
      <alignment horizontal="center" vertical="top" wrapText="1"/>
    </xf>
    <xf numFmtId="0" fontId="3" fillId="3" borderId="3" xfId="1" applyFont="1" applyFill="1" applyBorder="1" applyAlignment="1">
      <alignment horizontal="center" vertical="top" wrapText="1"/>
    </xf>
    <xf numFmtId="165" fontId="5" fillId="0" borderId="0" xfId="1" applyNumberFormat="1" applyFont="1" applyBorder="1"/>
    <xf numFmtId="0" fontId="5" fillId="3" borderId="2" xfId="1" applyFont="1" applyFill="1" applyBorder="1" applyAlignment="1">
      <alignment horizontal="center" vertical="top" wrapText="1"/>
    </xf>
    <xf numFmtId="0" fontId="3" fillId="3" borderId="2" xfId="1" applyFont="1" applyFill="1" applyBorder="1" applyAlignment="1">
      <alignment horizontal="center" vertical="top" wrapText="1"/>
    </xf>
    <xf numFmtId="0" fontId="3" fillId="3" borderId="2" xfId="1" applyFont="1" applyFill="1" applyBorder="1" applyAlignment="1">
      <alignment horizontal="center" vertical="top" wrapText="1"/>
    </xf>
    <xf numFmtId="0" fontId="5" fillId="3" borderId="2" xfId="1" applyFont="1" applyFill="1" applyBorder="1" applyAlignment="1">
      <alignment horizontal="center" vertical="top" wrapText="1"/>
    </xf>
    <xf numFmtId="0" fontId="2" fillId="3" borderId="10" xfId="1" applyFill="1" applyBorder="1" applyAlignment="1">
      <alignment horizontal="center"/>
    </xf>
    <xf numFmtId="0" fontId="3" fillId="3" borderId="7" xfId="1" applyFont="1" applyFill="1" applyBorder="1" applyAlignment="1">
      <alignment horizontal="center" vertical="top" wrapText="1"/>
    </xf>
    <xf numFmtId="165" fontId="5" fillId="0" borderId="2" xfId="1" applyNumberFormat="1" applyFont="1" applyFill="1" applyBorder="1" applyAlignment="1">
      <alignment horizontal="center" vertical="top" wrapText="1"/>
    </xf>
    <xf numFmtId="165" fontId="2" fillId="0" borderId="0" xfId="1" applyNumberFormat="1" applyFill="1"/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165" fontId="5" fillId="3" borderId="2" xfId="1" applyNumberFormat="1" applyFont="1" applyFill="1" applyBorder="1" applyAlignment="1">
      <alignment horizontal="center" vertical="top" wrapText="1"/>
    </xf>
    <xf numFmtId="0" fontId="3" fillId="3" borderId="3" xfId="1" applyFont="1" applyFill="1" applyBorder="1" applyAlignment="1">
      <alignment horizontal="center" vertical="top" wrapText="1"/>
    </xf>
    <xf numFmtId="0" fontId="3" fillId="3" borderId="7" xfId="1" applyFont="1" applyFill="1" applyBorder="1" applyAlignment="1">
      <alignment horizontal="center" vertical="top" wrapText="1"/>
    </xf>
    <xf numFmtId="0" fontId="3" fillId="3" borderId="4" xfId="1" applyFont="1" applyFill="1" applyBorder="1" applyAlignment="1">
      <alignment horizontal="center" vertical="top" wrapText="1"/>
    </xf>
    <xf numFmtId="0" fontId="3" fillId="3" borderId="2" xfId="1" applyFont="1" applyFill="1" applyBorder="1" applyAlignment="1">
      <alignment horizontal="center" vertical="top" wrapText="1"/>
    </xf>
    <xf numFmtId="49" fontId="3" fillId="3" borderId="2" xfId="1" applyNumberFormat="1" applyFont="1" applyFill="1" applyBorder="1" applyAlignment="1">
      <alignment horizontal="center" vertical="top" wrapText="1"/>
    </xf>
    <xf numFmtId="2" fontId="3" fillId="4" borderId="3" xfId="1" applyNumberFormat="1" applyFont="1" applyFill="1" applyBorder="1" applyAlignment="1">
      <alignment horizontal="center" vertical="top" wrapText="1"/>
    </xf>
    <xf numFmtId="2" fontId="3" fillId="4" borderId="7" xfId="1" applyNumberFormat="1" applyFont="1" applyFill="1" applyBorder="1" applyAlignment="1">
      <alignment horizontal="center" vertical="top" wrapText="1"/>
    </xf>
    <xf numFmtId="2" fontId="3" fillId="4" borderId="4" xfId="1" applyNumberFormat="1" applyFont="1" applyFill="1" applyBorder="1" applyAlignment="1">
      <alignment horizontal="center" vertical="top" wrapText="1"/>
    </xf>
    <xf numFmtId="0" fontId="10" fillId="0" borderId="10" xfId="1" applyFont="1" applyBorder="1" applyAlignment="1">
      <alignment horizontal="left" wrapText="1"/>
    </xf>
    <xf numFmtId="0" fontId="10" fillId="0" borderId="0" xfId="1" applyFont="1" applyAlignment="1">
      <alignment horizontal="left" wrapText="1"/>
    </xf>
    <xf numFmtId="0" fontId="2" fillId="3" borderId="10" xfId="1" applyFill="1" applyBorder="1" applyAlignment="1">
      <alignment horizontal="center"/>
    </xf>
    <xf numFmtId="49" fontId="5" fillId="3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49" fontId="3" fillId="3" borderId="3" xfId="1" applyNumberFormat="1" applyFont="1" applyFill="1" applyBorder="1" applyAlignment="1">
      <alignment horizontal="center" vertical="top" wrapText="1"/>
    </xf>
    <xf numFmtId="49" fontId="3" fillId="3" borderId="7" xfId="1" applyNumberFormat="1" applyFont="1" applyFill="1" applyBorder="1" applyAlignment="1">
      <alignment horizontal="center" vertical="top" wrapText="1"/>
    </xf>
    <xf numFmtId="49" fontId="3" fillId="3" borderId="4" xfId="1" applyNumberFormat="1" applyFont="1" applyFill="1" applyBorder="1" applyAlignment="1">
      <alignment horizontal="center" vertical="top" wrapText="1"/>
    </xf>
    <xf numFmtId="49" fontId="3" fillId="4" borderId="2" xfId="1" applyNumberFormat="1" applyFont="1" applyFill="1" applyBorder="1" applyAlignment="1">
      <alignment horizontal="center" vertical="top" wrapText="1"/>
    </xf>
    <xf numFmtId="0" fontId="5" fillId="3" borderId="2" xfId="1" applyFont="1" applyFill="1" applyBorder="1" applyAlignment="1">
      <alignment horizontal="center" vertical="top" wrapText="1"/>
    </xf>
    <xf numFmtId="0" fontId="6" fillId="3" borderId="2" xfId="1" applyFont="1" applyFill="1" applyBorder="1" applyAlignment="1">
      <alignment horizontal="center" vertical="top" wrapText="1"/>
    </xf>
    <xf numFmtId="0" fontId="5" fillId="4" borderId="2" xfId="1" applyFont="1" applyFill="1" applyBorder="1" applyAlignment="1">
      <alignment horizontal="center" vertical="top" wrapText="1"/>
    </xf>
    <xf numFmtId="49" fontId="5" fillId="4" borderId="2" xfId="1" applyNumberFormat="1" applyFont="1" applyFill="1" applyBorder="1" applyAlignment="1">
      <alignment horizontal="center" vertical="top" wrapText="1"/>
    </xf>
    <xf numFmtId="0" fontId="5" fillId="3" borderId="2" xfId="1" applyFont="1" applyFill="1" applyBorder="1" applyAlignment="1">
      <alignment horizontal="center" vertical="top"/>
    </xf>
    <xf numFmtId="49" fontId="5" fillId="0" borderId="2" xfId="1" applyNumberFormat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top" wrapText="1"/>
    </xf>
    <xf numFmtId="49" fontId="6" fillId="3" borderId="2" xfId="1" applyNumberFormat="1" applyFont="1" applyFill="1" applyBorder="1" applyAlignment="1">
      <alignment horizontal="center" vertical="top" wrapText="1"/>
    </xf>
    <xf numFmtId="2" fontId="5" fillId="4" borderId="3" xfId="1" applyNumberFormat="1" applyFont="1" applyFill="1" applyBorder="1" applyAlignment="1">
      <alignment horizontal="center" vertical="top" wrapText="1"/>
    </xf>
    <xf numFmtId="2" fontId="5" fillId="4" borderId="7" xfId="1" applyNumberFormat="1" applyFont="1" applyFill="1" applyBorder="1" applyAlignment="1">
      <alignment horizontal="center" vertical="top" wrapText="1"/>
    </xf>
    <xf numFmtId="2" fontId="5" fillId="4" borderId="4" xfId="1" applyNumberFormat="1" applyFont="1" applyFill="1" applyBorder="1" applyAlignment="1">
      <alignment horizontal="center" vertical="top" wrapText="1"/>
    </xf>
    <xf numFmtId="164" fontId="3" fillId="2" borderId="0" xfId="1" applyNumberFormat="1" applyFont="1" applyFill="1" applyBorder="1" applyAlignment="1">
      <alignment horizontal="left" wrapText="1"/>
    </xf>
    <xf numFmtId="49" fontId="4" fillId="0" borderId="1" xfId="1" applyNumberFormat="1" applyFont="1" applyBorder="1" applyAlignment="1">
      <alignment horizontal="center" vertical="top" wrapText="1" readingOrder="1"/>
    </xf>
    <xf numFmtId="2" fontId="5" fillId="0" borderId="0" xfId="1" applyNumberFormat="1" applyFont="1" applyBorder="1" applyAlignment="1">
      <alignment horizontal="left" vertical="top" wrapText="1"/>
    </xf>
    <xf numFmtId="49" fontId="4" fillId="3" borderId="2" xfId="1" applyNumberFormat="1" applyFont="1" applyFill="1" applyBorder="1" applyAlignment="1">
      <alignment horizontal="center" vertical="top" wrapText="1"/>
    </xf>
    <xf numFmtId="49" fontId="3" fillId="4" borderId="3" xfId="1" applyNumberFormat="1" applyFont="1" applyFill="1" applyBorder="1" applyAlignment="1">
      <alignment horizontal="center" vertical="top" wrapText="1"/>
    </xf>
    <xf numFmtId="0" fontId="3" fillId="4" borderId="2" xfId="1" applyFont="1" applyFill="1" applyBorder="1" applyAlignment="1">
      <alignment horizontal="center" vertical="top" wrapText="1"/>
    </xf>
    <xf numFmtId="0" fontId="3" fillId="3" borderId="6" xfId="1" applyFont="1" applyFill="1" applyBorder="1" applyAlignment="1">
      <alignment horizontal="center" vertical="top" wrapText="1"/>
    </xf>
    <xf numFmtId="0" fontId="3" fillId="4" borderId="2" xfId="1" applyNumberFormat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164" fontId="3" fillId="2" borderId="0" xfId="1" applyNumberFormat="1" applyFont="1" applyFill="1" applyBorder="1" applyAlignment="1">
      <alignment horizontal="left" vertical="top" wrapText="1"/>
    </xf>
    <xf numFmtId="49" fontId="4" fillId="0" borderId="0" xfId="1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wrapText="1"/>
    </xf>
    <xf numFmtId="0" fontId="3" fillId="0" borderId="2" xfId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left" wrapText="1"/>
    </xf>
  </cellXfs>
  <cellStyles count="3">
    <cellStyle name="Excel Built-in Normal 1" xfId="1"/>
    <cellStyle name="Excel Built-in Normal 2" xfId="2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948A54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559"/>
  <sheetViews>
    <sheetView view="pageBreakPreview" topLeftCell="A383" zoomScale="75" zoomScaleNormal="91" zoomScaleSheetLayoutView="75" zoomScalePageLayoutView="75" workbookViewId="0">
      <selection activeCell="F35" sqref="F35"/>
    </sheetView>
  </sheetViews>
  <sheetFormatPr defaultRowHeight="15"/>
  <cols>
    <col min="1" max="1" width="6.28515625" style="1" customWidth="1"/>
    <col min="2" max="2" width="57" style="1" customWidth="1"/>
    <col min="3" max="3" width="7.5703125" style="1" customWidth="1"/>
    <col min="4" max="4" width="11" style="1" customWidth="1"/>
    <col min="5" max="5" width="14.42578125" style="1" customWidth="1"/>
    <col min="6" max="6" width="13.28515625" style="1" customWidth="1"/>
    <col min="7" max="9" width="13.85546875" style="1" customWidth="1"/>
    <col min="10" max="10" width="29.28515625" style="2" customWidth="1"/>
    <col min="11" max="11" width="21.28515625" style="1" customWidth="1"/>
    <col min="12" max="12" width="29.5703125" style="1" customWidth="1"/>
    <col min="13" max="13" width="22.7109375" style="1" customWidth="1"/>
    <col min="14" max="257" width="8.7109375" style="1" customWidth="1"/>
    <col min="258" max="1025" width="8.7109375" customWidth="1"/>
  </cols>
  <sheetData>
    <row r="1" spans="1:14" ht="99" customHeight="1">
      <c r="G1" s="3"/>
      <c r="H1" s="3"/>
      <c r="I1" s="118" t="s">
        <v>114</v>
      </c>
      <c r="J1" s="118"/>
      <c r="K1" s="118"/>
    </row>
    <row r="2" spans="1:14" ht="195" customHeight="1">
      <c r="G2" s="3"/>
      <c r="H2" s="3"/>
      <c r="I2" s="118" t="s">
        <v>115</v>
      </c>
      <c r="J2" s="118"/>
      <c r="K2" s="118"/>
    </row>
    <row r="3" spans="1:14" hidden="1"/>
    <row r="4" spans="1:14" hidden="1"/>
    <row r="5" spans="1:14" ht="40.700000000000003" customHeight="1">
      <c r="A5" s="119" t="s">
        <v>0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4"/>
      <c r="M5" s="4"/>
      <c r="N5" s="5"/>
    </row>
    <row r="6" spans="1:14" ht="34.5" customHeight="1">
      <c r="A6" s="101" t="s">
        <v>1</v>
      </c>
      <c r="B6" s="93" t="s">
        <v>2</v>
      </c>
      <c r="C6" s="94" t="s">
        <v>3</v>
      </c>
      <c r="D6" s="93" t="s">
        <v>4</v>
      </c>
      <c r="E6" s="103" t="s">
        <v>5</v>
      </c>
      <c r="F6" s="103"/>
      <c r="G6" s="103"/>
      <c r="H6" s="103"/>
      <c r="I6" s="103"/>
      <c r="J6" s="101" t="s">
        <v>6</v>
      </c>
      <c r="K6" s="107" t="s">
        <v>7</v>
      </c>
    </row>
    <row r="7" spans="1:14" ht="24.75" customHeight="1">
      <c r="A7" s="101"/>
      <c r="B7" s="93"/>
      <c r="C7" s="94"/>
      <c r="D7" s="93"/>
      <c r="E7" s="94" t="s">
        <v>8</v>
      </c>
      <c r="F7" s="94" t="s">
        <v>9</v>
      </c>
      <c r="G7" s="94"/>
      <c r="H7" s="94"/>
      <c r="I7" s="94"/>
      <c r="J7" s="101"/>
      <c r="K7" s="107"/>
    </row>
    <row r="8" spans="1:14" ht="49.5" customHeight="1">
      <c r="A8" s="101"/>
      <c r="B8" s="93"/>
      <c r="C8" s="94"/>
      <c r="D8" s="93"/>
      <c r="E8" s="94"/>
      <c r="F8" s="66" t="s">
        <v>10</v>
      </c>
      <c r="G8" s="66" t="s">
        <v>11</v>
      </c>
      <c r="H8" s="66" t="s">
        <v>12</v>
      </c>
      <c r="I8" s="66" t="s">
        <v>13</v>
      </c>
      <c r="J8" s="101"/>
      <c r="K8" s="107"/>
    </row>
    <row r="9" spans="1:14" ht="15.75">
      <c r="A9" s="41">
        <v>1</v>
      </c>
      <c r="B9" s="40">
        <v>2</v>
      </c>
      <c r="C9" s="40"/>
      <c r="D9" s="66">
        <v>3</v>
      </c>
      <c r="E9" s="66">
        <v>4</v>
      </c>
      <c r="F9" s="66">
        <v>5</v>
      </c>
      <c r="G9" s="66">
        <v>6</v>
      </c>
      <c r="H9" s="66">
        <v>7</v>
      </c>
      <c r="I9" s="66">
        <v>8</v>
      </c>
      <c r="J9" s="67">
        <v>9</v>
      </c>
      <c r="K9" s="66">
        <v>10</v>
      </c>
    </row>
    <row r="10" spans="1:14" ht="15.75">
      <c r="A10" s="108"/>
      <c r="B10" s="93" t="s">
        <v>14</v>
      </c>
      <c r="C10" s="93"/>
      <c r="D10" s="66" t="s">
        <v>15</v>
      </c>
      <c r="E10" s="61">
        <f>SUM(E11:E21)</f>
        <v>1091008.1999999997</v>
      </c>
      <c r="F10" s="69">
        <f>SUM(F11:F21)</f>
        <v>20057.899999999998</v>
      </c>
      <c r="G10" s="69">
        <f>SUM(G11:G21)</f>
        <v>34797.600000000006</v>
      </c>
      <c r="H10" s="69">
        <f>SUM(H11:H21)</f>
        <v>1001236.8</v>
      </c>
      <c r="I10" s="69">
        <f>SUM(I11:I21)</f>
        <v>34915.899999999994</v>
      </c>
      <c r="J10" s="112"/>
      <c r="K10" s="113" t="s">
        <v>79</v>
      </c>
      <c r="L10" s="86">
        <f>E10-I10</f>
        <v>1056092.2999999998</v>
      </c>
    </row>
    <row r="11" spans="1:14" ht="15.75">
      <c r="A11" s="108"/>
      <c r="B11" s="93"/>
      <c r="C11" s="93"/>
      <c r="D11" s="66">
        <v>2015</v>
      </c>
      <c r="E11" s="43">
        <f>SUM(F11:I11)</f>
        <v>74429.2</v>
      </c>
      <c r="F11" s="69">
        <f t="shared" ref="F11:I16" si="0">F23+F47+F179+F323+F383+F407</f>
        <v>55</v>
      </c>
      <c r="G11" s="69">
        <f t="shared" si="0"/>
        <v>8624.4</v>
      </c>
      <c r="H11" s="69">
        <f t="shared" si="0"/>
        <v>59036.3</v>
      </c>
      <c r="I11" s="69">
        <f t="shared" si="0"/>
        <v>6713.5</v>
      </c>
      <c r="J11" s="112"/>
      <c r="K11" s="113"/>
      <c r="L11" s="86">
        <f t="shared" ref="L11:L21" si="1">E11-I11</f>
        <v>67715.7</v>
      </c>
    </row>
    <row r="12" spans="1:14" ht="15.75">
      <c r="A12" s="108"/>
      <c r="B12" s="93"/>
      <c r="C12" s="93"/>
      <c r="D12" s="66">
        <v>2016</v>
      </c>
      <c r="E12" s="43">
        <f t="shared" ref="E12:E21" si="2">SUM(F12:I12)</f>
        <v>71364.600000000006</v>
      </c>
      <c r="F12" s="69">
        <f t="shared" si="0"/>
        <v>56</v>
      </c>
      <c r="G12" s="69">
        <f t="shared" si="0"/>
        <v>8441</v>
      </c>
      <c r="H12" s="69">
        <f t="shared" si="0"/>
        <v>61335.1</v>
      </c>
      <c r="I12" s="69">
        <f t="shared" si="0"/>
        <v>1532.5</v>
      </c>
      <c r="J12" s="112"/>
      <c r="K12" s="113"/>
      <c r="L12" s="86">
        <f t="shared" si="1"/>
        <v>69832.100000000006</v>
      </c>
    </row>
    <row r="13" spans="1:14" ht="15.75">
      <c r="A13" s="108"/>
      <c r="B13" s="93"/>
      <c r="C13" s="93"/>
      <c r="D13" s="66">
        <v>2017</v>
      </c>
      <c r="E13" s="43">
        <f t="shared" si="2"/>
        <v>83969.3</v>
      </c>
      <c r="F13" s="69">
        <f t="shared" si="0"/>
        <v>60.8</v>
      </c>
      <c r="G13" s="69">
        <f t="shared" si="0"/>
        <v>7350.2999999999993</v>
      </c>
      <c r="H13" s="69">
        <f t="shared" si="0"/>
        <v>73579.399999999994</v>
      </c>
      <c r="I13" s="69">
        <f t="shared" si="0"/>
        <v>2978.8</v>
      </c>
      <c r="J13" s="112"/>
      <c r="K13" s="113"/>
      <c r="L13" s="86">
        <f t="shared" si="1"/>
        <v>80990.5</v>
      </c>
    </row>
    <row r="14" spans="1:14" ht="15.75">
      <c r="A14" s="108"/>
      <c r="B14" s="93"/>
      <c r="C14" s="93"/>
      <c r="D14" s="64">
        <v>2018</v>
      </c>
      <c r="E14" s="43">
        <f t="shared" si="2"/>
        <v>86916.800000000003</v>
      </c>
      <c r="F14" s="85">
        <f t="shared" si="0"/>
        <v>55.8</v>
      </c>
      <c r="G14" s="85">
        <f t="shared" si="0"/>
        <v>4703.1000000000004</v>
      </c>
      <c r="H14" s="85">
        <f t="shared" si="0"/>
        <v>79377.100000000006</v>
      </c>
      <c r="I14" s="85">
        <f t="shared" si="0"/>
        <v>2780.8</v>
      </c>
      <c r="J14" s="112"/>
      <c r="K14" s="113"/>
      <c r="L14" s="86">
        <f t="shared" si="1"/>
        <v>84136</v>
      </c>
    </row>
    <row r="15" spans="1:14" ht="15.75">
      <c r="A15" s="108"/>
      <c r="B15" s="93"/>
      <c r="C15" s="93"/>
      <c r="D15" s="64">
        <v>2019</v>
      </c>
      <c r="E15" s="43">
        <f t="shared" si="2"/>
        <v>92570.000000000015</v>
      </c>
      <c r="F15" s="85">
        <f t="shared" si="0"/>
        <v>55.8</v>
      </c>
      <c r="G15" s="85">
        <f t="shared" si="0"/>
        <v>182.29999999999998</v>
      </c>
      <c r="H15" s="85">
        <f t="shared" si="0"/>
        <v>88998.200000000012</v>
      </c>
      <c r="I15" s="85">
        <f t="shared" si="0"/>
        <v>3333.7</v>
      </c>
      <c r="J15" s="112"/>
      <c r="K15" s="113"/>
      <c r="L15" s="86">
        <f t="shared" si="1"/>
        <v>89236.300000000017</v>
      </c>
    </row>
    <row r="16" spans="1:14" ht="15.75">
      <c r="A16" s="108"/>
      <c r="B16" s="93"/>
      <c r="C16" s="93"/>
      <c r="D16" s="64">
        <v>2020</v>
      </c>
      <c r="E16" s="43">
        <f t="shared" si="2"/>
        <v>102621.8</v>
      </c>
      <c r="F16" s="85">
        <f t="shared" si="0"/>
        <v>6808</v>
      </c>
      <c r="G16" s="85">
        <f t="shared" si="0"/>
        <v>830.69999999999993</v>
      </c>
      <c r="H16" s="85">
        <f t="shared" si="0"/>
        <v>92606.5</v>
      </c>
      <c r="I16" s="85">
        <f t="shared" si="0"/>
        <v>2376.6</v>
      </c>
      <c r="J16" s="112"/>
      <c r="K16" s="113"/>
      <c r="L16" s="86">
        <f t="shared" si="1"/>
        <v>100245.2</v>
      </c>
      <c r="M16" s="16"/>
    </row>
    <row r="17" spans="1:257" ht="15.75">
      <c r="A17" s="108"/>
      <c r="B17" s="93"/>
      <c r="C17" s="93"/>
      <c r="D17" s="71">
        <v>2021</v>
      </c>
      <c r="E17" s="43">
        <f t="shared" si="2"/>
        <v>100225.1</v>
      </c>
      <c r="F17" s="85">
        <f t="shared" ref="F17:I21" si="3">F29+F53+F185+F329+F389+F413</f>
        <v>466.9</v>
      </c>
      <c r="G17" s="85">
        <f t="shared" si="3"/>
        <v>321.89999999999998</v>
      </c>
      <c r="H17" s="85">
        <f t="shared" si="3"/>
        <v>96236.3</v>
      </c>
      <c r="I17" s="85">
        <f t="shared" si="3"/>
        <v>3200</v>
      </c>
      <c r="J17" s="112"/>
      <c r="K17" s="113"/>
      <c r="L17" s="86">
        <f t="shared" si="1"/>
        <v>97025.1</v>
      </c>
    </row>
    <row r="18" spans="1:257" ht="15.75">
      <c r="A18" s="108"/>
      <c r="B18" s="108"/>
      <c r="C18" s="108"/>
      <c r="D18" s="71">
        <v>2022</v>
      </c>
      <c r="E18" s="43">
        <f t="shared" si="2"/>
        <v>112647.59999999999</v>
      </c>
      <c r="F18" s="85">
        <f t="shared" si="3"/>
        <v>475.9</v>
      </c>
      <c r="G18" s="85">
        <f t="shared" si="3"/>
        <v>1217.3</v>
      </c>
      <c r="H18" s="85">
        <f t="shared" si="3"/>
        <v>107954.4</v>
      </c>
      <c r="I18" s="85">
        <f t="shared" si="3"/>
        <v>3000</v>
      </c>
      <c r="J18" s="112"/>
      <c r="K18" s="113"/>
      <c r="L18" s="86">
        <f t="shared" si="1"/>
        <v>109647.59999999999</v>
      </c>
      <c r="M18" s="16"/>
    </row>
    <row r="19" spans="1:257" ht="15.75">
      <c r="A19" s="108"/>
      <c r="B19" s="108"/>
      <c r="C19" s="108"/>
      <c r="D19" s="71">
        <v>2023</v>
      </c>
      <c r="E19" s="43">
        <f>SUM(F19:I19)</f>
        <v>125264.2</v>
      </c>
      <c r="F19" s="85">
        <f>F31+F55+F187+F331+F391+F415</f>
        <v>7434.2</v>
      </c>
      <c r="G19" s="85">
        <f t="shared" si="3"/>
        <v>2269.1</v>
      </c>
      <c r="H19" s="85">
        <f t="shared" si="3"/>
        <v>112560.9</v>
      </c>
      <c r="I19" s="85">
        <f t="shared" si="3"/>
        <v>3000</v>
      </c>
      <c r="J19" s="112"/>
      <c r="K19" s="113"/>
      <c r="L19" s="86">
        <f t="shared" si="1"/>
        <v>122264.2</v>
      </c>
      <c r="M19" s="16"/>
    </row>
    <row r="20" spans="1:257" ht="15.75">
      <c r="A20" s="108"/>
      <c r="B20" s="108"/>
      <c r="C20" s="108"/>
      <c r="D20" s="82">
        <v>2024</v>
      </c>
      <c r="E20" s="43">
        <f t="shared" si="2"/>
        <v>124288.70000000001</v>
      </c>
      <c r="F20" s="89">
        <f t="shared" si="3"/>
        <v>4589.5</v>
      </c>
      <c r="G20" s="89">
        <f t="shared" si="3"/>
        <v>671.09999999999991</v>
      </c>
      <c r="H20" s="85">
        <f t="shared" si="3"/>
        <v>116028.1</v>
      </c>
      <c r="I20" s="85">
        <f t="shared" si="3"/>
        <v>3000</v>
      </c>
      <c r="J20" s="112"/>
      <c r="K20" s="113"/>
      <c r="L20" s="86">
        <f t="shared" si="1"/>
        <v>121288.70000000001</v>
      </c>
      <c r="M20" s="16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5"/>
      <c r="IS20" s="15"/>
      <c r="IT20" s="15"/>
      <c r="IU20" s="15"/>
      <c r="IV20" s="15"/>
      <c r="IW20" s="15"/>
    </row>
    <row r="21" spans="1:257" ht="15.75">
      <c r="A21" s="108"/>
      <c r="B21" s="108"/>
      <c r="C21" s="108"/>
      <c r="D21" s="71">
        <v>2025</v>
      </c>
      <c r="E21" s="43">
        <f t="shared" si="2"/>
        <v>116710.9</v>
      </c>
      <c r="F21" s="85">
        <f t="shared" si="3"/>
        <v>0</v>
      </c>
      <c r="G21" s="85">
        <f t="shared" si="3"/>
        <v>186.4</v>
      </c>
      <c r="H21" s="85">
        <f t="shared" si="3"/>
        <v>113524.5</v>
      </c>
      <c r="I21" s="85">
        <f t="shared" si="3"/>
        <v>3000</v>
      </c>
      <c r="J21" s="112"/>
      <c r="K21" s="113"/>
      <c r="L21" s="86">
        <f t="shared" si="1"/>
        <v>113710.9</v>
      </c>
      <c r="M21" s="16"/>
    </row>
    <row r="22" spans="1:257" ht="15.75">
      <c r="A22" s="114">
        <v>1</v>
      </c>
      <c r="B22" s="93" t="s">
        <v>16</v>
      </c>
      <c r="C22" s="93"/>
      <c r="D22" s="66" t="s">
        <v>15</v>
      </c>
      <c r="E22" s="61">
        <f>SUM(E23:E33)</f>
        <v>32768.400000000001</v>
      </c>
      <c r="F22" s="43">
        <f>SUM(F23:F33)</f>
        <v>0</v>
      </c>
      <c r="G22" s="43">
        <f>SUM(G23:G33)</f>
        <v>0</v>
      </c>
      <c r="H22" s="43">
        <f>SUM(H23:H33)</f>
        <v>32768.400000000001</v>
      </c>
      <c r="I22" s="43">
        <f>SUM(I23:I33)</f>
        <v>0</v>
      </c>
      <c r="J22" s="106" t="s">
        <v>102</v>
      </c>
      <c r="K22" s="111"/>
    </row>
    <row r="23" spans="1:257" ht="15.75">
      <c r="A23" s="114"/>
      <c r="B23" s="93"/>
      <c r="C23" s="93"/>
      <c r="D23" s="66">
        <v>2015</v>
      </c>
      <c r="E23" s="43">
        <f>SUM(F23:I23)</f>
        <v>2630</v>
      </c>
      <c r="F23" s="43">
        <f t="shared" ref="F23:I27" si="4">F35</f>
        <v>0</v>
      </c>
      <c r="G23" s="43">
        <f t="shared" si="4"/>
        <v>0</v>
      </c>
      <c r="H23" s="43">
        <f t="shared" si="4"/>
        <v>2630</v>
      </c>
      <c r="I23" s="43">
        <f t="shared" si="4"/>
        <v>0</v>
      </c>
      <c r="J23" s="106"/>
      <c r="K23" s="111"/>
    </row>
    <row r="24" spans="1:257" ht="15.75">
      <c r="A24" s="114"/>
      <c r="B24" s="93"/>
      <c r="C24" s="93"/>
      <c r="D24" s="66">
        <v>2016</v>
      </c>
      <c r="E24" s="43">
        <f t="shared" ref="E24:E33" si="5">SUM(F24:I24)</f>
        <v>2454</v>
      </c>
      <c r="F24" s="43">
        <f t="shared" si="4"/>
        <v>0</v>
      </c>
      <c r="G24" s="43">
        <f t="shared" si="4"/>
        <v>0</v>
      </c>
      <c r="H24" s="43">
        <f t="shared" si="4"/>
        <v>2454</v>
      </c>
      <c r="I24" s="43">
        <f t="shared" si="4"/>
        <v>0</v>
      </c>
      <c r="J24" s="106"/>
      <c r="K24" s="111"/>
    </row>
    <row r="25" spans="1:257" ht="15.75">
      <c r="A25" s="114"/>
      <c r="B25" s="93"/>
      <c r="C25" s="93"/>
      <c r="D25" s="66">
        <v>2017</v>
      </c>
      <c r="E25" s="43">
        <f t="shared" si="5"/>
        <v>2436</v>
      </c>
      <c r="F25" s="43">
        <f t="shared" si="4"/>
        <v>0</v>
      </c>
      <c r="G25" s="43">
        <f t="shared" si="4"/>
        <v>0</v>
      </c>
      <c r="H25" s="43">
        <f t="shared" si="4"/>
        <v>2436</v>
      </c>
      <c r="I25" s="43">
        <f t="shared" si="4"/>
        <v>0</v>
      </c>
      <c r="J25" s="106"/>
      <c r="K25" s="111"/>
    </row>
    <row r="26" spans="1:257" ht="15.75">
      <c r="A26" s="114"/>
      <c r="B26" s="93"/>
      <c r="C26" s="93"/>
      <c r="D26" s="64">
        <v>2018</v>
      </c>
      <c r="E26" s="43">
        <f t="shared" si="5"/>
        <v>2631.1</v>
      </c>
      <c r="F26" s="43">
        <f t="shared" si="4"/>
        <v>0</v>
      </c>
      <c r="G26" s="43">
        <f t="shared" si="4"/>
        <v>0</v>
      </c>
      <c r="H26" s="43">
        <f t="shared" si="4"/>
        <v>2631.1</v>
      </c>
      <c r="I26" s="43">
        <f t="shared" si="4"/>
        <v>0</v>
      </c>
      <c r="J26" s="106"/>
      <c r="K26" s="111"/>
    </row>
    <row r="27" spans="1:257" ht="15.75">
      <c r="A27" s="114"/>
      <c r="B27" s="93"/>
      <c r="C27" s="93"/>
      <c r="D27" s="64">
        <v>2019</v>
      </c>
      <c r="E27" s="43">
        <f t="shared" si="5"/>
        <v>2798</v>
      </c>
      <c r="F27" s="43">
        <f t="shared" si="4"/>
        <v>0</v>
      </c>
      <c r="G27" s="43">
        <f t="shared" si="4"/>
        <v>0</v>
      </c>
      <c r="H27" s="43">
        <f t="shared" si="4"/>
        <v>2798</v>
      </c>
      <c r="I27" s="43">
        <f t="shared" si="4"/>
        <v>0</v>
      </c>
      <c r="J27" s="106"/>
      <c r="K27" s="111"/>
    </row>
    <row r="28" spans="1:257" ht="15.75">
      <c r="A28" s="114"/>
      <c r="B28" s="93"/>
      <c r="C28" s="93"/>
      <c r="D28" s="64">
        <v>2020</v>
      </c>
      <c r="E28" s="43">
        <f t="shared" si="5"/>
        <v>2869.8</v>
      </c>
      <c r="F28" s="43">
        <f t="shared" ref="F28:I33" si="6">F40</f>
        <v>0</v>
      </c>
      <c r="G28" s="43">
        <f t="shared" si="6"/>
        <v>0</v>
      </c>
      <c r="H28" s="85">
        <f t="shared" si="6"/>
        <v>2869.8</v>
      </c>
      <c r="I28" s="43">
        <f t="shared" si="6"/>
        <v>0</v>
      </c>
      <c r="J28" s="106"/>
      <c r="K28" s="111"/>
    </row>
    <row r="29" spans="1:257" ht="15.75">
      <c r="A29" s="114"/>
      <c r="B29" s="93"/>
      <c r="C29" s="93"/>
      <c r="D29" s="64">
        <v>2021</v>
      </c>
      <c r="E29" s="43">
        <f t="shared" si="5"/>
        <v>2996.5</v>
      </c>
      <c r="F29" s="43">
        <f t="shared" si="6"/>
        <v>0</v>
      </c>
      <c r="G29" s="43">
        <f t="shared" si="6"/>
        <v>0</v>
      </c>
      <c r="H29" s="85">
        <f t="shared" si="6"/>
        <v>2996.5</v>
      </c>
      <c r="I29" s="43">
        <f t="shared" si="6"/>
        <v>0</v>
      </c>
      <c r="J29" s="106"/>
      <c r="K29" s="111"/>
    </row>
    <row r="30" spans="1:257" ht="15.75">
      <c r="A30" s="114"/>
      <c r="B30" s="114"/>
      <c r="C30" s="114"/>
      <c r="D30" s="64">
        <v>2022</v>
      </c>
      <c r="E30" s="43">
        <f t="shared" si="5"/>
        <v>3362</v>
      </c>
      <c r="F30" s="43">
        <f t="shared" si="6"/>
        <v>0</v>
      </c>
      <c r="G30" s="43">
        <f t="shared" si="6"/>
        <v>0</v>
      </c>
      <c r="H30" s="85">
        <f t="shared" si="6"/>
        <v>3362</v>
      </c>
      <c r="I30" s="43">
        <f t="shared" si="6"/>
        <v>0</v>
      </c>
      <c r="J30" s="106"/>
      <c r="K30" s="111"/>
    </row>
    <row r="31" spans="1:257" ht="15.75">
      <c r="A31" s="114"/>
      <c r="B31" s="114"/>
      <c r="C31" s="114"/>
      <c r="D31" s="64">
        <v>2023</v>
      </c>
      <c r="E31" s="43">
        <f t="shared" si="5"/>
        <v>3465</v>
      </c>
      <c r="F31" s="43">
        <f t="shared" si="6"/>
        <v>0</v>
      </c>
      <c r="G31" s="43">
        <f t="shared" si="6"/>
        <v>0</v>
      </c>
      <c r="H31" s="85">
        <f t="shared" si="6"/>
        <v>3465</v>
      </c>
      <c r="I31" s="43">
        <f t="shared" si="6"/>
        <v>0</v>
      </c>
      <c r="J31" s="106"/>
      <c r="K31" s="111"/>
    </row>
    <row r="32" spans="1:257" ht="15.75">
      <c r="A32" s="114"/>
      <c r="B32" s="114"/>
      <c r="C32" s="114"/>
      <c r="D32" s="82">
        <v>2024</v>
      </c>
      <c r="E32" s="43">
        <f t="shared" si="5"/>
        <v>3563</v>
      </c>
      <c r="F32" s="43">
        <f t="shared" si="6"/>
        <v>0</v>
      </c>
      <c r="G32" s="43">
        <f t="shared" si="6"/>
        <v>0</v>
      </c>
      <c r="H32" s="85">
        <f t="shared" si="6"/>
        <v>3563</v>
      </c>
      <c r="I32" s="43">
        <f t="shared" si="6"/>
        <v>0</v>
      </c>
      <c r="J32" s="106"/>
      <c r="K32" s="111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  <c r="DZ32" s="15"/>
      <c r="EA32" s="15"/>
      <c r="EB32" s="15"/>
      <c r="EC32" s="15"/>
      <c r="ED32" s="15"/>
      <c r="EE32" s="15"/>
      <c r="EF32" s="15"/>
      <c r="EG32" s="15"/>
      <c r="EH32" s="15"/>
      <c r="EI32" s="15"/>
      <c r="EJ32" s="15"/>
      <c r="EK32" s="15"/>
      <c r="EL32" s="15"/>
      <c r="EM32" s="15"/>
      <c r="EN32" s="15"/>
      <c r="EO32" s="15"/>
      <c r="EP32" s="15"/>
      <c r="EQ32" s="15"/>
      <c r="ER32" s="15"/>
      <c r="ES32" s="15"/>
      <c r="ET32" s="15"/>
      <c r="EU32" s="15"/>
      <c r="EV32" s="15"/>
      <c r="EW32" s="15"/>
      <c r="EX32" s="15"/>
      <c r="EY32" s="15"/>
      <c r="EZ32" s="15"/>
      <c r="FA32" s="15"/>
      <c r="FB32" s="15"/>
      <c r="FC32" s="15"/>
      <c r="FD32" s="15"/>
      <c r="FE32" s="15"/>
      <c r="FF32" s="15"/>
      <c r="FG32" s="15"/>
      <c r="FH32" s="15"/>
      <c r="FI32" s="15"/>
      <c r="FJ32" s="15"/>
      <c r="FK32" s="15"/>
      <c r="FL32" s="15"/>
      <c r="FM32" s="15"/>
      <c r="FN32" s="15"/>
      <c r="FO32" s="15"/>
      <c r="FP32" s="15"/>
      <c r="FQ32" s="15"/>
      <c r="FR32" s="15"/>
      <c r="FS32" s="15"/>
      <c r="FT32" s="15"/>
      <c r="FU32" s="15"/>
      <c r="FV32" s="15"/>
      <c r="FW32" s="15"/>
      <c r="FX32" s="15"/>
      <c r="FY32" s="15"/>
      <c r="FZ32" s="15"/>
      <c r="GA32" s="15"/>
      <c r="GB32" s="15"/>
      <c r="GC32" s="15"/>
      <c r="GD32" s="15"/>
      <c r="GE32" s="15"/>
      <c r="GF32" s="15"/>
      <c r="GG32" s="15"/>
      <c r="GH32" s="15"/>
      <c r="GI32" s="15"/>
      <c r="GJ32" s="15"/>
      <c r="GK32" s="15"/>
      <c r="GL32" s="15"/>
      <c r="GM32" s="15"/>
      <c r="GN32" s="15"/>
      <c r="GO32" s="15"/>
      <c r="GP32" s="15"/>
      <c r="GQ32" s="15"/>
      <c r="GR32" s="15"/>
      <c r="GS32" s="15"/>
      <c r="GT32" s="15"/>
      <c r="GU32" s="15"/>
      <c r="GV32" s="15"/>
      <c r="GW32" s="15"/>
      <c r="GX32" s="15"/>
      <c r="GY32" s="15"/>
      <c r="GZ32" s="15"/>
      <c r="HA32" s="15"/>
      <c r="HB32" s="15"/>
      <c r="HC32" s="15"/>
      <c r="HD32" s="15"/>
      <c r="HE32" s="15"/>
      <c r="HF32" s="15"/>
      <c r="HG32" s="15"/>
      <c r="HH32" s="15"/>
      <c r="HI32" s="15"/>
      <c r="HJ32" s="15"/>
      <c r="HK32" s="15"/>
      <c r="HL32" s="15"/>
      <c r="HM32" s="15"/>
      <c r="HN32" s="15"/>
      <c r="HO32" s="15"/>
      <c r="HP32" s="15"/>
      <c r="HQ32" s="15"/>
      <c r="HR32" s="15"/>
      <c r="HS32" s="15"/>
      <c r="HT32" s="15"/>
      <c r="HU32" s="15"/>
      <c r="HV32" s="15"/>
      <c r="HW32" s="15"/>
      <c r="HX32" s="15"/>
      <c r="HY32" s="15"/>
      <c r="HZ32" s="15"/>
      <c r="IA32" s="15"/>
      <c r="IB32" s="15"/>
      <c r="IC32" s="15"/>
      <c r="ID32" s="15"/>
      <c r="IE32" s="15"/>
      <c r="IF32" s="15"/>
      <c r="IG32" s="15"/>
      <c r="IH32" s="15"/>
      <c r="II32" s="15"/>
      <c r="IJ32" s="15"/>
      <c r="IK32" s="15"/>
      <c r="IL32" s="15"/>
      <c r="IM32" s="15"/>
      <c r="IN32" s="15"/>
      <c r="IO32" s="15"/>
      <c r="IP32" s="15"/>
      <c r="IQ32" s="15"/>
      <c r="IR32" s="15"/>
      <c r="IS32" s="15"/>
      <c r="IT32" s="15"/>
      <c r="IU32" s="15"/>
      <c r="IV32" s="15"/>
      <c r="IW32" s="15"/>
    </row>
    <row r="33" spans="1:257" ht="15.75">
      <c r="A33" s="114"/>
      <c r="B33" s="114"/>
      <c r="C33" s="114"/>
      <c r="D33" s="82">
        <v>2025</v>
      </c>
      <c r="E33" s="43">
        <f t="shared" si="5"/>
        <v>3563</v>
      </c>
      <c r="F33" s="43">
        <f t="shared" si="6"/>
        <v>0</v>
      </c>
      <c r="G33" s="43">
        <f t="shared" si="6"/>
        <v>0</v>
      </c>
      <c r="H33" s="85">
        <f t="shared" si="6"/>
        <v>3563</v>
      </c>
      <c r="I33" s="43">
        <f t="shared" si="6"/>
        <v>0</v>
      </c>
      <c r="J33" s="106"/>
      <c r="K33" s="111"/>
    </row>
    <row r="34" spans="1:257" ht="15.75">
      <c r="A34" s="101" t="s">
        <v>17</v>
      </c>
      <c r="B34" s="93" t="s">
        <v>18</v>
      </c>
      <c r="C34" s="93"/>
      <c r="D34" s="66" t="s">
        <v>15</v>
      </c>
      <c r="E34" s="61">
        <f>SUM(E35:E45)</f>
        <v>32768.400000000001</v>
      </c>
      <c r="F34" s="43">
        <f>SUM(F35:F45)</f>
        <v>0</v>
      </c>
      <c r="G34" s="43">
        <f>SUM(G35:G45)</f>
        <v>0</v>
      </c>
      <c r="H34" s="85">
        <f>SUM(H35:H45)</f>
        <v>32768.400000000001</v>
      </c>
      <c r="I34" s="43">
        <f>SUM(I35:I45)</f>
        <v>0</v>
      </c>
      <c r="J34" s="106"/>
      <c r="K34" s="111"/>
    </row>
    <row r="35" spans="1:257" ht="15.75">
      <c r="A35" s="101"/>
      <c r="B35" s="93"/>
      <c r="C35" s="93"/>
      <c r="D35" s="66">
        <v>2015</v>
      </c>
      <c r="E35" s="43">
        <f>SUM(F35:I35)</f>
        <v>2630</v>
      </c>
      <c r="F35" s="43">
        <v>0</v>
      </c>
      <c r="G35" s="43">
        <v>0</v>
      </c>
      <c r="H35" s="85">
        <v>2630</v>
      </c>
      <c r="I35" s="43">
        <v>0</v>
      </c>
      <c r="J35" s="106"/>
      <c r="K35" s="111"/>
    </row>
    <row r="36" spans="1:257" ht="15.75">
      <c r="A36" s="101"/>
      <c r="B36" s="93"/>
      <c r="C36" s="93"/>
      <c r="D36" s="66">
        <v>2016</v>
      </c>
      <c r="E36" s="43">
        <f t="shared" ref="E36:E45" si="7">SUM(F36:I36)</f>
        <v>2454</v>
      </c>
      <c r="F36" s="43">
        <v>0</v>
      </c>
      <c r="G36" s="43">
        <v>0</v>
      </c>
      <c r="H36" s="85">
        <v>2454</v>
      </c>
      <c r="I36" s="43">
        <v>0</v>
      </c>
      <c r="J36" s="106"/>
      <c r="K36" s="111"/>
    </row>
    <row r="37" spans="1:257" ht="15.75">
      <c r="A37" s="101"/>
      <c r="B37" s="93"/>
      <c r="C37" s="93"/>
      <c r="D37" s="66">
        <v>2017</v>
      </c>
      <c r="E37" s="43">
        <f t="shared" si="7"/>
        <v>2436</v>
      </c>
      <c r="F37" s="43">
        <v>0</v>
      </c>
      <c r="G37" s="42">
        <v>0</v>
      </c>
      <c r="H37" s="69">
        <v>2436</v>
      </c>
      <c r="I37" s="42">
        <v>0</v>
      </c>
      <c r="J37" s="106"/>
      <c r="K37" s="111"/>
    </row>
    <row r="38" spans="1:257" ht="15.75">
      <c r="A38" s="101"/>
      <c r="B38" s="93"/>
      <c r="C38" s="93"/>
      <c r="D38" s="64">
        <v>2018</v>
      </c>
      <c r="E38" s="43">
        <f t="shared" si="7"/>
        <v>2631.1</v>
      </c>
      <c r="F38" s="43">
        <v>0</v>
      </c>
      <c r="G38" s="42">
        <v>0</v>
      </c>
      <c r="H38" s="69">
        <v>2631.1</v>
      </c>
      <c r="I38" s="42">
        <v>0</v>
      </c>
      <c r="J38" s="106"/>
      <c r="K38" s="111"/>
    </row>
    <row r="39" spans="1:257" ht="15.75">
      <c r="A39" s="101"/>
      <c r="B39" s="93"/>
      <c r="C39" s="93"/>
      <c r="D39" s="64">
        <v>2019</v>
      </c>
      <c r="E39" s="43">
        <f t="shared" si="7"/>
        <v>2798</v>
      </c>
      <c r="F39" s="43">
        <v>0</v>
      </c>
      <c r="G39" s="42">
        <v>0</v>
      </c>
      <c r="H39" s="69">
        <f>2730+18+50</f>
        <v>2798</v>
      </c>
      <c r="I39" s="42">
        <v>0</v>
      </c>
      <c r="J39" s="106"/>
      <c r="K39" s="111"/>
    </row>
    <row r="40" spans="1:257" ht="15.75">
      <c r="A40" s="101"/>
      <c r="B40" s="93"/>
      <c r="C40" s="93"/>
      <c r="D40" s="64">
        <v>2020</v>
      </c>
      <c r="E40" s="43">
        <f t="shared" si="7"/>
        <v>2869.8</v>
      </c>
      <c r="F40" s="43">
        <v>0</v>
      </c>
      <c r="G40" s="42">
        <v>0</v>
      </c>
      <c r="H40" s="69">
        <v>2869.8</v>
      </c>
      <c r="I40" s="42">
        <v>0</v>
      </c>
      <c r="J40" s="106"/>
      <c r="K40" s="111"/>
    </row>
    <row r="41" spans="1:257" ht="15.75">
      <c r="A41" s="101"/>
      <c r="B41" s="93"/>
      <c r="C41" s="93"/>
      <c r="D41" s="64">
        <v>2021</v>
      </c>
      <c r="E41" s="43">
        <f t="shared" si="7"/>
        <v>2996.5</v>
      </c>
      <c r="F41" s="43">
        <v>0</v>
      </c>
      <c r="G41" s="42">
        <v>0</v>
      </c>
      <c r="H41" s="69">
        <f>2962.9+33.6</f>
        <v>2996.5</v>
      </c>
      <c r="I41" s="42">
        <v>0</v>
      </c>
      <c r="J41" s="106"/>
      <c r="K41" s="111"/>
    </row>
    <row r="42" spans="1:257" ht="15.75">
      <c r="A42" s="101"/>
      <c r="B42" s="101"/>
      <c r="C42" s="101"/>
      <c r="D42" s="64">
        <v>2022</v>
      </c>
      <c r="E42" s="43">
        <f t="shared" si="7"/>
        <v>3362</v>
      </c>
      <c r="F42" s="43">
        <v>0</v>
      </c>
      <c r="G42" s="42">
        <v>0</v>
      </c>
      <c r="H42" s="69">
        <f>2938.6+350+73.4</f>
        <v>3362</v>
      </c>
      <c r="I42" s="42">
        <v>0</v>
      </c>
      <c r="J42" s="106"/>
      <c r="K42" s="111"/>
    </row>
    <row r="43" spans="1:257" ht="15.75">
      <c r="A43" s="101"/>
      <c r="B43" s="101"/>
      <c r="C43" s="101"/>
      <c r="D43" s="64">
        <v>2023</v>
      </c>
      <c r="E43" s="43">
        <f t="shared" si="7"/>
        <v>3465</v>
      </c>
      <c r="F43" s="43">
        <v>0</v>
      </c>
      <c r="G43" s="42">
        <v>0</v>
      </c>
      <c r="H43" s="69">
        <v>3465</v>
      </c>
      <c r="I43" s="42">
        <v>0</v>
      </c>
      <c r="J43" s="106"/>
      <c r="K43" s="111"/>
    </row>
    <row r="44" spans="1:257" ht="15.75">
      <c r="A44" s="101"/>
      <c r="B44" s="101"/>
      <c r="C44" s="101"/>
      <c r="D44" s="82">
        <v>2024</v>
      </c>
      <c r="E44" s="43">
        <f t="shared" si="7"/>
        <v>3563</v>
      </c>
      <c r="F44" s="43">
        <v>0</v>
      </c>
      <c r="G44" s="42">
        <v>0</v>
      </c>
      <c r="H44" s="69">
        <v>3563</v>
      </c>
      <c r="I44" s="42">
        <v>0</v>
      </c>
      <c r="J44" s="106"/>
      <c r="K44" s="111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  <c r="EN44" s="15"/>
      <c r="EO44" s="15"/>
      <c r="EP44" s="15"/>
      <c r="EQ44" s="15"/>
      <c r="ER44" s="15"/>
      <c r="ES44" s="15"/>
      <c r="ET44" s="15"/>
      <c r="EU44" s="15"/>
      <c r="EV44" s="15"/>
      <c r="EW44" s="15"/>
      <c r="EX44" s="15"/>
      <c r="EY44" s="15"/>
      <c r="EZ44" s="15"/>
      <c r="FA44" s="15"/>
      <c r="FB44" s="15"/>
      <c r="FC44" s="15"/>
      <c r="FD44" s="15"/>
      <c r="FE44" s="15"/>
      <c r="FF44" s="15"/>
      <c r="FG44" s="15"/>
      <c r="FH44" s="15"/>
      <c r="FI44" s="15"/>
      <c r="FJ44" s="15"/>
      <c r="FK44" s="15"/>
      <c r="FL44" s="15"/>
      <c r="FM44" s="15"/>
      <c r="FN44" s="15"/>
      <c r="FO44" s="15"/>
      <c r="FP44" s="15"/>
      <c r="FQ44" s="15"/>
      <c r="FR44" s="15"/>
      <c r="FS44" s="15"/>
      <c r="FT44" s="15"/>
      <c r="FU44" s="15"/>
      <c r="FV44" s="15"/>
      <c r="FW44" s="15"/>
      <c r="FX44" s="15"/>
      <c r="FY44" s="15"/>
      <c r="FZ44" s="15"/>
      <c r="GA44" s="15"/>
      <c r="GB44" s="15"/>
      <c r="GC44" s="15"/>
      <c r="GD44" s="15"/>
      <c r="GE44" s="15"/>
      <c r="GF44" s="15"/>
      <c r="GG44" s="15"/>
      <c r="GH44" s="15"/>
      <c r="GI44" s="15"/>
      <c r="GJ44" s="15"/>
      <c r="GK44" s="15"/>
      <c r="GL44" s="15"/>
      <c r="GM44" s="15"/>
      <c r="GN44" s="15"/>
      <c r="GO44" s="15"/>
      <c r="GP44" s="15"/>
      <c r="GQ44" s="15"/>
      <c r="GR44" s="15"/>
      <c r="GS44" s="15"/>
      <c r="GT44" s="15"/>
      <c r="GU44" s="15"/>
      <c r="GV44" s="15"/>
      <c r="GW44" s="15"/>
      <c r="GX44" s="15"/>
      <c r="GY44" s="15"/>
      <c r="GZ44" s="15"/>
      <c r="HA44" s="15"/>
      <c r="HB44" s="15"/>
      <c r="HC44" s="15"/>
      <c r="HD44" s="15"/>
      <c r="HE44" s="15"/>
      <c r="HF44" s="15"/>
      <c r="HG44" s="15"/>
      <c r="HH44" s="15"/>
      <c r="HI44" s="15"/>
      <c r="HJ44" s="15"/>
      <c r="HK44" s="15"/>
      <c r="HL44" s="15"/>
      <c r="HM44" s="15"/>
      <c r="HN44" s="15"/>
      <c r="HO44" s="15"/>
      <c r="HP44" s="15"/>
      <c r="HQ44" s="15"/>
      <c r="HR44" s="15"/>
      <c r="HS44" s="15"/>
      <c r="HT44" s="15"/>
      <c r="HU44" s="15"/>
      <c r="HV44" s="15"/>
      <c r="HW44" s="15"/>
      <c r="HX44" s="15"/>
      <c r="HY44" s="15"/>
      <c r="HZ44" s="15"/>
      <c r="IA44" s="15"/>
      <c r="IB44" s="15"/>
      <c r="IC44" s="15"/>
      <c r="ID44" s="15"/>
      <c r="IE44" s="15"/>
      <c r="IF44" s="15"/>
      <c r="IG44" s="15"/>
      <c r="IH44" s="15"/>
      <c r="II44" s="15"/>
      <c r="IJ44" s="15"/>
      <c r="IK44" s="15"/>
      <c r="IL44" s="15"/>
      <c r="IM44" s="15"/>
      <c r="IN44" s="15"/>
      <c r="IO44" s="15"/>
      <c r="IP44" s="15"/>
      <c r="IQ44" s="15"/>
      <c r="IR44" s="15"/>
      <c r="IS44" s="15"/>
      <c r="IT44" s="15"/>
      <c r="IU44" s="15"/>
      <c r="IV44" s="15"/>
      <c r="IW44" s="15"/>
    </row>
    <row r="45" spans="1:257" ht="15.75">
      <c r="A45" s="101"/>
      <c r="B45" s="101"/>
      <c r="C45" s="101"/>
      <c r="D45" s="82">
        <v>2025</v>
      </c>
      <c r="E45" s="43">
        <f t="shared" si="7"/>
        <v>3563</v>
      </c>
      <c r="F45" s="43">
        <v>0</v>
      </c>
      <c r="G45" s="42">
        <v>0</v>
      </c>
      <c r="H45" s="69">
        <v>3563</v>
      </c>
      <c r="I45" s="42">
        <v>0</v>
      </c>
      <c r="J45" s="106"/>
      <c r="K45" s="111"/>
    </row>
    <row r="46" spans="1:257" ht="15.75">
      <c r="A46" s="108">
        <v>2</v>
      </c>
      <c r="B46" s="107" t="s">
        <v>19</v>
      </c>
      <c r="C46" s="107"/>
      <c r="D46" s="66" t="s">
        <v>15</v>
      </c>
      <c r="E46" s="61">
        <f>SUM(E47:E57)</f>
        <v>800875.5</v>
      </c>
      <c r="F46" s="42">
        <f>SUM(F47:F57)</f>
        <v>17879.900000000001</v>
      </c>
      <c r="G46" s="42">
        <f>SUM(G47:G57)</f>
        <v>25755.600000000002</v>
      </c>
      <c r="H46" s="69">
        <f>SUM(H47:H57)</f>
        <v>723095.5</v>
      </c>
      <c r="I46" s="42">
        <f>SUM(I47:I57)</f>
        <v>34144.5</v>
      </c>
      <c r="J46" s="115" t="s">
        <v>90</v>
      </c>
      <c r="K46" s="107" t="s">
        <v>80</v>
      </c>
    </row>
    <row r="47" spans="1:257" ht="15.75">
      <c r="A47" s="108"/>
      <c r="B47" s="107"/>
      <c r="C47" s="107"/>
      <c r="D47" s="66">
        <v>2015</v>
      </c>
      <c r="E47" s="43">
        <f>SUM(F47:I47)</f>
        <v>54595.8</v>
      </c>
      <c r="F47" s="42">
        <f>F59+F95+F107+F119+F131+F143+F155+F167</f>
        <v>0</v>
      </c>
      <c r="G47" s="42">
        <f t="shared" ref="F47:I54" si="8">G59+G95+G107+G119+G131+G143+G155+G167</f>
        <v>7185.1</v>
      </c>
      <c r="H47" s="69">
        <f t="shared" si="8"/>
        <v>41087.9</v>
      </c>
      <c r="I47" s="42">
        <f t="shared" si="8"/>
        <v>6322.8</v>
      </c>
      <c r="J47" s="116"/>
      <c r="K47" s="107"/>
    </row>
    <row r="48" spans="1:257" ht="15.75">
      <c r="A48" s="108"/>
      <c r="B48" s="107"/>
      <c r="C48" s="107"/>
      <c r="D48" s="66">
        <v>2016</v>
      </c>
      <c r="E48" s="43">
        <f t="shared" ref="E48:E57" si="9">SUM(F48:I48)</f>
        <v>52064.800000000003</v>
      </c>
      <c r="F48" s="42">
        <f t="shared" si="8"/>
        <v>0</v>
      </c>
      <c r="G48" s="42">
        <f t="shared" si="8"/>
        <v>7327.5</v>
      </c>
      <c r="H48" s="69">
        <f t="shared" si="8"/>
        <v>43585.5</v>
      </c>
      <c r="I48" s="42">
        <f t="shared" si="8"/>
        <v>1151.8</v>
      </c>
      <c r="J48" s="116"/>
      <c r="K48" s="107"/>
    </row>
    <row r="49" spans="1:257" ht="15.75">
      <c r="A49" s="108"/>
      <c r="B49" s="107"/>
      <c r="C49" s="107"/>
      <c r="D49" s="66">
        <v>2017</v>
      </c>
      <c r="E49" s="43">
        <f t="shared" si="9"/>
        <v>62972.100000000006</v>
      </c>
      <c r="F49" s="42">
        <f t="shared" si="8"/>
        <v>0</v>
      </c>
      <c r="G49" s="42">
        <f t="shared" si="8"/>
        <v>5150</v>
      </c>
      <c r="H49" s="69">
        <f t="shared" si="8"/>
        <v>54843.3</v>
      </c>
      <c r="I49" s="42">
        <f t="shared" si="8"/>
        <v>2978.8</v>
      </c>
      <c r="J49" s="116"/>
      <c r="K49" s="107"/>
    </row>
    <row r="50" spans="1:257" ht="15.75">
      <c r="A50" s="108"/>
      <c r="B50" s="107"/>
      <c r="C50" s="107"/>
      <c r="D50" s="66">
        <v>2018</v>
      </c>
      <c r="E50" s="43">
        <f t="shared" si="9"/>
        <v>63681.9</v>
      </c>
      <c r="F50" s="42">
        <f t="shared" si="8"/>
        <v>0</v>
      </c>
      <c r="G50" s="42">
        <f t="shared" si="8"/>
        <v>1055.2</v>
      </c>
      <c r="H50" s="69">
        <f t="shared" si="8"/>
        <v>59845.9</v>
      </c>
      <c r="I50" s="42">
        <f t="shared" si="8"/>
        <v>2780.8</v>
      </c>
      <c r="J50" s="116"/>
      <c r="K50" s="107"/>
    </row>
    <row r="51" spans="1:257" ht="15.75">
      <c r="A51" s="108"/>
      <c r="B51" s="107"/>
      <c r="C51" s="107"/>
      <c r="D51" s="66">
        <v>2019</v>
      </c>
      <c r="E51" s="43">
        <f t="shared" si="9"/>
        <v>67393.2</v>
      </c>
      <c r="F51" s="42">
        <f t="shared" si="8"/>
        <v>0</v>
      </c>
      <c r="G51" s="42">
        <f t="shared" si="8"/>
        <v>164.7</v>
      </c>
      <c r="H51" s="69">
        <f t="shared" si="8"/>
        <v>63894.8</v>
      </c>
      <c r="I51" s="42">
        <f t="shared" si="8"/>
        <v>3333.7</v>
      </c>
      <c r="J51" s="116"/>
      <c r="K51" s="107"/>
    </row>
    <row r="52" spans="1:257" ht="15.75">
      <c r="A52" s="108"/>
      <c r="B52" s="107"/>
      <c r="C52" s="107"/>
      <c r="D52" s="66">
        <v>2020</v>
      </c>
      <c r="E52" s="43">
        <f t="shared" si="9"/>
        <v>77744.800000000003</v>
      </c>
      <c r="F52" s="42">
        <f t="shared" si="8"/>
        <v>6808</v>
      </c>
      <c r="G52" s="42">
        <f t="shared" si="8"/>
        <v>757.3</v>
      </c>
      <c r="H52" s="69">
        <f t="shared" si="8"/>
        <v>67802.899999999994</v>
      </c>
      <c r="I52" s="42">
        <f t="shared" si="8"/>
        <v>2376.6</v>
      </c>
      <c r="J52" s="116"/>
      <c r="K52" s="107"/>
    </row>
    <row r="53" spans="1:257" ht="15.75">
      <c r="A53" s="108"/>
      <c r="B53" s="107"/>
      <c r="C53" s="107"/>
      <c r="D53" s="66">
        <v>2021</v>
      </c>
      <c r="E53" s="43">
        <f t="shared" si="9"/>
        <v>73103.3</v>
      </c>
      <c r="F53" s="42">
        <f t="shared" si="8"/>
        <v>0</v>
      </c>
      <c r="G53" s="42">
        <f t="shared" si="8"/>
        <v>174.5</v>
      </c>
      <c r="H53" s="69">
        <f t="shared" si="8"/>
        <v>69728.800000000003</v>
      </c>
      <c r="I53" s="42">
        <f t="shared" si="8"/>
        <v>3200</v>
      </c>
      <c r="J53" s="116"/>
      <c r="K53" s="107"/>
    </row>
    <row r="54" spans="1:257" ht="15.75">
      <c r="A54" s="108"/>
      <c r="B54" s="108"/>
      <c r="C54" s="108"/>
      <c r="D54" s="66">
        <v>2022</v>
      </c>
      <c r="E54" s="43">
        <f t="shared" si="9"/>
        <v>79834.3</v>
      </c>
      <c r="F54" s="42">
        <f t="shared" si="8"/>
        <v>0</v>
      </c>
      <c r="G54" s="42">
        <f t="shared" si="8"/>
        <v>1083.0999999999999</v>
      </c>
      <c r="H54" s="69">
        <f t="shared" si="8"/>
        <v>75751.199999999997</v>
      </c>
      <c r="I54" s="42">
        <f t="shared" si="8"/>
        <v>3000</v>
      </c>
      <c r="J54" s="116"/>
      <c r="K54" s="107"/>
    </row>
    <row r="55" spans="1:257" ht="15.75">
      <c r="A55" s="108"/>
      <c r="B55" s="108"/>
      <c r="C55" s="108"/>
      <c r="D55" s="66">
        <v>2023</v>
      </c>
      <c r="E55" s="43">
        <f t="shared" si="9"/>
        <v>93059.4</v>
      </c>
      <c r="F55" s="42">
        <f t="shared" ref="F55:I57" si="10">F67+F103+F115+F127+F139+F151+F163+F175</f>
        <v>6958.3</v>
      </c>
      <c r="G55" s="42">
        <f t="shared" si="10"/>
        <v>2134.9</v>
      </c>
      <c r="H55" s="69">
        <f t="shared" si="10"/>
        <v>80966.2</v>
      </c>
      <c r="I55" s="42">
        <f t="shared" si="10"/>
        <v>3000</v>
      </c>
      <c r="J55" s="116"/>
      <c r="K55" s="107"/>
    </row>
    <row r="56" spans="1:257" ht="15.75">
      <c r="A56" s="108"/>
      <c r="B56" s="108"/>
      <c r="C56" s="108"/>
      <c r="D56" s="82">
        <v>2024</v>
      </c>
      <c r="E56" s="43">
        <f t="shared" si="9"/>
        <v>91665.3</v>
      </c>
      <c r="F56" s="42">
        <f t="shared" si="10"/>
        <v>4113.6000000000004</v>
      </c>
      <c r="G56" s="42">
        <f t="shared" si="10"/>
        <v>536.9</v>
      </c>
      <c r="H56" s="69">
        <f t="shared" si="10"/>
        <v>84014.8</v>
      </c>
      <c r="I56" s="42">
        <f t="shared" si="10"/>
        <v>3000</v>
      </c>
      <c r="J56" s="116"/>
      <c r="K56" s="107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5"/>
      <c r="DU56" s="15"/>
      <c r="DV56" s="15"/>
      <c r="DW56" s="15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  <c r="EN56" s="15"/>
      <c r="EO56" s="15"/>
      <c r="EP56" s="15"/>
      <c r="EQ56" s="15"/>
      <c r="ER56" s="15"/>
      <c r="ES56" s="15"/>
      <c r="ET56" s="15"/>
      <c r="EU56" s="15"/>
      <c r="EV56" s="15"/>
      <c r="EW56" s="15"/>
      <c r="EX56" s="15"/>
      <c r="EY56" s="15"/>
      <c r="EZ56" s="15"/>
      <c r="FA56" s="15"/>
      <c r="FB56" s="15"/>
      <c r="FC56" s="15"/>
      <c r="FD56" s="15"/>
      <c r="FE56" s="15"/>
      <c r="FF56" s="15"/>
      <c r="FG56" s="15"/>
      <c r="FH56" s="15"/>
      <c r="FI56" s="15"/>
      <c r="FJ56" s="15"/>
      <c r="FK56" s="15"/>
      <c r="FL56" s="15"/>
      <c r="FM56" s="15"/>
      <c r="FN56" s="15"/>
      <c r="FO56" s="15"/>
      <c r="FP56" s="15"/>
      <c r="FQ56" s="15"/>
      <c r="FR56" s="15"/>
      <c r="FS56" s="15"/>
      <c r="FT56" s="15"/>
      <c r="FU56" s="15"/>
      <c r="FV56" s="15"/>
      <c r="FW56" s="15"/>
      <c r="FX56" s="15"/>
      <c r="FY56" s="15"/>
      <c r="FZ56" s="15"/>
      <c r="GA56" s="15"/>
      <c r="GB56" s="15"/>
      <c r="GC56" s="15"/>
      <c r="GD56" s="15"/>
      <c r="GE56" s="15"/>
      <c r="GF56" s="15"/>
      <c r="GG56" s="15"/>
      <c r="GH56" s="15"/>
      <c r="GI56" s="15"/>
      <c r="GJ56" s="15"/>
      <c r="GK56" s="15"/>
      <c r="GL56" s="15"/>
      <c r="GM56" s="15"/>
      <c r="GN56" s="15"/>
      <c r="GO56" s="15"/>
      <c r="GP56" s="15"/>
      <c r="GQ56" s="15"/>
      <c r="GR56" s="15"/>
      <c r="GS56" s="15"/>
      <c r="GT56" s="15"/>
      <c r="GU56" s="15"/>
      <c r="GV56" s="15"/>
      <c r="GW56" s="15"/>
      <c r="GX56" s="15"/>
      <c r="GY56" s="15"/>
      <c r="GZ56" s="15"/>
      <c r="HA56" s="15"/>
      <c r="HB56" s="15"/>
      <c r="HC56" s="15"/>
      <c r="HD56" s="15"/>
      <c r="HE56" s="15"/>
      <c r="HF56" s="15"/>
      <c r="HG56" s="15"/>
      <c r="HH56" s="15"/>
      <c r="HI56" s="15"/>
      <c r="HJ56" s="15"/>
      <c r="HK56" s="15"/>
      <c r="HL56" s="15"/>
      <c r="HM56" s="15"/>
      <c r="HN56" s="15"/>
      <c r="HO56" s="15"/>
      <c r="HP56" s="15"/>
      <c r="HQ56" s="15"/>
      <c r="HR56" s="15"/>
      <c r="HS56" s="15"/>
      <c r="HT56" s="15"/>
      <c r="HU56" s="15"/>
      <c r="HV56" s="15"/>
      <c r="HW56" s="15"/>
      <c r="HX56" s="15"/>
      <c r="HY56" s="15"/>
      <c r="HZ56" s="15"/>
      <c r="IA56" s="15"/>
      <c r="IB56" s="15"/>
      <c r="IC56" s="15"/>
      <c r="ID56" s="15"/>
      <c r="IE56" s="15"/>
      <c r="IF56" s="15"/>
      <c r="IG56" s="15"/>
      <c r="IH56" s="15"/>
      <c r="II56" s="15"/>
      <c r="IJ56" s="15"/>
      <c r="IK56" s="15"/>
      <c r="IL56" s="15"/>
      <c r="IM56" s="15"/>
      <c r="IN56" s="15"/>
      <c r="IO56" s="15"/>
      <c r="IP56" s="15"/>
      <c r="IQ56" s="15"/>
      <c r="IR56" s="15"/>
      <c r="IS56" s="15"/>
      <c r="IT56" s="15"/>
      <c r="IU56" s="15"/>
      <c r="IV56" s="15"/>
      <c r="IW56" s="15"/>
    </row>
    <row r="57" spans="1:257" ht="15.75">
      <c r="A57" s="108"/>
      <c r="B57" s="108"/>
      <c r="C57" s="108"/>
      <c r="D57" s="82">
        <v>2025</v>
      </c>
      <c r="E57" s="43">
        <f t="shared" si="9"/>
        <v>84760.599999999991</v>
      </c>
      <c r="F57" s="42">
        <f t="shared" si="10"/>
        <v>0</v>
      </c>
      <c r="G57" s="42">
        <f t="shared" si="10"/>
        <v>186.4</v>
      </c>
      <c r="H57" s="69">
        <f t="shared" si="10"/>
        <v>81574.2</v>
      </c>
      <c r="I57" s="42">
        <f t="shared" si="10"/>
        <v>3000</v>
      </c>
      <c r="J57" s="117"/>
      <c r="K57" s="107"/>
    </row>
    <row r="58" spans="1:257" ht="15.75">
      <c r="A58" s="101" t="s">
        <v>20</v>
      </c>
      <c r="B58" s="107" t="s">
        <v>21</v>
      </c>
      <c r="C58" s="107"/>
      <c r="D58" s="66" t="s">
        <v>15</v>
      </c>
      <c r="E58" s="61">
        <f>SUM(E59:E69)</f>
        <v>763374.29999999993</v>
      </c>
      <c r="F58" s="42">
        <f>F70+F106+F118+F130+F142+F154+F166+F178</f>
        <v>20057.900000000001</v>
      </c>
      <c r="G58" s="42">
        <f>SUM(G59:G69)</f>
        <v>14223.2</v>
      </c>
      <c r="H58" s="69">
        <f>SUM(H59:H69)</f>
        <v>715006.59999999986</v>
      </c>
      <c r="I58" s="42">
        <f>SUM(I59:I69)</f>
        <v>34144.5</v>
      </c>
      <c r="J58" s="116" t="s">
        <v>91</v>
      </c>
      <c r="K58" s="107"/>
    </row>
    <row r="59" spans="1:257" ht="15.75">
      <c r="A59" s="101"/>
      <c r="B59" s="107"/>
      <c r="C59" s="107"/>
      <c r="D59" s="66">
        <v>2015</v>
      </c>
      <c r="E59" s="43">
        <f>SUM(F59:I59)</f>
        <v>54512.3</v>
      </c>
      <c r="F59" s="42">
        <f t="shared" ref="F59:I63" si="11">F71+F83</f>
        <v>0</v>
      </c>
      <c r="G59" s="42">
        <f t="shared" si="11"/>
        <v>7111.6</v>
      </c>
      <c r="H59" s="69">
        <f t="shared" si="11"/>
        <v>41077.9</v>
      </c>
      <c r="I59" s="42">
        <f t="shared" si="11"/>
        <v>6322.8</v>
      </c>
      <c r="J59" s="116"/>
      <c r="K59" s="107"/>
    </row>
    <row r="60" spans="1:257" ht="15.75">
      <c r="A60" s="101"/>
      <c r="B60" s="107"/>
      <c r="C60" s="107"/>
      <c r="D60" s="66">
        <v>2016</v>
      </c>
      <c r="E60" s="43">
        <f t="shared" ref="E60:E69" si="12">SUM(F60:I60)</f>
        <v>51835.9</v>
      </c>
      <c r="F60" s="42">
        <f t="shared" si="11"/>
        <v>0</v>
      </c>
      <c r="G60" s="42">
        <f t="shared" si="11"/>
        <v>7111.6</v>
      </c>
      <c r="H60" s="69">
        <f t="shared" si="11"/>
        <v>43572.5</v>
      </c>
      <c r="I60" s="42">
        <f t="shared" si="11"/>
        <v>1151.8</v>
      </c>
      <c r="J60" s="116"/>
      <c r="K60" s="107"/>
    </row>
    <row r="61" spans="1:257" ht="15.75">
      <c r="A61" s="101"/>
      <c r="B61" s="107"/>
      <c r="C61" s="107"/>
      <c r="D61" s="66">
        <v>2017</v>
      </c>
      <c r="E61" s="43">
        <f t="shared" si="12"/>
        <v>56763.8</v>
      </c>
      <c r="F61" s="42">
        <f t="shared" si="11"/>
        <v>0</v>
      </c>
      <c r="G61" s="42">
        <f t="shared" si="11"/>
        <v>0</v>
      </c>
      <c r="H61" s="69">
        <f t="shared" si="11"/>
        <v>53785</v>
      </c>
      <c r="I61" s="42">
        <f t="shared" si="11"/>
        <v>2978.8</v>
      </c>
      <c r="J61" s="116"/>
      <c r="K61" s="107"/>
    </row>
    <row r="62" spans="1:257" ht="15.75">
      <c r="A62" s="101"/>
      <c r="B62" s="107"/>
      <c r="C62" s="107"/>
      <c r="D62" s="66">
        <v>2018</v>
      </c>
      <c r="E62" s="43">
        <f t="shared" si="12"/>
        <v>62211.700000000004</v>
      </c>
      <c r="F62" s="42">
        <f t="shared" si="11"/>
        <v>0</v>
      </c>
      <c r="G62" s="42">
        <f t="shared" si="11"/>
        <v>0</v>
      </c>
      <c r="H62" s="69">
        <f t="shared" si="11"/>
        <v>59430.9</v>
      </c>
      <c r="I62" s="42">
        <f t="shared" si="11"/>
        <v>2780.8</v>
      </c>
      <c r="J62" s="116"/>
      <c r="K62" s="107"/>
    </row>
    <row r="63" spans="1:257" ht="15.75">
      <c r="A63" s="101"/>
      <c r="B63" s="107"/>
      <c r="C63" s="107"/>
      <c r="D63" s="66">
        <v>2019</v>
      </c>
      <c r="E63" s="43">
        <f t="shared" si="12"/>
        <v>67113.5</v>
      </c>
      <c r="F63" s="42">
        <f t="shared" si="11"/>
        <v>0</v>
      </c>
      <c r="G63" s="42">
        <f t="shared" si="11"/>
        <v>0</v>
      </c>
      <c r="H63" s="69">
        <f t="shared" si="11"/>
        <v>63779.8</v>
      </c>
      <c r="I63" s="42">
        <f t="shared" si="11"/>
        <v>3333.7</v>
      </c>
      <c r="J63" s="116"/>
      <c r="K63" s="107"/>
    </row>
    <row r="64" spans="1:257" ht="15.75">
      <c r="A64" s="101"/>
      <c r="B64" s="107"/>
      <c r="C64" s="107"/>
      <c r="D64" s="66">
        <v>2020</v>
      </c>
      <c r="E64" s="43">
        <f t="shared" si="12"/>
        <v>69240.5</v>
      </c>
      <c r="F64" s="42">
        <f t="shared" ref="F64:I69" si="13">F76+F88</f>
        <v>0</v>
      </c>
      <c r="G64" s="42">
        <f t="shared" si="13"/>
        <v>0</v>
      </c>
      <c r="H64" s="69">
        <f t="shared" si="13"/>
        <v>66863.899999999994</v>
      </c>
      <c r="I64" s="42">
        <f t="shared" si="13"/>
        <v>2376.6</v>
      </c>
      <c r="J64" s="116"/>
      <c r="K64" s="107"/>
    </row>
    <row r="65" spans="1:257" ht="15.75">
      <c r="A65" s="101"/>
      <c r="B65" s="107"/>
      <c r="C65" s="107"/>
      <c r="D65" s="66">
        <v>2021</v>
      </c>
      <c r="E65" s="43">
        <f t="shared" si="12"/>
        <v>72613.8</v>
      </c>
      <c r="F65" s="42">
        <f t="shared" si="13"/>
        <v>0</v>
      </c>
      <c r="G65" s="42">
        <f t="shared" si="13"/>
        <v>0</v>
      </c>
      <c r="H65" s="69">
        <f t="shared" si="13"/>
        <v>69413.8</v>
      </c>
      <c r="I65" s="42">
        <f t="shared" si="13"/>
        <v>3200</v>
      </c>
      <c r="J65" s="116"/>
      <c r="K65" s="107"/>
    </row>
    <row r="66" spans="1:257" ht="15.75">
      <c r="A66" s="101"/>
      <c r="B66" s="101"/>
      <c r="C66" s="101"/>
      <c r="D66" s="66">
        <v>2022</v>
      </c>
      <c r="E66" s="43">
        <f t="shared" si="12"/>
        <v>77687.5</v>
      </c>
      <c r="F66" s="42">
        <f t="shared" si="13"/>
        <v>0</v>
      </c>
      <c r="G66" s="42">
        <f t="shared" si="13"/>
        <v>0</v>
      </c>
      <c r="H66" s="69">
        <f t="shared" si="13"/>
        <v>74687.5</v>
      </c>
      <c r="I66" s="42">
        <f t="shared" si="13"/>
        <v>3000</v>
      </c>
      <c r="J66" s="116"/>
      <c r="K66" s="107"/>
    </row>
    <row r="67" spans="1:257" ht="15.75">
      <c r="A67" s="101"/>
      <c r="B67" s="101"/>
      <c r="C67" s="101"/>
      <c r="D67" s="64">
        <v>2023</v>
      </c>
      <c r="E67" s="43">
        <f t="shared" si="12"/>
        <v>82276.899999999994</v>
      </c>
      <c r="F67" s="42">
        <f t="shared" si="13"/>
        <v>0</v>
      </c>
      <c r="G67" s="42">
        <f t="shared" si="13"/>
        <v>0</v>
      </c>
      <c r="H67" s="69">
        <f t="shared" si="13"/>
        <v>79276.899999999994</v>
      </c>
      <c r="I67" s="42">
        <f t="shared" si="13"/>
        <v>3000</v>
      </c>
      <c r="J67" s="116"/>
      <c r="K67" s="107"/>
    </row>
    <row r="68" spans="1:257" ht="15.75">
      <c r="A68" s="101"/>
      <c r="B68" s="101"/>
      <c r="C68" s="101"/>
      <c r="D68" s="82">
        <v>2024</v>
      </c>
      <c r="E68" s="43">
        <f t="shared" si="12"/>
        <v>84559.2</v>
      </c>
      <c r="F68" s="42">
        <f t="shared" si="13"/>
        <v>0</v>
      </c>
      <c r="G68" s="42">
        <f t="shared" si="13"/>
        <v>0</v>
      </c>
      <c r="H68" s="69">
        <f t="shared" si="13"/>
        <v>81559.199999999997</v>
      </c>
      <c r="I68" s="42">
        <f t="shared" si="13"/>
        <v>3000</v>
      </c>
      <c r="J68" s="116"/>
      <c r="K68" s="107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  <c r="EN68" s="15"/>
      <c r="EO68" s="15"/>
      <c r="EP68" s="15"/>
      <c r="EQ68" s="15"/>
      <c r="ER68" s="15"/>
      <c r="ES68" s="15"/>
      <c r="ET68" s="15"/>
      <c r="EU68" s="15"/>
      <c r="EV68" s="15"/>
      <c r="EW68" s="15"/>
      <c r="EX68" s="15"/>
      <c r="EY68" s="15"/>
      <c r="EZ68" s="15"/>
      <c r="FA68" s="15"/>
      <c r="FB68" s="15"/>
      <c r="FC68" s="15"/>
      <c r="FD68" s="15"/>
      <c r="FE68" s="15"/>
      <c r="FF68" s="15"/>
      <c r="FG68" s="15"/>
      <c r="FH68" s="15"/>
      <c r="FI68" s="15"/>
      <c r="FJ68" s="15"/>
      <c r="FK68" s="15"/>
      <c r="FL68" s="15"/>
      <c r="FM68" s="15"/>
      <c r="FN68" s="15"/>
      <c r="FO68" s="15"/>
      <c r="FP68" s="15"/>
      <c r="FQ68" s="15"/>
      <c r="FR68" s="15"/>
      <c r="FS68" s="15"/>
      <c r="FT68" s="15"/>
      <c r="FU68" s="15"/>
      <c r="FV68" s="15"/>
      <c r="FW68" s="15"/>
      <c r="FX68" s="15"/>
      <c r="FY68" s="15"/>
      <c r="FZ68" s="15"/>
      <c r="GA68" s="15"/>
      <c r="GB68" s="15"/>
      <c r="GC68" s="15"/>
      <c r="GD68" s="15"/>
      <c r="GE68" s="15"/>
      <c r="GF68" s="15"/>
      <c r="GG68" s="15"/>
      <c r="GH68" s="15"/>
      <c r="GI68" s="15"/>
      <c r="GJ68" s="15"/>
      <c r="GK68" s="15"/>
      <c r="GL68" s="15"/>
      <c r="GM68" s="15"/>
      <c r="GN68" s="15"/>
      <c r="GO68" s="15"/>
      <c r="GP68" s="15"/>
      <c r="GQ68" s="15"/>
      <c r="GR68" s="15"/>
      <c r="GS68" s="15"/>
      <c r="GT68" s="15"/>
      <c r="GU68" s="15"/>
      <c r="GV68" s="15"/>
      <c r="GW68" s="15"/>
      <c r="GX68" s="15"/>
      <c r="GY68" s="15"/>
      <c r="GZ68" s="15"/>
      <c r="HA68" s="15"/>
      <c r="HB68" s="15"/>
      <c r="HC68" s="15"/>
      <c r="HD68" s="15"/>
      <c r="HE68" s="15"/>
      <c r="HF68" s="15"/>
      <c r="HG68" s="15"/>
      <c r="HH68" s="15"/>
      <c r="HI68" s="15"/>
      <c r="HJ68" s="15"/>
      <c r="HK68" s="15"/>
      <c r="HL68" s="15"/>
      <c r="HM68" s="15"/>
      <c r="HN68" s="15"/>
      <c r="HO68" s="15"/>
      <c r="HP68" s="15"/>
      <c r="HQ68" s="15"/>
      <c r="HR68" s="15"/>
      <c r="HS68" s="15"/>
      <c r="HT68" s="15"/>
      <c r="HU68" s="15"/>
      <c r="HV68" s="15"/>
      <c r="HW68" s="15"/>
      <c r="HX68" s="15"/>
      <c r="HY68" s="15"/>
      <c r="HZ68" s="15"/>
      <c r="IA68" s="15"/>
      <c r="IB68" s="15"/>
      <c r="IC68" s="15"/>
      <c r="ID68" s="15"/>
      <c r="IE68" s="15"/>
      <c r="IF68" s="15"/>
      <c r="IG68" s="15"/>
      <c r="IH68" s="15"/>
      <c r="II68" s="15"/>
      <c r="IJ68" s="15"/>
      <c r="IK68" s="15"/>
      <c r="IL68" s="15"/>
      <c r="IM68" s="15"/>
      <c r="IN68" s="15"/>
      <c r="IO68" s="15"/>
      <c r="IP68" s="15"/>
      <c r="IQ68" s="15"/>
      <c r="IR68" s="15"/>
      <c r="IS68" s="15"/>
      <c r="IT68" s="15"/>
      <c r="IU68" s="15"/>
      <c r="IV68" s="15"/>
      <c r="IW68" s="15"/>
    </row>
    <row r="69" spans="1:257" ht="15.75">
      <c r="A69" s="101"/>
      <c r="B69" s="101"/>
      <c r="C69" s="101"/>
      <c r="D69" s="82">
        <v>2025</v>
      </c>
      <c r="E69" s="43">
        <f t="shared" si="12"/>
        <v>84559.2</v>
      </c>
      <c r="F69" s="42">
        <f t="shared" si="13"/>
        <v>0</v>
      </c>
      <c r="G69" s="42">
        <f t="shared" si="13"/>
        <v>0</v>
      </c>
      <c r="H69" s="69">
        <f t="shared" si="13"/>
        <v>81559.199999999997</v>
      </c>
      <c r="I69" s="42">
        <f t="shared" si="13"/>
        <v>3000</v>
      </c>
      <c r="J69" s="116"/>
      <c r="K69" s="107"/>
    </row>
    <row r="70" spans="1:257" ht="15.75">
      <c r="A70" s="101" t="s">
        <v>22</v>
      </c>
      <c r="B70" s="107" t="s">
        <v>23</v>
      </c>
      <c r="C70" s="107"/>
      <c r="D70" s="66" t="s">
        <v>15</v>
      </c>
      <c r="E70" s="61">
        <f>SUM(E71:E81)</f>
        <v>18907.300000000003</v>
      </c>
      <c r="F70" s="43">
        <f>SUM(F71:F81)</f>
        <v>0</v>
      </c>
      <c r="G70" s="42">
        <f>SUM(G71:G81)</f>
        <v>14223.2</v>
      </c>
      <c r="H70" s="69">
        <f>SUM(H71:H81)</f>
        <v>4684.1000000000004</v>
      </c>
      <c r="I70" s="42">
        <f>SUM(I71:I81)</f>
        <v>0</v>
      </c>
      <c r="J70" s="116"/>
      <c r="K70" s="107"/>
    </row>
    <row r="71" spans="1:257" ht="15.75">
      <c r="A71" s="101"/>
      <c r="B71" s="107"/>
      <c r="C71" s="107"/>
      <c r="D71" s="66">
        <v>2015</v>
      </c>
      <c r="E71" s="43">
        <f>SUM(F71:I71)</f>
        <v>7485.9000000000005</v>
      </c>
      <c r="F71" s="43">
        <v>0</v>
      </c>
      <c r="G71" s="42">
        <v>7111.6</v>
      </c>
      <c r="H71" s="69">
        <v>374.3</v>
      </c>
      <c r="I71" s="42">
        <v>0</v>
      </c>
      <c r="J71" s="116"/>
      <c r="K71" s="107"/>
    </row>
    <row r="72" spans="1:257" ht="15.75">
      <c r="A72" s="101"/>
      <c r="B72" s="107"/>
      <c r="C72" s="107"/>
      <c r="D72" s="66">
        <v>2016</v>
      </c>
      <c r="E72" s="43">
        <f t="shared" ref="E72:E81" si="14">SUM(F72:I72)</f>
        <v>11421.400000000001</v>
      </c>
      <c r="F72" s="43">
        <v>0</v>
      </c>
      <c r="G72" s="42">
        <v>7111.6</v>
      </c>
      <c r="H72" s="69">
        <v>4309.8</v>
      </c>
      <c r="I72" s="42">
        <v>0</v>
      </c>
      <c r="J72" s="116"/>
      <c r="K72" s="107"/>
    </row>
    <row r="73" spans="1:257" ht="15.75">
      <c r="A73" s="101"/>
      <c r="B73" s="107"/>
      <c r="C73" s="107"/>
      <c r="D73" s="66">
        <v>2017</v>
      </c>
      <c r="E73" s="43">
        <f t="shared" si="14"/>
        <v>0</v>
      </c>
      <c r="F73" s="43">
        <v>0</v>
      </c>
      <c r="G73" s="42">
        <v>0</v>
      </c>
      <c r="H73" s="69">
        <v>0</v>
      </c>
      <c r="I73" s="42">
        <v>0</v>
      </c>
      <c r="J73" s="116"/>
      <c r="K73" s="107"/>
    </row>
    <row r="74" spans="1:257" ht="15.75">
      <c r="A74" s="101"/>
      <c r="B74" s="107"/>
      <c r="C74" s="107"/>
      <c r="D74" s="64">
        <v>2018</v>
      </c>
      <c r="E74" s="43">
        <f t="shared" si="14"/>
        <v>0</v>
      </c>
      <c r="F74" s="43">
        <v>0</v>
      </c>
      <c r="G74" s="42">
        <v>0</v>
      </c>
      <c r="H74" s="69">
        <v>0</v>
      </c>
      <c r="I74" s="42">
        <v>0</v>
      </c>
      <c r="J74" s="116"/>
      <c r="K74" s="107"/>
    </row>
    <row r="75" spans="1:257" ht="15.75">
      <c r="A75" s="101"/>
      <c r="B75" s="107"/>
      <c r="C75" s="107"/>
      <c r="D75" s="64">
        <v>2019</v>
      </c>
      <c r="E75" s="43">
        <f t="shared" si="14"/>
        <v>0</v>
      </c>
      <c r="F75" s="43">
        <v>0</v>
      </c>
      <c r="G75" s="42">
        <v>0</v>
      </c>
      <c r="H75" s="69">
        <v>0</v>
      </c>
      <c r="I75" s="42">
        <v>0</v>
      </c>
      <c r="J75" s="116"/>
      <c r="K75" s="107"/>
    </row>
    <row r="76" spans="1:257" ht="15.75">
      <c r="A76" s="101"/>
      <c r="B76" s="107"/>
      <c r="C76" s="107"/>
      <c r="D76" s="64">
        <v>2020</v>
      </c>
      <c r="E76" s="43">
        <f t="shared" si="14"/>
        <v>0</v>
      </c>
      <c r="F76" s="43">
        <v>0</v>
      </c>
      <c r="G76" s="42">
        <v>0</v>
      </c>
      <c r="H76" s="69">
        <v>0</v>
      </c>
      <c r="I76" s="42">
        <v>0</v>
      </c>
      <c r="J76" s="116"/>
      <c r="K76" s="107"/>
    </row>
    <row r="77" spans="1:257" ht="15.75">
      <c r="A77" s="101"/>
      <c r="B77" s="107"/>
      <c r="C77" s="107"/>
      <c r="D77" s="64">
        <v>2021</v>
      </c>
      <c r="E77" s="43">
        <f t="shared" si="14"/>
        <v>0</v>
      </c>
      <c r="F77" s="43">
        <v>0</v>
      </c>
      <c r="G77" s="42">
        <v>0</v>
      </c>
      <c r="H77" s="69">
        <v>0</v>
      </c>
      <c r="I77" s="42">
        <v>0</v>
      </c>
      <c r="J77" s="116"/>
      <c r="K77" s="107"/>
    </row>
    <row r="78" spans="1:257" ht="15.75">
      <c r="A78" s="101"/>
      <c r="B78" s="101"/>
      <c r="C78" s="101"/>
      <c r="D78" s="64">
        <v>2022</v>
      </c>
      <c r="E78" s="43">
        <f t="shared" si="14"/>
        <v>0</v>
      </c>
      <c r="F78" s="43">
        <v>0</v>
      </c>
      <c r="G78" s="42">
        <v>0</v>
      </c>
      <c r="H78" s="69">
        <v>0</v>
      </c>
      <c r="I78" s="42">
        <v>0</v>
      </c>
      <c r="J78" s="116"/>
      <c r="K78" s="107"/>
    </row>
    <row r="79" spans="1:257" ht="15.75">
      <c r="A79" s="101"/>
      <c r="B79" s="101"/>
      <c r="C79" s="101"/>
      <c r="D79" s="64">
        <v>2023</v>
      </c>
      <c r="E79" s="43">
        <f t="shared" si="14"/>
        <v>0</v>
      </c>
      <c r="F79" s="43">
        <v>0</v>
      </c>
      <c r="G79" s="42">
        <v>0</v>
      </c>
      <c r="H79" s="69">
        <v>0</v>
      </c>
      <c r="I79" s="42">
        <v>0</v>
      </c>
      <c r="J79" s="116"/>
      <c r="K79" s="107"/>
    </row>
    <row r="80" spans="1:257" ht="15.75">
      <c r="A80" s="101"/>
      <c r="B80" s="101"/>
      <c r="C80" s="101"/>
      <c r="D80" s="82">
        <v>2024</v>
      </c>
      <c r="E80" s="43">
        <f t="shared" si="14"/>
        <v>0</v>
      </c>
      <c r="F80" s="43">
        <v>0</v>
      </c>
      <c r="G80" s="42">
        <v>0</v>
      </c>
      <c r="H80" s="69">
        <v>0</v>
      </c>
      <c r="I80" s="42">
        <v>0</v>
      </c>
      <c r="J80" s="116"/>
      <c r="K80" s="10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  <c r="DV80" s="15"/>
      <c r="DW80" s="15"/>
      <c r="DX80" s="15"/>
      <c r="DY80" s="15"/>
      <c r="DZ80" s="15"/>
      <c r="EA80" s="15"/>
      <c r="EB80" s="15"/>
      <c r="EC80" s="15"/>
      <c r="ED80" s="15"/>
      <c r="EE80" s="15"/>
      <c r="EF80" s="15"/>
      <c r="EG80" s="15"/>
      <c r="EH80" s="15"/>
      <c r="EI80" s="15"/>
      <c r="EJ80" s="15"/>
      <c r="EK80" s="15"/>
      <c r="EL80" s="15"/>
      <c r="EM80" s="15"/>
      <c r="EN80" s="15"/>
      <c r="EO80" s="15"/>
      <c r="EP80" s="15"/>
      <c r="EQ80" s="15"/>
      <c r="ER80" s="15"/>
      <c r="ES80" s="15"/>
      <c r="ET80" s="15"/>
      <c r="EU80" s="15"/>
      <c r="EV80" s="15"/>
      <c r="EW80" s="15"/>
      <c r="EX80" s="15"/>
      <c r="EY80" s="15"/>
      <c r="EZ80" s="15"/>
      <c r="FA80" s="15"/>
      <c r="FB80" s="15"/>
      <c r="FC80" s="15"/>
      <c r="FD80" s="15"/>
      <c r="FE80" s="15"/>
      <c r="FF80" s="15"/>
      <c r="FG80" s="15"/>
      <c r="FH80" s="15"/>
      <c r="FI80" s="15"/>
      <c r="FJ80" s="15"/>
      <c r="FK80" s="15"/>
      <c r="FL80" s="15"/>
      <c r="FM80" s="15"/>
      <c r="FN80" s="15"/>
      <c r="FO80" s="15"/>
      <c r="FP80" s="15"/>
      <c r="FQ80" s="15"/>
      <c r="FR80" s="15"/>
      <c r="FS80" s="15"/>
      <c r="FT80" s="15"/>
      <c r="FU80" s="15"/>
      <c r="FV80" s="15"/>
      <c r="FW80" s="15"/>
      <c r="FX80" s="15"/>
      <c r="FY80" s="15"/>
      <c r="FZ80" s="15"/>
      <c r="GA80" s="15"/>
      <c r="GB80" s="15"/>
      <c r="GC80" s="15"/>
      <c r="GD80" s="15"/>
      <c r="GE80" s="15"/>
      <c r="GF80" s="15"/>
      <c r="GG80" s="15"/>
      <c r="GH80" s="15"/>
      <c r="GI80" s="15"/>
      <c r="GJ80" s="15"/>
      <c r="GK80" s="15"/>
      <c r="GL80" s="15"/>
      <c r="GM80" s="15"/>
      <c r="GN80" s="15"/>
      <c r="GO80" s="15"/>
      <c r="GP80" s="15"/>
      <c r="GQ80" s="15"/>
      <c r="GR80" s="15"/>
      <c r="GS80" s="15"/>
      <c r="GT80" s="15"/>
      <c r="GU80" s="15"/>
      <c r="GV80" s="15"/>
      <c r="GW80" s="15"/>
      <c r="GX80" s="15"/>
      <c r="GY80" s="15"/>
      <c r="GZ80" s="15"/>
      <c r="HA80" s="15"/>
      <c r="HB80" s="15"/>
      <c r="HC80" s="15"/>
      <c r="HD80" s="15"/>
      <c r="HE80" s="15"/>
      <c r="HF80" s="15"/>
      <c r="HG80" s="15"/>
      <c r="HH80" s="15"/>
      <c r="HI80" s="15"/>
      <c r="HJ80" s="15"/>
      <c r="HK80" s="15"/>
      <c r="HL80" s="15"/>
      <c r="HM80" s="15"/>
      <c r="HN80" s="15"/>
      <c r="HO80" s="15"/>
      <c r="HP80" s="15"/>
      <c r="HQ80" s="15"/>
      <c r="HR80" s="15"/>
      <c r="HS80" s="15"/>
      <c r="HT80" s="15"/>
      <c r="HU80" s="15"/>
      <c r="HV80" s="15"/>
      <c r="HW80" s="15"/>
      <c r="HX80" s="15"/>
      <c r="HY80" s="15"/>
      <c r="HZ80" s="15"/>
      <c r="IA80" s="15"/>
      <c r="IB80" s="15"/>
      <c r="IC80" s="15"/>
      <c r="ID80" s="15"/>
      <c r="IE80" s="15"/>
      <c r="IF80" s="15"/>
      <c r="IG80" s="15"/>
      <c r="IH80" s="15"/>
      <c r="II80" s="15"/>
      <c r="IJ80" s="15"/>
      <c r="IK80" s="15"/>
      <c r="IL80" s="15"/>
      <c r="IM80" s="15"/>
      <c r="IN80" s="15"/>
      <c r="IO80" s="15"/>
      <c r="IP80" s="15"/>
      <c r="IQ80" s="15"/>
      <c r="IR80" s="15"/>
      <c r="IS80" s="15"/>
      <c r="IT80" s="15"/>
      <c r="IU80" s="15"/>
      <c r="IV80" s="15"/>
      <c r="IW80" s="15"/>
    </row>
    <row r="81" spans="1:257" ht="15.75">
      <c r="A81" s="101"/>
      <c r="B81" s="101"/>
      <c r="C81" s="101"/>
      <c r="D81" s="82">
        <v>2025</v>
      </c>
      <c r="E81" s="43">
        <f t="shared" si="14"/>
        <v>0</v>
      </c>
      <c r="F81" s="43">
        <v>0</v>
      </c>
      <c r="G81" s="42">
        <v>0</v>
      </c>
      <c r="H81" s="69">
        <v>0</v>
      </c>
      <c r="I81" s="42">
        <v>0</v>
      </c>
      <c r="J81" s="116"/>
      <c r="K81" s="107"/>
    </row>
    <row r="82" spans="1:257" ht="15.75">
      <c r="A82" s="101" t="s">
        <v>24</v>
      </c>
      <c r="B82" s="109" t="s">
        <v>74</v>
      </c>
      <c r="C82" s="109"/>
      <c r="D82" s="44" t="s">
        <v>15</v>
      </c>
      <c r="E82" s="61">
        <f>SUM(E83:E93)</f>
        <v>744466.99999999988</v>
      </c>
      <c r="F82" s="43">
        <f>SUM(F83:F93)</f>
        <v>0</v>
      </c>
      <c r="G82" s="42">
        <f>SUM(G83:G93)</f>
        <v>0</v>
      </c>
      <c r="H82" s="69">
        <f>SUM(H83:H93)</f>
        <v>710322.49999999988</v>
      </c>
      <c r="I82" s="42">
        <f>SUM(I83:I93)</f>
        <v>34144.5</v>
      </c>
      <c r="J82" s="116"/>
      <c r="K82" s="107"/>
    </row>
    <row r="83" spans="1:257" ht="15.75">
      <c r="A83" s="101"/>
      <c r="B83" s="109"/>
      <c r="C83" s="109"/>
      <c r="D83" s="44">
        <v>2015</v>
      </c>
      <c r="E83" s="43">
        <f>SUM(F83:I83)</f>
        <v>47026.400000000001</v>
      </c>
      <c r="F83" s="43">
        <v>0</v>
      </c>
      <c r="G83" s="42">
        <v>0</v>
      </c>
      <c r="H83" s="69">
        <v>40703.599999999999</v>
      </c>
      <c r="I83" s="42">
        <v>6322.8</v>
      </c>
      <c r="J83" s="116"/>
      <c r="K83" s="107"/>
    </row>
    <row r="84" spans="1:257" ht="15.75">
      <c r="A84" s="101"/>
      <c r="B84" s="109"/>
      <c r="C84" s="109"/>
      <c r="D84" s="44">
        <v>2016</v>
      </c>
      <c r="E84" s="43">
        <f t="shared" ref="E84:E93" si="15">SUM(F84:I84)</f>
        <v>40414.5</v>
      </c>
      <c r="F84" s="43">
        <v>0</v>
      </c>
      <c r="G84" s="42">
        <v>0</v>
      </c>
      <c r="H84" s="69">
        <v>39262.699999999997</v>
      </c>
      <c r="I84" s="42">
        <v>1151.8</v>
      </c>
      <c r="J84" s="116"/>
      <c r="K84" s="107"/>
    </row>
    <row r="85" spans="1:257" ht="15.75">
      <c r="A85" s="101"/>
      <c r="B85" s="109"/>
      <c r="C85" s="109"/>
      <c r="D85" s="44">
        <v>2017</v>
      </c>
      <c r="E85" s="43">
        <f t="shared" si="15"/>
        <v>56763.8</v>
      </c>
      <c r="F85" s="43">
        <v>0</v>
      </c>
      <c r="G85" s="42">
        <v>0</v>
      </c>
      <c r="H85" s="69">
        <v>53785</v>
      </c>
      <c r="I85" s="42">
        <v>2978.8</v>
      </c>
      <c r="J85" s="116"/>
      <c r="K85" s="107"/>
    </row>
    <row r="86" spans="1:257" ht="15.75">
      <c r="A86" s="101"/>
      <c r="B86" s="109"/>
      <c r="C86" s="109"/>
      <c r="D86" s="65">
        <v>2018</v>
      </c>
      <c r="E86" s="43">
        <f t="shared" si="15"/>
        <v>62211.700000000004</v>
      </c>
      <c r="F86" s="43">
        <v>0</v>
      </c>
      <c r="G86" s="42">
        <v>0</v>
      </c>
      <c r="H86" s="69">
        <v>59430.9</v>
      </c>
      <c r="I86" s="42">
        <v>2780.8</v>
      </c>
      <c r="J86" s="116"/>
      <c r="K86" s="107"/>
    </row>
    <row r="87" spans="1:257" ht="15.75">
      <c r="A87" s="101"/>
      <c r="B87" s="109"/>
      <c r="C87" s="109"/>
      <c r="D87" s="65">
        <v>2019</v>
      </c>
      <c r="E87" s="43">
        <f t="shared" si="15"/>
        <v>67113.5</v>
      </c>
      <c r="F87" s="43">
        <v>0</v>
      </c>
      <c r="G87" s="42">
        <v>0</v>
      </c>
      <c r="H87" s="69">
        <f>63717.9+500+200+380+25-800-243.1</f>
        <v>63779.8</v>
      </c>
      <c r="I87" s="42">
        <v>3333.7</v>
      </c>
      <c r="J87" s="116"/>
      <c r="K87" s="107"/>
    </row>
    <row r="88" spans="1:257" ht="15.75">
      <c r="A88" s="101"/>
      <c r="B88" s="109"/>
      <c r="C88" s="109"/>
      <c r="D88" s="65">
        <v>2020</v>
      </c>
      <c r="E88" s="43">
        <f t="shared" si="15"/>
        <v>69240.5</v>
      </c>
      <c r="F88" s="43">
        <v>0</v>
      </c>
      <c r="G88" s="42">
        <v>0</v>
      </c>
      <c r="H88" s="69">
        <f>67358+600-294.1-800</f>
        <v>66863.899999999994</v>
      </c>
      <c r="I88" s="42">
        <v>2376.6</v>
      </c>
      <c r="J88" s="116"/>
      <c r="K88" s="107"/>
      <c r="L88" s="62"/>
      <c r="M88" s="62"/>
      <c r="N88" s="62"/>
      <c r="O88" s="62"/>
    </row>
    <row r="89" spans="1:257" ht="15.75">
      <c r="A89" s="101"/>
      <c r="B89" s="109"/>
      <c r="C89" s="109"/>
      <c r="D89" s="65">
        <v>2021</v>
      </c>
      <c r="E89" s="43">
        <f t="shared" si="15"/>
        <v>72613.8</v>
      </c>
      <c r="F89" s="43">
        <v>0</v>
      </c>
      <c r="G89" s="42">
        <v>0</v>
      </c>
      <c r="H89" s="69">
        <f>69047.8+200+166</f>
        <v>69413.8</v>
      </c>
      <c r="I89" s="69">
        <v>3200</v>
      </c>
      <c r="J89" s="116"/>
      <c r="K89" s="107"/>
      <c r="L89" s="62"/>
      <c r="M89" s="62"/>
      <c r="N89" s="62"/>
      <c r="O89" s="62"/>
    </row>
    <row r="90" spans="1:257" ht="15.75">
      <c r="A90" s="101"/>
      <c r="B90" s="101"/>
      <c r="C90" s="101"/>
      <c r="D90" s="79">
        <v>2022</v>
      </c>
      <c r="E90" s="43">
        <f t="shared" si="15"/>
        <v>77687.5</v>
      </c>
      <c r="F90" s="43">
        <v>0</v>
      </c>
      <c r="G90" s="42">
        <v>0</v>
      </c>
      <c r="H90" s="69">
        <v>74687.5</v>
      </c>
      <c r="I90" s="69">
        <v>3000</v>
      </c>
      <c r="J90" s="116"/>
      <c r="K90" s="107"/>
    </row>
    <row r="91" spans="1:257" ht="15.75">
      <c r="A91" s="101"/>
      <c r="B91" s="101"/>
      <c r="C91" s="101"/>
      <c r="D91" s="64">
        <v>2023</v>
      </c>
      <c r="E91" s="43">
        <f t="shared" si="15"/>
        <v>82276.899999999994</v>
      </c>
      <c r="F91" s="43">
        <v>0</v>
      </c>
      <c r="G91" s="42">
        <v>0</v>
      </c>
      <c r="H91" s="69">
        <v>79276.899999999994</v>
      </c>
      <c r="I91" s="69">
        <v>3000</v>
      </c>
      <c r="J91" s="116"/>
      <c r="K91" s="107"/>
    </row>
    <row r="92" spans="1:257" ht="15.75">
      <c r="A92" s="101"/>
      <c r="B92" s="101"/>
      <c r="C92" s="101"/>
      <c r="D92" s="82">
        <v>2024</v>
      </c>
      <c r="E92" s="43">
        <f t="shared" si="15"/>
        <v>84559.2</v>
      </c>
      <c r="F92" s="43">
        <v>0</v>
      </c>
      <c r="G92" s="42">
        <v>0</v>
      </c>
      <c r="H92" s="69">
        <v>81559.199999999997</v>
      </c>
      <c r="I92" s="69">
        <v>3000</v>
      </c>
      <c r="J92" s="116"/>
      <c r="K92" s="107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  <c r="DR92" s="15"/>
      <c r="DS92" s="15"/>
      <c r="DT92" s="15"/>
      <c r="DU92" s="15"/>
      <c r="DV92" s="15"/>
      <c r="DW92" s="15"/>
      <c r="DX92" s="15"/>
      <c r="DY92" s="15"/>
      <c r="DZ92" s="15"/>
      <c r="EA92" s="15"/>
      <c r="EB92" s="15"/>
      <c r="EC92" s="15"/>
      <c r="ED92" s="15"/>
      <c r="EE92" s="15"/>
      <c r="EF92" s="15"/>
      <c r="EG92" s="15"/>
      <c r="EH92" s="15"/>
      <c r="EI92" s="15"/>
      <c r="EJ92" s="15"/>
      <c r="EK92" s="15"/>
      <c r="EL92" s="15"/>
      <c r="EM92" s="15"/>
      <c r="EN92" s="15"/>
      <c r="EO92" s="15"/>
      <c r="EP92" s="15"/>
      <c r="EQ92" s="15"/>
      <c r="ER92" s="15"/>
      <c r="ES92" s="15"/>
      <c r="ET92" s="15"/>
      <c r="EU92" s="15"/>
      <c r="EV92" s="15"/>
      <c r="EW92" s="15"/>
      <c r="EX92" s="15"/>
      <c r="EY92" s="15"/>
      <c r="EZ92" s="15"/>
      <c r="FA92" s="15"/>
      <c r="FB92" s="15"/>
      <c r="FC92" s="15"/>
      <c r="FD92" s="15"/>
      <c r="FE92" s="15"/>
      <c r="FF92" s="15"/>
      <c r="FG92" s="15"/>
      <c r="FH92" s="15"/>
      <c r="FI92" s="15"/>
      <c r="FJ92" s="15"/>
      <c r="FK92" s="15"/>
      <c r="FL92" s="15"/>
      <c r="FM92" s="15"/>
      <c r="FN92" s="15"/>
      <c r="FO92" s="15"/>
      <c r="FP92" s="15"/>
      <c r="FQ92" s="15"/>
      <c r="FR92" s="15"/>
      <c r="FS92" s="15"/>
      <c r="FT92" s="15"/>
      <c r="FU92" s="15"/>
      <c r="FV92" s="15"/>
      <c r="FW92" s="15"/>
      <c r="FX92" s="15"/>
      <c r="FY92" s="15"/>
      <c r="FZ92" s="15"/>
      <c r="GA92" s="15"/>
      <c r="GB92" s="15"/>
      <c r="GC92" s="15"/>
      <c r="GD92" s="15"/>
      <c r="GE92" s="15"/>
      <c r="GF92" s="15"/>
      <c r="GG92" s="15"/>
      <c r="GH92" s="15"/>
      <c r="GI92" s="15"/>
      <c r="GJ92" s="15"/>
      <c r="GK92" s="15"/>
      <c r="GL92" s="15"/>
      <c r="GM92" s="15"/>
      <c r="GN92" s="15"/>
      <c r="GO92" s="15"/>
      <c r="GP92" s="15"/>
      <c r="GQ92" s="15"/>
      <c r="GR92" s="15"/>
      <c r="GS92" s="15"/>
      <c r="GT92" s="15"/>
      <c r="GU92" s="15"/>
      <c r="GV92" s="15"/>
      <c r="GW92" s="15"/>
      <c r="GX92" s="15"/>
      <c r="GY92" s="15"/>
      <c r="GZ92" s="15"/>
      <c r="HA92" s="15"/>
      <c r="HB92" s="15"/>
      <c r="HC92" s="15"/>
      <c r="HD92" s="15"/>
      <c r="HE92" s="15"/>
      <c r="HF92" s="15"/>
      <c r="HG92" s="15"/>
      <c r="HH92" s="15"/>
      <c r="HI92" s="15"/>
      <c r="HJ92" s="15"/>
      <c r="HK92" s="15"/>
      <c r="HL92" s="15"/>
      <c r="HM92" s="15"/>
      <c r="HN92" s="15"/>
      <c r="HO92" s="15"/>
      <c r="HP92" s="15"/>
      <c r="HQ92" s="15"/>
      <c r="HR92" s="15"/>
      <c r="HS92" s="15"/>
      <c r="HT92" s="15"/>
      <c r="HU92" s="15"/>
      <c r="HV92" s="15"/>
      <c r="HW92" s="15"/>
      <c r="HX92" s="15"/>
      <c r="HY92" s="15"/>
      <c r="HZ92" s="15"/>
      <c r="IA92" s="15"/>
      <c r="IB92" s="15"/>
      <c r="IC92" s="15"/>
      <c r="ID92" s="15"/>
      <c r="IE92" s="15"/>
      <c r="IF92" s="15"/>
      <c r="IG92" s="15"/>
      <c r="IH92" s="15"/>
      <c r="II92" s="15"/>
      <c r="IJ92" s="15"/>
      <c r="IK92" s="15"/>
      <c r="IL92" s="15"/>
      <c r="IM92" s="15"/>
      <c r="IN92" s="15"/>
      <c r="IO92" s="15"/>
      <c r="IP92" s="15"/>
      <c r="IQ92" s="15"/>
      <c r="IR92" s="15"/>
      <c r="IS92" s="15"/>
      <c r="IT92" s="15"/>
      <c r="IU92" s="15"/>
      <c r="IV92" s="15"/>
      <c r="IW92" s="15"/>
    </row>
    <row r="93" spans="1:257" ht="15.75">
      <c r="A93" s="101"/>
      <c r="B93" s="101"/>
      <c r="C93" s="101"/>
      <c r="D93" s="82">
        <v>2025</v>
      </c>
      <c r="E93" s="43">
        <f t="shared" si="15"/>
        <v>84559.2</v>
      </c>
      <c r="F93" s="43">
        <v>0</v>
      </c>
      <c r="G93" s="42">
        <v>0</v>
      </c>
      <c r="H93" s="69">
        <v>81559.199999999997</v>
      </c>
      <c r="I93" s="69">
        <v>3000</v>
      </c>
      <c r="J93" s="117"/>
      <c r="K93" s="107"/>
    </row>
    <row r="94" spans="1:257" ht="15.75">
      <c r="A94" s="101" t="s">
        <v>25</v>
      </c>
      <c r="B94" s="107" t="s">
        <v>109</v>
      </c>
      <c r="C94" s="107"/>
      <c r="D94" s="66" t="s">
        <v>15</v>
      </c>
      <c r="E94" s="61">
        <f>SUM(E95:E105)</f>
        <v>1821.8999999999999</v>
      </c>
      <c r="F94" s="43">
        <f>SUM(F95:F105)</f>
        <v>0</v>
      </c>
      <c r="G94" s="42">
        <f>SUM(G95:G105)</f>
        <v>1821.8999999999999</v>
      </c>
      <c r="H94" s="69">
        <f>SUM(H95:H105)</f>
        <v>0</v>
      </c>
      <c r="I94" s="42">
        <f>SUM(I95:I105)</f>
        <v>0</v>
      </c>
      <c r="J94" s="115" t="s">
        <v>100</v>
      </c>
      <c r="K94" s="107"/>
    </row>
    <row r="95" spans="1:257" ht="15.75">
      <c r="A95" s="101"/>
      <c r="B95" s="107"/>
      <c r="C95" s="107"/>
      <c r="D95" s="66">
        <v>2015</v>
      </c>
      <c r="E95" s="43">
        <f>SUM(F95:I95)</f>
        <v>73.5</v>
      </c>
      <c r="F95" s="43">
        <v>0</v>
      </c>
      <c r="G95" s="42">
        <v>73.5</v>
      </c>
      <c r="H95" s="69">
        <v>0</v>
      </c>
      <c r="I95" s="42">
        <v>0</v>
      </c>
      <c r="J95" s="116"/>
      <c r="K95" s="107"/>
    </row>
    <row r="96" spans="1:257" ht="15.75">
      <c r="A96" s="101"/>
      <c r="B96" s="107"/>
      <c r="C96" s="107"/>
      <c r="D96" s="66">
        <v>2016</v>
      </c>
      <c r="E96" s="43">
        <f t="shared" ref="E96:E105" si="16">SUM(F96:I96)</f>
        <v>215.9</v>
      </c>
      <c r="F96" s="43">
        <v>0</v>
      </c>
      <c r="G96" s="42">
        <v>215.9</v>
      </c>
      <c r="H96" s="69">
        <v>0</v>
      </c>
      <c r="I96" s="42">
        <v>0</v>
      </c>
      <c r="J96" s="116"/>
      <c r="K96" s="107"/>
    </row>
    <row r="97" spans="1:257" ht="15.75">
      <c r="A97" s="101"/>
      <c r="B97" s="107"/>
      <c r="C97" s="107"/>
      <c r="D97" s="66">
        <v>2017</v>
      </c>
      <c r="E97" s="43">
        <f t="shared" si="16"/>
        <v>150</v>
      </c>
      <c r="F97" s="43">
        <v>0</v>
      </c>
      <c r="G97" s="42">
        <v>150</v>
      </c>
      <c r="H97" s="69">
        <v>0</v>
      </c>
      <c r="I97" s="42">
        <v>0</v>
      </c>
      <c r="J97" s="116"/>
      <c r="K97" s="107"/>
    </row>
    <row r="98" spans="1:257" ht="15.75">
      <c r="A98" s="101"/>
      <c r="B98" s="107"/>
      <c r="C98" s="107"/>
      <c r="D98" s="64">
        <v>2018</v>
      </c>
      <c r="E98" s="43">
        <f t="shared" si="16"/>
        <v>156</v>
      </c>
      <c r="F98" s="43">
        <v>0</v>
      </c>
      <c r="G98" s="69">
        <v>156</v>
      </c>
      <c r="H98" s="69">
        <v>0</v>
      </c>
      <c r="I98" s="42">
        <v>0</v>
      </c>
      <c r="J98" s="116"/>
      <c r="K98" s="107"/>
    </row>
    <row r="99" spans="1:257" ht="15.75">
      <c r="A99" s="101"/>
      <c r="B99" s="107"/>
      <c r="C99" s="107"/>
      <c r="D99" s="64">
        <v>2019</v>
      </c>
      <c r="E99" s="43">
        <f t="shared" si="16"/>
        <v>164.7</v>
      </c>
      <c r="F99" s="43">
        <v>0</v>
      </c>
      <c r="G99" s="69">
        <v>164.7</v>
      </c>
      <c r="H99" s="69">
        <v>0</v>
      </c>
      <c r="I99" s="42">
        <v>0</v>
      </c>
      <c r="J99" s="116"/>
      <c r="K99" s="107"/>
    </row>
    <row r="100" spans="1:257" ht="15.75">
      <c r="A100" s="101"/>
      <c r="B100" s="107"/>
      <c r="C100" s="107"/>
      <c r="D100" s="64">
        <v>2020</v>
      </c>
      <c r="E100" s="43">
        <f t="shared" si="16"/>
        <v>165.3</v>
      </c>
      <c r="F100" s="43">
        <v>0</v>
      </c>
      <c r="G100" s="69">
        <v>165.3</v>
      </c>
      <c r="H100" s="69">
        <v>0</v>
      </c>
      <c r="I100" s="42">
        <v>0</v>
      </c>
      <c r="J100" s="116"/>
      <c r="K100" s="107"/>
    </row>
    <row r="101" spans="1:257" ht="15.75">
      <c r="A101" s="101"/>
      <c r="B101" s="107"/>
      <c r="C101" s="107"/>
      <c r="D101" s="64">
        <v>2021</v>
      </c>
      <c r="E101" s="43">
        <f t="shared" si="16"/>
        <v>174.5</v>
      </c>
      <c r="F101" s="43">
        <v>0</v>
      </c>
      <c r="G101" s="69">
        <v>174.5</v>
      </c>
      <c r="H101" s="69">
        <v>0</v>
      </c>
      <c r="I101" s="42">
        <v>0</v>
      </c>
      <c r="J101" s="116"/>
      <c r="K101" s="107"/>
    </row>
    <row r="102" spans="1:257" ht="15.75">
      <c r="A102" s="101"/>
      <c r="B102" s="107"/>
      <c r="C102" s="107"/>
      <c r="D102" s="64">
        <v>2022</v>
      </c>
      <c r="E102" s="43">
        <f t="shared" si="16"/>
        <v>184.1</v>
      </c>
      <c r="F102" s="43">
        <v>0</v>
      </c>
      <c r="G102" s="69">
        <v>184.1</v>
      </c>
      <c r="H102" s="69">
        <v>0</v>
      </c>
      <c r="I102" s="42">
        <v>0</v>
      </c>
      <c r="J102" s="116"/>
      <c r="K102" s="107"/>
    </row>
    <row r="103" spans="1:257" ht="15.75">
      <c r="A103" s="101"/>
      <c r="B103" s="107"/>
      <c r="C103" s="107"/>
      <c r="D103" s="64">
        <v>2023</v>
      </c>
      <c r="E103" s="43">
        <f t="shared" si="16"/>
        <v>172.3</v>
      </c>
      <c r="F103" s="43">
        <v>0</v>
      </c>
      <c r="G103" s="69">
        <v>172.3</v>
      </c>
      <c r="H103" s="69">
        <v>0</v>
      </c>
      <c r="I103" s="42">
        <v>0</v>
      </c>
      <c r="J103" s="116"/>
      <c r="K103" s="107"/>
    </row>
    <row r="104" spans="1:257" ht="15.75">
      <c r="A104" s="101"/>
      <c r="B104" s="107"/>
      <c r="C104" s="107"/>
      <c r="D104" s="82">
        <v>2024</v>
      </c>
      <c r="E104" s="43">
        <f t="shared" si="16"/>
        <v>179.2</v>
      </c>
      <c r="F104" s="43">
        <v>0</v>
      </c>
      <c r="G104" s="69">
        <v>179.2</v>
      </c>
      <c r="H104" s="69">
        <v>0</v>
      </c>
      <c r="I104" s="42">
        <v>0</v>
      </c>
      <c r="J104" s="116"/>
      <c r="K104" s="10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  <c r="DS104" s="15"/>
      <c r="DT104" s="15"/>
      <c r="DU104" s="15"/>
      <c r="DV104" s="15"/>
      <c r="DW104" s="15"/>
      <c r="DX104" s="15"/>
      <c r="DY104" s="15"/>
      <c r="DZ104" s="15"/>
      <c r="EA104" s="15"/>
      <c r="EB104" s="15"/>
      <c r="EC104" s="15"/>
      <c r="ED104" s="15"/>
      <c r="EE104" s="15"/>
      <c r="EF104" s="15"/>
      <c r="EG104" s="15"/>
      <c r="EH104" s="15"/>
      <c r="EI104" s="15"/>
      <c r="EJ104" s="15"/>
      <c r="EK104" s="15"/>
      <c r="EL104" s="15"/>
      <c r="EM104" s="15"/>
      <c r="EN104" s="15"/>
      <c r="EO104" s="15"/>
      <c r="EP104" s="15"/>
      <c r="EQ104" s="15"/>
      <c r="ER104" s="15"/>
      <c r="ES104" s="15"/>
      <c r="ET104" s="15"/>
      <c r="EU104" s="15"/>
      <c r="EV104" s="15"/>
      <c r="EW104" s="15"/>
      <c r="EX104" s="15"/>
      <c r="EY104" s="15"/>
      <c r="EZ104" s="15"/>
      <c r="FA104" s="15"/>
      <c r="FB104" s="15"/>
      <c r="FC104" s="15"/>
      <c r="FD104" s="15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  <c r="FO104" s="15"/>
      <c r="FP104" s="15"/>
      <c r="FQ104" s="15"/>
      <c r="FR104" s="15"/>
      <c r="FS104" s="15"/>
      <c r="FT104" s="15"/>
      <c r="FU104" s="15"/>
      <c r="FV104" s="15"/>
      <c r="FW104" s="15"/>
      <c r="FX104" s="15"/>
      <c r="FY104" s="15"/>
      <c r="FZ104" s="15"/>
      <c r="GA104" s="15"/>
      <c r="GB104" s="15"/>
      <c r="GC104" s="15"/>
      <c r="GD104" s="15"/>
      <c r="GE104" s="15"/>
      <c r="GF104" s="15"/>
      <c r="GG104" s="15"/>
      <c r="GH104" s="15"/>
      <c r="GI104" s="15"/>
      <c r="GJ104" s="15"/>
      <c r="GK104" s="15"/>
      <c r="GL104" s="15"/>
      <c r="GM104" s="15"/>
      <c r="GN104" s="15"/>
      <c r="GO104" s="15"/>
      <c r="GP104" s="15"/>
      <c r="GQ104" s="15"/>
      <c r="GR104" s="15"/>
      <c r="GS104" s="15"/>
      <c r="GT104" s="15"/>
      <c r="GU104" s="15"/>
      <c r="GV104" s="15"/>
      <c r="GW104" s="15"/>
      <c r="GX104" s="15"/>
      <c r="GY104" s="15"/>
      <c r="GZ104" s="15"/>
      <c r="HA104" s="15"/>
      <c r="HB104" s="15"/>
      <c r="HC104" s="15"/>
      <c r="HD104" s="15"/>
      <c r="HE104" s="15"/>
      <c r="HF104" s="15"/>
      <c r="HG104" s="15"/>
      <c r="HH104" s="15"/>
      <c r="HI104" s="15"/>
      <c r="HJ104" s="15"/>
      <c r="HK104" s="15"/>
      <c r="HL104" s="15"/>
      <c r="HM104" s="15"/>
      <c r="HN104" s="15"/>
      <c r="HO104" s="15"/>
      <c r="HP104" s="15"/>
      <c r="HQ104" s="15"/>
      <c r="HR104" s="15"/>
      <c r="HS104" s="15"/>
      <c r="HT104" s="15"/>
      <c r="HU104" s="15"/>
      <c r="HV104" s="15"/>
      <c r="HW104" s="15"/>
      <c r="HX104" s="15"/>
      <c r="HY104" s="15"/>
      <c r="HZ104" s="15"/>
      <c r="IA104" s="15"/>
      <c r="IB104" s="15"/>
      <c r="IC104" s="15"/>
      <c r="ID104" s="15"/>
      <c r="IE104" s="15"/>
      <c r="IF104" s="15"/>
      <c r="IG104" s="15"/>
      <c r="IH104" s="15"/>
      <c r="II104" s="15"/>
      <c r="IJ104" s="15"/>
      <c r="IK104" s="15"/>
      <c r="IL104" s="15"/>
      <c r="IM104" s="15"/>
      <c r="IN104" s="15"/>
      <c r="IO104" s="15"/>
      <c r="IP104" s="15"/>
      <c r="IQ104" s="15"/>
      <c r="IR104" s="15"/>
      <c r="IS104" s="15"/>
      <c r="IT104" s="15"/>
      <c r="IU104" s="15"/>
      <c r="IV104" s="15"/>
      <c r="IW104" s="15"/>
    </row>
    <row r="105" spans="1:257" ht="15.75">
      <c r="A105" s="101"/>
      <c r="B105" s="107"/>
      <c r="C105" s="107"/>
      <c r="D105" s="82">
        <v>2025</v>
      </c>
      <c r="E105" s="43">
        <f t="shared" si="16"/>
        <v>186.4</v>
      </c>
      <c r="F105" s="43">
        <v>0</v>
      </c>
      <c r="G105" s="69">
        <v>186.4</v>
      </c>
      <c r="H105" s="69">
        <v>0</v>
      </c>
      <c r="I105" s="42">
        <v>0</v>
      </c>
      <c r="J105" s="116"/>
      <c r="K105" s="107"/>
    </row>
    <row r="106" spans="1:257" ht="15.75">
      <c r="A106" s="101" t="s">
        <v>26</v>
      </c>
      <c r="B106" s="93" t="s">
        <v>27</v>
      </c>
      <c r="C106" s="93"/>
      <c r="D106" s="66" t="s">
        <v>15</v>
      </c>
      <c r="E106" s="61">
        <f>SUM(E107:E117)</f>
        <v>10</v>
      </c>
      <c r="F106" s="43">
        <f>SUM(F107:F117)</f>
        <v>0</v>
      </c>
      <c r="G106" s="69">
        <f>SUM(G107:G117)</f>
        <v>0</v>
      </c>
      <c r="H106" s="69">
        <f>SUM(H107:H117)</f>
        <v>10</v>
      </c>
      <c r="I106" s="42">
        <f>SUM(I107:I117)</f>
        <v>0</v>
      </c>
      <c r="J106" s="116"/>
      <c r="K106" s="107"/>
    </row>
    <row r="107" spans="1:257" ht="15.75">
      <c r="A107" s="101"/>
      <c r="B107" s="93"/>
      <c r="C107" s="93"/>
      <c r="D107" s="66">
        <v>2015</v>
      </c>
      <c r="E107" s="43">
        <f>SUM(F107:I107)</f>
        <v>10</v>
      </c>
      <c r="F107" s="43">
        <v>0</v>
      </c>
      <c r="G107" s="69">
        <v>0</v>
      </c>
      <c r="H107" s="69">
        <v>10</v>
      </c>
      <c r="I107" s="42">
        <v>0</v>
      </c>
      <c r="J107" s="116"/>
      <c r="K107" s="107"/>
    </row>
    <row r="108" spans="1:257" ht="15.75">
      <c r="A108" s="101"/>
      <c r="B108" s="93"/>
      <c r="C108" s="93"/>
      <c r="D108" s="66">
        <v>2016</v>
      </c>
      <c r="E108" s="43">
        <f t="shared" ref="E108:E117" si="17">SUM(F108:I108)</f>
        <v>0</v>
      </c>
      <c r="F108" s="43">
        <v>0</v>
      </c>
      <c r="G108" s="69">
        <v>0</v>
      </c>
      <c r="H108" s="69">
        <v>0</v>
      </c>
      <c r="I108" s="42">
        <v>0</v>
      </c>
      <c r="J108" s="116"/>
      <c r="K108" s="107"/>
    </row>
    <row r="109" spans="1:257" ht="15.75">
      <c r="A109" s="101"/>
      <c r="B109" s="93"/>
      <c r="C109" s="93"/>
      <c r="D109" s="66">
        <v>2017</v>
      </c>
      <c r="E109" s="43">
        <f t="shared" si="17"/>
        <v>0</v>
      </c>
      <c r="F109" s="43">
        <v>0</v>
      </c>
      <c r="G109" s="69">
        <v>0</v>
      </c>
      <c r="H109" s="69">
        <v>0</v>
      </c>
      <c r="I109" s="42">
        <v>0</v>
      </c>
      <c r="J109" s="116"/>
      <c r="K109" s="107"/>
    </row>
    <row r="110" spans="1:257" ht="15.75">
      <c r="A110" s="101"/>
      <c r="B110" s="93"/>
      <c r="C110" s="93"/>
      <c r="D110" s="64">
        <v>2018</v>
      </c>
      <c r="E110" s="43">
        <f t="shared" si="17"/>
        <v>0</v>
      </c>
      <c r="F110" s="43">
        <v>0</v>
      </c>
      <c r="G110" s="69">
        <v>0</v>
      </c>
      <c r="H110" s="69">
        <v>0</v>
      </c>
      <c r="I110" s="42">
        <v>0</v>
      </c>
      <c r="J110" s="116"/>
      <c r="K110" s="107"/>
    </row>
    <row r="111" spans="1:257" ht="15.75">
      <c r="A111" s="101"/>
      <c r="B111" s="93"/>
      <c r="C111" s="93"/>
      <c r="D111" s="64">
        <v>2019</v>
      </c>
      <c r="E111" s="43">
        <f t="shared" si="17"/>
        <v>0</v>
      </c>
      <c r="F111" s="43">
        <v>0</v>
      </c>
      <c r="G111" s="69">
        <v>0</v>
      </c>
      <c r="H111" s="69">
        <v>0</v>
      </c>
      <c r="I111" s="42">
        <v>0</v>
      </c>
      <c r="J111" s="116"/>
      <c r="K111" s="107"/>
    </row>
    <row r="112" spans="1:257" ht="15.75">
      <c r="A112" s="101"/>
      <c r="B112" s="93"/>
      <c r="C112" s="93"/>
      <c r="D112" s="64">
        <v>2020</v>
      </c>
      <c r="E112" s="43">
        <f t="shared" si="17"/>
        <v>0</v>
      </c>
      <c r="F112" s="43">
        <v>0</v>
      </c>
      <c r="G112" s="69">
        <v>0</v>
      </c>
      <c r="H112" s="69">
        <v>0</v>
      </c>
      <c r="I112" s="42">
        <v>0</v>
      </c>
      <c r="J112" s="116"/>
      <c r="K112" s="107"/>
    </row>
    <row r="113" spans="1:257" ht="15.75">
      <c r="A113" s="101"/>
      <c r="B113" s="93"/>
      <c r="C113" s="93"/>
      <c r="D113" s="64">
        <v>2021</v>
      </c>
      <c r="E113" s="43">
        <f t="shared" si="17"/>
        <v>0</v>
      </c>
      <c r="F113" s="43">
        <v>0</v>
      </c>
      <c r="G113" s="69">
        <v>0</v>
      </c>
      <c r="H113" s="69">
        <v>0</v>
      </c>
      <c r="I113" s="42">
        <v>0</v>
      </c>
      <c r="J113" s="116"/>
      <c r="K113" s="107"/>
    </row>
    <row r="114" spans="1:257" ht="15.75">
      <c r="A114" s="101"/>
      <c r="B114" s="101"/>
      <c r="C114" s="101"/>
      <c r="D114" s="64">
        <v>2022</v>
      </c>
      <c r="E114" s="43">
        <f t="shared" si="17"/>
        <v>0</v>
      </c>
      <c r="F114" s="43">
        <v>0</v>
      </c>
      <c r="G114" s="42">
        <v>0</v>
      </c>
      <c r="H114" s="69">
        <v>0</v>
      </c>
      <c r="I114" s="42">
        <v>0</v>
      </c>
      <c r="J114" s="116"/>
      <c r="K114" s="107"/>
    </row>
    <row r="115" spans="1:257" ht="15.75">
      <c r="A115" s="101"/>
      <c r="B115" s="101"/>
      <c r="C115" s="101"/>
      <c r="D115" s="64">
        <v>2023</v>
      </c>
      <c r="E115" s="43">
        <f t="shared" si="17"/>
        <v>0</v>
      </c>
      <c r="F115" s="43">
        <v>0</v>
      </c>
      <c r="G115" s="42">
        <v>0</v>
      </c>
      <c r="H115" s="69">
        <v>0</v>
      </c>
      <c r="I115" s="42">
        <v>0</v>
      </c>
      <c r="J115" s="116"/>
      <c r="K115" s="107"/>
    </row>
    <row r="116" spans="1:257" ht="15.75">
      <c r="A116" s="101"/>
      <c r="B116" s="101"/>
      <c r="C116" s="101"/>
      <c r="D116" s="82">
        <v>2024</v>
      </c>
      <c r="E116" s="43">
        <f t="shared" si="17"/>
        <v>0</v>
      </c>
      <c r="F116" s="43">
        <v>0</v>
      </c>
      <c r="G116" s="42">
        <v>0</v>
      </c>
      <c r="H116" s="69">
        <v>0</v>
      </c>
      <c r="I116" s="42">
        <v>0</v>
      </c>
      <c r="J116" s="116"/>
      <c r="K116" s="10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  <c r="BM116" s="15"/>
      <c r="BN116" s="15"/>
      <c r="BO116" s="15"/>
      <c r="BP116" s="15"/>
      <c r="BQ116" s="15"/>
      <c r="BR116" s="15"/>
      <c r="BS116" s="15"/>
      <c r="BT116" s="15"/>
      <c r="BU116" s="15"/>
      <c r="BV116" s="15"/>
      <c r="BW116" s="15"/>
      <c r="BX116" s="15"/>
      <c r="BY116" s="15"/>
      <c r="BZ116" s="15"/>
      <c r="CA116" s="15"/>
      <c r="CB116" s="15"/>
      <c r="CC116" s="15"/>
      <c r="CD116" s="15"/>
      <c r="CE116" s="15"/>
      <c r="CF116" s="15"/>
      <c r="CG116" s="15"/>
      <c r="CH116" s="15"/>
      <c r="CI116" s="15"/>
      <c r="CJ116" s="15"/>
      <c r="CK116" s="15"/>
      <c r="CL116" s="15"/>
      <c r="CM116" s="15"/>
      <c r="CN116" s="15"/>
      <c r="CO116" s="15"/>
      <c r="CP116" s="15"/>
      <c r="CQ116" s="15"/>
      <c r="CR116" s="15"/>
      <c r="CS116" s="15"/>
      <c r="CT116" s="15"/>
      <c r="CU116" s="15"/>
      <c r="CV116" s="15"/>
      <c r="CW116" s="15"/>
      <c r="CX116" s="15"/>
      <c r="CY116" s="15"/>
      <c r="CZ116" s="15"/>
      <c r="DA116" s="15"/>
      <c r="DB116" s="15"/>
      <c r="DC116" s="15"/>
      <c r="DD116" s="15"/>
      <c r="DE116" s="15"/>
      <c r="DF116" s="15"/>
      <c r="DG116" s="15"/>
      <c r="DH116" s="15"/>
      <c r="DI116" s="15"/>
      <c r="DJ116" s="15"/>
      <c r="DK116" s="15"/>
      <c r="DL116" s="15"/>
      <c r="DM116" s="15"/>
      <c r="DN116" s="15"/>
      <c r="DO116" s="15"/>
      <c r="DP116" s="15"/>
      <c r="DQ116" s="15"/>
      <c r="DR116" s="15"/>
      <c r="DS116" s="15"/>
      <c r="DT116" s="15"/>
      <c r="DU116" s="15"/>
      <c r="DV116" s="15"/>
      <c r="DW116" s="15"/>
      <c r="DX116" s="15"/>
      <c r="DY116" s="15"/>
      <c r="DZ116" s="15"/>
      <c r="EA116" s="15"/>
      <c r="EB116" s="15"/>
      <c r="EC116" s="15"/>
      <c r="ED116" s="15"/>
      <c r="EE116" s="15"/>
      <c r="EF116" s="15"/>
      <c r="EG116" s="15"/>
      <c r="EH116" s="15"/>
      <c r="EI116" s="15"/>
      <c r="EJ116" s="15"/>
      <c r="EK116" s="15"/>
      <c r="EL116" s="15"/>
      <c r="EM116" s="15"/>
      <c r="EN116" s="15"/>
      <c r="EO116" s="15"/>
      <c r="EP116" s="15"/>
      <c r="EQ116" s="15"/>
      <c r="ER116" s="15"/>
      <c r="ES116" s="15"/>
      <c r="ET116" s="15"/>
      <c r="EU116" s="15"/>
      <c r="EV116" s="15"/>
      <c r="EW116" s="15"/>
      <c r="EX116" s="15"/>
      <c r="EY116" s="15"/>
      <c r="EZ116" s="15"/>
      <c r="FA116" s="15"/>
      <c r="FB116" s="15"/>
      <c r="FC116" s="15"/>
      <c r="FD116" s="15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  <c r="FO116" s="15"/>
      <c r="FP116" s="15"/>
      <c r="FQ116" s="15"/>
      <c r="FR116" s="15"/>
      <c r="FS116" s="15"/>
      <c r="FT116" s="15"/>
      <c r="FU116" s="15"/>
      <c r="FV116" s="15"/>
      <c r="FW116" s="15"/>
      <c r="FX116" s="15"/>
      <c r="FY116" s="15"/>
      <c r="FZ116" s="15"/>
      <c r="GA116" s="15"/>
      <c r="GB116" s="15"/>
      <c r="GC116" s="15"/>
      <c r="GD116" s="15"/>
      <c r="GE116" s="15"/>
      <c r="GF116" s="15"/>
      <c r="GG116" s="15"/>
      <c r="GH116" s="15"/>
      <c r="GI116" s="15"/>
      <c r="GJ116" s="15"/>
      <c r="GK116" s="15"/>
      <c r="GL116" s="15"/>
      <c r="GM116" s="15"/>
      <c r="GN116" s="15"/>
      <c r="GO116" s="15"/>
      <c r="GP116" s="15"/>
      <c r="GQ116" s="15"/>
      <c r="GR116" s="15"/>
      <c r="GS116" s="15"/>
      <c r="GT116" s="15"/>
      <c r="GU116" s="15"/>
      <c r="GV116" s="15"/>
      <c r="GW116" s="15"/>
      <c r="GX116" s="15"/>
      <c r="GY116" s="15"/>
      <c r="GZ116" s="15"/>
      <c r="HA116" s="15"/>
      <c r="HB116" s="15"/>
      <c r="HC116" s="15"/>
      <c r="HD116" s="15"/>
      <c r="HE116" s="15"/>
      <c r="HF116" s="15"/>
      <c r="HG116" s="15"/>
      <c r="HH116" s="15"/>
      <c r="HI116" s="15"/>
      <c r="HJ116" s="15"/>
      <c r="HK116" s="15"/>
      <c r="HL116" s="15"/>
      <c r="HM116" s="15"/>
      <c r="HN116" s="15"/>
      <c r="HO116" s="15"/>
      <c r="HP116" s="15"/>
      <c r="HQ116" s="15"/>
      <c r="HR116" s="15"/>
      <c r="HS116" s="15"/>
      <c r="HT116" s="15"/>
      <c r="HU116" s="15"/>
      <c r="HV116" s="15"/>
      <c r="HW116" s="15"/>
      <c r="HX116" s="15"/>
      <c r="HY116" s="15"/>
      <c r="HZ116" s="15"/>
      <c r="IA116" s="15"/>
      <c r="IB116" s="15"/>
      <c r="IC116" s="15"/>
      <c r="ID116" s="15"/>
      <c r="IE116" s="15"/>
      <c r="IF116" s="15"/>
      <c r="IG116" s="15"/>
      <c r="IH116" s="15"/>
      <c r="II116" s="15"/>
      <c r="IJ116" s="15"/>
      <c r="IK116" s="15"/>
      <c r="IL116" s="15"/>
      <c r="IM116" s="15"/>
      <c r="IN116" s="15"/>
      <c r="IO116" s="15"/>
      <c r="IP116" s="15"/>
      <c r="IQ116" s="15"/>
      <c r="IR116" s="15"/>
      <c r="IS116" s="15"/>
      <c r="IT116" s="15"/>
      <c r="IU116" s="15"/>
      <c r="IV116" s="15"/>
      <c r="IW116" s="15"/>
    </row>
    <row r="117" spans="1:257" ht="15.75">
      <c r="A117" s="101"/>
      <c r="B117" s="101"/>
      <c r="C117" s="101"/>
      <c r="D117" s="82">
        <v>2025</v>
      </c>
      <c r="E117" s="43">
        <f t="shared" si="17"/>
        <v>0</v>
      </c>
      <c r="F117" s="43">
        <v>0</v>
      </c>
      <c r="G117" s="42">
        <v>0</v>
      </c>
      <c r="H117" s="69">
        <v>0</v>
      </c>
      <c r="I117" s="42">
        <v>0</v>
      </c>
      <c r="J117" s="117"/>
      <c r="K117" s="107"/>
    </row>
    <row r="118" spans="1:257" ht="15.75">
      <c r="A118" s="101" t="s">
        <v>28</v>
      </c>
      <c r="B118" s="107" t="s">
        <v>29</v>
      </c>
      <c r="C118" s="107"/>
      <c r="D118" s="66" t="s">
        <v>15</v>
      </c>
      <c r="E118" s="61">
        <f>SUM(E119:E129)</f>
        <v>147</v>
      </c>
      <c r="F118" s="43">
        <f>SUM(F119:F129)</f>
        <v>0</v>
      </c>
      <c r="G118" s="42">
        <f>SUM(G119:G129)</f>
        <v>0</v>
      </c>
      <c r="H118" s="69">
        <f>SUM(H119:H129)</f>
        <v>147</v>
      </c>
      <c r="I118" s="42">
        <f>SUM(I119:I129)</f>
        <v>0</v>
      </c>
      <c r="J118" s="110" t="s">
        <v>104</v>
      </c>
      <c r="K118" s="111"/>
    </row>
    <row r="119" spans="1:257" ht="15.75">
      <c r="A119" s="101"/>
      <c r="B119" s="107"/>
      <c r="C119" s="107"/>
      <c r="D119" s="66">
        <v>2015</v>
      </c>
      <c r="E119" s="43">
        <f>SUM(F119:I119)</f>
        <v>0</v>
      </c>
      <c r="F119" s="43">
        <v>0</v>
      </c>
      <c r="G119" s="42">
        <v>0</v>
      </c>
      <c r="H119" s="69">
        <v>0</v>
      </c>
      <c r="I119" s="42">
        <v>0</v>
      </c>
      <c r="J119" s="110"/>
      <c r="K119" s="111"/>
    </row>
    <row r="120" spans="1:257" ht="15.75">
      <c r="A120" s="101"/>
      <c r="B120" s="107"/>
      <c r="C120" s="107"/>
      <c r="D120" s="66">
        <v>2016</v>
      </c>
      <c r="E120" s="43">
        <f t="shared" ref="E120:E129" si="18">SUM(F120:I120)</f>
        <v>13</v>
      </c>
      <c r="F120" s="43">
        <v>0</v>
      </c>
      <c r="G120" s="42">
        <v>0</v>
      </c>
      <c r="H120" s="69">
        <v>13</v>
      </c>
      <c r="I120" s="42">
        <v>0</v>
      </c>
      <c r="J120" s="110"/>
      <c r="K120" s="111"/>
    </row>
    <row r="121" spans="1:257" ht="15.75">
      <c r="A121" s="101"/>
      <c r="B121" s="107"/>
      <c r="C121" s="107"/>
      <c r="D121" s="66">
        <v>2017</v>
      </c>
      <c r="E121" s="43">
        <f t="shared" si="18"/>
        <v>14</v>
      </c>
      <c r="F121" s="43">
        <v>0</v>
      </c>
      <c r="G121" s="42">
        <v>0</v>
      </c>
      <c r="H121" s="69">
        <v>14</v>
      </c>
      <c r="I121" s="42">
        <v>0</v>
      </c>
      <c r="J121" s="110"/>
      <c r="K121" s="111"/>
    </row>
    <row r="122" spans="1:257" ht="15.75">
      <c r="A122" s="101"/>
      <c r="B122" s="107"/>
      <c r="C122" s="107"/>
      <c r="D122" s="64">
        <v>2018</v>
      </c>
      <c r="E122" s="43">
        <f t="shared" si="18"/>
        <v>15</v>
      </c>
      <c r="F122" s="43">
        <v>0</v>
      </c>
      <c r="G122" s="42">
        <v>0</v>
      </c>
      <c r="H122" s="69">
        <v>15</v>
      </c>
      <c r="I122" s="42">
        <v>0</v>
      </c>
      <c r="J122" s="110"/>
      <c r="K122" s="111"/>
    </row>
    <row r="123" spans="1:257" ht="15.75">
      <c r="A123" s="101"/>
      <c r="B123" s="107"/>
      <c r="C123" s="107"/>
      <c r="D123" s="64">
        <v>2019</v>
      </c>
      <c r="E123" s="43">
        <f t="shared" si="18"/>
        <v>15</v>
      </c>
      <c r="F123" s="43">
        <v>0</v>
      </c>
      <c r="G123" s="42">
        <v>0</v>
      </c>
      <c r="H123" s="69">
        <v>15</v>
      </c>
      <c r="I123" s="42">
        <v>0</v>
      </c>
      <c r="J123" s="110"/>
      <c r="K123" s="111"/>
    </row>
    <row r="124" spans="1:257" ht="15.75">
      <c r="A124" s="101"/>
      <c r="B124" s="107"/>
      <c r="C124" s="107"/>
      <c r="D124" s="64">
        <v>2020</v>
      </c>
      <c r="E124" s="43">
        <f t="shared" si="18"/>
        <v>15</v>
      </c>
      <c r="F124" s="43">
        <v>0</v>
      </c>
      <c r="G124" s="42">
        <v>0</v>
      </c>
      <c r="H124" s="69">
        <v>15</v>
      </c>
      <c r="I124" s="42">
        <v>0</v>
      </c>
      <c r="J124" s="110"/>
      <c r="K124" s="111"/>
    </row>
    <row r="125" spans="1:257" ht="15.75">
      <c r="A125" s="101"/>
      <c r="B125" s="107"/>
      <c r="C125" s="107"/>
      <c r="D125" s="64">
        <v>2021</v>
      </c>
      <c r="E125" s="43">
        <f t="shared" si="18"/>
        <v>15</v>
      </c>
      <c r="F125" s="43">
        <v>0</v>
      </c>
      <c r="G125" s="42">
        <v>0</v>
      </c>
      <c r="H125" s="69">
        <v>15</v>
      </c>
      <c r="I125" s="42">
        <v>0</v>
      </c>
      <c r="J125" s="110"/>
      <c r="K125" s="111"/>
    </row>
    <row r="126" spans="1:257" ht="15.75">
      <c r="A126" s="101"/>
      <c r="B126" s="101"/>
      <c r="C126" s="101"/>
      <c r="D126" s="64">
        <v>2022</v>
      </c>
      <c r="E126" s="43">
        <f t="shared" si="18"/>
        <v>15</v>
      </c>
      <c r="F126" s="43">
        <v>0</v>
      </c>
      <c r="G126" s="42">
        <v>0</v>
      </c>
      <c r="H126" s="69">
        <v>15</v>
      </c>
      <c r="I126" s="42">
        <v>0</v>
      </c>
      <c r="J126" s="110"/>
      <c r="K126" s="111"/>
    </row>
    <row r="127" spans="1:257" ht="15.75">
      <c r="A127" s="101"/>
      <c r="B127" s="101"/>
      <c r="C127" s="101"/>
      <c r="D127" s="64">
        <v>2023</v>
      </c>
      <c r="E127" s="43">
        <f t="shared" si="18"/>
        <v>15</v>
      </c>
      <c r="F127" s="43">
        <v>0</v>
      </c>
      <c r="G127" s="42">
        <v>0</v>
      </c>
      <c r="H127" s="69">
        <v>15</v>
      </c>
      <c r="I127" s="42">
        <v>0</v>
      </c>
      <c r="J127" s="110"/>
      <c r="K127" s="111"/>
    </row>
    <row r="128" spans="1:257" ht="15.75">
      <c r="A128" s="101"/>
      <c r="B128" s="101"/>
      <c r="C128" s="101"/>
      <c r="D128" s="82">
        <v>2024</v>
      </c>
      <c r="E128" s="43">
        <f t="shared" si="18"/>
        <v>15</v>
      </c>
      <c r="F128" s="43">
        <v>0</v>
      </c>
      <c r="G128" s="42">
        <v>0</v>
      </c>
      <c r="H128" s="69">
        <v>15</v>
      </c>
      <c r="I128" s="42">
        <v>0</v>
      </c>
      <c r="J128" s="110"/>
      <c r="K128" s="111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  <c r="DS128" s="15"/>
      <c r="DT128" s="15"/>
      <c r="DU128" s="15"/>
      <c r="DV128" s="15"/>
      <c r="DW128" s="15"/>
      <c r="DX128" s="15"/>
      <c r="DY128" s="15"/>
      <c r="DZ128" s="15"/>
      <c r="EA128" s="15"/>
      <c r="EB128" s="15"/>
      <c r="EC128" s="15"/>
      <c r="ED128" s="15"/>
      <c r="EE128" s="15"/>
      <c r="EF128" s="15"/>
      <c r="EG128" s="15"/>
      <c r="EH128" s="15"/>
      <c r="EI128" s="15"/>
      <c r="EJ128" s="15"/>
      <c r="EK128" s="15"/>
      <c r="EL128" s="15"/>
      <c r="EM128" s="15"/>
      <c r="EN128" s="15"/>
      <c r="EO128" s="15"/>
      <c r="EP128" s="15"/>
      <c r="EQ128" s="15"/>
      <c r="ER128" s="15"/>
      <c r="ES128" s="15"/>
      <c r="ET128" s="15"/>
      <c r="EU128" s="15"/>
      <c r="EV128" s="15"/>
      <c r="EW128" s="15"/>
      <c r="EX128" s="15"/>
      <c r="EY128" s="15"/>
      <c r="EZ128" s="15"/>
      <c r="FA128" s="15"/>
      <c r="FB128" s="15"/>
      <c r="FC128" s="15"/>
      <c r="FD128" s="15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  <c r="FO128" s="15"/>
      <c r="FP128" s="15"/>
      <c r="FQ128" s="15"/>
      <c r="FR128" s="15"/>
      <c r="FS128" s="15"/>
      <c r="FT128" s="15"/>
      <c r="FU128" s="15"/>
      <c r="FV128" s="15"/>
      <c r="FW128" s="15"/>
      <c r="FX128" s="15"/>
      <c r="FY128" s="15"/>
      <c r="FZ128" s="15"/>
      <c r="GA128" s="15"/>
      <c r="GB128" s="15"/>
      <c r="GC128" s="15"/>
      <c r="GD128" s="15"/>
      <c r="GE128" s="15"/>
      <c r="GF128" s="15"/>
      <c r="GG128" s="15"/>
      <c r="GH128" s="15"/>
      <c r="GI128" s="15"/>
      <c r="GJ128" s="15"/>
      <c r="GK128" s="15"/>
      <c r="GL128" s="15"/>
      <c r="GM128" s="15"/>
      <c r="GN128" s="15"/>
      <c r="GO128" s="15"/>
      <c r="GP128" s="15"/>
      <c r="GQ128" s="15"/>
      <c r="GR128" s="15"/>
      <c r="GS128" s="15"/>
      <c r="GT128" s="15"/>
      <c r="GU128" s="15"/>
      <c r="GV128" s="15"/>
      <c r="GW128" s="15"/>
      <c r="GX128" s="15"/>
      <c r="GY128" s="15"/>
      <c r="GZ128" s="15"/>
      <c r="HA128" s="15"/>
      <c r="HB128" s="15"/>
      <c r="HC128" s="15"/>
      <c r="HD128" s="15"/>
      <c r="HE128" s="15"/>
      <c r="HF128" s="15"/>
      <c r="HG128" s="15"/>
      <c r="HH128" s="15"/>
      <c r="HI128" s="15"/>
      <c r="HJ128" s="15"/>
      <c r="HK128" s="15"/>
      <c r="HL128" s="15"/>
      <c r="HM128" s="15"/>
      <c r="HN128" s="15"/>
      <c r="HO128" s="15"/>
      <c r="HP128" s="15"/>
      <c r="HQ128" s="15"/>
      <c r="HR128" s="15"/>
      <c r="HS128" s="15"/>
      <c r="HT128" s="15"/>
      <c r="HU128" s="15"/>
      <c r="HV128" s="15"/>
      <c r="HW128" s="15"/>
      <c r="HX128" s="15"/>
      <c r="HY128" s="15"/>
      <c r="HZ128" s="15"/>
      <c r="IA128" s="15"/>
      <c r="IB128" s="15"/>
      <c r="IC128" s="15"/>
      <c r="ID128" s="15"/>
      <c r="IE128" s="15"/>
      <c r="IF128" s="15"/>
      <c r="IG128" s="15"/>
      <c r="IH128" s="15"/>
      <c r="II128" s="15"/>
      <c r="IJ128" s="15"/>
      <c r="IK128" s="15"/>
      <c r="IL128" s="15"/>
      <c r="IM128" s="15"/>
      <c r="IN128" s="15"/>
      <c r="IO128" s="15"/>
      <c r="IP128" s="15"/>
      <c r="IQ128" s="15"/>
      <c r="IR128" s="15"/>
      <c r="IS128" s="15"/>
      <c r="IT128" s="15"/>
      <c r="IU128" s="15"/>
      <c r="IV128" s="15"/>
      <c r="IW128" s="15"/>
    </row>
    <row r="129" spans="1:257" ht="15.75">
      <c r="A129" s="101"/>
      <c r="B129" s="101"/>
      <c r="C129" s="101"/>
      <c r="D129" s="82">
        <v>2025</v>
      </c>
      <c r="E129" s="43">
        <f t="shared" si="18"/>
        <v>15</v>
      </c>
      <c r="F129" s="43">
        <v>0</v>
      </c>
      <c r="G129" s="42">
        <v>0</v>
      </c>
      <c r="H129" s="69">
        <v>15</v>
      </c>
      <c r="I129" s="42">
        <v>0</v>
      </c>
      <c r="J129" s="110"/>
      <c r="K129" s="111"/>
    </row>
    <row r="130" spans="1:257" ht="21.75" customHeight="1">
      <c r="A130" s="101" t="s">
        <v>30</v>
      </c>
      <c r="B130" s="126" t="s">
        <v>105</v>
      </c>
      <c r="C130" s="93"/>
      <c r="D130" s="80" t="s">
        <v>15</v>
      </c>
      <c r="E130" s="61">
        <f>SUM(E131:E141)</f>
        <v>9752.7000000000007</v>
      </c>
      <c r="F130" s="42">
        <f>SUM(F131:F141)</f>
        <v>0</v>
      </c>
      <c r="G130" s="42">
        <f>SUM(G131:G141)</f>
        <v>6798.2</v>
      </c>
      <c r="H130" s="69">
        <f>SUM(H131:H141)</f>
        <v>2954.5</v>
      </c>
      <c r="I130" s="42">
        <f>SUM(I131:I141)</f>
        <v>0</v>
      </c>
      <c r="J130" s="125" t="s">
        <v>107</v>
      </c>
      <c r="K130" s="93" t="s">
        <v>80</v>
      </c>
    </row>
    <row r="131" spans="1:257" ht="21.75" customHeight="1">
      <c r="A131" s="101"/>
      <c r="B131" s="126"/>
      <c r="C131" s="93"/>
      <c r="D131" s="80">
        <v>2015</v>
      </c>
      <c r="E131" s="43">
        <f>SUM(F131:I131)</f>
        <v>0</v>
      </c>
      <c r="F131" s="42">
        <v>0</v>
      </c>
      <c r="G131" s="42">
        <v>0</v>
      </c>
      <c r="H131" s="69">
        <v>0</v>
      </c>
      <c r="I131" s="42">
        <v>0</v>
      </c>
      <c r="J131" s="125"/>
      <c r="K131" s="93"/>
    </row>
    <row r="132" spans="1:257" ht="21.75" customHeight="1">
      <c r="A132" s="101"/>
      <c r="B132" s="126"/>
      <c r="C132" s="93"/>
      <c r="D132" s="80">
        <v>2016</v>
      </c>
      <c r="E132" s="43">
        <f t="shared" ref="E132:E141" si="19">SUM(F132:I132)</f>
        <v>0</v>
      </c>
      <c r="F132" s="42">
        <v>0</v>
      </c>
      <c r="G132" s="42">
        <v>0</v>
      </c>
      <c r="H132" s="69">
        <v>0</v>
      </c>
      <c r="I132" s="42">
        <v>0</v>
      </c>
      <c r="J132" s="125"/>
      <c r="K132" s="93"/>
    </row>
    <row r="133" spans="1:257" ht="21.75" customHeight="1">
      <c r="A133" s="101"/>
      <c r="B133" s="126"/>
      <c r="C133" s="93"/>
      <c r="D133" s="80">
        <v>2017</v>
      </c>
      <c r="E133" s="43">
        <f t="shared" si="19"/>
        <v>6044.3</v>
      </c>
      <c r="F133" s="42">
        <v>0</v>
      </c>
      <c r="G133" s="42">
        <v>5000</v>
      </c>
      <c r="H133" s="69">
        <v>1044.3</v>
      </c>
      <c r="I133" s="42">
        <v>0</v>
      </c>
      <c r="J133" s="125"/>
      <c r="K133" s="93"/>
    </row>
    <row r="134" spans="1:257" ht="21.75" customHeight="1">
      <c r="A134" s="101"/>
      <c r="B134" s="126"/>
      <c r="C134" s="93"/>
      <c r="D134" s="80">
        <v>2018</v>
      </c>
      <c r="E134" s="43">
        <f t="shared" si="19"/>
        <v>999.2</v>
      </c>
      <c r="F134" s="42">
        <v>0</v>
      </c>
      <c r="G134" s="42">
        <v>899.2</v>
      </c>
      <c r="H134" s="69">
        <v>100</v>
      </c>
      <c r="I134" s="42">
        <v>0</v>
      </c>
      <c r="J134" s="125"/>
      <c r="K134" s="93"/>
    </row>
    <row r="135" spans="1:257" ht="21.75" customHeight="1">
      <c r="A135" s="101"/>
      <c r="B135" s="126"/>
      <c r="C135" s="93"/>
      <c r="D135" s="80">
        <v>2019</v>
      </c>
      <c r="E135" s="43">
        <f t="shared" si="19"/>
        <v>0</v>
      </c>
      <c r="F135" s="42">
        <v>0</v>
      </c>
      <c r="G135" s="42">
        <v>0</v>
      </c>
      <c r="H135" s="69">
        <v>0</v>
      </c>
      <c r="I135" s="42">
        <v>0</v>
      </c>
      <c r="J135" s="125"/>
      <c r="K135" s="93"/>
    </row>
    <row r="136" spans="1:257" ht="21.75" customHeight="1">
      <c r="A136" s="101"/>
      <c r="B136" s="126"/>
      <c r="C136" s="93"/>
      <c r="D136" s="80">
        <v>2020</v>
      </c>
      <c r="E136" s="43">
        <f t="shared" si="19"/>
        <v>0</v>
      </c>
      <c r="F136" s="42">
        <v>0</v>
      </c>
      <c r="G136" s="42">
        <v>0</v>
      </c>
      <c r="H136" s="69">
        <v>0</v>
      </c>
      <c r="I136" s="42">
        <v>0</v>
      </c>
      <c r="J136" s="125"/>
      <c r="K136" s="93"/>
    </row>
    <row r="137" spans="1:257" ht="21.75" customHeight="1">
      <c r="A137" s="101"/>
      <c r="B137" s="126"/>
      <c r="C137" s="93"/>
      <c r="D137" s="80">
        <v>2021</v>
      </c>
      <c r="E137" s="43">
        <f t="shared" si="19"/>
        <v>0</v>
      </c>
      <c r="F137" s="42">
        <v>0</v>
      </c>
      <c r="G137" s="42">
        <v>0</v>
      </c>
      <c r="H137" s="69">
        <v>0</v>
      </c>
      <c r="I137" s="42">
        <v>0</v>
      </c>
      <c r="J137" s="125"/>
      <c r="K137" s="93"/>
    </row>
    <row r="138" spans="1:257" ht="21.75" customHeight="1">
      <c r="A138" s="101"/>
      <c r="B138" s="102"/>
      <c r="C138" s="94"/>
      <c r="D138" s="80">
        <v>2022</v>
      </c>
      <c r="E138" s="43">
        <f t="shared" si="19"/>
        <v>1057.7</v>
      </c>
      <c r="F138" s="42">
        <v>0</v>
      </c>
      <c r="G138" s="42">
        <v>899</v>
      </c>
      <c r="H138" s="69">
        <f>369.3-210.6</f>
        <v>158.70000000000002</v>
      </c>
      <c r="I138" s="42">
        <v>0</v>
      </c>
      <c r="J138" s="125"/>
      <c r="K138" s="93"/>
    </row>
    <row r="139" spans="1:257" ht="21.75" customHeight="1">
      <c r="A139" s="101"/>
      <c r="B139" s="102"/>
      <c r="C139" s="94"/>
      <c r="D139" s="80">
        <v>2023</v>
      </c>
      <c r="E139" s="43">
        <f t="shared" si="19"/>
        <v>0</v>
      </c>
      <c r="F139" s="42">
        <v>0</v>
      </c>
      <c r="G139" s="42">
        <v>0</v>
      </c>
      <c r="H139" s="69">
        <v>0</v>
      </c>
      <c r="I139" s="42">
        <v>0</v>
      </c>
      <c r="J139" s="125"/>
      <c r="K139" s="93"/>
    </row>
    <row r="140" spans="1:257" ht="21.75" customHeight="1">
      <c r="A140" s="101"/>
      <c r="B140" s="102"/>
      <c r="C140" s="94"/>
      <c r="D140" s="82">
        <v>2024</v>
      </c>
      <c r="E140" s="43">
        <f t="shared" si="19"/>
        <v>1651.5</v>
      </c>
      <c r="F140" s="42">
        <v>0</v>
      </c>
      <c r="G140" s="42">
        <v>0</v>
      </c>
      <c r="H140" s="39">
        <f>2440.6-789.1</f>
        <v>1651.5</v>
      </c>
      <c r="I140" s="42">
        <v>0</v>
      </c>
      <c r="J140" s="125"/>
      <c r="K140" s="93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  <c r="DR140" s="15"/>
      <c r="DS140" s="15"/>
      <c r="DT140" s="15"/>
      <c r="DU140" s="15"/>
      <c r="DV140" s="15"/>
      <c r="DW140" s="15"/>
      <c r="DX140" s="15"/>
      <c r="DY140" s="15"/>
      <c r="DZ140" s="15"/>
      <c r="EA140" s="15"/>
      <c r="EB140" s="15"/>
      <c r="EC140" s="15"/>
      <c r="ED140" s="15"/>
      <c r="EE140" s="15"/>
      <c r="EF140" s="15"/>
      <c r="EG140" s="15"/>
      <c r="EH140" s="15"/>
      <c r="EI140" s="15"/>
      <c r="EJ140" s="15"/>
      <c r="EK140" s="15"/>
      <c r="EL140" s="15"/>
      <c r="EM140" s="15"/>
      <c r="EN140" s="15"/>
      <c r="EO140" s="15"/>
      <c r="EP140" s="15"/>
      <c r="EQ140" s="15"/>
      <c r="ER140" s="15"/>
      <c r="ES140" s="15"/>
      <c r="ET140" s="15"/>
      <c r="EU140" s="15"/>
      <c r="EV140" s="15"/>
      <c r="EW140" s="15"/>
      <c r="EX140" s="15"/>
      <c r="EY140" s="15"/>
      <c r="EZ140" s="15"/>
      <c r="FA140" s="15"/>
      <c r="FB140" s="15"/>
      <c r="FC140" s="15"/>
      <c r="FD140" s="15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  <c r="FO140" s="15"/>
      <c r="FP140" s="15"/>
      <c r="FQ140" s="15"/>
      <c r="FR140" s="15"/>
      <c r="FS140" s="15"/>
      <c r="FT140" s="15"/>
      <c r="FU140" s="15"/>
      <c r="FV140" s="15"/>
      <c r="FW140" s="15"/>
      <c r="FX140" s="15"/>
      <c r="FY140" s="15"/>
      <c r="FZ140" s="15"/>
      <c r="GA140" s="15"/>
      <c r="GB140" s="15"/>
      <c r="GC140" s="15"/>
      <c r="GD140" s="15"/>
      <c r="GE140" s="15"/>
      <c r="GF140" s="15"/>
      <c r="GG140" s="15"/>
      <c r="GH140" s="15"/>
      <c r="GI140" s="15"/>
      <c r="GJ140" s="15"/>
      <c r="GK140" s="15"/>
      <c r="GL140" s="15"/>
      <c r="GM140" s="15"/>
      <c r="GN140" s="15"/>
      <c r="GO140" s="15"/>
      <c r="GP140" s="15"/>
      <c r="GQ140" s="15"/>
      <c r="GR140" s="15"/>
      <c r="GS140" s="15"/>
      <c r="GT140" s="15"/>
      <c r="GU140" s="15"/>
      <c r="GV140" s="15"/>
      <c r="GW140" s="15"/>
      <c r="GX140" s="15"/>
      <c r="GY140" s="15"/>
      <c r="GZ140" s="15"/>
      <c r="HA140" s="15"/>
      <c r="HB140" s="15"/>
      <c r="HC140" s="15"/>
      <c r="HD140" s="15"/>
      <c r="HE140" s="15"/>
      <c r="HF140" s="15"/>
      <c r="HG140" s="15"/>
      <c r="HH140" s="15"/>
      <c r="HI140" s="15"/>
      <c r="HJ140" s="15"/>
      <c r="HK140" s="15"/>
      <c r="HL140" s="15"/>
      <c r="HM140" s="15"/>
      <c r="HN140" s="15"/>
      <c r="HO140" s="15"/>
      <c r="HP140" s="15"/>
      <c r="HQ140" s="15"/>
      <c r="HR140" s="15"/>
      <c r="HS140" s="15"/>
      <c r="HT140" s="15"/>
      <c r="HU140" s="15"/>
      <c r="HV140" s="15"/>
      <c r="HW140" s="15"/>
      <c r="HX140" s="15"/>
      <c r="HY140" s="15"/>
      <c r="HZ140" s="15"/>
      <c r="IA140" s="15"/>
      <c r="IB140" s="15"/>
      <c r="IC140" s="15"/>
      <c r="ID140" s="15"/>
      <c r="IE140" s="15"/>
      <c r="IF140" s="15"/>
      <c r="IG140" s="15"/>
      <c r="IH140" s="15"/>
      <c r="II140" s="15"/>
      <c r="IJ140" s="15"/>
      <c r="IK140" s="15"/>
      <c r="IL140" s="15"/>
      <c r="IM140" s="15"/>
      <c r="IN140" s="15"/>
      <c r="IO140" s="15"/>
      <c r="IP140" s="15"/>
      <c r="IQ140" s="15"/>
      <c r="IR140" s="15"/>
      <c r="IS140" s="15"/>
      <c r="IT140" s="15"/>
      <c r="IU140" s="15"/>
      <c r="IV140" s="15"/>
      <c r="IW140" s="15"/>
    </row>
    <row r="141" spans="1:257" ht="21.75" customHeight="1">
      <c r="A141" s="101"/>
      <c r="B141" s="102"/>
      <c r="C141" s="94"/>
      <c r="D141" s="82">
        <v>2025</v>
      </c>
      <c r="E141" s="43">
        <f t="shared" si="19"/>
        <v>0</v>
      </c>
      <c r="F141" s="42">
        <v>0</v>
      </c>
      <c r="G141" s="42">
        <v>0</v>
      </c>
      <c r="H141" s="69">
        <v>0</v>
      </c>
      <c r="I141" s="42">
        <v>0</v>
      </c>
      <c r="J141" s="125"/>
      <c r="K141" s="93"/>
    </row>
    <row r="142" spans="1:257" ht="21.75" customHeight="1">
      <c r="A142" s="101" t="s">
        <v>31</v>
      </c>
      <c r="B142" s="94" t="s">
        <v>106</v>
      </c>
      <c r="C142" s="94"/>
      <c r="D142" s="72" t="s">
        <v>15</v>
      </c>
      <c r="E142" s="61">
        <f>SUM(E143:E153)</f>
        <v>1390</v>
      </c>
      <c r="F142" s="42">
        <f>SUM(F143:F153)</f>
        <v>0</v>
      </c>
      <c r="G142" s="42">
        <f>SUM(G143:G153)</f>
        <v>0</v>
      </c>
      <c r="H142" s="69">
        <f>SUM(H143:H153)</f>
        <v>1390</v>
      </c>
      <c r="I142" s="42">
        <f>SUM(I143:I153)</f>
        <v>0</v>
      </c>
      <c r="J142" s="125"/>
      <c r="K142" s="93"/>
    </row>
    <row r="143" spans="1:257" ht="21.75" customHeight="1">
      <c r="A143" s="101"/>
      <c r="B143" s="94"/>
      <c r="C143" s="94"/>
      <c r="D143" s="72">
        <v>2015</v>
      </c>
      <c r="E143" s="43">
        <f>SUM(F143:I143)</f>
        <v>0</v>
      </c>
      <c r="F143" s="42">
        <v>0</v>
      </c>
      <c r="G143" s="42">
        <v>0</v>
      </c>
      <c r="H143" s="69">
        <v>0</v>
      </c>
      <c r="I143" s="42">
        <v>0</v>
      </c>
      <c r="J143" s="125"/>
      <c r="K143" s="93"/>
    </row>
    <row r="144" spans="1:257" ht="21.75" customHeight="1">
      <c r="A144" s="101"/>
      <c r="B144" s="94"/>
      <c r="C144" s="94"/>
      <c r="D144" s="72">
        <v>2016</v>
      </c>
      <c r="E144" s="43">
        <f t="shared" ref="E144:E153" si="20">SUM(F144:I144)</f>
        <v>0</v>
      </c>
      <c r="F144" s="42">
        <v>0</v>
      </c>
      <c r="G144" s="42">
        <v>0</v>
      </c>
      <c r="H144" s="69">
        <v>0</v>
      </c>
      <c r="I144" s="42">
        <v>0</v>
      </c>
      <c r="J144" s="125"/>
      <c r="K144" s="93"/>
    </row>
    <row r="145" spans="1:257" ht="21.75" customHeight="1">
      <c r="A145" s="101"/>
      <c r="B145" s="94"/>
      <c r="C145" s="94"/>
      <c r="D145" s="72">
        <v>2017</v>
      </c>
      <c r="E145" s="43">
        <f t="shared" si="20"/>
        <v>0</v>
      </c>
      <c r="F145" s="42">
        <v>0</v>
      </c>
      <c r="G145" s="42">
        <v>0</v>
      </c>
      <c r="H145" s="69">
        <v>0</v>
      </c>
      <c r="I145" s="42">
        <v>0</v>
      </c>
      <c r="J145" s="125"/>
      <c r="K145" s="93"/>
    </row>
    <row r="146" spans="1:257" ht="21.75" customHeight="1">
      <c r="A146" s="101"/>
      <c r="B146" s="94"/>
      <c r="C146" s="94"/>
      <c r="D146" s="72">
        <v>2018</v>
      </c>
      <c r="E146" s="43">
        <f t="shared" si="20"/>
        <v>300</v>
      </c>
      <c r="F146" s="42">
        <v>0</v>
      </c>
      <c r="G146" s="42">
        <v>0</v>
      </c>
      <c r="H146" s="69">
        <v>300</v>
      </c>
      <c r="I146" s="42">
        <v>0</v>
      </c>
      <c r="J146" s="125"/>
      <c r="K146" s="93"/>
    </row>
    <row r="147" spans="1:257" ht="21.75" customHeight="1">
      <c r="A147" s="101"/>
      <c r="B147" s="94"/>
      <c r="C147" s="94"/>
      <c r="D147" s="72">
        <v>2019</v>
      </c>
      <c r="E147" s="43">
        <f t="shared" si="20"/>
        <v>0</v>
      </c>
      <c r="F147" s="42">
        <v>0</v>
      </c>
      <c r="G147" s="42">
        <v>0</v>
      </c>
      <c r="H147" s="69">
        <v>0</v>
      </c>
      <c r="I147" s="42">
        <v>0</v>
      </c>
      <c r="J147" s="125"/>
      <c r="K147" s="93"/>
    </row>
    <row r="148" spans="1:257" ht="21.75" customHeight="1">
      <c r="A148" s="101"/>
      <c r="B148" s="94"/>
      <c r="C148" s="94"/>
      <c r="D148" s="72">
        <v>2020</v>
      </c>
      <c r="E148" s="43">
        <f t="shared" si="20"/>
        <v>0</v>
      </c>
      <c r="F148" s="42">
        <v>0</v>
      </c>
      <c r="G148" s="42">
        <v>0</v>
      </c>
      <c r="H148" s="69">
        <v>0</v>
      </c>
      <c r="I148" s="42">
        <v>0</v>
      </c>
      <c r="J148" s="125"/>
      <c r="K148" s="93"/>
    </row>
    <row r="149" spans="1:257" ht="21.75" customHeight="1">
      <c r="A149" s="101"/>
      <c r="B149" s="94"/>
      <c r="C149" s="94"/>
      <c r="D149" s="72">
        <v>2021</v>
      </c>
      <c r="E149" s="43">
        <f t="shared" si="20"/>
        <v>300</v>
      </c>
      <c r="F149" s="42">
        <v>0</v>
      </c>
      <c r="G149" s="42">
        <v>0</v>
      </c>
      <c r="H149" s="69">
        <v>300</v>
      </c>
      <c r="I149" s="42">
        <v>0</v>
      </c>
      <c r="J149" s="125"/>
      <c r="K149" s="93"/>
    </row>
    <row r="150" spans="1:257" ht="21.75" customHeight="1">
      <c r="A150" s="101"/>
      <c r="B150" s="94"/>
      <c r="C150" s="94"/>
      <c r="D150" s="72">
        <v>2022</v>
      </c>
      <c r="E150" s="43">
        <f t="shared" si="20"/>
        <v>790</v>
      </c>
      <c r="F150" s="42">
        <v>0</v>
      </c>
      <c r="G150" s="42">
        <v>0</v>
      </c>
      <c r="H150" s="69">
        <v>790</v>
      </c>
      <c r="I150" s="42">
        <v>0</v>
      </c>
      <c r="J150" s="125"/>
      <c r="K150" s="93"/>
    </row>
    <row r="151" spans="1:257" ht="21.75" customHeight="1">
      <c r="A151" s="101"/>
      <c r="B151" s="94"/>
      <c r="C151" s="94"/>
      <c r="D151" s="72">
        <v>2023</v>
      </c>
      <c r="E151" s="43">
        <f t="shared" si="20"/>
        <v>0</v>
      </c>
      <c r="F151" s="42">
        <v>0</v>
      </c>
      <c r="G151" s="42">
        <v>0</v>
      </c>
      <c r="H151" s="69">
        <v>0</v>
      </c>
      <c r="I151" s="42">
        <v>0</v>
      </c>
      <c r="J151" s="125"/>
      <c r="K151" s="93"/>
    </row>
    <row r="152" spans="1:257" ht="21.75" customHeight="1">
      <c r="A152" s="101"/>
      <c r="B152" s="94"/>
      <c r="C152" s="94"/>
      <c r="D152" s="82">
        <v>2024</v>
      </c>
      <c r="E152" s="43">
        <f t="shared" si="20"/>
        <v>0</v>
      </c>
      <c r="F152" s="42">
        <v>0</v>
      </c>
      <c r="G152" s="42">
        <v>0</v>
      </c>
      <c r="H152" s="69">
        <v>0</v>
      </c>
      <c r="I152" s="42">
        <v>0</v>
      </c>
      <c r="J152" s="125"/>
      <c r="K152" s="93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  <c r="DR152" s="15"/>
      <c r="DS152" s="15"/>
      <c r="DT152" s="15"/>
      <c r="DU152" s="15"/>
      <c r="DV152" s="15"/>
      <c r="DW152" s="15"/>
      <c r="DX152" s="15"/>
      <c r="DY152" s="15"/>
      <c r="DZ152" s="15"/>
      <c r="EA152" s="15"/>
      <c r="EB152" s="15"/>
      <c r="EC152" s="15"/>
      <c r="ED152" s="15"/>
      <c r="EE152" s="15"/>
      <c r="EF152" s="15"/>
      <c r="EG152" s="15"/>
      <c r="EH152" s="15"/>
      <c r="EI152" s="15"/>
      <c r="EJ152" s="15"/>
      <c r="EK152" s="15"/>
      <c r="EL152" s="15"/>
      <c r="EM152" s="15"/>
      <c r="EN152" s="15"/>
      <c r="EO152" s="15"/>
      <c r="EP152" s="15"/>
      <c r="EQ152" s="15"/>
      <c r="ER152" s="15"/>
      <c r="ES152" s="15"/>
      <c r="ET152" s="15"/>
      <c r="EU152" s="15"/>
      <c r="EV152" s="15"/>
      <c r="EW152" s="15"/>
      <c r="EX152" s="15"/>
      <c r="EY152" s="15"/>
      <c r="EZ152" s="15"/>
      <c r="FA152" s="15"/>
      <c r="FB152" s="15"/>
      <c r="FC152" s="15"/>
      <c r="FD152" s="15"/>
      <c r="FE152" s="15"/>
      <c r="FF152" s="15"/>
      <c r="FG152" s="15"/>
      <c r="FH152" s="15"/>
      <c r="FI152" s="15"/>
      <c r="FJ152" s="15"/>
      <c r="FK152" s="15"/>
      <c r="FL152" s="15"/>
      <c r="FM152" s="15"/>
      <c r="FN152" s="15"/>
      <c r="FO152" s="15"/>
      <c r="FP152" s="15"/>
      <c r="FQ152" s="15"/>
      <c r="FR152" s="15"/>
      <c r="FS152" s="15"/>
      <c r="FT152" s="15"/>
      <c r="FU152" s="15"/>
      <c r="FV152" s="15"/>
      <c r="FW152" s="15"/>
      <c r="FX152" s="15"/>
      <c r="FY152" s="15"/>
      <c r="FZ152" s="15"/>
      <c r="GA152" s="15"/>
      <c r="GB152" s="15"/>
      <c r="GC152" s="15"/>
      <c r="GD152" s="15"/>
      <c r="GE152" s="15"/>
      <c r="GF152" s="15"/>
      <c r="GG152" s="15"/>
      <c r="GH152" s="15"/>
      <c r="GI152" s="15"/>
      <c r="GJ152" s="15"/>
      <c r="GK152" s="15"/>
      <c r="GL152" s="15"/>
      <c r="GM152" s="15"/>
      <c r="GN152" s="15"/>
      <c r="GO152" s="15"/>
      <c r="GP152" s="15"/>
      <c r="GQ152" s="15"/>
      <c r="GR152" s="15"/>
      <c r="GS152" s="15"/>
      <c r="GT152" s="15"/>
      <c r="GU152" s="15"/>
      <c r="GV152" s="15"/>
      <c r="GW152" s="15"/>
      <c r="GX152" s="15"/>
      <c r="GY152" s="15"/>
      <c r="GZ152" s="15"/>
      <c r="HA152" s="15"/>
      <c r="HB152" s="15"/>
      <c r="HC152" s="15"/>
      <c r="HD152" s="15"/>
      <c r="HE152" s="15"/>
      <c r="HF152" s="15"/>
      <c r="HG152" s="15"/>
      <c r="HH152" s="15"/>
      <c r="HI152" s="15"/>
      <c r="HJ152" s="15"/>
      <c r="HK152" s="15"/>
      <c r="HL152" s="15"/>
      <c r="HM152" s="15"/>
      <c r="HN152" s="15"/>
      <c r="HO152" s="15"/>
      <c r="HP152" s="15"/>
      <c r="HQ152" s="15"/>
      <c r="HR152" s="15"/>
      <c r="HS152" s="15"/>
      <c r="HT152" s="15"/>
      <c r="HU152" s="15"/>
      <c r="HV152" s="15"/>
      <c r="HW152" s="15"/>
      <c r="HX152" s="15"/>
      <c r="HY152" s="15"/>
      <c r="HZ152" s="15"/>
      <c r="IA152" s="15"/>
      <c r="IB152" s="15"/>
      <c r="IC152" s="15"/>
      <c r="ID152" s="15"/>
      <c r="IE152" s="15"/>
      <c r="IF152" s="15"/>
      <c r="IG152" s="15"/>
      <c r="IH152" s="15"/>
      <c r="II152" s="15"/>
      <c r="IJ152" s="15"/>
      <c r="IK152" s="15"/>
      <c r="IL152" s="15"/>
      <c r="IM152" s="15"/>
      <c r="IN152" s="15"/>
      <c r="IO152" s="15"/>
      <c r="IP152" s="15"/>
      <c r="IQ152" s="15"/>
      <c r="IR152" s="15"/>
      <c r="IS152" s="15"/>
      <c r="IT152" s="15"/>
      <c r="IU152" s="15"/>
      <c r="IV152" s="15"/>
      <c r="IW152" s="15"/>
    </row>
    <row r="153" spans="1:257" ht="26.25" customHeight="1">
      <c r="A153" s="101"/>
      <c r="B153" s="94"/>
      <c r="C153" s="94"/>
      <c r="D153" s="82">
        <v>2025</v>
      </c>
      <c r="E153" s="43">
        <f t="shared" si="20"/>
        <v>0</v>
      </c>
      <c r="F153" s="42">
        <v>0</v>
      </c>
      <c r="G153" s="42">
        <v>0</v>
      </c>
      <c r="H153" s="69">
        <v>0</v>
      </c>
      <c r="I153" s="42">
        <v>0</v>
      </c>
      <c r="J153" s="125"/>
      <c r="K153" s="93"/>
    </row>
    <row r="154" spans="1:257" ht="15.75">
      <c r="A154" s="101" t="s">
        <v>32</v>
      </c>
      <c r="B154" s="123" t="s">
        <v>33</v>
      </c>
      <c r="C154" s="123"/>
      <c r="D154" s="44" t="s">
        <v>15</v>
      </c>
      <c r="E154" s="61">
        <f>SUM(E155:E165)</f>
        <v>400</v>
      </c>
      <c r="F154" s="42">
        <f>SUM(F155:F165)</f>
        <v>0</v>
      </c>
      <c r="G154" s="42">
        <f>SUM(G155:G165)</f>
        <v>0</v>
      </c>
      <c r="H154" s="69">
        <f>SUM(H155:H165)</f>
        <v>400</v>
      </c>
      <c r="I154" s="42">
        <f>SUM(I155:I165)</f>
        <v>0</v>
      </c>
      <c r="J154" s="106" t="s">
        <v>111</v>
      </c>
      <c r="K154" s="93"/>
    </row>
    <row r="155" spans="1:257" ht="15.75">
      <c r="A155" s="101"/>
      <c r="B155" s="123"/>
      <c r="C155" s="123"/>
      <c r="D155" s="44">
        <v>2015</v>
      </c>
      <c r="E155" s="43">
        <f>SUM(F155:I155)</f>
        <v>0</v>
      </c>
      <c r="F155" s="42">
        <v>0</v>
      </c>
      <c r="G155" s="42">
        <v>0</v>
      </c>
      <c r="H155" s="69">
        <v>0</v>
      </c>
      <c r="I155" s="42">
        <v>0</v>
      </c>
      <c r="J155" s="106"/>
      <c r="K155" s="93"/>
    </row>
    <row r="156" spans="1:257" ht="15.75">
      <c r="A156" s="101"/>
      <c r="B156" s="123"/>
      <c r="C156" s="123"/>
      <c r="D156" s="44">
        <v>2016</v>
      </c>
      <c r="E156" s="43">
        <f t="shared" ref="E156:E165" si="21">SUM(F156:I156)</f>
        <v>0</v>
      </c>
      <c r="F156" s="42">
        <v>0</v>
      </c>
      <c r="G156" s="42">
        <v>0</v>
      </c>
      <c r="H156" s="69">
        <v>0</v>
      </c>
      <c r="I156" s="42">
        <v>0</v>
      </c>
      <c r="J156" s="106"/>
      <c r="K156" s="93"/>
    </row>
    <row r="157" spans="1:257" ht="15.75">
      <c r="A157" s="101"/>
      <c r="B157" s="123"/>
      <c r="C157" s="123"/>
      <c r="D157" s="44">
        <v>2017</v>
      </c>
      <c r="E157" s="43">
        <f t="shared" si="21"/>
        <v>0</v>
      </c>
      <c r="F157" s="42">
        <v>0</v>
      </c>
      <c r="G157" s="42">
        <v>0</v>
      </c>
      <c r="H157" s="69">
        <v>0</v>
      </c>
      <c r="I157" s="42">
        <v>0</v>
      </c>
      <c r="J157" s="106"/>
      <c r="K157" s="93"/>
    </row>
    <row r="158" spans="1:257" ht="15.75">
      <c r="A158" s="101"/>
      <c r="B158" s="123"/>
      <c r="C158" s="123"/>
      <c r="D158" s="44">
        <v>2018</v>
      </c>
      <c r="E158" s="43">
        <f t="shared" si="21"/>
        <v>0</v>
      </c>
      <c r="F158" s="42">
        <v>0</v>
      </c>
      <c r="G158" s="42">
        <v>0</v>
      </c>
      <c r="H158" s="69">
        <v>0</v>
      </c>
      <c r="I158" s="42">
        <v>0</v>
      </c>
      <c r="J158" s="106"/>
      <c r="K158" s="93"/>
    </row>
    <row r="159" spans="1:257" ht="15.75">
      <c r="A159" s="101"/>
      <c r="B159" s="123"/>
      <c r="C159" s="123"/>
      <c r="D159" s="44">
        <v>2019</v>
      </c>
      <c r="E159" s="43">
        <f t="shared" si="21"/>
        <v>100</v>
      </c>
      <c r="F159" s="42">
        <v>0</v>
      </c>
      <c r="G159" s="42">
        <v>0</v>
      </c>
      <c r="H159" s="69">
        <v>100</v>
      </c>
      <c r="I159" s="42">
        <v>0</v>
      </c>
      <c r="J159" s="106"/>
      <c r="K159" s="93"/>
    </row>
    <row r="160" spans="1:257" ht="15.75">
      <c r="A160" s="101"/>
      <c r="B160" s="123"/>
      <c r="C160" s="123"/>
      <c r="D160" s="44">
        <v>2020</v>
      </c>
      <c r="E160" s="43">
        <f t="shared" si="21"/>
        <v>100</v>
      </c>
      <c r="F160" s="42">
        <v>0</v>
      </c>
      <c r="G160" s="42">
        <v>0</v>
      </c>
      <c r="H160" s="69">
        <v>100</v>
      </c>
      <c r="I160" s="42">
        <v>0</v>
      </c>
      <c r="J160" s="106"/>
      <c r="K160" s="93"/>
    </row>
    <row r="161" spans="1:257" ht="15.75">
      <c r="A161" s="101"/>
      <c r="B161" s="123"/>
      <c r="C161" s="123"/>
      <c r="D161" s="44">
        <v>2021</v>
      </c>
      <c r="E161" s="43">
        <f t="shared" si="21"/>
        <v>0</v>
      </c>
      <c r="F161" s="42">
        <v>0</v>
      </c>
      <c r="G161" s="42">
        <v>0</v>
      </c>
      <c r="H161" s="69">
        <v>0</v>
      </c>
      <c r="I161" s="42">
        <v>0</v>
      </c>
      <c r="J161" s="106"/>
      <c r="K161" s="93"/>
    </row>
    <row r="162" spans="1:257" ht="15.75">
      <c r="A162" s="101"/>
      <c r="B162" s="123"/>
      <c r="C162" s="123"/>
      <c r="D162" s="44">
        <v>2022</v>
      </c>
      <c r="E162" s="43">
        <f t="shared" si="21"/>
        <v>100</v>
      </c>
      <c r="F162" s="42">
        <v>0</v>
      </c>
      <c r="G162" s="42">
        <v>0</v>
      </c>
      <c r="H162" s="69">
        <v>100</v>
      </c>
      <c r="I162" s="42">
        <v>0</v>
      </c>
      <c r="J162" s="106"/>
      <c r="K162" s="93"/>
    </row>
    <row r="163" spans="1:257" ht="15.75">
      <c r="A163" s="101"/>
      <c r="B163" s="123"/>
      <c r="C163" s="123"/>
      <c r="D163" s="44">
        <v>2023</v>
      </c>
      <c r="E163" s="43">
        <f t="shared" si="21"/>
        <v>100</v>
      </c>
      <c r="F163" s="42">
        <v>0</v>
      </c>
      <c r="G163" s="42">
        <v>0</v>
      </c>
      <c r="H163" s="69">
        <v>100</v>
      </c>
      <c r="I163" s="42">
        <v>0</v>
      </c>
      <c r="J163" s="106"/>
      <c r="K163" s="93"/>
    </row>
    <row r="164" spans="1:257" ht="15.75">
      <c r="A164" s="101"/>
      <c r="B164" s="123"/>
      <c r="C164" s="123"/>
      <c r="D164" s="82">
        <v>2024</v>
      </c>
      <c r="E164" s="43">
        <f t="shared" si="21"/>
        <v>0</v>
      </c>
      <c r="F164" s="42">
        <v>0</v>
      </c>
      <c r="G164" s="42">
        <v>0</v>
      </c>
      <c r="H164" s="69">
        <v>0</v>
      </c>
      <c r="I164" s="42">
        <v>0</v>
      </c>
      <c r="J164" s="106"/>
      <c r="K164" s="93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  <c r="DR164" s="15"/>
      <c r="DS164" s="15"/>
      <c r="DT164" s="15"/>
      <c r="DU164" s="15"/>
      <c r="DV164" s="15"/>
      <c r="DW164" s="15"/>
      <c r="DX164" s="15"/>
      <c r="DY164" s="15"/>
      <c r="DZ164" s="15"/>
      <c r="EA164" s="15"/>
      <c r="EB164" s="15"/>
      <c r="EC164" s="15"/>
      <c r="ED164" s="15"/>
      <c r="EE164" s="15"/>
      <c r="EF164" s="15"/>
      <c r="EG164" s="15"/>
      <c r="EH164" s="15"/>
      <c r="EI164" s="15"/>
      <c r="EJ164" s="15"/>
      <c r="EK164" s="15"/>
      <c r="EL164" s="15"/>
      <c r="EM164" s="15"/>
      <c r="EN164" s="15"/>
      <c r="EO164" s="15"/>
      <c r="EP164" s="15"/>
      <c r="EQ164" s="15"/>
      <c r="ER164" s="15"/>
      <c r="ES164" s="15"/>
      <c r="ET164" s="15"/>
      <c r="EU164" s="15"/>
      <c r="EV164" s="15"/>
      <c r="EW164" s="15"/>
      <c r="EX164" s="15"/>
      <c r="EY164" s="15"/>
      <c r="EZ164" s="15"/>
      <c r="FA164" s="15"/>
      <c r="FB164" s="15"/>
      <c r="FC164" s="15"/>
      <c r="FD164" s="15"/>
      <c r="FE164" s="15"/>
      <c r="FF164" s="15"/>
      <c r="FG164" s="15"/>
      <c r="FH164" s="15"/>
      <c r="FI164" s="15"/>
      <c r="FJ164" s="15"/>
      <c r="FK164" s="15"/>
      <c r="FL164" s="15"/>
      <c r="FM164" s="15"/>
      <c r="FN164" s="15"/>
      <c r="FO164" s="15"/>
      <c r="FP164" s="15"/>
      <c r="FQ164" s="15"/>
      <c r="FR164" s="15"/>
      <c r="FS164" s="15"/>
      <c r="FT164" s="15"/>
      <c r="FU164" s="15"/>
      <c r="FV164" s="15"/>
      <c r="FW164" s="15"/>
      <c r="FX164" s="15"/>
      <c r="FY164" s="15"/>
      <c r="FZ164" s="15"/>
      <c r="GA164" s="15"/>
      <c r="GB164" s="15"/>
      <c r="GC164" s="15"/>
      <c r="GD164" s="15"/>
      <c r="GE164" s="15"/>
      <c r="GF164" s="15"/>
      <c r="GG164" s="15"/>
      <c r="GH164" s="15"/>
      <c r="GI164" s="15"/>
      <c r="GJ164" s="15"/>
      <c r="GK164" s="15"/>
      <c r="GL164" s="15"/>
      <c r="GM164" s="15"/>
      <c r="GN164" s="15"/>
      <c r="GO164" s="15"/>
      <c r="GP164" s="15"/>
      <c r="GQ164" s="15"/>
      <c r="GR164" s="15"/>
      <c r="GS164" s="15"/>
      <c r="GT164" s="15"/>
      <c r="GU164" s="15"/>
      <c r="GV164" s="15"/>
      <c r="GW164" s="15"/>
      <c r="GX164" s="15"/>
      <c r="GY164" s="15"/>
      <c r="GZ164" s="15"/>
      <c r="HA164" s="15"/>
      <c r="HB164" s="15"/>
      <c r="HC164" s="15"/>
      <c r="HD164" s="15"/>
      <c r="HE164" s="15"/>
      <c r="HF164" s="15"/>
      <c r="HG164" s="15"/>
      <c r="HH164" s="15"/>
      <c r="HI164" s="15"/>
      <c r="HJ164" s="15"/>
      <c r="HK164" s="15"/>
      <c r="HL164" s="15"/>
      <c r="HM164" s="15"/>
      <c r="HN164" s="15"/>
      <c r="HO164" s="15"/>
      <c r="HP164" s="15"/>
      <c r="HQ164" s="15"/>
      <c r="HR164" s="15"/>
      <c r="HS164" s="15"/>
      <c r="HT164" s="15"/>
      <c r="HU164" s="15"/>
      <c r="HV164" s="15"/>
      <c r="HW164" s="15"/>
      <c r="HX164" s="15"/>
      <c r="HY164" s="15"/>
      <c r="HZ164" s="15"/>
      <c r="IA164" s="15"/>
      <c r="IB164" s="15"/>
      <c r="IC164" s="15"/>
      <c r="ID164" s="15"/>
      <c r="IE164" s="15"/>
      <c r="IF164" s="15"/>
      <c r="IG164" s="15"/>
      <c r="IH164" s="15"/>
      <c r="II164" s="15"/>
      <c r="IJ164" s="15"/>
      <c r="IK164" s="15"/>
      <c r="IL164" s="15"/>
      <c r="IM164" s="15"/>
      <c r="IN164" s="15"/>
      <c r="IO164" s="15"/>
      <c r="IP164" s="15"/>
      <c r="IQ164" s="15"/>
      <c r="IR164" s="15"/>
      <c r="IS164" s="15"/>
      <c r="IT164" s="15"/>
      <c r="IU164" s="15"/>
      <c r="IV164" s="15"/>
      <c r="IW164" s="15"/>
    </row>
    <row r="165" spans="1:257" ht="15.75">
      <c r="A165" s="101"/>
      <c r="B165" s="123"/>
      <c r="C165" s="123"/>
      <c r="D165" s="82">
        <v>2025</v>
      </c>
      <c r="E165" s="43">
        <f t="shared" si="21"/>
        <v>0</v>
      </c>
      <c r="F165" s="42">
        <v>0</v>
      </c>
      <c r="G165" s="42">
        <v>0</v>
      </c>
      <c r="H165" s="69">
        <v>0</v>
      </c>
      <c r="I165" s="42">
        <v>0</v>
      </c>
      <c r="J165" s="106"/>
      <c r="K165" s="93"/>
    </row>
    <row r="166" spans="1:257" ht="22.5" customHeight="1">
      <c r="A166" s="101" t="s">
        <v>34</v>
      </c>
      <c r="B166" s="123" t="s">
        <v>112</v>
      </c>
      <c r="C166" s="123">
        <v>3</v>
      </c>
      <c r="D166" s="44" t="s">
        <v>15</v>
      </c>
      <c r="E166" s="61">
        <f>SUM(E167:E177)</f>
        <v>23979.599999999999</v>
      </c>
      <c r="F166" s="42">
        <f>SUM(F167:F177)</f>
        <v>17879.900000000001</v>
      </c>
      <c r="G166" s="42">
        <f>SUM(G167:G177)</f>
        <v>2912.2999999999997</v>
      </c>
      <c r="H166" s="69">
        <f>SUM(H167:H177)</f>
        <v>3187.4</v>
      </c>
      <c r="I166" s="42">
        <f>SUM(I167:I177)</f>
        <v>0</v>
      </c>
      <c r="J166" s="125" t="s">
        <v>113</v>
      </c>
      <c r="K166" s="93"/>
      <c r="L166" s="98"/>
      <c r="M166" s="99"/>
    </row>
    <row r="167" spans="1:257" ht="22.5" customHeight="1">
      <c r="A167" s="101"/>
      <c r="B167" s="123"/>
      <c r="C167" s="123"/>
      <c r="D167" s="44">
        <v>2015</v>
      </c>
      <c r="E167" s="43">
        <f>SUM(F167:I167)</f>
        <v>0</v>
      </c>
      <c r="F167" s="42">
        <v>0</v>
      </c>
      <c r="G167" s="42">
        <v>0</v>
      </c>
      <c r="H167" s="69">
        <v>0</v>
      </c>
      <c r="I167" s="42">
        <v>0</v>
      </c>
      <c r="J167" s="125"/>
      <c r="K167" s="93"/>
      <c r="L167" s="98"/>
      <c r="M167" s="99"/>
    </row>
    <row r="168" spans="1:257" ht="22.5" customHeight="1">
      <c r="A168" s="101"/>
      <c r="B168" s="123"/>
      <c r="C168" s="123"/>
      <c r="D168" s="44">
        <v>2016</v>
      </c>
      <c r="E168" s="43">
        <f t="shared" ref="E168:E177" si="22">SUM(F168:I168)</f>
        <v>0</v>
      </c>
      <c r="F168" s="42">
        <v>0</v>
      </c>
      <c r="G168" s="42">
        <v>0</v>
      </c>
      <c r="H168" s="69">
        <v>0</v>
      </c>
      <c r="I168" s="42">
        <v>0</v>
      </c>
      <c r="J168" s="125"/>
      <c r="K168" s="93"/>
      <c r="L168" s="98"/>
      <c r="M168" s="99"/>
    </row>
    <row r="169" spans="1:257" ht="22.5" customHeight="1">
      <c r="A169" s="101"/>
      <c r="B169" s="123"/>
      <c r="C169" s="123"/>
      <c r="D169" s="44">
        <v>2017</v>
      </c>
      <c r="E169" s="43">
        <f t="shared" si="22"/>
        <v>0</v>
      </c>
      <c r="F169" s="42">
        <v>0</v>
      </c>
      <c r="G169" s="42">
        <v>0</v>
      </c>
      <c r="H169" s="69">
        <v>0</v>
      </c>
      <c r="I169" s="42">
        <v>0</v>
      </c>
      <c r="J169" s="125"/>
      <c r="K169" s="93"/>
      <c r="L169" s="98"/>
      <c r="M169" s="99"/>
    </row>
    <row r="170" spans="1:257" ht="22.5" customHeight="1">
      <c r="A170" s="101"/>
      <c r="B170" s="123"/>
      <c r="C170" s="123"/>
      <c r="D170" s="44">
        <v>2018</v>
      </c>
      <c r="E170" s="43">
        <f t="shared" si="22"/>
        <v>0</v>
      </c>
      <c r="F170" s="42">
        <v>0</v>
      </c>
      <c r="G170" s="42">
        <v>0</v>
      </c>
      <c r="H170" s="69">
        <v>0</v>
      </c>
      <c r="I170" s="42">
        <v>0</v>
      </c>
      <c r="J170" s="125"/>
      <c r="K170" s="93"/>
      <c r="L170" s="98"/>
      <c r="M170" s="99"/>
    </row>
    <row r="171" spans="1:257" ht="22.5" customHeight="1">
      <c r="A171" s="101"/>
      <c r="B171" s="123"/>
      <c r="C171" s="123"/>
      <c r="D171" s="44">
        <v>2019</v>
      </c>
      <c r="E171" s="43">
        <f t="shared" si="22"/>
        <v>0</v>
      </c>
      <c r="F171" s="42">
        <v>0</v>
      </c>
      <c r="G171" s="42">
        <v>0</v>
      </c>
      <c r="H171" s="69">
        <f>500-500</f>
        <v>0</v>
      </c>
      <c r="I171" s="42">
        <v>0</v>
      </c>
      <c r="J171" s="125"/>
      <c r="K171" s="93"/>
      <c r="L171" s="98"/>
      <c r="M171" s="99"/>
    </row>
    <row r="172" spans="1:257" ht="22.5" customHeight="1">
      <c r="A172" s="101"/>
      <c r="B172" s="123"/>
      <c r="C172" s="123"/>
      <c r="D172" s="44">
        <v>2020</v>
      </c>
      <c r="E172" s="43">
        <f t="shared" si="22"/>
        <v>8224</v>
      </c>
      <c r="F172" s="39">
        <v>6808</v>
      </c>
      <c r="G172" s="39">
        <f>7400-6808</f>
        <v>592</v>
      </c>
      <c r="H172" s="69">
        <v>824</v>
      </c>
      <c r="I172" s="42">
        <v>0</v>
      </c>
      <c r="J172" s="125"/>
      <c r="K172" s="93"/>
      <c r="L172" s="98"/>
      <c r="M172" s="99"/>
    </row>
    <row r="173" spans="1:257" ht="22.5" customHeight="1">
      <c r="A173" s="101"/>
      <c r="B173" s="123"/>
      <c r="C173" s="123"/>
      <c r="D173" s="44">
        <v>2021</v>
      </c>
      <c r="E173" s="43">
        <f t="shared" si="22"/>
        <v>0</v>
      </c>
      <c r="F173" s="42">
        <v>0</v>
      </c>
      <c r="G173" s="42">
        <v>0</v>
      </c>
      <c r="H173" s="69">
        <v>0</v>
      </c>
      <c r="I173" s="42">
        <v>0</v>
      </c>
      <c r="J173" s="125"/>
      <c r="K173" s="93"/>
      <c r="L173" s="98"/>
      <c r="M173" s="99"/>
    </row>
    <row r="174" spans="1:257" ht="22.5" customHeight="1">
      <c r="A174" s="101"/>
      <c r="B174" s="123"/>
      <c r="C174" s="123"/>
      <c r="D174" s="44">
        <v>2022</v>
      </c>
      <c r="E174" s="43">
        <f t="shared" si="22"/>
        <v>0</v>
      </c>
      <c r="F174" s="42">
        <v>0</v>
      </c>
      <c r="G174" s="42">
        <v>0</v>
      </c>
      <c r="H174" s="69">
        <v>0</v>
      </c>
      <c r="I174" s="42">
        <v>0</v>
      </c>
      <c r="J174" s="125"/>
      <c r="K174" s="93"/>
      <c r="L174" s="98"/>
      <c r="M174" s="99"/>
    </row>
    <row r="175" spans="1:257" ht="22.5" customHeight="1">
      <c r="A175" s="101"/>
      <c r="B175" s="123"/>
      <c r="C175" s="123"/>
      <c r="D175" s="44">
        <v>2023</v>
      </c>
      <c r="E175" s="43">
        <f t="shared" si="22"/>
        <v>10495.199999999999</v>
      </c>
      <c r="F175" s="87">
        <v>6958.3</v>
      </c>
      <c r="G175" s="87">
        <v>1962.6</v>
      </c>
      <c r="H175" s="88">
        <v>1574.3</v>
      </c>
      <c r="I175" s="42">
        <v>0</v>
      </c>
      <c r="J175" s="125"/>
      <c r="K175" s="93"/>
      <c r="L175" s="98"/>
      <c r="M175" s="99"/>
    </row>
    <row r="176" spans="1:257" ht="22.5" customHeight="1">
      <c r="A176" s="101"/>
      <c r="B176" s="123"/>
      <c r="C176" s="123"/>
      <c r="D176" s="82">
        <v>2024</v>
      </c>
      <c r="E176" s="43">
        <f t="shared" si="22"/>
        <v>5260.4000000000005</v>
      </c>
      <c r="F176" s="42">
        <v>4113.6000000000004</v>
      </c>
      <c r="G176" s="42">
        <v>357.7</v>
      </c>
      <c r="H176" s="39">
        <v>789.1</v>
      </c>
      <c r="I176" s="42">
        <v>0</v>
      </c>
      <c r="J176" s="125"/>
      <c r="K176" s="93"/>
      <c r="L176" s="98"/>
      <c r="M176" s="99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  <c r="DQ176" s="15"/>
      <c r="DR176" s="15"/>
      <c r="DS176" s="15"/>
      <c r="DT176" s="15"/>
      <c r="DU176" s="15"/>
      <c r="DV176" s="15"/>
      <c r="DW176" s="15"/>
      <c r="DX176" s="15"/>
      <c r="DY176" s="15"/>
      <c r="DZ176" s="15"/>
      <c r="EA176" s="15"/>
      <c r="EB176" s="15"/>
      <c r="EC176" s="15"/>
      <c r="ED176" s="15"/>
      <c r="EE176" s="15"/>
      <c r="EF176" s="15"/>
      <c r="EG176" s="15"/>
      <c r="EH176" s="15"/>
      <c r="EI176" s="15"/>
      <c r="EJ176" s="15"/>
      <c r="EK176" s="15"/>
      <c r="EL176" s="15"/>
      <c r="EM176" s="15"/>
      <c r="EN176" s="15"/>
      <c r="EO176" s="15"/>
      <c r="EP176" s="15"/>
      <c r="EQ176" s="15"/>
      <c r="ER176" s="15"/>
      <c r="ES176" s="15"/>
      <c r="ET176" s="15"/>
      <c r="EU176" s="15"/>
      <c r="EV176" s="15"/>
      <c r="EW176" s="15"/>
      <c r="EX176" s="15"/>
      <c r="EY176" s="15"/>
      <c r="EZ176" s="15"/>
      <c r="FA176" s="15"/>
      <c r="FB176" s="15"/>
      <c r="FC176" s="15"/>
      <c r="FD176" s="15"/>
      <c r="FE176" s="15"/>
      <c r="FF176" s="15"/>
      <c r="FG176" s="15"/>
      <c r="FH176" s="15"/>
      <c r="FI176" s="15"/>
      <c r="FJ176" s="15"/>
      <c r="FK176" s="15"/>
      <c r="FL176" s="15"/>
      <c r="FM176" s="15"/>
      <c r="FN176" s="15"/>
      <c r="FO176" s="15"/>
      <c r="FP176" s="15"/>
      <c r="FQ176" s="15"/>
      <c r="FR176" s="15"/>
      <c r="FS176" s="15"/>
      <c r="FT176" s="15"/>
      <c r="FU176" s="15"/>
      <c r="FV176" s="15"/>
      <c r="FW176" s="15"/>
      <c r="FX176" s="15"/>
      <c r="FY176" s="15"/>
      <c r="FZ176" s="15"/>
      <c r="GA176" s="15"/>
      <c r="GB176" s="15"/>
      <c r="GC176" s="15"/>
      <c r="GD176" s="15"/>
      <c r="GE176" s="15"/>
      <c r="GF176" s="15"/>
      <c r="GG176" s="15"/>
      <c r="GH176" s="15"/>
      <c r="GI176" s="15"/>
      <c r="GJ176" s="15"/>
      <c r="GK176" s="15"/>
      <c r="GL176" s="15"/>
      <c r="GM176" s="15"/>
      <c r="GN176" s="15"/>
      <c r="GO176" s="15"/>
      <c r="GP176" s="15"/>
      <c r="GQ176" s="15"/>
      <c r="GR176" s="15"/>
      <c r="GS176" s="15"/>
      <c r="GT176" s="15"/>
      <c r="GU176" s="15"/>
      <c r="GV176" s="15"/>
      <c r="GW176" s="15"/>
      <c r="GX176" s="15"/>
      <c r="GY176" s="15"/>
      <c r="GZ176" s="15"/>
      <c r="HA176" s="15"/>
      <c r="HB176" s="15"/>
      <c r="HC176" s="15"/>
      <c r="HD176" s="15"/>
      <c r="HE176" s="15"/>
      <c r="HF176" s="15"/>
      <c r="HG176" s="15"/>
      <c r="HH176" s="15"/>
      <c r="HI176" s="15"/>
      <c r="HJ176" s="15"/>
      <c r="HK176" s="15"/>
      <c r="HL176" s="15"/>
      <c r="HM176" s="15"/>
      <c r="HN176" s="15"/>
      <c r="HO176" s="15"/>
      <c r="HP176" s="15"/>
      <c r="HQ176" s="15"/>
      <c r="HR176" s="15"/>
      <c r="HS176" s="15"/>
      <c r="HT176" s="15"/>
      <c r="HU176" s="15"/>
      <c r="HV176" s="15"/>
      <c r="HW176" s="15"/>
      <c r="HX176" s="15"/>
      <c r="HY176" s="15"/>
      <c r="HZ176" s="15"/>
      <c r="IA176" s="15"/>
      <c r="IB176" s="15"/>
      <c r="IC176" s="15"/>
      <c r="ID176" s="15"/>
      <c r="IE176" s="15"/>
      <c r="IF176" s="15"/>
      <c r="IG176" s="15"/>
      <c r="IH176" s="15"/>
      <c r="II176" s="15"/>
      <c r="IJ176" s="15"/>
      <c r="IK176" s="15"/>
      <c r="IL176" s="15"/>
      <c r="IM176" s="15"/>
      <c r="IN176" s="15"/>
      <c r="IO176" s="15"/>
      <c r="IP176" s="15"/>
      <c r="IQ176" s="15"/>
      <c r="IR176" s="15"/>
      <c r="IS176" s="15"/>
      <c r="IT176" s="15"/>
      <c r="IU176" s="15"/>
      <c r="IV176" s="15"/>
      <c r="IW176" s="15"/>
    </row>
    <row r="177" spans="1:257" ht="22.5" customHeight="1">
      <c r="A177" s="101"/>
      <c r="B177" s="123"/>
      <c r="C177" s="123"/>
      <c r="D177" s="82">
        <v>2025</v>
      </c>
      <c r="E177" s="43">
        <f t="shared" si="22"/>
        <v>0</v>
      </c>
      <c r="F177" s="42">
        <v>0</v>
      </c>
      <c r="G177" s="42">
        <v>0</v>
      </c>
      <c r="H177" s="69">
        <v>0</v>
      </c>
      <c r="I177" s="42">
        <v>0</v>
      </c>
      <c r="J177" s="125"/>
      <c r="K177" s="93"/>
      <c r="L177" s="98"/>
      <c r="M177" s="99"/>
    </row>
    <row r="178" spans="1:257" ht="15.75">
      <c r="A178" s="101" t="s">
        <v>35</v>
      </c>
      <c r="B178" s="106" t="s">
        <v>36</v>
      </c>
      <c r="C178" s="106"/>
      <c r="D178" s="44" t="s">
        <v>15</v>
      </c>
      <c r="E178" s="61">
        <f>SUM(E179:E189)</f>
        <v>51036.500000000007</v>
      </c>
      <c r="F178" s="42">
        <f>SUM(F179:F189)</f>
        <v>2178</v>
      </c>
      <c r="G178" s="42">
        <f>SUM(G179:G189)</f>
        <v>4841.3999999999987</v>
      </c>
      <c r="H178" s="69">
        <f>SUM(H179:H189)</f>
        <v>44015.9</v>
      </c>
      <c r="I178" s="42">
        <f>SUM(I179:I189)</f>
        <v>1.2</v>
      </c>
      <c r="J178" s="95" t="s">
        <v>110</v>
      </c>
      <c r="K178" s="93" t="s">
        <v>80</v>
      </c>
    </row>
    <row r="179" spans="1:257" ht="15.75">
      <c r="A179" s="101"/>
      <c r="B179" s="106"/>
      <c r="C179" s="106"/>
      <c r="D179" s="44">
        <v>2015</v>
      </c>
      <c r="E179" s="43">
        <f>SUM(F179:I179)</f>
        <v>3020.2</v>
      </c>
      <c r="F179" s="51">
        <f t="shared" ref="F179:H182" si="23">F191+F227+F239+F251+F263+F275+F287+F311+F299</f>
        <v>55</v>
      </c>
      <c r="G179" s="51">
        <f t="shared" si="23"/>
        <v>639.70000000000005</v>
      </c>
      <c r="H179" s="70">
        <f t="shared" si="23"/>
        <v>2324.2999999999997</v>
      </c>
      <c r="I179" s="51">
        <f>I191+I227+I239+I251+I263+I275+I287+I311</f>
        <v>1.2</v>
      </c>
      <c r="J179" s="96"/>
      <c r="K179" s="93"/>
    </row>
    <row r="180" spans="1:257" ht="15.75">
      <c r="A180" s="101"/>
      <c r="B180" s="106"/>
      <c r="C180" s="106"/>
      <c r="D180" s="44">
        <v>2016</v>
      </c>
      <c r="E180" s="43">
        <f t="shared" ref="E180:E189" si="24">SUM(F180:I180)</f>
        <v>2987.2</v>
      </c>
      <c r="F180" s="51">
        <f t="shared" si="23"/>
        <v>56</v>
      </c>
      <c r="G180" s="51">
        <f t="shared" si="23"/>
        <v>553.1</v>
      </c>
      <c r="H180" s="70">
        <f t="shared" si="23"/>
        <v>2378.1</v>
      </c>
      <c r="I180" s="51">
        <f>I192+I228+I240+I252+I264+I276+I288+I312</f>
        <v>0</v>
      </c>
      <c r="J180" s="96"/>
      <c r="K180" s="93"/>
    </row>
    <row r="181" spans="1:257" ht="15.75">
      <c r="A181" s="101"/>
      <c r="B181" s="106"/>
      <c r="C181" s="106"/>
      <c r="D181" s="44">
        <v>2017</v>
      </c>
      <c r="E181" s="43">
        <f t="shared" si="24"/>
        <v>3621.6</v>
      </c>
      <c r="F181" s="51">
        <f t="shared" si="23"/>
        <v>60.8</v>
      </c>
      <c r="G181" s="51">
        <f t="shared" si="23"/>
        <v>1153.7</v>
      </c>
      <c r="H181" s="70">
        <f t="shared" si="23"/>
        <v>2407.1</v>
      </c>
      <c r="I181" s="51">
        <f>I193+I229+I241+I253+I265+I277+I289+I313</f>
        <v>0</v>
      </c>
      <c r="J181" s="96"/>
      <c r="K181" s="93"/>
    </row>
    <row r="182" spans="1:257" ht="15.75">
      <c r="A182" s="101"/>
      <c r="B182" s="106"/>
      <c r="C182" s="106"/>
      <c r="D182" s="44">
        <v>2018</v>
      </c>
      <c r="E182" s="43">
        <f t="shared" si="24"/>
        <v>4347.7999999999993</v>
      </c>
      <c r="F182" s="51">
        <f t="shared" si="23"/>
        <v>55.8</v>
      </c>
      <c r="G182" s="51">
        <f t="shared" si="23"/>
        <v>1853.8999999999999</v>
      </c>
      <c r="H182" s="70">
        <f t="shared" si="23"/>
        <v>2438.0999999999995</v>
      </c>
      <c r="I182" s="51">
        <f>I194+I230+I242+I254+I266+I278+I290+I314</f>
        <v>0</v>
      </c>
      <c r="J182" s="96"/>
      <c r="K182" s="93"/>
    </row>
    <row r="183" spans="1:257" ht="15.75">
      <c r="A183" s="101"/>
      <c r="B183" s="106"/>
      <c r="C183" s="106"/>
      <c r="D183" s="44">
        <v>2019</v>
      </c>
      <c r="E183" s="43">
        <f t="shared" si="24"/>
        <v>4498</v>
      </c>
      <c r="F183" s="51">
        <f t="shared" ref="F183:H189" si="25">F195+F231+F243+F255+F267+F279+F291+F315+F303</f>
        <v>55.8</v>
      </c>
      <c r="G183" s="51">
        <f t="shared" si="25"/>
        <v>17.600000000000001</v>
      </c>
      <c r="H183" s="70">
        <f t="shared" si="25"/>
        <v>4424.6000000000004</v>
      </c>
      <c r="I183" s="51">
        <f t="shared" ref="I183:I189" si="26">I195+I231+I243+I255+I267+I279+I291+I315</f>
        <v>0</v>
      </c>
      <c r="J183" s="96"/>
      <c r="K183" s="93"/>
    </row>
    <row r="184" spans="1:257" ht="15.75">
      <c r="A184" s="101"/>
      <c r="B184" s="106"/>
      <c r="C184" s="106"/>
      <c r="D184" s="44">
        <v>2020</v>
      </c>
      <c r="E184" s="43">
        <f t="shared" si="24"/>
        <v>4541.7</v>
      </c>
      <c r="F184" s="51">
        <f t="shared" si="25"/>
        <v>0</v>
      </c>
      <c r="G184" s="51">
        <f t="shared" si="25"/>
        <v>73.400000000000006</v>
      </c>
      <c r="H184" s="70">
        <f t="shared" si="25"/>
        <v>4468.3</v>
      </c>
      <c r="I184" s="51">
        <f t="shared" si="26"/>
        <v>0</v>
      </c>
      <c r="J184" s="96"/>
      <c r="K184" s="93"/>
    </row>
    <row r="185" spans="1:257" ht="15.75">
      <c r="A185" s="101"/>
      <c r="B185" s="106"/>
      <c r="C185" s="106"/>
      <c r="D185" s="44">
        <v>2021</v>
      </c>
      <c r="E185" s="43">
        <f t="shared" si="24"/>
        <v>5087.6000000000004</v>
      </c>
      <c r="F185" s="51">
        <f t="shared" si="25"/>
        <v>466.9</v>
      </c>
      <c r="G185" s="51">
        <f t="shared" si="25"/>
        <v>147.4</v>
      </c>
      <c r="H185" s="70">
        <f t="shared" si="25"/>
        <v>4473.3</v>
      </c>
      <c r="I185" s="51">
        <f t="shared" si="26"/>
        <v>0</v>
      </c>
      <c r="J185" s="96"/>
      <c r="K185" s="93"/>
    </row>
    <row r="186" spans="1:257" ht="15.75">
      <c r="A186" s="101"/>
      <c r="B186" s="106"/>
      <c r="C186" s="106"/>
      <c r="D186" s="44">
        <v>2022</v>
      </c>
      <c r="E186" s="43">
        <f t="shared" si="24"/>
        <v>5354.9</v>
      </c>
      <c r="F186" s="51">
        <f t="shared" si="25"/>
        <v>475.9</v>
      </c>
      <c r="G186" s="51">
        <f t="shared" si="25"/>
        <v>134.19999999999999</v>
      </c>
      <c r="H186" s="70">
        <f t="shared" si="25"/>
        <v>4744.7999999999993</v>
      </c>
      <c r="I186" s="51">
        <f t="shared" si="26"/>
        <v>0</v>
      </c>
      <c r="J186" s="96"/>
      <c r="K186" s="93"/>
    </row>
    <row r="187" spans="1:257" ht="15.75">
      <c r="A187" s="101"/>
      <c r="B187" s="106"/>
      <c r="C187" s="106"/>
      <c r="D187" s="44">
        <v>2023</v>
      </c>
      <c r="E187" s="43">
        <f t="shared" si="24"/>
        <v>6062.7999999999993</v>
      </c>
      <c r="F187" s="51">
        <f t="shared" si="25"/>
        <v>475.9</v>
      </c>
      <c r="G187" s="51">
        <f t="shared" si="25"/>
        <v>134.19999999999999</v>
      </c>
      <c r="H187" s="70">
        <f t="shared" si="25"/>
        <v>5452.7</v>
      </c>
      <c r="I187" s="51">
        <f t="shared" si="26"/>
        <v>0</v>
      </c>
      <c r="J187" s="96"/>
      <c r="K187" s="93"/>
    </row>
    <row r="188" spans="1:257" ht="15.75">
      <c r="A188" s="101"/>
      <c r="B188" s="106"/>
      <c r="C188" s="106"/>
      <c r="D188" s="82">
        <v>2024</v>
      </c>
      <c r="E188" s="43">
        <f t="shared" si="24"/>
        <v>6093.9</v>
      </c>
      <c r="F188" s="51">
        <f t="shared" si="25"/>
        <v>475.9</v>
      </c>
      <c r="G188" s="51">
        <f t="shared" si="25"/>
        <v>134.19999999999999</v>
      </c>
      <c r="H188" s="70">
        <f t="shared" si="25"/>
        <v>5483.8</v>
      </c>
      <c r="I188" s="51">
        <f t="shared" si="26"/>
        <v>0</v>
      </c>
      <c r="J188" s="96"/>
      <c r="K188" s="93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  <c r="DQ188" s="15"/>
      <c r="DR188" s="15"/>
      <c r="DS188" s="15"/>
      <c r="DT188" s="15"/>
      <c r="DU188" s="15"/>
      <c r="DV188" s="15"/>
      <c r="DW188" s="15"/>
      <c r="DX188" s="15"/>
      <c r="DY188" s="15"/>
      <c r="DZ188" s="15"/>
      <c r="EA188" s="15"/>
      <c r="EB188" s="15"/>
      <c r="EC188" s="15"/>
      <c r="ED188" s="15"/>
      <c r="EE188" s="15"/>
      <c r="EF188" s="15"/>
      <c r="EG188" s="15"/>
      <c r="EH188" s="15"/>
      <c r="EI188" s="15"/>
      <c r="EJ188" s="15"/>
      <c r="EK188" s="15"/>
      <c r="EL188" s="15"/>
      <c r="EM188" s="15"/>
      <c r="EN188" s="15"/>
      <c r="EO188" s="15"/>
      <c r="EP188" s="15"/>
      <c r="EQ188" s="15"/>
      <c r="ER188" s="15"/>
      <c r="ES188" s="15"/>
      <c r="ET188" s="15"/>
      <c r="EU188" s="15"/>
      <c r="EV188" s="15"/>
      <c r="EW188" s="15"/>
      <c r="EX188" s="15"/>
      <c r="EY188" s="15"/>
      <c r="EZ188" s="15"/>
      <c r="FA188" s="15"/>
      <c r="FB188" s="15"/>
      <c r="FC188" s="15"/>
      <c r="FD188" s="15"/>
      <c r="FE188" s="15"/>
      <c r="FF188" s="15"/>
      <c r="FG188" s="15"/>
      <c r="FH188" s="15"/>
      <c r="FI188" s="15"/>
      <c r="FJ188" s="15"/>
      <c r="FK188" s="15"/>
      <c r="FL188" s="15"/>
      <c r="FM188" s="15"/>
      <c r="FN188" s="15"/>
      <c r="FO188" s="15"/>
      <c r="FP188" s="15"/>
      <c r="FQ188" s="15"/>
      <c r="FR188" s="15"/>
      <c r="FS188" s="15"/>
      <c r="FT188" s="15"/>
      <c r="FU188" s="15"/>
      <c r="FV188" s="15"/>
      <c r="FW188" s="15"/>
      <c r="FX188" s="15"/>
      <c r="FY188" s="15"/>
      <c r="FZ188" s="15"/>
      <c r="GA188" s="15"/>
      <c r="GB188" s="15"/>
      <c r="GC188" s="15"/>
      <c r="GD188" s="15"/>
      <c r="GE188" s="15"/>
      <c r="GF188" s="15"/>
      <c r="GG188" s="15"/>
      <c r="GH188" s="15"/>
      <c r="GI188" s="15"/>
      <c r="GJ188" s="15"/>
      <c r="GK188" s="15"/>
      <c r="GL188" s="15"/>
      <c r="GM188" s="15"/>
      <c r="GN188" s="15"/>
      <c r="GO188" s="15"/>
      <c r="GP188" s="15"/>
      <c r="GQ188" s="15"/>
      <c r="GR188" s="15"/>
      <c r="GS188" s="15"/>
      <c r="GT188" s="15"/>
      <c r="GU188" s="15"/>
      <c r="GV188" s="15"/>
      <c r="GW188" s="15"/>
      <c r="GX188" s="15"/>
      <c r="GY188" s="15"/>
      <c r="GZ188" s="15"/>
      <c r="HA188" s="15"/>
      <c r="HB188" s="15"/>
      <c r="HC188" s="15"/>
      <c r="HD188" s="15"/>
      <c r="HE188" s="15"/>
      <c r="HF188" s="15"/>
      <c r="HG188" s="15"/>
      <c r="HH188" s="15"/>
      <c r="HI188" s="15"/>
      <c r="HJ188" s="15"/>
      <c r="HK188" s="15"/>
      <c r="HL188" s="15"/>
      <c r="HM188" s="15"/>
      <c r="HN188" s="15"/>
      <c r="HO188" s="15"/>
      <c r="HP188" s="15"/>
      <c r="HQ188" s="15"/>
      <c r="HR188" s="15"/>
      <c r="HS188" s="15"/>
      <c r="HT188" s="15"/>
      <c r="HU188" s="15"/>
      <c r="HV188" s="15"/>
      <c r="HW188" s="15"/>
      <c r="HX188" s="15"/>
      <c r="HY188" s="15"/>
      <c r="HZ188" s="15"/>
      <c r="IA188" s="15"/>
      <c r="IB188" s="15"/>
      <c r="IC188" s="15"/>
      <c r="ID188" s="15"/>
      <c r="IE188" s="15"/>
      <c r="IF188" s="15"/>
      <c r="IG188" s="15"/>
      <c r="IH188" s="15"/>
      <c r="II188" s="15"/>
      <c r="IJ188" s="15"/>
      <c r="IK188" s="15"/>
      <c r="IL188" s="15"/>
      <c r="IM188" s="15"/>
      <c r="IN188" s="15"/>
      <c r="IO188" s="15"/>
      <c r="IP188" s="15"/>
      <c r="IQ188" s="15"/>
      <c r="IR188" s="15"/>
      <c r="IS188" s="15"/>
      <c r="IT188" s="15"/>
      <c r="IU188" s="15"/>
      <c r="IV188" s="15"/>
      <c r="IW188" s="15"/>
    </row>
    <row r="189" spans="1:257" ht="15.75">
      <c r="A189" s="101"/>
      <c r="B189" s="106"/>
      <c r="C189" s="106"/>
      <c r="D189" s="82">
        <v>2025</v>
      </c>
      <c r="E189" s="43">
        <f t="shared" si="24"/>
        <v>5420.8</v>
      </c>
      <c r="F189" s="51">
        <f t="shared" si="25"/>
        <v>0</v>
      </c>
      <c r="G189" s="51">
        <f t="shared" si="25"/>
        <v>0</v>
      </c>
      <c r="H189" s="70">
        <f t="shared" si="25"/>
        <v>5420.8</v>
      </c>
      <c r="I189" s="51">
        <f t="shared" si="26"/>
        <v>0</v>
      </c>
      <c r="J189" s="96"/>
      <c r="K189" s="93"/>
    </row>
    <row r="190" spans="1:257" ht="15.75">
      <c r="A190" s="101" t="s">
        <v>37</v>
      </c>
      <c r="B190" s="123" t="s">
        <v>38</v>
      </c>
      <c r="C190" s="123"/>
      <c r="D190" s="44" t="s">
        <v>15</v>
      </c>
      <c r="E190" s="61">
        <f>SUM(E191:E201)</f>
        <v>42395.199999999997</v>
      </c>
      <c r="F190" s="51">
        <f>SUM(F191:F201)</f>
        <v>0</v>
      </c>
      <c r="G190" s="51">
        <f>SUM(G191:G201)</f>
        <v>1192.8000000000002</v>
      </c>
      <c r="H190" s="70">
        <f>SUM(H191:H201)</f>
        <v>41201.200000000004</v>
      </c>
      <c r="I190" s="51">
        <f>SUM(I191:I201)</f>
        <v>1.2</v>
      </c>
      <c r="J190" s="95" t="s">
        <v>101</v>
      </c>
      <c r="K190" s="93"/>
    </row>
    <row r="191" spans="1:257" ht="15.75">
      <c r="A191" s="101"/>
      <c r="B191" s="123"/>
      <c r="C191" s="123"/>
      <c r="D191" s="44">
        <v>2015</v>
      </c>
      <c r="E191" s="43">
        <f>SUM(F191:I191)</f>
        <v>2859</v>
      </c>
      <c r="F191" s="51">
        <f t="shared" ref="F191:I195" si="27">F203+F215</f>
        <v>0</v>
      </c>
      <c r="G191" s="51">
        <f t="shared" si="27"/>
        <v>639.70000000000005</v>
      </c>
      <c r="H191" s="70">
        <f t="shared" si="27"/>
        <v>2218.1</v>
      </c>
      <c r="I191" s="51">
        <f t="shared" si="27"/>
        <v>1.2</v>
      </c>
      <c r="J191" s="96"/>
      <c r="K191" s="93"/>
    </row>
    <row r="192" spans="1:257" ht="15.75">
      <c r="A192" s="101"/>
      <c r="B192" s="123"/>
      <c r="C192" s="123"/>
      <c r="D192" s="44">
        <v>2016</v>
      </c>
      <c r="E192" s="43">
        <f t="shared" ref="E192:E201" si="28">SUM(F192:I192)</f>
        <v>2824.1</v>
      </c>
      <c r="F192" s="51">
        <f t="shared" si="27"/>
        <v>0</v>
      </c>
      <c r="G192" s="51">
        <f t="shared" si="27"/>
        <v>553.1</v>
      </c>
      <c r="H192" s="70">
        <f t="shared" si="27"/>
        <v>2271</v>
      </c>
      <c r="I192" s="51">
        <f t="shared" si="27"/>
        <v>0</v>
      </c>
      <c r="J192" s="96"/>
      <c r="K192" s="93"/>
    </row>
    <row r="193" spans="1:257" ht="15.75">
      <c r="A193" s="101"/>
      <c r="B193" s="123"/>
      <c r="C193" s="123"/>
      <c r="D193" s="44">
        <v>2017</v>
      </c>
      <c r="E193" s="43">
        <f t="shared" si="28"/>
        <v>1577.6</v>
      </c>
      <c r="F193" s="51">
        <f t="shared" si="27"/>
        <v>0</v>
      </c>
      <c r="G193" s="51">
        <f t="shared" si="27"/>
        <v>0</v>
      </c>
      <c r="H193" s="70">
        <f t="shared" si="27"/>
        <v>1577.6</v>
      </c>
      <c r="I193" s="51">
        <f t="shared" si="27"/>
        <v>0</v>
      </c>
      <c r="J193" s="96"/>
      <c r="K193" s="93"/>
    </row>
    <row r="194" spans="1:257" ht="15.75">
      <c r="A194" s="101"/>
      <c r="B194" s="123"/>
      <c r="C194" s="123"/>
      <c r="D194" s="44">
        <v>2018</v>
      </c>
      <c r="E194" s="43">
        <f t="shared" si="28"/>
        <v>1799.8</v>
      </c>
      <c r="F194" s="51">
        <f t="shared" si="27"/>
        <v>0</v>
      </c>
      <c r="G194" s="51">
        <f t="shared" si="27"/>
        <v>0</v>
      </c>
      <c r="H194" s="70">
        <f t="shared" si="27"/>
        <v>1799.8</v>
      </c>
      <c r="I194" s="51">
        <f t="shared" si="27"/>
        <v>0</v>
      </c>
      <c r="J194" s="96"/>
      <c r="K194" s="93"/>
    </row>
    <row r="195" spans="1:257" ht="15.75">
      <c r="A195" s="101"/>
      <c r="B195" s="123"/>
      <c r="C195" s="123"/>
      <c r="D195" s="44">
        <v>2019</v>
      </c>
      <c r="E195" s="43">
        <f t="shared" si="28"/>
        <v>4316.3</v>
      </c>
      <c r="F195" s="51">
        <f t="shared" si="27"/>
        <v>0</v>
      </c>
      <c r="G195" s="51">
        <f t="shared" si="27"/>
        <v>0</v>
      </c>
      <c r="H195" s="70">
        <f t="shared" si="27"/>
        <v>4316.3</v>
      </c>
      <c r="I195" s="51">
        <f t="shared" si="27"/>
        <v>0</v>
      </c>
      <c r="J195" s="96"/>
      <c r="K195" s="93"/>
    </row>
    <row r="196" spans="1:257" ht="15.75">
      <c r="A196" s="101"/>
      <c r="B196" s="123"/>
      <c r="C196" s="123"/>
      <c r="D196" s="44">
        <v>2020</v>
      </c>
      <c r="E196" s="43">
        <f t="shared" si="28"/>
        <v>4360</v>
      </c>
      <c r="F196" s="51">
        <f t="shared" ref="F196:I201" si="29">F208+F220</f>
        <v>0</v>
      </c>
      <c r="G196" s="51">
        <f t="shared" si="29"/>
        <v>0</v>
      </c>
      <c r="H196" s="70">
        <f t="shared" si="29"/>
        <v>4360</v>
      </c>
      <c r="I196" s="51">
        <f t="shared" si="29"/>
        <v>0</v>
      </c>
      <c r="J196" s="96"/>
      <c r="K196" s="93"/>
    </row>
    <row r="197" spans="1:257" ht="15.75">
      <c r="A197" s="101"/>
      <c r="B197" s="123"/>
      <c r="C197" s="123"/>
      <c r="D197" s="44">
        <v>2021</v>
      </c>
      <c r="E197" s="43">
        <f t="shared" si="28"/>
        <v>4214.8999999999996</v>
      </c>
      <c r="F197" s="51">
        <f t="shared" si="29"/>
        <v>0</v>
      </c>
      <c r="G197" s="51">
        <f t="shared" si="29"/>
        <v>0</v>
      </c>
      <c r="H197" s="70">
        <f t="shared" si="29"/>
        <v>4214.8999999999996</v>
      </c>
      <c r="I197" s="51">
        <f t="shared" si="29"/>
        <v>0</v>
      </c>
      <c r="J197" s="96"/>
      <c r="K197" s="93"/>
    </row>
    <row r="198" spans="1:257" ht="15.75">
      <c r="A198" s="101"/>
      <c r="B198" s="123"/>
      <c r="C198" s="123"/>
      <c r="D198" s="44">
        <v>2022</v>
      </c>
      <c r="E198" s="43">
        <f t="shared" si="28"/>
        <v>4549.2</v>
      </c>
      <c r="F198" s="51">
        <f t="shared" si="29"/>
        <v>0</v>
      </c>
      <c r="G198" s="51">
        <f t="shared" si="29"/>
        <v>0</v>
      </c>
      <c r="H198" s="70">
        <f t="shared" si="29"/>
        <v>4549.2</v>
      </c>
      <c r="I198" s="51">
        <f t="shared" si="29"/>
        <v>0</v>
      </c>
      <c r="J198" s="96"/>
      <c r="K198" s="93"/>
    </row>
    <row r="199" spans="1:257" ht="15.75">
      <c r="A199" s="101"/>
      <c r="B199" s="123"/>
      <c r="C199" s="123"/>
      <c r="D199" s="44">
        <v>2023</v>
      </c>
      <c r="E199" s="43">
        <f t="shared" si="28"/>
        <v>5298.1</v>
      </c>
      <c r="F199" s="51">
        <f t="shared" si="29"/>
        <v>0</v>
      </c>
      <c r="G199" s="51">
        <f t="shared" si="29"/>
        <v>0</v>
      </c>
      <c r="H199" s="70">
        <f t="shared" si="29"/>
        <v>5298.1</v>
      </c>
      <c r="I199" s="51">
        <f t="shared" si="29"/>
        <v>0</v>
      </c>
      <c r="J199" s="96"/>
      <c r="K199" s="93"/>
    </row>
    <row r="200" spans="1:257" ht="15.75">
      <c r="A200" s="101"/>
      <c r="B200" s="123"/>
      <c r="C200" s="123"/>
      <c r="D200" s="82">
        <v>2024</v>
      </c>
      <c r="E200" s="43">
        <f t="shared" si="28"/>
        <v>5298.1</v>
      </c>
      <c r="F200" s="51">
        <f t="shared" si="29"/>
        <v>0</v>
      </c>
      <c r="G200" s="51">
        <f t="shared" si="29"/>
        <v>0</v>
      </c>
      <c r="H200" s="70">
        <f t="shared" si="29"/>
        <v>5298.1</v>
      </c>
      <c r="I200" s="51">
        <f t="shared" si="29"/>
        <v>0</v>
      </c>
      <c r="J200" s="96"/>
      <c r="K200" s="93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  <c r="DQ200" s="15"/>
      <c r="DR200" s="15"/>
      <c r="DS200" s="15"/>
      <c r="DT200" s="15"/>
      <c r="DU200" s="15"/>
      <c r="DV200" s="15"/>
      <c r="DW200" s="15"/>
      <c r="DX200" s="15"/>
      <c r="DY200" s="15"/>
      <c r="DZ200" s="15"/>
      <c r="EA200" s="15"/>
      <c r="EB200" s="15"/>
      <c r="EC200" s="15"/>
      <c r="ED200" s="15"/>
      <c r="EE200" s="15"/>
      <c r="EF200" s="15"/>
      <c r="EG200" s="15"/>
      <c r="EH200" s="15"/>
      <c r="EI200" s="15"/>
      <c r="EJ200" s="15"/>
      <c r="EK200" s="15"/>
      <c r="EL200" s="15"/>
      <c r="EM200" s="15"/>
      <c r="EN200" s="15"/>
      <c r="EO200" s="15"/>
      <c r="EP200" s="15"/>
      <c r="EQ200" s="15"/>
      <c r="ER200" s="15"/>
      <c r="ES200" s="15"/>
      <c r="ET200" s="15"/>
      <c r="EU200" s="15"/>
      <c r="EV200" s="15"/>
      <c r="EW200" s="15"/>
      <c r="EX200" s="15"/>
      <c r="EY200" s="15"/>
      <c r="EZ200" s="15"/>
      <c r="FA200" s="15"/>
      <c r="FB200" s="15"/>
      <c r="FC200" s="15"/>
      <c r="FD200" s="15"/>
      <c r="FE200" s="15"/>
      <c r="FF200" s="15"/>
      <c r="FG200" s="15"/>
      <c r="FH200" s="15"/>
      <c r="FI200" s="15"/>
      <c r="FJ200" s="15"/>
      <c r="FK200" s="15"/>
      <c r="FL200" s="15"/>
      <c r="FM200" s="15"/>
      <c r="FN200" s="15"/>
      <c r="FO200" s="15"/>
      <c r="FP200" s="15"/>
      <c r="FQ200" s="15"/>
      <c r="FR200" s="15"/>
      <c r="FS200" s="15"/>
      <c r="FT200" s="15"/>
      <c r="FU200" s="15"/>
      <c r="FV200" s="15"/>
      <c r="FW200" s="15"/>
      <c r="FX200" s="15"/>
      <c r="FY200" s="15"/>
      <c r="FZ200" s="15"/>
      <c r="GA200" s="15"/>
      <c r="GB200" s="15"/>
      <c r="GC200" s="15"/>
      <c r="GD200" s="15"/>
      <c r="GE200" s="15"/>
      <c r="GF200" s="15"/>
      <c r="GG200" s="15"/>
      <c r="GH200" s="15"/>
      <c r="GI200" s="15"/>
      <c r="GJ200" s="15"/>
      <c r="GK200" s="15"/>
      <c r="GL200" s="15"/>
      <c r="GM200" s="15"/>
      <c r="GN200" s="15"/>
      <c r="GO200" s="15"/>
      <c r="GP200" s="15"/>
      <c r="GQ200" s="15"/>
      <c r="GR200" s="15"/>
      <c r="GS200" s="15"/>
      <c r="GT200" s="15"/>
      <c r="GU200" s="15"/>
      <c r="GV200" s="15"/>
      <c r="GW200" s="15"/>
      <c r="GX200" s="15"/>
      <c r="GY200" s="15"/>
      <c r="GZ200" s="15"/>
      <c r="HA200" s="15"/>
      <c r="HB200" s="15"/>
      <c r="HC200" s="15"/>
      <c r="HD200" s="15"/>
      <c r="HE200" s="15"/>
      <c r="HF200" s="15"/>
      <c r="HG200" s="15"/>
      <c r="HH200" s="15"/>
      <c r="HI200" s="15"/>
      <c r="HJ200" s="15"/>
      <c r="HK200" s="15"/>
      <c r="HL200" s="15"/>
      <c r="HM200" s="15"/>
      <c r="HN200" s="15"/>
      <c r="HO200" s="15"/>
      <c r="HP200" s="15"/>
      <c r="HQ200" s="15"/>
      <c r="HR200" s="15"/>
      <c r="HS200" s="15"/>
      <c r="HT200" s="15"/>
      <c r="HU200" s="15"/>
      <c r="HV200" s="15"/>
      <c r="HW200" s="15"/>
      <c r="HX200" s="15"/>
      <c r="HY200" s="15"/>
      <c r="HZ200" s="15"/>
      <c r="IA200" s="15"/>
      <c r="IB200" s="15"/>
      <c r="IC200" s="15"/>
      <c r="ID200" s="15"/>
      <c r="IE200" s="15"/>
      <c r="IF200" s="15"/>
      <c r="IG200" s="15"/>
      <c r="IH200" s="15"/>
      <c r="II200" s="15"/>
      <c r="IJ200" s="15"/>
      <c r="IK200" s="15"/>
      <c r="IL200" s="15"/>
      <c r="IM200" s="15"/>
      <c r="IN200" s="15"/>
      <c r="IO200" s="15"/>
      <c r="IP200" s="15"/>
      <c r="IQ200" s="15"/>
      <c r="IR200" s="15"/>
      <c r="IS200" s="15"/>
      <c r="IT200" s="15"/>
      <c r="IU200" s="15"/>
      <c r="IV200" s="15"/>
      <c r="IW200" s="15"/>
    </row>
    <row r="201" spans="1:257" ht="15.75">
      <c r="A201" s="101"/>
      <c r="B201" s="123"/>
      <c r="C201" s="123"/>
      <c r="D201" s="82">
        <v>2025</v>
      </c>
      <c r="E201" s="43">
        <f t="shared" si="28"/>
        <v>5298.1</v>
      </c>
      <c r="F201" s="51">
        <f t="shared" si="29"/>
        <v>0</v>
      </c>
      <c r="G201" s="51">
        <f t="shared" si="29"/>
        <v>0</v>
      </c>
      <c r="H201" s="70">
        <f t="shared" si="29"/>
        <v>5298.1</v>
      </c>
      <c r="I201" s="51">
        <f t="shared" si="29"/>
        <v>0</v>
      </c>
      <c r="J201" s="96"/>
      <c r="K201" s="93"/>
    </row>
    <row r="202" spans="1:257" ht="15.75">
      <c r="A202" s="101" t="s">
        <v>39</v>
      </c>
      <c r="B202" s="93" t="s">
        <v>40</v>
      </c>
      <c r="C202" s="93"/>
      <c r="D202" s="72" t="s">
        <v>15</v>
      </c>
      <c r="E202" s="61">
        <f>SUM(E203:E213)</f>
        <v>1800.8000000000002</v>
      </c>
      <c r="F202" s="51">
        <f>SUM(F203:F213)</f>
        <v>0</v>
      </c>
      <c r="G202" s="51">
        <f>SUM(G203:G213)</f>
        <v>1192.8000000000002</v>
      </c>
      <c r="H202" s="70">
        <f>SUM(H203:H213)</f>
        <v>608</v>
      </c>
      <c r="I202" s="51">
        <f>SUM(I203:I213)</f>
        <v>0</v>
      </c>
      <c r="J202" s="96"/>
      <c r="K202" s="93"/>
    </row>
    <row r="203" spans="1:257" ht="15.75">
      <c r="A203" s="101"/>
      <c r="B203" s="93"/>
      <c r="C203" s="93"/>
      <c r="D203" s="72">
        <v>2015</v>
      </c>
      <c r="E203" s="43">
        <f>SUM(F203:I203)</f>
        <v>673.40000000000009</v>
      </c>
      <c r="F203" s="42">
        <v>0</v>
      </c>
      <c r="G203" s="51">
        <v>639.70000000000005</v>
      </c>
      <c r="H203" s="70">
        <v>33.700000000000003</v>
      </c>
      <c r="I203" s="42">
        <v>0</v>
      </c>
      <c r="J203" s="96"/>
      <c r="K203" s="93"/>
    </row>
    <row r="204" spans="1:257" ht="15.75">
      <c r="A204" s="101"/>
      <c r="B204" s="93"/>
      <c r="C204" s="93"/>
      <c r="D204" s="72">
        <v>2016</v>
      </c>
      <c r="E204" s="43">
        <f t="shared" ref="E204:E213" si="30">SUM(F204:I204)</f>
        <v>1127.4000000000001</v>
      </c>
      <c r="F204" s="42">
        <v>0</v>
      </c>
      <c r="G204" s="51">
        <v>553.1</v>
      </c>
      <c r="H204" s="70">
        <v>574.29999999999995</v>
      </c>
      <c r="I204" s="42">
        <v>0</v>
      </c>
      <c r="J204" s="96"/>
      <c r="K204" s="93"/>
    </row>
    <row r="205" spans="1:257" ht="15.75">
      <c r="A205" s="101"/>
      <c r="B205" s="93"/>
      <c r="C205" s="93"/>
      <c r="D205" s="72">
        <v>2017</v>
      </c>
      <c r="E205" s="43">
        <f t="shared" si="30"/>
        <v>0</v>
      </c>
      <c r="F205" s="42">
        <v>0</v>
      </c>
      <c r="G205" s="51">
        <v>0</v>
      </c>
      <c r="H205" s="70">
        <v>0</v>
      </c>
      <c r="I205" s="42">
        <v>0</v>
      </c>
      <c r="J205" s="96"/>
      <c r="K205" s="93"/>
    </row>
    <row r="206" spans="1:257" ht="15.75">
      <c r="A206" s="101"/>
      <c r="B206" s="93"/>
      <c r="C206" s="93"/>
      <c r="D206" s="72">
        <v>2018</v>
      </c>
      <c r="E206" s="43">
        <f t="shared" si="30"/>
        <v>0</v>
      </c>
      <c r="F206" s="42">
        <v>0</v>
      </c>
      <c r="G206" s="51">
        <v>0</v>
      </c>
      <c r="H206" s="70">
        <v>0</v>
      </c>
      <c r="I206" s="42">
        <v>0</v>
      </c>
      <c r="J206" s="96"/>
      <c r="K206" s="93"/>
    </row>
    <row r="207" spans="1:257" ht="15.75">
      <c r="A207" s="101"/>
      <c r="B207" s="93"/>
      <c r="C207" s="93"/>
      <c r="D207" s="72">
        <v>2019</v>
      </c>
      <c r="E207" s="43">
        <f t="shared" si="30"/>
        <v>0</v>
      </c>
      <c r="F207" s="42">
        <v>0</v>
      </c>
      <c r="G207" s="51">
        <v>0</v>
      </c>
      <c r="H207" s="70">
        <v>0</v>
      </c>
      <c r="I207" s="42">
        <v>0</v>
      </c>
      <c r="J207" s="96"/>
      <c r="K207" s="93"/>
    </row>
    <row r="208" spans="1:257" ht="15.75">
      <c r="A208" s="101"/>
      <c r="B208" s="93"/>
      <c r="C208" s="93"/>
      <c r="D208" s="72">
        <v>2020</v>
      </c>
      <c r="E208" s="43">
        <f t="shared" si="30"/>
        <v>0</v>
      </c>
      <c r="F208" s="42">
        <v>0</v>
      </c>
      <c r="G208" s="51">
        <v>0</v>
      </c>
      <c r="H208" s="70">
        <v>0</v>
      </c>
      <c r="I208" s="42">
        <v>0</v>
      </c>
      <c r="J208" s="96"/>
      <c r="K208" s="93"/>
    </row>
    <row r="209" spans="1:257" ht="15.75">
      <c r="A209" s="101"/>
      <c r="B209" s="93"/>
      <c r="C209" s="93"/>
      <c r="D209" s="72">
        <v>2021</v>
      </c>
      <c r="E209" s="43">
        <f t="shared" si="30"/>
        <v>0</v>
      </c>
      <c r="F209" s="42">
        <v>0</v>
      </c>
      <c r="G209" s="51">
        <v>0</v>
      </c>
      <c r="H209" s="70">
        <v>0</v>
      </c>
      <c r="I209" s="42">
        <v>0</v>
      </c>
      <c r="J209" s="96"/>
      <c r="K209" s="93"/>
    </row>
    <row r="210" spans="1:257" ht="15.75">
      <c r="A210" s="101"/>
      <c r="B210" s="94"/>
      <c r="C210" s="94"/>
      <c r="D210" s="72">
        <v>2022</v>
      </c>
      <c r="E210" s="43">
        <f t="shared" si="30"/>
        <v>0</v>
      </c>
      <c r="F210" s="42">
        <v>0</v>
      </c>
      <c r="G210" s="51">
        <v>0</v>
      </c>
      <c r="H210" s="70">
        <v>0</v>
      </c>
      <c r="I210" s="42">
        <v>0</v>
      </c>
      <c r="J210" s="96"/>
      <c r="K210" s="93"/>
    </row>
    <row r="211" spans="1:257" ht="15.75">
      <c r="A211" s="101"/>
      <c r="B211" s="94"/>
      <c r="C211" s="94"/>
      <c r="D211" s="72">
        <v>2023</v>
      </c>
      <c r="E211" s="43">
        <f t="shared" si="30"/>
        <v>0</v>
      </c>
      <c r="F211" s="42">
        <v>0</v>
      </c>
      <c r="G211" s="51">
        <v>0</v>
      </c>
      <c r="H211" s="70">
        <v>0</v>
      </c>
      <c r="I211" s="42">
        <v>0</v>
      </c>
      <c r="J211" s="96"/>
      <c r="K211" s="93"/>
    </row>
    <row r="212" spans="1:257" ht="15.75">
      <c r="A212" s="101"/>
      <c r="B212" s="94"/>
      <c r="C212" s="94"/>
      <c r="D212" s="82">
        <v>2024</v>
      </c>
      <c r="E212" s="43">
        <f t="shared" si="30"/>
        <v>0</v>
      </c>
      <c r="F212" s="42">
        <v>0</v>
      </c>
      <c r="G212" s="51">
        <v>0</v>
      </c>
      <c r="H212" s="70">
        <v>0</v>
      </c>
      <c r="I212" s="42">
        <v>0</v>
      </c>
      <c r="J212" s="96"/>
      <c r="K212" s="93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  <c r="DQ212" s="15"/>
      <c r="DR212" s="15"/>
      <c r="DS212" s="15"/>
      <c r="DT212" s="15"/>
      <c r="DU212" s="15"/>
      <c r="DV212" s="15"/>
      <c r="DW212" s="15"/>
      <c r="DX212" s="15"/>
      <c r="DY212" s="15"/>
      <c r="DZ212" s="15"/>
      <c r="EA212" s="15"/>
      <c r="EB212" s="15"/>
      <c r="EC212" s="15"/>
      <c r="ED212" s="15"/>
      <c r="EE212" s="15"/>
      <c r="EF212" s="15"/>
      <c r="EG212" s="15"/>
      <c r="EH212" s="15"/>
      <c r="EI212" s="15"/>
      <c r="EJ212" s="15"/>
      <c r="EK212" s="15"/>
      <c r="EL212" s="15"/>
      <c r="EM212" s="15"/>
      <c r="EN212" s="15"/>
      <c r="EO212" s="15"/>
      <c r="EP212" s="15"/>
      <c r="EQ212" s="15"/>
      <c r="ER212" s="15"/>
      <c r="ES212" s="15"/>
      <c r="ET212" s="15"/>
      <c r="EU212" s="15"/>
      <c r="EV212" s="15"/>
      <c r="EW212" s="15"/>
      <c r="EX212" s="15"/>
      <c r="EY212" s="15"/>
      <c r="EZ212" s="15"/>
      <c r="FA212" s="15"/>
      <c r="FB212" s="15"/>
      <c r="FC212" s="15"/>
      <c r="FD212" s="15"/>
      <c r="FE212" s="15"/>
      <c r="FF212" s="15"/>
      <c r="FG212" s="15"/>
      <c r="FH212" s="15"/>
      <c r="FI212" s="15"/>
      <c r="FJ212" s="15"/>
      <c r="FK212" s="15"/>
      <c r="FL212" s="15"/>
      <c r="FM212" s="15"/>
      <c r="FN212" s="15"/>
      <c r="FO212" s="15"/>
      <c r="FP212" s="15"/>
      <c r="FQ212" s="15"/>
      <c r="FR212" s="15"/>
      <c r="FS212" s="15"/>
      <c r="FT212" s="15"/>
      <c r="FU212" s="15"/>
      <c r="FV212" s="15"/>
      <c r="FW212" s="15"/>
      <c r="FX212" s="15"/>
      <c r="FY212" s="15"/>
      <c r="FZ212" s="15"/>
      <c r="GA212" s="15"/>
      <c r="GB212" s="15"/>
      <c r="GC212" s="15"/>
      <c r="GD212" s="15"/>
      <c r="GE212" s="15"/>
      <c r="GF212" s="15"/>
      <c r="GG212" s="15"/>
      <c r="GH212" s="15"/>
      <c r="GI212" s="15"/>
      <c r="GJ212" s="15"/>
      <c r="GK212" s="15"/>
      <c r="GL212" s="15"/>
      <c r="GM212" s="15"/>
      <c r="GN212" s="15"/>
      <c r="GO212" s="15"/>
      <c r="GP212" s="15"/>
      <c r="GQ212" s="15"/>
      <c r="GR212" s="15"/>
      <c r="GS212" s="15"/>
      <c r="GT212" s="15"/>
      <c r="GU212" s="15"/>
      <c r="GV212" s="15"/>
      <c r="GW212" s="15"/>
      <c r="GX212" s="15"/>
      <c r="GY212" s="15"/>
      <c r="GZ212" s="15"/>
      <c r="HA212" s="15"/>
      <c r="HB212" s="15"/>
      <c r="HC212" s="15"/>
      <c r="HD212" s="15"/>
      <c r="HE212" s="15"/>
      <c r="HF212" s="15"/>
      <c r="HG212" s="15"/>
      <c r="HH212" s="15"/>
      <c r="HI212" s="15"/>
      <c r="HJ212" s="15"/>
      <c r="HK212" s="15"/>
      <c r="HL212" s="15"/>
      <c r="HM212" s="15"/>
      <c r="HN212" s="15"/>
      <c r="HO212" s="15"/>
      <c r="HP212" s="15"/>
      <c r="HQ212" s="15"/>
      <c r="HR212" s="15"/>
      <c r="HS212" s="15"/>
      <c r="HT212" s="15"/>
      <c r="HU212" s="15"/>
      <c r="HV212" s="15"/>
      <c r="HW212" s="15"/>
      <c r="HX212" s="15"/>
      <c r="HY212" s="15"/>
      <c r="HZ212" s="15"/>
      <c r="IA212" s="15"/>
      <c r="IB212" s="15"/>
      <c r="IC212" s="15"/>
      <c r="ID212" s="15"/>
      <c r="IE212" s="15"/>
      <c r="IF212" s="15"/>
      <c r="IG212" s="15"/>
      <c r="IH212" s="15"/>
      <c r="II212" s="15"/>
      <c r="IJ212" s="15"/>
      <c r="IK212" s="15"/>
      <c r="IL212" s="15"/>
      <c r="IM212" s="15"/>
      <c r="IN212" s="15"/>
      <c r="IO212" s="15"/>
      <c r="IP212" s="15"/>
      <c r="IQ212" s="15"/>
      <c r="IR212" s="15"/>
      <c r="IS212" s="15"/>
      <c r="IT212" s="15"/>
      <c r="IU212" s="15"/>
      <c r="IV212" s="15"/>
      <c r="IW212" s="15"/>
    </row>
    <row r="213" spans="1:257" ht="15.75">
      <c r="A213" s="101"/>
      <c r="B213" s="94"/>
      <c r="C213" s="94"/>
      <c r="D213" s="82">
        <v>2025</v>
      </c>
      <c r="E213" s="43">
        <f t="shared" si="30"/>
        <v>0</v>
      </c>
      <c r="F213" s="42">
        <v>0</v>
      </c>
      <c r="G213" s="51">
        <v>0</v>
      </c>
      <c r="H213" s="70">
        <v>0</v>
      </c>
      <c r="I213" s="42">
        <v>0</v>
      </c>
      <c r="J213" s="96"/>
      <c r="K213" s="93"/>
    </row>
    <row r="214" spans="1:257" ht="15.75">
      <c r="A214" s="101" t="s">
        <v>41</v>
      </c>
      <c r="B214" s="93" t="s">
        <v>42</v>
      </c>
      <c r="C214" s="93"/>
      <c r="D214" s="72" t="s">
        <v>15</v>
      </c>
      <c r="E214" s="61">
        <f>SUM(E215:E225)</f>
        <v>40594.400000000001</v>
      </c>
      <c r="F214" s="51">
        <f>SUM(F215:F225)</f>
        <v>0</v>
      </c>
      <c r="G214" s="51">
        <f>SUM(G215:G225)</f>
        <v>0</v>
      </c>
      <c r="H214" s="70">
        <f>SUM(H215:H225)</f>
        <v>40593.199999999997</v>
      </c>
      <c r="I214" s="51">
        <f>SUM(I215:I225)</f>
        <v>1.2</v>
      </c>
      <c r="J214" s="96"/>
      <c r="K214" s="93"/>
    </row>
    <row r="215" spans="1:257" ht="15.75">
      <c r="A215" s="101"/>
      <c r="B215" s="93"/>
      <c r="C215" s="93"/>
      <c r="D215" s="72">
        <v>2015</v>
      </c>
      <c r="E215" s="43">
        <f>SUM(F215:I215)</f>
        <v>2185.6</v>
      </c>
      <c r="F215" s="42">
        <v>0</v>
      </c>
      <c r="G215" s="42">
        <v>0</v>
      </c>
      <c r="H215" s="70">
        <v>2184.4</v>
      </c>
      <c r="I215" s="51">
        <v>1.2</v>
      </c>
      <c r="J215" s="96"/>
      <c r="K215" s="93"/>
    </row>
    <row r="216" spans="1:257" ht="15.75">
      <c r="A216" s="101"/>
      <c r="B216" s="93"/>
      <c r="C216" s="93"/>
      <c r="D216" s="72">
        <v>2016</v>
      </c>
      <c r="E216" s="43">
        <f t="shared" ref="E216:E225" si="31">SUM(F216:I216)</f>
        <v>1696.7</v>
      </c>
      <c r="F216" s="42">
        <v>0</v>
      </c>
      <c r="G216" s="42">
        <v>0</v>
      </c>
      <c r="H216" s="70">
        <v>1696.7</v>
      </c>
      <c r="I216" s="51">
        <v>0</v>
      </c>
      <c r="J216" s="96"/>
      <c r="K216" s="93"/>
    </row>
    <row r="217" spans="1:257" ht="15.75">
      <c r="A217" s="101"/>
      <c r="B217" s="93"/>
      <c r="C217" s="93"/>
      <c r="D217" s="72">
        <v>2017</v>
      </c>
      <c r="E217" s="43">
        <f t="shared" si="31"/>
        <v>1577.6</v>
      </c>
      <c r="F217" s="42">
        <v>0</v>
      </c>
      <c r="G217" s="42">
        <v>0</v>
      </c>
      <c r="H217" s="70">
        <v>1577.6</v>
      </c>
      <c r="I217" s="51">
        <v>0</v>
      </c>
      <c r="J217" s="96"/>
      <c r="K217" s="93"/>
    </row>
    <row r="218" spans="1:257" ht="15.75">
      <c r="A218" s="101"/>
      <c r="B218" s="93"/>
      <c r="C218" s="93"/>
      <c r="D218" s="72">
        <v>2018</v>
      </c>
      <c r="E218" s="43">
        <f t="shared" si="31"/>
        <v>1799.8</v>
      </c>
      <c r="F218" s="42">
        <v>0</v>
      </c>
      <c r="G218" s="42">
        <v>0</v>
      </c>
      <c r="H218" s="70">
        <v>1799.8</v>
      </c>
      <c r="I218" s="51">
        <v>0</v>
      </c>
      <c r="J218" s="96"/>
      <c r="K218" s="93"/>
    </row>
    <row r="219" spans="1:257" ht="15.75">
      <c r="A219" s="101"/>
      <c r="B219" s="93"/>
      <c r="C219" s="93"/>
      <c r="D219" s="72">
        <v>2019</v>
      </c>
      <c r="E219" s="43">
        <f t="shared" si="31"/>
        <v>4316.3</v>
      </c>
      <c r="F219" s="42">
        <v>0</v>
      </c>
      <c r="G219" s="42">
        <v>0</v>
      </c>
      <c r="H219" s="70">
        <f>4320-3.7</f>
        <v>4316.3</v>
      </c>
      <c r="I219" s="51">
        <v>0</v>
      </c>
      <c r="J219" s="96"/>
      <c r="K219" s="93"/>
    </row>
    <row r="220" spans="1:257" ht="15.75">
      <c r="A220" s="101"/>
      <c r="B220" s="93"/>
      <c r="C220" s="93"/>
      <c r="D220" s="72">
        <v>2020</v>
      </c>
      <c r="E220" s="43">
        <f t="shared" si="31"/>
        <v>4360</v>
      </c>
      <c r="F220" s="42">
        <v>0</v>
      </c>
      <c r="G220" s="42">
        <v>0</v>
      </c>
      <c r="H220" s="70">
        <v>4360</v>
      </c>
      <c r="I220" s="51">
        <v>0</v>
      </c>
      <c r="J220" s="96"/>
      <c r="K220" s="93"/>
    </row>
    <row r="221" spans="1:257" ht="15.75">
      <c r="A221" s="101"/>
      <c r="B221" s="93"/>
      <c r="C221" s="93"/>
      <c r="D221" s="72">
        <v>2021</v>
      </c>
      <c r="E221" s="43">
        <f t="shared" si="31"/>
        <v>4214.8999999999996</v>
      </c>
      <c r="F221" s="42">
        <v>0</v>
      </c>
      <c r="G221" s="42">
        <v>0</v>
      </c>
      <c r="H221" s="70">
        <f>4500-285.1</f>
        <v>4214.8999999999996</v>
      </c>
      <c r="I221" s="51">
        <v>0</v>
      </c>
      <c r="J221" s="96"/>
      <c r="K221" s="93"/>
    </row>
    <row r="222" spans="1:257" ht="15.75">
      <c r="A222" s="101"/>
      <c r="B222" s="94"/>
      <c r="C222" s="94"/>
      <c r="D222" s="72">
        <v>2022</v>
      </c>
      <c r="E222" s="43">
        <f t="shared" si="31"/>
        <v>4549.2</v>
      </c>
      <c r="F222" s="42">
        <v>0</v>
      </c>
      <c r="G222" s="42">
        <v>0</v>
      </c>
      <c r="H222" s="70">
        <v>4549.2</v>
      </c>
      <c r="I222" s="51">
        <v>0</v>
      </c>
      <c r="J222" s="96"/>
      <c r="K222" s="93"/>
    </row>
    <row r="223" spans="1:257" ht="15.75">
      <c r="A223" s="101"/>
      <c r="B223" s="94"/>
      <c r="C223" s="94"/>
      <c r="D223" s="72">
        <v>2023</v>
      </c>
      <c r="E223" s="43">
        <f t="shared" si="31"/>
        <v>5298.1</v>
      </c>
      <c r="F223" s="42">
        <v>0</v>
      </c>
      <c r="G223" s="42">
        <v>0</v>
      </c>
      <c r="H223" s="70">
        <v>5298.1</v>
      </c>
      <c r="I223" s="51">
        <v>0</v>
      </c>
      <c r="J223" s="96"/>
      <c r="K223" s="93"/>
    </row>
    <row r="224" spans="1:257" ht="15.75">
      <c r="A224" s="101"/>
      <c r="B224" s="94"/>
      <c r="C224" s="94"/>
      <c r="D224" s="82">
        <v>2024</v>
      </c>
      <c r="E224" s="43">
        <f t="shared" si="31"/>
        <v>5298.1</v>
      </c>
      <c r="F224" s="42">
        <v>0</v>
      </c>
      <c r="G224" s="42">
        <v>0</v>
      </c>
      <c r="H224" s="70">
        <v>5298.1</v>
      </c>
      <c r="I224" s="51">
        <v>0</v>
      </c>
      <c r="J224" s="96"/>
      <c r="K224" s="93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  <c r="DQ224" s="15"/>
      <c r="DR224" s="15"/>
      <c r="DS224" s="15"/>
      <c r="DT224" s="15"/>
      <c r="DU224" s="15"/>
      <c r="DV224" s="15"/>
      <c r="DW224" s="15"/>
      <c r="DX224" s="15"/>
      <c r="DY224" s="15"/>
      <c r="DZ224" s="15"/>
      <c r="EA224" s="15"/>
      <c r="EB224" s="15"/>
      <c r="EC224" s="15"/>
      <c r="ED224" s="15"/>
      <c r="EE224" s="15"/>
      <c r="EF224" s="15"/>
      <c r="EG224" s="15"/>
      <c r="EH224" s="15"/>
      <c r="EI224" s="15"/>
      <c r="EJ224" s="15"/>
      <c r="EK224" s="15"/>
      <c r="EL224" s="15"/>
      <c r="EM224" s="15"/>
      <c r="EN224" s="15"/>
      <c r="EO224" s="15"/>
      <c r="EP224" s="15"/>
      <c r="EQ224" s="15"/>
      <c r="ER224" s="15"/>
      <c r="ES224" s="15"/>
      <c r="ET224" s="15"/>
      <c r="EU224" s="15"/>
      <c r="EV224" s="15"/>
      <c r="EW224" s="15"/>
      <c r="EX224" s="15"/>
      <c r="EY224" s="15"/>
      <c r="EZ224" s="15"/>
      <c r="FA224" s="15"/>
      <c r="FB224" s="15"/>
      <c r="FC224" s="15"/>
      <c r="FD224" s="15"/>
      <c r="FE224" s="15"/>
      <c r="FF224" s="15"/>
      <c r="FG224" s="15"/>
      <c r="FH224" s="15"/>
      <c r="FI224" s="15"/>
      <c r="FJ224" s="15"/>
      <c r="FK224" s="15"/>
      <c r="FL224" s="15"/>
      <c r="FM224" s="15"/>
      <c r="FN224" s="15"/>
      <c r="FO224" s="15"/>
      <c r="FP224" s="15"/>
      <c r="FQ224" s="15"/>
      <c r="FR224" s="15"/>
      <c r="FS224" s="15"/>
      <c r="FT224" s="15"/>
      <c r="FU224" s="15"/>
      <c r="FV224" s="15"/>
      <c r="FW224" s="15"/>
      <c r="FX224" s="15"/>
      <c r="FY224" s="15"/>
      <c r="FZ224" s="15"/>
      <c r="GA224" s="15"/>
      <c r="GB224" s="15"/>
      <c r="GC224" s="15"/>
      <c r="GD224" s="15"/>
      <c r="GE224" s="15"/>
      <c r="GF224" s="15"/>
      <c r="GG224" s="15"/>
      <c r="GH224" s="15"/>
      <c r="GI224" s="15"/>
      <c r="GJ224" s="15"/>
      <c r="GK224" s="15"/>
      <c r="GL224" s="15"/>
      <c r="GM224" s="15"/>
      <c r="GN224" s="15"/>
      <c r="GO224" s="15"/>
      <c r="GP224" s="15"/>
      <c r="GQ224" s="15"/>
      <c r="GR224" s="15"/>
      <c r="GS224" s="15"/>
      <c r="GT224" s="15"/>
      <c r="GU224" s="15"/>
      <c r="GV224" s="15"/>
      <c r="GW224" s="15"/>
      <c r="GX224" s="15"/>
      <c r="GY224" s="15"/>
      <c r="GZ224" s="15"/>
      <c r="HA224" s="15"/>
      <c r="HB224" s="15"/>
      <c r="HC224" s="15"/>
      <c r="HD224" s="15"/>
      <c r="HE224" s="15"/>
      <c r="HF224" s="15"/>
      <c r="HG224" s="15"/>
      <c r="HH224" s="15"/>
      <c r="HI224" s="15"/>
      <c r="HJ224" s="15"/>
      <c r="HK224" s="15"/>
      <c r="HL224" s="15"/>
      <c r="HM224" s="15"/>
      <c r="HN224" s="15"/>
      <c r="HO224" s="15"/>
      <c r="HP224" s="15"/>
      <c r="HQ224" s="15"/>
      <c r="HR224" s="15"/>
      <c r="HS224" s="15"/>
      <c r="HT224" s="15"/>
      <c r="HU224" s="15"/>
      <c r="HV224" s="15"/>
      <c r="HW224" s="15"/>
      <c r="HX224" s="15"/>
      <c r="HY224" s="15"/>
      <c r="HZ224" s="15"/>
      <c r="IA224" s="15"/>
      <c r="IB224" s="15"/>
      <c r="IC224" s="15"/>
      <c r="ID224" s="15"/>
      <c r="IE224" s="15"/>
      <c r="IF224" s="15"/>
      <c r="IG224" s="15"/>
      <c r="IH224" s="15"/>
      <c r="II224" s="15"/>
      <c r="IJ224" s="15"/>
      <c r="IK224" s="15"/>
      <c r="IL224" s="15"/>
      <c r="IM224" s="15"/>
      <c r="IN224" s="15"/>
      <c r="IO224" s="15"/>
      <c r="IP224" s="15"/>
      <c r="IQ224" s="15"/>
      <c r="IR224" s="15"/>
      <c r="IS224" s="15"/>
      <c r="IT224" s="15"/>
      <c r="IU224" s="15"/>
      <c r="IV224" s="15"/>
      <c r="IW224" s="15"/>
    </row>
    <row r="225" spans="1:257" ht="15.75">
      <c r="A225" s="101"/>
      <c r="B225" s="94"/>
      <c r="C225" s="94"/>
      <c r="D225" s="82">
        <v>2025</v>
      </c>
      <c r="E225" s="43">
        <f t="shared" si="31"/>
        <v>5298.1</v>
      </c>
      <c r="F225" s="42">
        <v>0</v>
      </c>
      <c r="G225" s="42">
        <v>0</v>
      </c>
      <c r="H225" s="70">
        <v>5298.1</v>
      </c>
      <c r="I225" s="51">
        <v>0</v>
      </c>
      <c r="J225" s="97"/>
      <c r="K225" s="93"/>
    </row>
    <row r="226" spans="1:257" ht="15.75">
      <c r="A226" s="101" t="s">
        <v>43</v>
      </c>
      <c r="B226" s="93" t="s">
        <v>89</v>
      </c>
      <c r="C226" s="93"/>
      <c r="D226" s="72" t="s">
        <v>15</v>
      </c>
      <c r="E226" s="61">
        <f>SUM(E227:E237)</f>
        <v>231</v>
      </c>
      <c r="F226" s="51">
        <f>SUM(F227:F237)</f>
        <v>0</v>
      </c>
      <c r="G226" s="51">
        <f>SUM(G227:G237)</f>
        <v>0</v>
      </c>
      <c r="H226" s="70">
        <f>SUM(H227:H237)</f>
        <v>231</v>
      </c>
      <c r="I226" s="51">
        <f>SUM(I227:I237)</f>
        <v>0</v>
      </c>
      <c r="J226" s="95" t="s">
        <v>103</v>
      </c>
      <c r="K226" s="93"/>
    </row>
    <row r="227" spans="1:257" ht="15.75">
      <c r="A227" s="101"/>
      <c r="B227" s="93"/>
      <c r="C227" s="93"/>
      <c r="D227" s="72">
        <v>2015</v>
      </c>
      <c r="E227" s="43">
        <f>SUM(F227:I227)</f>
        <v>25</v>
      </c>
      <c r="F227" s="42">
        <v>0</v>
      </c>
      <c r="G227" s="42">
        <v>0</v>
      </c>
      <c r="H227" s="70">
        <v>25</v>
      </c>
      <c r="I227" s="42">
        <v>0</v>
      </c>
      <c r="J227" s="96"/>
      <c r="K227" s="93"/>
    </row>
    <row r="228" spans="1:257" ht="15.75">
      <c r="A228" s="101"/>
      <c r="B228" s="93"/>
      <c r="C228" s="93"/>
      <c r="D228" s="72">
        <v>2016</v>
      </c>
      <c r="E228" s="43">
        <f t="shared" ref="E228:E237" si="32">SUM(F228:I228)</f>
        <v>26</v>
      </c>
      <c r="F228" s="42">
        <v>0</v>
      </c>
      <c r="G228" s="42">
        <v>0</v>
      </c>
      <c r="H228" s="70">
        <v>26</v>
      </c>
      <c r="I228" s="42">
        <v>0</v>
      </c>
      <c r="J228" s="96"/>
      <c r="K228" s="93"/>
    </row>
    <row r="229" spans="1:257" ht="15.75">
      <c r="A229" s="101"/>
      <c r="B229" s="93"/>
      <c r="C229" s="93"/>
      <c r="D229" s="72">
        <v>2017</v>
      </c>
      <c r="E229" s="43">
        <f t="shared" si="32"/>
        <v>26</v>
      </c>
      <c r="F229" s="42">
        <v>0</v>
      </c>
      <c r="G229" s="42">
        <v>0</v>
      </c>
      <c r="H229" s="70">
        <v>26</v>
      </c>
      <c r="I229" s="42">
        <v>0</v>
      </c>
      <c r="J229" s="96"/>
      <c r="K229" s="93"/>
    </row>
    <row r="230" spans="1:257" ht="15.75">
      <c r="A230" s="101"/>
      <c r="B230" s="93"/>
      <c r="C230" s="93"/>
      <c r="D230" s="72">
        <v>2018</v>
      </c>
      <c r="E230" s="43">
        <f t="shared" si="32"/>
        <v>26</v>
      </c>
      <c r="F230" s="42">
        <v>0</v>
      </c>
      <c r="G230" s="42">
        <v>0</v>
      </c>
      <c r="H230" s="70">
        <v>26</v>
      </c>
      <c r="I230" s="42">
        <v>0</v>
      </c>
      <c r="J230" s="96"/>
      <c r="K230" s="93"/>
    </row>
    <row r="231" spans="1:257" ht="15.75">
      <c r="A231" s="101"/>
      <c r="B231" s="93"/>
      <c r="C231" s="93"/>
      <c r="D231" s="72">
        <v>2019</v>
      </c>
      <c r="E231" s="43">
        <f t="shared" si="32"/>
        <v>26</v>
      </c>
      <c r="F231" s="42">
        <v>0</v>
      </c>
      <c r="G231" s="42">
        <v>0</v>
      </c>
      <c r="H231" s="70">
        <v>26</v>
      </c>
      <c r="I231" s="42">
        <v>0</v>
      </c>
      <c r="J231" s="96"/>
      <c r="K231" s="93"/>
    </row>
    <row r="232" spans="1:257" ht="15.75">
      <c r="A232" s="101"/>
      <c r="B232" s="93"/>
      <c r="C232" s="93"/>
      <c r="D232" s="72">
        <v>2020</v>
      </c>
      <c r="E232" s="43">
        <f t="shared" si="32"/>
        <v>26</v>
      </c>
      <c r="F232" s="42">
        <v>0</v>
      </c>
      <c r="G232" s="42">
        <v>0</v>
      </c>
      <c r="H232" s="70">
        <v>26</v>
      </c>
      <c r="I232" s="42">
        <v>0</v>
      </c>
      <c r="J232" s="96"/>
      <c r="K232" s="93"/>
    </row>
    <row r="233" spans="1:257" ht="15.75">
      <c r="A233" s="101"/>
      <c r="B233" s="93"/>
      <c r="C233" s="93"/>
      <c r="D233" s="72">
        <v>2021</v>
      </c>
      <c r="E233" s="43">
        <f t="shared" si="32"/>
        <v>16</v>
      </c>
      <c r="F233" s="42">
        <v>0</v>
      </c>
      <c r="G233" s="42">
        <v>0</v>
      </c>
      <c r="H233" s="70">
        <f>26-10</f>
        <v>16</v>
      </c>
      <c r="I233" s="42">
        <v>0</v>
      </c>
      <c r="J233" s="96"/>
      <c r="K233" s="93"/>
    </row>
    <row r="234" spans="1:257" ht="15.75">
      <c r="A234" s="101"/>
      <c r="B234" s="94"/>
      <c r="C234" s="94"/>
      <c r="D234" s="72">
        <v>2022</v>
      </c>
      <c r="E234" s="43">
        <f t="shared" si="32"/>
        <v>15</v>
      </c>
      <c r="F234" s="42">
        <v>0</v>
      </c>
      <c r="G234" s="42">
        <v>0</v>
      </c>
      <c r="H234" s="70">
        <v>15</v>
      </c>
      <c r="I234" s="42">
        <v>0</v>
      </c>
      <c r="J234" s="96"/>
      <c r="K234" s="93"/>
    </row>
    <row r="235" spans="1:257" ht="15.75">
      <c r="A235" s="101"/>
      <c r="B235" s="94"/>
      <c r="C235" s="94"/>
      <c r="D235" s="72">
        <v>2023</v>
      </c>
      <c r="E235" s="43">
        <f t="shared" si="32"/>
        <v>15</v>
      </c>
      <c r="F235" s="42">
        <v>0</v>
      </c>
      <c r="G235" s="42">
        <v>0</v>
      </c>
      <c r="H235" s="70">
        <v>15</v>
      </c>
      <c r="I235" s="42">
        <v>0</v>
      </c>
      <c r="J235" s="96"/>
      <c r="K235" s="93"/>
    </row>
    <row r="236" spans="1:257" ht="15.75">
      <c r="A236" s="101"/>
      <c r="B236" s="94"/>
      <c r="C236" s="94"/>
      <c r="D236" s="82">
        <v>2024</v>
      </c>
      <c r="E236" s="43">
        <f t="shared" si="32"/>
        <v>15</v>
      </c>
      <c r="F236" s="42">
        <v>0</v>
      </c>
      <c r="G236" s="42">
        <v>0</v>
      </c>
      <c r="H236" s="70">
        <v>15</v>
      </c>
      <c r="I236" s="42">
        <v>0</v>
      </c>
      <c r="J236" s="96"/>
      <c r="K236" s="93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  <c r="DQ236" s="15"/>
      <c r="DR236" s="15"/>
      <c r="DS236" s="15"/>
      <c r="DT236" s="15"/>
      <c r="DU236" s="15"/>
      <c r="DV236" s="15"/>
      <c r="DW236" s="15"/>
      <c r="DX236" s="15"/>
      <c r="DY236" s="15"/>
      <c r="DZ236" s="15"/>
      <c r="EA236" s="15"/>
      <c r="EB236" s="15"/>
      <c r="EC236" s="15"/>
      <c r="ED236" s="15"/>
      <c r="EE236" s="15"/>
      <c r="EF236" s="15"/>
      <c r="EG236" s="15"/>
      <c r="EH236" s="15"/>
      <c r="EI236" s="15"/>
      <c r="EJ236" s="15"/>
      <c r="EK236" s="15"/>
      <c r="EL236" s="15"/>
      <c r="EM236" s="15"/>
      <c r="EN236" s="15"/>
      <c r="EO236" s="15"/>
      <c r="EP236" s="15"/>
      <c r="EQ236" s="15"/>
      <c r="ER236" s="15"/>
      <c r="ES236" s="15"/>
      <c r="ET236" s="15"/>
      <c r="EU236" s="15"/>
      <c r="EV236" s="15"/>
      <c r="EW236" s="15"/>
      <c r="EX236" s="15"/>
      <c r="EY236" s="15"/>
      <c r="EZ236" s="15"/>
      <c r="FA236" s="15"/>
      <c r="FB236" s="15"/>
      <c r="FC236" s="15"/>
      <c r="FD236" s="15"/>
      <c r="FE236" s="15"/>
      <c r="FF236" s="15"/>
      <c r="FG236" s="15"/>
      <c r="FH236" s="15"/>
      <c r="FI236" s="15"/>
      <c r="FJ236" s="15"/>
      <c r="FK236" s="15"/>
      <c r="FL236" s="15"/>
      <c r="FM236" s="15"/>
      <c r="FN236" s="15"/>
      <c r="FO236" s="15"/>
      <c r="FP236" s="15"/>
      <c r="FQ236" s="15"/>
      <c r="FR236" s="15"/>
      <c r="FS236" s="15"/>
      <c r="FT236" s="15"/>
      <c r="FU236" s="15"/>
      <c r="FV236" s="15"/>
      <c r="FW236" s="15"/>
      <c r="FX236" s="15"/>
      <c r="FY236" s="15"/>
      <c r="FZ236" s="15"/>
      <c r="GA236" s="15"/>
      <c r="GB236" s="15"/>
      <c r="GC236" s="15"/>
      <c r="GD236" s="15"/>
      <c r="GE236" s="15"/>
      <c r="GF236" s="15"/>
      <c r="GG236" s="15"/>
      <c r="GH236" s="15"/>
      <c r="GI236" s="15"/>
      <c r="GJ236" s="15"/>
      <c r="GK236" s="15"/>
      <c r="GL236" s="15"/>
      <c r="GM236" s="15"/>
      <c r="GN236" s="15"/>
      <c r="GO236" s="15"/>
      <c r="GP236" s="15"/>
      <c r="GQ236" s="15"/>
      <c r="GR236" s="15"/>
      <c r="GS236" s="15"/>
      <c r="GT236" s="15"/>
      <c r="GU236" s="15"/>
      <c r="GV236" s="15"/>
      <c r="GW236" s="15"/>
      <c r="GX236" s="15"/>
      <c r="GY236" s="15"/>
      <c r="GZ236" s="15"/>
      <c r="HA236" s="15"/>
      <c r="HB236" s="15"/>
      <c r="HC236" s="15"/>
      <c r="HD236" s="15"/>
      <c r="HE236" s="15"/>
      <c r="HF236" s="15"/>
      <c r="HG236" s="15"/>
      <c r="HH236" s="15"/>
      <c r="HI236" s="15"/>
      <c r="HJ236" s="15"/>
      <c r="HK236" s="15"/>
      <c r="HL236" s="15"/>
      <c r="HM236" s="15"/>
      <c r="HN236" s="15"/>
      <c r="HO236" s="15"/>
      <c r="HP236" s="15"/>
      <c r="HQ236" s="15"/>
      <c r="HR236" s="15"/>
      <c r="HS236" s="15"/>
      <c r="HT236" s="15"/>
      <c r="HU236" s="15"/>
      <c r="HV236" s="15"/>
      <c r="HW236" s="15"/>
      <c r="HX236" s="15"/>
      <c r="HY236" s="15"/>
      <c r="HZ236" s="15"/>
      <c r="IA236" s="15"/>
      <c r="IB236" s="15"/>
      <c r="IC236" s="15"/>
      <c r="ID236" s="15"/>
      <c r="IE236" s="15"/>
      <c r="IF236" s="15"/>
      <c r="IG236" s="15"/>
      <c r="IH236" s="15"/>
      <c r="II236" s="15"/>
      <c r="IJ236" s="15"/>
      <c r="IK236" s="15"/>
      <c r="IL236" s="15"/>
      <c r="IM236" s="15"/>
      <c r="IN236" s="15"/>
      <c r="IO236" s="15"/>
      <c r="IP236" s="15"/>
      <c r="IQ236" s="15"/>
      <c r="IR236" s="15"/>
      <c r="IS236" s="15"/>
      <c r="IT236" s="15"/>
      <c r="IU236" s="15"/>
      <c r="IV236" s="15"/>
      <c r="IW236" s="15"/>
    </row>
    <row r="237" spans="1:257" ht="15.75">
      <c r="A237" s="101"/>
      <c r="B237" s="94"/>
      <c r="C237" s="94"/>
      <c r="D237" s="82">
        <v>2025</v>
      </c>
      <c r="E237" s="43">
        <f t="shared" si="32"/>
        <v>15</v>
      </c>
      <c r="F237" s="42">
        <v>0</v>
      </c>
      <c r="G237" s="42">
        <v>0</v>
      </c>
      <c r="H237" s="70">
        <v>15</v>
      </c>
      <c r="I237" s="42">
        <v>0</v>
      </c>
      <c r="J237" s="97"/>
      <c r="K237" s="93"/>
    </row>
    <row r="238" spans="1:257" ht="15.75">
      <c r="A238" s="101" t="s">
        <v>44</v>
      </c>
      <c r="B238" s="93" t="s">
        <v>45</v>
      </c>
      <c r="C238" s="93"/>
      <c r="D238" s="72" t="s">
        <v>15</v>
      </c>
      <c r="E238" s="61">
        <f>SUM(E239:E249)</f>
        <v>511.20000000000005</v>
      </c>
      <c r="F238" s="51">
        <f>SUM(F239:F249)</f>
        <v>171.8</v>
      </c>
      <c r="G238" s="51">
        <f>SUM(G239:G249)</f>
        <v>38.9</v>
      </c>
      <c r="H238" s="70">
        <f>SUM(H239:H249)</f>
        <v>300.50000000000006</v>
      </c>
      <c r="I238" s="51">
        <f>SUM(I239:I249)</f>
        <v>0</v>
      </c>
      <c r="J238" s="95" t="s">
        <v>97</v>
      </c>
      <c r="K238" s="93"/>
    </row>
    <row r="239" spans="1:257" ht="15.75">
      <c r="A239" s="101"/>
      <c r="B239" s="93"/>
      <c r="C239" s="93"/>
      <c r="D239" s="72">
        <v>2015</v>
      </c>
      <c r="E239" s="43">
        <f>SUM(F239:I239)</f>
        <v>96</v>
      </c>
      <c r="F239" s="51">
        <v>55</v>
      </c>
      <c r="G239" s="51">
        <v>0</v>
      </c>
      <c r="H239" s="70">
        <v>41</v>
      </c>
      <c r="I239" s="42">
        <v>0</v>
      </c>
      <c r="J239" s="96"/>
      <c r="K239" s="93"/>
    </row>
    <row r="240" spans="1:257" ht="15.75">
      <c r="A240" s="101"/>
      <c r="B240" s="93"/>
      <c r="C240" s="93"/>
      <c r="D240" s="72">
        <v>2016</v>
      </c>
      <c r="E240" s="43">
        <f t="shared" ref="E240:E249" si="33">SUM(F240:I240)</f>
        <v>97</v>
      </c>
      <c r="F240" s="51">
        <v>56</v>
      </c>
      <c r="G240" s="51">
        <v>0</v>
      </c>
      <c r="H240" s="70">
        <v>41</v>
      </c>
      <c r="I240" s="42">
        <v>0</v>
      </c>
      <c r="J240" s="96"/>
      <c r="K240" s="93"/>
    </row>
    <row r="241" spans="1:257" ht="15.75">
      <c r="A241" s="101"/>
      <c r="B241" s="93"/>
      <c r="C241" s="93"/>
      <c r="D241" s="72">
        <v>2017</v>
      </c>
      <c r="E241" s="43">
        <f t="shared" si="33"/>
        <v>146</v>
      </c>
      <c r="F241" s="51">
        <v>60.8</v>
      </c>
      <c r="G241" s="51">
        <v>38.9</v>
      </c>
      <c r="H241" s="70">
        <v>46.3</v>
      </c>
      <c r="I241" s="42">
        <v>0</v>
      </c>
      <c r="J241" s="96"/>
      <c r="K241" s="93"/>
    </row>
    <row r="242" spans="1:257" ht="15.75">
      <c r="A242" s="101"/>
      <c r="B242" s="93"/>
      <c r="C242" s="93"/>
      <c r="D242" s="72">
        <v>2018</v>
      </c>
      <c r="E242" s="43">
        <f t="shared" si="33"/>
        <v>32.799999999999997</v>
      </c>
      <c r="F242" s="51">
        <v>0</v>
      </c>
      <c r="G242" s="51">
        <v>0</v>
      </c>
      <c r="H242" s="70">
        <v>32.799999999999997</v>
      </c>
      <c r="I242" s="42">
        <v>0</v>
      </c>
      <c r="J242" s="96"/>
      <c r="K242" s="93"/>
    </row>
    <row r="243" spans="1:257" ht="15.75">
      <c r="A243" s="101"/>
      <c r="B243" s="93"/>
      <c r="C243" s="93"/>
      <c r="D243" s="72">
        <v>2019</v>
      </c>
      <c r="E243" s="43">
        <f t="shared" si="33"/>
        <v>32.799999999999997</v>
      </c>
      <c r="F243" s="51">
        <v>0</v>
      </c>
      <c r="G243" s="51">
        <v>0</v>
      </c>
      <c r="H243" s="70">
        <v>32.799999999999997</v>
      </c>
      <c r="I243" s="42">
        <v>0</v>
      </c>
      <c r="J243" s="96"/>
      <c r="K243" s="93"/>
    </row>
    <row r="244" spans="1:257" ht="15.75">
      <c r="A244" s="101"/>
      <c r="B244" s="93"/>
      <c r="C244" s="93"/>
      <c r="D244" s="72">
        <v>2020</v>
      </c>
      <c r="E244" s="43">
        <f t="shared" si="33"/>
        <v>32.799999999999997</v>
      </c>
      <c r="F244" s="51">
        <v>0</v>
      </c>
      <c r="G244" s="51">
        <v>0</v>
      </c>
      <c r="H244" s="70">
        <v>32.799999999999997</v>
      </c>
      <c r="I244" s="42">
        <v>0</v>
      </c>
      <c r="J244" s="96"/>
      <c r="K244" s="93"/>
    </row>
    <row r="245" spans="1:257" ht="15.75">
      <c r="A245" s="101"/>
      <c r="B245" s="93"/>
      <c r="C245" s="93"/>
      <c r="D245" s="72">
        <v>2021</v>
      </c>
      <c r="E245" s="43">
        <f t="shared" si="33"/>
        <v>32.799999999999997</v>
      </c>
      <c r="F245" s="51">
        <v>0</v>
      </c>
      <c r="G245" s="51">
        <v>0</v>
      </c>
      <c r="H245" s="70">
        <v>32.799999999999997</v>
      </c>
      <c r="I245" s="42">
        <v>0</v>
      </c>
      <c r="J245" s="96"/>
      <c r="K245" s="93"/>
    </row>
    <row r="246" spans="1:257" ht="15.75">
      <c r="A246" s="101"/>
      <c r="B246" s="94"/>
      <c r="C246" s="94"/>
      <c r="D246" s="72">
        <v>2022</v>
      </c>
      <c r="E246" s="43">
        <f t="shared" si="33"/>
        <v>41</v>
      </c>
      <c r="F246" s="51">
        <v>0</v>
      </c>
      <c r="G246" s="51">
        <v>0</v>
      </c>
      <c r="H246" s="70">
        <v>41</v>
      </c>
      <c r="I246" s="42">
        <v>0</v>
      </c>
      <c r="J246" s="96"/>
      <c r="K246" s="93"/>
    </row>
    <row r="247" spans="1:257" ht="15.75">
      <c r="A247" s="101"/>
      <c r="B247" s="94"/>
      <c r="C247" s="94"/>
      <c r="D247" s="72">
        <v>2023</v>
      </c>
      <c r="E247" s="43">
        <f t="shared" si="33"/>
        <v>0</v>
      </c>
      <c r="F247" s="51">
        <v>0</v>
      </c>
      <c r="G247" s="51">
        <v>0</v>
      </c>
      <c r="H247" s="70">
        <v>0</v>
      </c>
      <c r="I247" s="42">
        <v>0</v>
      </c>
      <c r="J247" s="96"/>
      <c r="K247" s="93"/>
    </row>
    <row r="248" spans="1:257" ht="15.75">
      <c r="A248" s="101"/>
      <c r="B248" s="94"/>
      <c r="C248" s="94"/>
      <c r="D248" s="82">
        <v>2024</v>
      </c>
      <c r="E248" s="43">
        <f t="shared" si="33"/>
        <v>0</v>
      </c>
      <c r="F248" s="51">
        <v>0</v>
      </c>
      <c r="G248" s="51">
        <v>0</v>
      </c>
      <c r="H248" s="70">
        <v>0</v>
      </c>
      <c r="I248" s="42">
        <v>0</v>
      </c>
      <c r="J248" s="96"/>
      <c r="K248" s="93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  <c r="DQ248" s="15"/>
      <c r="DR248" s="15"/>
      <c r="DS248" s="15"/>
      <c r="DT248" s="15"/>
      <c r="DU248" s="15"/>
      <c r="DV248" s="15"/>
      <c r="DW248" s="15"/>
      <c r="DX248" s="15"/>
      <c r="DY248" s="15"/>
      <c r="DZ248" s="15"/>
      <c r="EA248" s="15"/>
      <c r="EB248" s="15"/>
      <c r="EC248" s="15"/>
      <c r="ED248" s="15"/>
      <c r="EE248" s="15"/>
      <c r="EF248" s="15"/>
      <c r="EG248" s="15"/>
      <c r="EH248" s="15"/>
      <c r="EI248" s="15"/>
      <c r="EJ248" s="15"/>
      <c r="EK248" s="15"/>
      <c r="EL248" s="15"/>
      <c r="EM248" s="15"/>
      <c r="EN248" s="15"/>
      <c r="EO248" s="15"/>
      <c r="EP248" s="15"/>
      <c r="EQ248" s="15"/>
      <c r="ER248" s="15"/>
      <c r="ES248" s="15"/>
      <c r="ET248" s="15"/>
      <c r="EU248" s="15"/>
      <c r="EV248" s="15"/>
      <c r="EW248" s="15"/>
      <c r="EX248" s="15"/>
      <c r="EY248" s="15"/>
      <c r="EZ248" s="15"/>
      <c r="FA248" s="15"/>
      <c r="FB248" s="15"/>
      <c r="FC248" s="15"/>
      <c r="FD248" s="15"/>
      <c r="FE248" s="15"/>
      <c r="FF248" s="15"/>
      <c r="FG248" s="15"/>
      <c r="FH248" s="15"/>
      <c r="FI248" s="15"/>
      <c r="FJ248" s="15"/>
      <c r="FK248" s="15"/>
      <c r="FL248" s="15"/>
      <c r="FM248" s="15"/>
      <c r="FN248" s="15"/>
      <c r="FO248" s="15"/>
      <c r="FP248" s="15"/>
      <c r="FQ248" s="15"/>
      <c r="FR248" s="15"/>
      <c r="FS248" s="15"/>
      <c r="FT248" s="15"/>
      <c r="FU248" s="15"/>
      <c r="FV248" s="15"/>
      <c r="FW248" s="15"/>
      <c r="FX248" s="15"/>
      <c r="FY248" s="15"/>
      <c r="FZ248" s="15"/>
      <c r="GA248" s="15"/>
      <c r="GB248" s="15"/>
      <c r="GC248" s="15"/>
      <c r="GD248" s="15"/>
      <c r="GE248" s="15"/>
      <c r="GF248" s="15"/>
      <c r="GG248" s="15"/>
      <c r="GH248" s="15"/>
      <c r="GI248" s="15"/>
      <c r="GJ248" s="15"/>
      <c r="GK248" s="15"/>
      <c r="GL248" s="15"/>
      <c r="GM248" s="15"/>
      <c r="GN248" s="15"/>
      <c r="GO248" s="15"/>
      <c r="GP248" s="15"/>
      <c r="GQ248" s="15"/>
      <c r="GR248" s="15"/>
      <c r="GS248" s="15"/>
      <c r="GT248" s="15"/>
      <c r="GU248" s="15"/>
      <c r="GV248" s="15"/>
      <c r="GW248" s="15"/>
      <c r="GX248" s="15"/>
      <c r="GY248" s="15"/>
      <c r="GZ248" s="15"/>
      <c r="HA248" s="15"/>
      <c r="HB248" s="15"/>
      <c r="HC248" s="15"/>
      <c r="HD248" s="15"/>
      <c r="HE248" s="15"/>
      <c r="HF248" s="15"/>
      <c r="HG248" s="15"/>
      <c r="HH248" s="15"/>
      <c r="HI248" s="15"/>
      <c r="HJ248" s="15"/>
      <c r="HK248" s="15"/>
      <c r="HL248" s="15"/>
      <c r="HM248" s="15"/>
      <c r="HN248" s="15"/>
      <c r="HO248" s="15"/>
      <c r="HP248" s="15"/>
      <c r="HQ248" s="15"/>
      <c r="HR248" s="15"/>
      <c r="HS248" s="15"/>
      <c r="HT248" s="15"/>
      <c r="HU248" s="15"/>
      <c r="HV248" s="15"/>
      <c r="HW248" s="15"/>
      <c r="HX248" s="15"/>
      <c r="HY248" s="15"/>
      <c r="HZ248" s="15"/>
      <c r="IA248" s="15"/>
      <c r="IB248" s="15"/>
      <c r="IC248" s="15"/>
      <c r="ID248" s="15"/>
      <c r="IE248" s="15"/>
      <c r="IF248" s="15"/>
      <c r="IG248" s="15"/>
      <c r="IH248" s="15"/>
      <c r="II248" s="15"/>
      <c r="IJ248" s="15"/>
      <c r="IK248" s="15"/>
      <c r="IL248" s="15"/>
      <c r="IM248" s="15"/>
      <c r="IN248" s="15"/>
      <c r="IO248" s="15"/>
      <c r="IP248" s="15"/>
      <c r="IQ248" s="15"/>
      <c r="IR248" s="15"/>
      <c r="IS248" s="15"/>
      <c r="IT248" s="15"/>
      <c r="IU248" s="15"/>
      <c r="IV248" s="15"/>
      <c r="IW248" s="15"/>
    </row>
    <row r="249" spans="1:257" ht="15.75">
      <c r="A249" s="101"/>
      <c r="B249" s="94"/>
      <c r="C249" s="94"/>
      <c r="D249" s="82">
        <v>2025</v>
      </c>
      <c r="E249" s="43">
        <f t="shared" si="33"/>
        <v>0</v>
      </c>
      <c r="F249" s="51">
        <v>0</v>
      </c>
      <c r="G249" s="51">
        <v>0</v>
      </c>
      <c r="H249" s="70">
        <v>0</v>
      </c>
      <c r="I249" s="42">
        <v>0</v>
      </c>
      <c r="J249" s="97"/>
      <c r="K249" s="93"/>
    </row>
    <row r="250" spans="1:257" ht="15.75">
      <c r="A250" s="101" t="s">
        <v>46</v>
      </c>
      <c r="B250" s="93" t="s">
        <v>47</v>
      </c>
      <c r="C250" s="90"/>
      <c r="D250" s="72" t="s">
        <v>15</v>
      </c>
      <c r="E250" s="61">
        <f>SUM(E251:E261)</f>
        <v>348.2</v>
      </c>
      <c r="F250" s="51">
        <f>SUM(F251:F261)</f>
        <v>0</v>
      </c>
      <c r="G250" s="51">
        <f>SUM(G251:G261)</f>
        <v>0</v>
      </c>
      <c r="H250" s="70">
        <f>SUM(H251:H261)</f>
        <v>348.2</v>
      </c>
      <c r="I250" s="51">
        <f>SUM(I251:I261)</f>
        <v>0</v>
      </c>
      <c r="J250" s="95" t="s">
        <v>99</v>
      </c>
      <c r="K250" s="93"/>
    </row>
    <row r="251" spans="1:257" ht="15.75">
      <c r="A251" s="101"/>
      <c r="B251" s="93"/>
      <c r="C251" s="91"/>
      <c r="D251" s="72">
        <v>2015</v>
      </c>
      <c r="E251" s="43">
        <f>SUM(F251:I251)</f>
        <v>40.200000000000003</v>
      </c>
      <c r="F251" s="42">
        <v>0</v>
      </c>
      <c r="G251" s="42">
        <v>0</v>
      </c>
      <c r="H251" s="70">
        <v>40.200000000000003</v>
      </c>
      <c r="I251" s="42">
        <v>0</v>
      </c>
      <c r="J251" s="96"/>
      <c r="K251" s="93"/>
    </row>
    <row r="252" spans="1:257" ht="15.75">
      <c r="A252" s="101"/>
      <c r="B252" s="93"/>
      <c r="C252" s="91"/>
      <c r="D252" s="72">
        <v>2016</v>
      </c>
      <c r="E252" s="43">
        <f t="shared" ref="E252:E261" si="34">SUM(F252:I252)</f>
        <v>40.1</v>
      </c>
      <c r="F252" s="42">
        <v>0</v>
      </c>
      <c r="G252" s="42">
        <v>0</v>
      </c>
      <c r="H252" s="70">
        <v>40.1</v>
      </c>
      <c r="I252" s="42">
        <v>0</v>
      </c>
      <c r="J252" s="96"/>
      <c r="K252" s="93"/>
    </row>
    <row r="253" spans="1:257" ht="15.75">
      <c r="A253" s="101"/>
      <c r="B253" s="93"/>
      <c r="C253" s="91"/>
      <c r="D253" s="72">
        <v>2017</v>
      </c>
      <c r="E253" s="43">
        <f t="shared" si="34"/>
        <v>40.1</v>
      </c>
      <c r="F253" s="42">
        <v>0</v>
      </c>
      <c r="G253" s="42">
        <v>0</v>
      </c>
      <c r="H253" s="70">
        <v>40.1</v>
      </c>
      <c r="I253" s="42">
        <v>0</v>
      </c>
      <c r="J253" s="96"/>
      <c r="K253" s="93"/>
    </row>
    <row r="254" spans="1:257" ht="15.75">
      <c r="A254" s="101"/>
      <c r="B254" s="93"/>
      <c r="C254" s="91"/>
      <c r="D254" s="72">
        <v>2018</v>
      </c>
      <c r="E254" s="43">
        <f t="shared" si="34"/>
        <v>40.1</v>
      </c>
      <c r="F254" s="42">
        <v>0</v>
      </c>
      <c r="G254" s="42">
        <v>0</v>
      </c>
      <c r="H254" s="70">
        <v>40.1</v>
      </c>
      <c r="I254" s="42">
        <v>0</v>
      </c>
      <c r="J254" s="96"/>
      <c r="K254" s="93"/>
    </row>
    <row r="255" spans="1:257" ht="15.75">
      <c r="A255" s="101"/>
      <c r="B255" s="93"/>
      <c r="C255" s="91"/>
      <c r="D255" s="72">
        <v>2019</v>
      </c>
      <c r="E255" s="43">
        <f t="shared" si="34"/>
        <v>41.3</v>
      </c>
      <c r="F255" s="42">
        <v>0</v>
      </c>
      <c r="G255" s="42">
        <v>0</v>
      </c>
      <c r="H255" s="70">
        <v>41.3</v>
      </c>
      <c r="I255" s="42">
        <v>0</v>
      </c>
      <c r="J255" s="96"/>
      <c r="K255" s="93"/>
    </row>
    <row r="256" spans="1:257" ht="15.75">
      <c r="A256" s="101"/>
      <c r="B256" s="93"/>
      <c r="C256" s="91"/>
      <c r="D256" s="72">
        <v>2020</v>
      </c>
      <c r="E256" s="43">
        <f t="shared" si="34"/>
        <v>41.3</v>
      </c>
      <c r="F256" s="42">
        <v>0</v>
      </c>
      <c r="G256" s="42">
        <v>0</v>
      </c>
      <c r="H256" s="70">
        <v>41.3</v>
      </c>
      <c r="I256" s="42">
        <v>0</v>
      </c>
      <c r="J256" s="96"/>
      <c r="K256" s="93"/>
    </row>
    <row r="257" spans="1:257" ht="15.75">
      <c r="A257" s="101"/>
      <c r="B257" s="93"/>
      <c r="C257" s="91"/>
      <c r="D257" s="72">
        <v>2021</v>
      </c>
      <c r="E257" s="43">
        <f t="shared" si="34"/>
        <v>41.3</v>
      </c>
      <c r="F257" s="42">
        <v>0</v>
      </c>
      <c r="G257" s="42">
        <v>0</v>
      </c>
      <c r="H257" s="70">
        <v>41.3</v>
      </c>
      <c r="I257" s="42">
        <v>0</v>
      </c>
      <c r="J257" s="96"/>
      <c r="K257" s="93"/>
    </row>
    <row r="258" spans="1:257" ht="15.75">
      <c r="A258" s="101"/>
      <c r="B258" s="94"/>
      <c r="C258" s="91"/>
      <c r="D258" s="72">
        <v>2022</v>
      </c>
      <c r="E258" s="43">
        <f t="shared" si="34"/>
        <v>31.9</v>
      </c>
      <c r="F258" s="42">
        <v>0</v>
      </c>
      <c r="G258" s="42">
        <v>0</v>
      </c>
      <c r="H258" s="70">
        <f>34-2.1</f>
        <v>31.9</v>
      </c>
      <c r="I258" s="42">
        <v>0</v>
      </c>
      <c r="J258" s="96"/>
      <c r="K258" s="93"/>
    </row>
    <row r="259" spans="1:257" ht="15.75">
      <c r="A259" s="101"/>
      <c r="B259" s="94"/>
      <c r="C259" s="91"/>
      <c r="D259" s="72">
        <v>2023</v>
      </c>
      <c r="E259" s="43">
        <f t="shared" si="34"/>
        <v>31.9</v>
      </c>
      <c r="F259" s="42">
        <v>0</v>
      </c>
      <c r="G259" s="42">
        <v>0</v>
      </c>
      <c r="H259" s="70">
        <v>31.9</v>
      </c>
      <c r="I259" s="42">
        <v>0</v>
      </c>
      <c r="J259" s="96"/>
      <c r="K259" s="93"/>
    </row>
    <row r="260" spans="1:257" ht="15.75">
      <c r="A260" s="101"/>
      <c r="B260" s="94"/>
      <c r="C260" s="91"/>
      <c r="D260" s="82">
        <v>2024</v>
      </c>
      <c r="E260" s="43">
        <f t="shared" si="34"/>
        <v>0</v>
      </c>
      <c r="F260" s="42">
        <v>0</v>
      </c>
      <c r="G260" s="42">
        <v>0</v>
      </c>
      <c r="H260" s="70">
        <v>0</v>
      </c>
      <c r="I260" s="42">
        <v>0</v>
      </c>
      <c r="J260" s="96"/>
      <c r="K260" s="93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  <c r="DQ260" s="15"/>
      <c r="DR260" s="15"/>
      <c r="DS260" s="15"/>
      <c r="DT260" s="15"/>
      <c r="DU260" s="15"/>
      <c r="DV260" s="15"/>
      <c r="DW260" s="15"/>
      <c r="DX260" s="15"/>
      <c r="DY260" s="15"/>
      <c r="DZ260" s="15"/>
      <c r="EA260" s="15"/>
      <c r="EB260" s="15"/>
      <c r="EC260" s="15"/>
      <c r="ED260" s="15"/>
      <c r="EE260" s="15"/>
      <c r="EF260" s="15"/>
      <c r="EG260" s="15"/>
      <c r="EH260" s="15"/>
      <c r="EI260" s="15"/>
      <c r="EJ260" s="15"/>
      <c r="EK260" s="15"/>
      <c r="EL260" s="15"/>
      <c r="EM260" s="15"/>
      <c r="EN260" s="15"/>
      <c r="EO260" s="15"/>
      <c r="EP260" s="15"/>
      <c r="EQ260" s="15"/>
      <c r="ER260" s="15"/>
      <c r="ES260" s="15"/>
      <c r="ET260" s="15"/>
      <c r="EU260" s="15"/>
      <c r="EV260" s="15"/>
      <c r="EW260" s="15"/>
      <c r="EX260" s="15"/>
      <c r="EY260" s="15"/>
      <c r="EZ260" s="15"/>
      <c r="FA260" s="15"/>
      <c r="FB260" s="15"/>
      <c r="FC260" s="15"/>
      <c r="FD260" s="15"/>
      <c r="FE260" s="15"/>
      <c r="FF260" s="15"/>
      <c r="FG260" s="15"/>
      <c r="FH260" s="15"/>
      <c r="FI260" s="15"/>
      <c r="FJ260" s="15"/>
      <c r="FK260" s="15"/>
      <c r="FL260" s="15"/>
      <c r="FM260" s="15"/>
      <c r="FN260" s="15"/>
      <c r="FO260" s="15"/>
      <c r="FP260" s="15"/>
      <c r="FQ260" s="15"/>
      <c r="FR260" s="15"/>
      <c r="FS260" s="15"/>
      <c r="FT260" s="15"/>
      <c r="FU260" s="15"/>
      <c r="FV260" s="15"/>
      <c r="FW260" s="15"/>
      <c r="FX260" s="15"/>
      <c r="FY260" s="15"/>
      <c r="FZ260" s="15"/>
      <c r="GA260" s="15"/>
      <c r="GB260" s="15"/>
      <c r="GC260" s="15"/>
      <c r="GD260" s="15"/>
      <c r="GE260" s="15"/>
      <c r="GF260" s="15"/>
      <c r="GG260" s="15"/>
      <c r="GH260" s="15"/>
      <c r="GI260" s="15"/>
      <c r="GJ260" s="15"/>
      <c r="GK260" s="15"/>
      <c r="GL260" s="15"/>
      <c r="GM260" s="15"/>
      <c r="GN260" s="15"/>
      <c r="GO260" s="15"/>
      <c r="GP260" s="15"/>
      <c r="GQ260" s="15"/>
      <c r="GR260" s="15"/>
      <c r="GS260" s="15"/>
      <c r="GT260" s="15"/>
      <c r="GU260" s="15"/>
      <c r="GV260" s="15"/>
      <c r="GW260" s="15"/>
      <c r="GX260" s="15"/>
      <c r="GY260" s="15"/>
      <c r="GZ260" s="15"/>
      <c r="HA260" s="15"/>
      <c r="HB260" s="15"/>
      <c r="HC260" s="15"/>
      <c r="HD260" s="15"/>
      <c r="HE260" s="15"/>
      <c r="HF260" s="15"/>
      <c r="HG260" s="15"/>
      <c r="HH260" s="15"/>
      <c r="HI260" s="15"/>
      <c r="HJ260" s="15"/>
      <c r="HK260" s="15"/>
      <c r="HL260" s="15"/>
      <c r="HM260" s="15"/>
      <c r="HN260" s="15"/>
      <c r="HO260" s="15"/>
      <c r="HP260" s="15"/>
      <c r="HQ260" s="15"/>
      <c r="HR260" s="15"/>
      <c r="HS260" s="15"/>
      <c r="HT260" s="15"/>
      <c r="HU260" s="15"/>
      <c r="HV260" s="15"/>
      <c r="HW260" s="15"/>
      <c r="HX260" s="15"/>
      <c r="HY260" s="15"/>
      <c r="HZ260" s="15"/>
      <c r="IA260" s="15"/>
      <c r="IB260" s="15"/>
      <c r="IC260" s="15"/>
      <c r="ID260" s="15"/>
      <c r="IE260" s="15"/>
      <c r="IF260" s="15"/>
      <c r="IG260" s="15"/>
      <c r="IH260" s="15"/>
      <c r="II260" s="15"/>
      <c r="IJ260" s="15"/>
      <c r="IK260" s="15"/>
      <c r="IL260" s="15"/>
      <c r="IM260" s="15"/>
      <c r="IN260" s="15"/>
      <c r="IO260" s="15"/>
      <c r="IP260" s="15"/>
      <c r="IQ260" s="15"/>
      <c r="IR260" s="15"/>
      <c r="IS260" s="15"/>
      <c r="IT260" s="15"/>
      <c r="IU260" s="15"/>
      <c r="IV260" s="15"/>
      <c r="IW260" s="15"/>
    </row>
    <row r="261" spans="1:257" ht="15.75">
      <c r="A261" s="101"/>
      <c r="B261" s="94"/>
      <c r="C261" s="92"/>
      <c r="D261" s="82">
        <v>2025</v>
      </c>
      <c r="E261" s="43">
        <f t="shared" si="34"/>
        <v>0</v>
      </c>
      <c r="F261" s="42">
        <v>0</v>
      </c>
      <c r="G261" s="42">
        <v>0</v>
      </c>
      <c r="H261" s="70">
        <v>0</v>
      </c>
      <c r="I261" s="42">
        <v>0</v>
      </c>
      <c r="J261" s="97"/>
      <c r="K261" s="93"/>
    </row>
    <row r="262" spans="1:257" ht="15.75">
      <c r="A262" s="101" t="s">
        <v>48</v>
      </c>
      <c r="B262" s="93" t="s">
        <v>49</v>
      </c>
      <c r="C262" s="90"/>
      <c r="D262" s="72" t="s">
        <v>15</v>
      </c>
      <c r="E262" s="61">
        <f>SUM(E263:E273)</f>
        <v>4199.3999999999996</v>
      </c>
      <c r="F262" s="51">
        <f>SUM(F263:F273)</f>
        <v>0</v>
      </c>
      <c r="G262" s="51">
        <f>SUM(G263:G273)</f>
        <v>2951.1</v>
      </c>
      <c r="H262" s="70">
        <f>SUM(H263:H273)</f>
        <v>1248.3000000000002</v>
      </c>
      <c r="I262" s="51">
        <f>SUM(I263:I273)</f>
        <v>0</v>
      </c>
      <c r="J262" s="95"/>
      <c r="K262" s="93"/>
    </row>
    <row r="263" spans="1:257" ht="15.75">
      <c r="A263" s="101"/>
      <c r="B263" s="93"/>
      <c r="C263" s="91"/>
      <c r="D263" s="72">
        <v>2015</v>
      </c>
      <c r="E263" s="43">
        <f>SUM(F263:I263)</f>
        <v>0</v>
      </c>
      <c r="F263" s="42">
        <v>0</v>
      </c>
      <c r="G263" s="51">
        <v>0</v>
      </c>
      <c r="H263" s="70">
        <v>0</v>
      </c>
      <c r="I263" s="42">
        <v>0</v>
      </c>
      <c r="J263" s="96"/>
      <c r="K263" s="93"/>
    </row>
    <row r="264" spans="1:257" ht="15.75">
      <c r="A264" s="101"/>
      <c r="B264" s="93"/>
      <c r="C264" s="91"/>
      <c r="D264" s="72">
        <v>2016</v>
      </c>
      <c r="E264" s="43">
        <f t="shared" ref="E264:E273" si="35">SUM(F264:I264)</f>
        <v>0</v>
      </c>
      <c r="F264" s="42">
        <v>0</v>
      </c>
      <c r="G264" s="51">
        <v>0</v>
      </c>
      <c r="H264" s="70">
        <v>0</v>
      </c>
      <c r="I264" s="42">
        <v>0</v>
      </c>
      <c r="J264" s="96"/>
      <c r="K264" s="93"/>
    </row>
    <row r="265" spans="1:257" ht="15.75">
      <c r="A265" s="101"/>
      <c r="B265" s="93"/>
      <c r="C265" s="91"/>
      <c r="D265" s="72">
        <v>2017</v>
      </c>
      <c r="E265" s="43">
        <f t="shared" si="35"/>
        <v>1831.9</v>
      </c>
      <c r="F265" s="42">
        <v>0</v>
      </c>
      <c r="G265" s="51">
        <v>1114.8</v>
      </c>
      <c r="H265" s="70">
        <v>717.1</v>
      </c>
      <c r="I265" s="42">
        <v>0</v>
      </c>
      <c r="J265" s="96"/>
      <c r="K265" s="93"/>
    </row>
    <row r="266" spans="1:257" ht="15.75">
      <c r="A266" s="101"/>
      <c r="B266" s="93"/>
      <c r="C266" s="91"/>
      <c r="D266" s="72">
        <v>2018</v>
      </c>
      <c r="E266" s="43">
        <f t="shared" si="35"/>
        <v>2367.5</v>
      </c>
      <c r="F266" s="42">
        <v>0</v>
      </c>
      <c r="G266" s="51">
        <v>1836.3</v>
      </c>
      <c r="H266" s="70">
        <v>531.20000000000005</v>
      </c>
      <c r="I266" s="42">
        <v>0</v>
      </c>
      <c r="J266" s="96"/>
      <c r="K266" s="93"/>
    </row>
    <row r="267" spans="1:257" ht="15.75">
      <c r="A267" s="101"/>
      <c r="B267" s="93"/>
      <c r="C267" s="91"/>
      <c r="D267" s="72">
        <v>2019</v>
      </c>
      <c r="E267" s="43">
        <f t="shared" si="35"/>
        <v>0</v>
      </c>
      <c r="F267" s="42">
        <v>0</v>
      </c>
      <c r="G267" s="51">
        <v>0</v>
      </c>
      <c r="H267" s="70">
        <v>0</v>
      </c>
      <c r="I267" s="42">
        <v>0</v>
      </c>
      <c r="J267" s="96"/>
      <c r="K267" s="93"/>
    </row>
    <row r="268" spans="1:257" ht="15.75">
      <c r="A268" s="101"/>
      <c r="B268" s="93"/>
      <c r="C268" s="91"/>
      <c r="D268" s="72">
        <v>2020</v>
      </c>
      <c r="E268" s="43">
        <f t="shared" si="35"/>
        <v>0</v>
      </c>
      <c r="F268" s="42">
        <v>0</v>
      </c>
      <c r="G268" s="51">
        <v>0</v>
      </c>
      <c r="H268" s="70">
        <v>0</v>
      </c>
      <c r="I268" s="42">
        <v>0</v>
      </c>
      <c r="J268" s="96"/>
      <c r="K268" s="93"/>
    </row>
    <row r="269" spans="1:257" ht="15.75">
      <c r="A269" s="101"/>
      <c r="B269" s="93"/>
      <c r="C269" s="91"/>
      <c r="D269" s="72">
        <v>2021</v>
      </c>
      <c r="E269" s="43">
        <f t="shared" si="35"/>
        <v>0</v>
      </c>
      <c r="F269" s="42">
        <v>0</v>
      </c>
      <c r="G269" s="51">
        <v>0</v>
      </c>
      <c r="H269" s="70">
        <v>0</v>
      </c>
      <c r="I269" s="42">
        <v>0</v>
      </c>
      <c r="J269" s="96"/>
      <c r="K269" s="93"/>
    </row>
    <row r="270" spans="1:257" ht="15.75">
      <c r="A270" s="101"/>
      <c r="B270" s="94"/>
      <c r="C270" s="91"/>
      <c r="D270" s="72">
        <v>2022</v>
      </c>
      <c r="E270" s="43">
        <f t="shared" si="35"/>
        <v>0</v>
      </c>
      <c r="F270" s="42">
        <v>0</v>
      </c>
      <c r="G270" s="42">
        <v>0</v>
      </c>
      <c r="H270" s="69">
        <v>0</v>
      </c>
      <c r="I270" s="42">
        <v>0</v>
      </c>
      <c r="J270" s="96"/>
      <c r="K270" s="93"/>
    </row>
    <row r="271" spans="1:257" ht="15.75">
      <c r="A271" s="101"/>
      <c r="B271" s="94"/>
      <c r="C271" s="91"/>
      <c r="D271" s="72">
        <v>2023</v>
      </c>
      <c r="E271" s="43">
        <f t="shared" si="35"/>
        <v>0</v>
      </c>
      <c r="F271" s="42">
        <v>0</v>
      </c>
      <c r="G271" s="42">
        <v>0</v>
      </c>
      <c r="H271" s="69">
        <v>0</v>
      </c>
      <c r="I271" s="42">
        <v>0</v>
      </c>
      <c r="J271" s="96"/>
      <c r="K271" s="93"/>
    </row>
    <row r="272" spans="1:257" ht="15.75">
      <c r="A272" s="101"/>
      <c r="B272" s="94"/>
      <c r="C272" s="91"/>
      <c r="D272" s="82">
        <v>2024</v>
      </c>
      <c r="E272" s="43">
        <f t="shared" si="35"/>
        <v>0</v>
      </c>
      <c r="F272" s="42">
        <v>0</v>
      </c>
      <c r="G272" s="42">
        <v>0</v>
      </c>
      <c r="H272" s="69">
        <v>0</v>
      </c>
      <c r="I272" s="42">
        <v>0</v>
      </c>
      <c r="J272" s="96"/>
      <c r="K272" s="93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  <c r="DQ272" s="15"/>
      <c r="DR272" s="15"/>
      <c r="DS272" s="15"/>
      <c r="DT272" s="15"/>
      <c r="DU272" s="15"/>
      <c r="DV272" s="15"/>
      <c r="DW272" s="15"/>
      <c r="DX272" s="15"/>
      <c r="DY272" s="15"/>
      <c r="DZ272" s="15"/>
      <c r="EA272" s="15"/>
      <c r="EB272" s="15"/>
      <c r="EC272" s="15"/>
      <c r="ED272" s="15"/>
      <c r="EE272" s="15"/>
      <c r="EF272" s="15"/>
      <c r="EG272" s="15"/>
      <c r="EH272" s="15"/>
      <c r="EI272" s="15"/>
      <c r="EJ272" s="15"/>
      <c r="EK272" s="15"/>
      <c r="EL272" s="15"/>
      <c r="EM272" s="15"/>
      <c r="EN272" s="15"/>
      <c r="EO272" s="15"/>
      <c r="EP272" s="15"/>
      <c r="EQ272" s="15"/>
      <c r="ER272" s="15"/>
      <c r="ES272" s="15"/>
      <c r="ET272" s="15"/>
      <c r="EU272" s="15"/>
      <c r="EV272" s="15"/>
      <c r="EW272" s="15"/>
      <c r="EX272" s="15"/>
      <c r="EY272" s="15"/>
      <c r="EZ272" s="15"/>
      <c r="FA272" s="15"/>
      <c r="FB272" s="15"/>
      <c r="FC272" s="15"/>
      <c r="FD272" s="15"/>
      <c r="FE272" s="15"/>
      <c r="FF272" s="15"/>
      <c r="FG272" s="15"/>
      <c r="FH272" s="15"/>
      <c r="FI272" s="15"/>
      <c r="FJ272" s="15"/>
      <c r="FK272" s="15"/>
      <c r="FL272" s="15"/>
      <c r="FM272" s="15"/>
      <c r="FN272" s="15"/>
      <c r="FO272" s="15"/>
      <c r="FP272" s="15"/>
      <c r="FQ272" s="15"/>
      <c r="FR272" s="15"/>
      <c r="FS272" s="15"/>
      <c r="FT272" s="15"/>
      <c r="FU272" s="15"/>
      <c r="FV272" s="15"/>
      <c r="FW272" s="15"/>
      <c r="FX272" s="15"/>
      <c r="FY272" s="15"/>
      <c r="FZ272" s="15"/>
      <c r="GA272" s="15"/>
      <c r="GB272" s="15"/>
      <c r="GC272" s="15"/>
      <c r="GD272" s="15"/>
      <c r="GE272" s="15"/>
      <c r="GF272" s="15"/>
      <c r="GG272" s="15"/>
      <c r="GH272" s="15"/>
      <c r="GI272" s="15"/>
      <c r="GJ272" s="15"/>
      <c r="GK272" s="15"/>
      <c r="GL272" s="15"/>
      <c r="GM272" s="15"/>
      <c r="GN272" s="15"/>
      <c r="GO272" s="15"/>
      <c r="GP272" s="15"/>
      <c r="GQ272" s="15"/>
      <c r="GR272" s="15"/>
      <c r="GS272" s="15"/>
      <c r="GT272" s="15"/>
      <c r="GU272" s="15"/>
      <c r="GV272" s="15"/>
      <c r="GW272" s="15"/>
      <c r="GX272" s="15"/>
      <c r="GY272" s="15"/>
      <c r="GZ272" s="15"/>
      <c r="HA272" s="15"/>
      <c r="HB272" s="15"/>
      <c r="HC272" s="15"/>
      <c r="HD272" s="15"/>
      <c r="HE272" s="15"/>
      <c r="HF272" s="15"/>
      <c r="HG272" s="15"/>
      <c r="HH272" s="15"/>
      <c r="HI272" s="15"/>
      <c r="HJ272" s="15"/>
      <c r="HK272" s="15"/>
      <c r="HL272" s="15"/>
      <c r="HM272" s="15"/>
      <c r="HN272" s="15"/>
      <c r="HO272" s="15"/>
      <c r="HP272" s="15"/>
      <c r="HQ272" s="15"/>
      <c r="HR272" s="15"/>
      <c r="HS272" s="15"/>
      <c r="HT272" s="15"/>
      <c r="HU272" s="15"/>
      <c r="HV272" s="15"/>
      <c r="HW272" s="15"/>
      <c r="HX272" s="15"/>
      <c r="HY272" s="15"/>
      <c r="HZ272" s="15"/>
      <c r="IA272" s="15"/>
      <c r="IB272" s="15"/>
      <c r="IC272" s="15"/>
      <c r="ID272" s="15"/>
      <c r="IE272" s="15"/>
      <c r="IF272" s="15"/>
      <c r="IG272" s="15"/>
      <c r="IH272" s="15"/>
      <c r="II272" s="15"/>
      <c r="IJ272" s="15"/>
      <c r="IK272" s="15"/>
      <c r="IL272" s="15"/>
      <c r="IM272" s="15"/>
      <c r="IN272" s="15"/>
      <c r="IO272" s="15"/>
      <c r="IP272" s="15"/>
      <c r="IQ272" s="15"/>
      <c r="IR272" s="15"/>
      <c r="IS272" s="15"/>
      <c r="IT272" s="15"/>
      <c r="IU272" s="15"/>
      <c r="IV272" s="15"/>
      <c r="IW272" s="15"/>
    </row>
    <row r="273" spans="1:257" ht="15.75">
      <c r="A273" s="101"/>
      <c r="B273" s="94"/>
      <c r="C273" s="92"/>
      <c r="D273" s="82">
        <v>2025</v>
      </c>
      <c r="E273" s="43">
        <f t="shared" si="35"/>
        <v>0</v>
      </c>
      <c r="F273" s="42">
        <v>0</v>
      </c>
      <c r="G273" s="42">
        <v>0</v>
      </c>
      <c r="H273" s="69">
        <v>0</v>
      </c>
      <c r="I273" s="42">
        <v>0</v>
      </c>
      <c r="J273" s="97"/>
      <c r="K273" s="93"/>
    </row>
    <row r="274" spans="1:257" ht="15.75">
      <c r="A274" s="101" t="s">
        <v>50</v>
      </c>
      <c r="B274" s="94" t="s">
        <v>75</v>
      </c>
      <c r="C274" s="90"/>
      <c r="D274" s="72" t="s">
        <v>15</v>
      </c>
      <c r="E274" s="61">
        <f>SUM(E275:E285)</f>
        <v>244.8</v>
      </c>
      <c r="F274" s="51">
        <f>SUM(F275:F285)</f>
        <v>111.6</v>
      </c>
      <c r="G274" s="51">
        <f>SUM(G275:G285)</f>
        <v>108.60000000000001</v>
      </c>
      <c r="H274" s="70">
        <f>SUM(H275:H285)</f>
        <v>24.599999999999998</v>
      </c>
      <c r="I274" s="51">
        <f>SUM(I275:I285)</f>
        <v>0</v>
      </c>
      <c r="J274" s="95" t="s">
        <v>98</v>
      </c>
      <c r="K274" s="93"/>
    </row>
    <row r="275" spans="1:257" ht="15.75">
      <c r="A275" s="101"/>
      <c r="B275" s="94"/>
      <c r="C275" s="91"/>
      <c r="D275" s="72">
        <v>2015</v>
      </c>
      <c r="E275" s="43">
        <f>SUM(F275:I275)</f>
        <v>0</v>
      </c>
      <c r="F275" s="51">
        <v>0</v>
      </c>
      <c r="G275" s="51">
        <v>0</v>
      </c>
      <c r="H275" s="70">
        <v>0</v>
      </c>
      <c r="I275" s="42">
        <v>0</v>
      </c>
      <c r="J275" s="96"/>
      <c r="K275" s="93"/>
    </row>
    <row r="276" spans="1:257" ht="15.75">
      <c r="A276" s="101"/>
      <c r="B276" s="94"/>
      <c r="C276" s="91"/>
      <c r="D276" s="72">
        <v>2016</v>
      </c>
      <c r="E276" s="43">
        <f t="shared" ref="E276:E285" si="36">SUM(F276:I276)</f>
        <v>0</v>
      </c>
      <c r="F276" s="51">
        <v>0</v>
      </c>
      <c r="G276" s="51">
        <v>0</v>
      </c>
      <c r="H276" s="70">
        <v>0</v>
      </c>
      <c r="I276" s="42">
        <v>0</v>
      </c>
      <c r="J276" s="96"/>
      <c r="K276" s="93"/>
    </row>
    <row r="277" spans="1:257" ht="15.75">
      <c r="A277" s="101"/>
      <c r="B277" s="94"/>
      <c r="C277" s="91"/>
      <c r="D277" s="72">
        <v>2017</v>
      </c>
      <c r="E277" s="43">
        <f t="shared" si="36"/>
        <v>0</v>
      </c>
      <c r="F277" s="51">
        <v>0</v>
      </c>
      <c r="G277" s="51">
        <v>0</v>
      </c>
      <c r="H277" s="70">
        <v>0</v>
      </c>
      <c r="I277" s="42">
        <v>0</v>
      </c>
      <c r="J277" s="96"/>
      <c r="K277" s="93"/>
    </row>
    <row r="278" spans="1:257" ht="15.75">
      <c r="A278" s="101"/>
      <c r="B278" s="94"/>
      <c r="C278" s="91"/>
      <c r="D278" s="72">
        <v>2018</v>
      </c>
      <c r="E278" s="43">
        <f t="shared" si="36"/>
        <v>81.600000000000009</v>
      </c>
      <c r="F278" s="51">
        <v>55.8</v>
      </c>
      <c r="G278" s="51">
        <v>17.600000000000001</v>
      </c>
      <c r="H278" s="70">
        <v>8.1999999999999993</v>
      </c>
      <c r="I278" s="42">
        <v>0</v>
      </c>
      <c r="J278" s="96"/>
      <c r="K278" s="93"/>
    </row>
    <row r="279" spans="1:257" ht="15.75">
      <c r="A279" s="101"/>
      <c r="B279" s="94"/>
      <c r="C279" s="91"/>
      <c r="D279" s="72">
        <v>2019</v>
      </c>
      <c r="E279" s="43">
        <f t="shared" si="36"/>
        <v>81.600000000000009</v>
      </c>
      <c r="F279" s="51">
        <v>55.8</v>
      </c>
      <c r="G279" s="51">
        <v>17.600000000000001</v>
      </c>
      <c r="H279" s="70">
        <v>8.1999999999999993</v>
      </c>
      <c r="I279" s="42">
        <v>0</v>
      </c>
      <c r="J279" s="96"/>
      <c r="K279" s="93"/>
    </row>
    <row r="280" spans="1:257" ht="15.75">
      <c r="A280" s="101"/>
      <c r="B280" s="94"/>
      <c r="C280" s="91"/>
      <c r="D280" s="72">
        <v>2020</v>
      </c>
      <c r="E280" s="43">
        <f t="shared" si="36"/>
        <v>81.600000000000009</v>
      </c>
      <c r="F280" s="51">
        <v>0</v>
      </c>
      <c r="G280" s="51">
        <v>73.400000000000006</v>
      </c>
      <c r="H280" s="70">
        <v>8.1999999999999993</v>
      </c>
      <c r="I280" s="42">
        <v>0</v>
      </c>
      <c r="J280" s="96"/>
      <c r="K280" s="93"/>
    </row>
    <row r="281" spans="1:257" ht="15.75">
      <c r="A281" s="101"/>
      <c r="B281" s="94"/>
      <c r="C281" s="91"/>
      <c r="D281" s="72">
        <v>2021</v>
      </c>
      <c r="E281" s="43">
        <f t="shared" si="36"/>
        <v>0</v>
      </c>
      <c r="F281" s="70">
        <v>0</v>
      </c>
      <c r="G281" s="70">
        <v>0</v>
      </c>
      <c r="H281" s="70">
        <v>0</v>
      </c>
      <c r="I281" s="42">
        <v>0</v>
      </c>
      <c r="J281" s="96"/>
      <c r="K281" s="93"/>
    </row>
    <row r="282" spans="1:257" ht="15.75">
      <c r="A282" s="101"/>
      <c r="B282" s="94"/>
      <c r="C282" s="91"/>
      <c r="D282" s="72">
        <v>2022</v>
      </c>
      <c r="E282" s="43">
        <f t="shared" si="36"/>
        <v>0</v>
      </c>
      <c r="F282" s="51">
        <v>0</v>
      </c>
      <c r="G282" s="51">
        <v>0</v>
      </c>
      <c r="H282" s="70">
        <v>0</v>
      </c>
      <c r="I282" s="42">
        <v>0</v>
      </c>
      <c r="J282" s="96"/>
      <c r="K282" s="93"/>
    </row>
    <row r="283" spans="1:257" ht="15.75">
      <c r="A283" s="101"/>
      <c r="B283" s="94"/>
      <c r="C283" s="91"/>
      <c r="D283" s="72">
        <v>2023</v>
      </c>
      <c r="E283" s="43">
        <f t="shared" si="36"/>
        <v>0</v>
      </c>
      <c r="F283" s="51">
        <v>0</v>
      </c>
      <c r="G283" s="51">
        <v>0</v>
      </c>
      <c r="H283" s="70">
        <v>0</v>
      </c>
      <c r="I283" s="42">
        <v>0</v>
      </c>
      <c r="J283" s="96"/>
      <c r="K283" s="93"/>
    </row>
    <row r="284" spans="1:257" ht="15.75">
      <c r="A284" s="101"/>
      <c r="B284" s="94"/>
      <c r="C284" s="91"/>
      <c r="D284" s="82">
        <v>2024</v>
      </c>
      <c r="E284" s="43">
        <f t="shared" si="36"/>
        <v>0</v>
      </c>
      <c r="F284" s="51">
        <v>0</v>
      </c>
      <c r="G284" s="51">
        <v>0</v>
      </c>
      <c r="H284" s="70">
        <v>0</v>
      </c>
      <c r="I284" s="42">
        <v>0</v>
      </c>
      <c r="J284" s="96"/>
      <c r="K284" s="93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  <c r="DQ284" s="15"/>
      <c r="DR284" s="15"/>
      <c r="DS284" s="15"/>
      <c r="DT284" s="15"/>
      <c r="DU284" s="15"/>
      <c r="DV284" s="15"/>
      <c r="DW284" s="15"/>
      <c r="DX284" s="15"/>
      <c r="DY284" s="15"/>
      <c r="DZ284" s="15"/>
      <c r="EA284" s="15"/>
      <c r="EB284" s="15"/>
      <c r="EC284" s="15"/>
      <c r="ED284" s="15"/>
      <c r="EE284" s="15"/>
      <c r="EF284" s="15"/>
      <c r="EG284" s="15"/>
      <c r="EH284" s="15"/>
      <c r="EI284" s="15"/>
      <c r="EJ284" s="15"/>
      <c r="EK284" s="15"/>
      <c r="EL284" s="15"/>
      <c r="EM284" s="15"/>
      <c r="EN284" s="15"/>
      <c r="EO284" s="15"/>
      <c r="EP284" s="15"/>
      <c r="EQ284" s="15"/>
      <c r="ER284" s="15"/>
      <c r="ES284" s="15"/>
      <c r="ET284" s="15"/>
      <c r="EU284" s="15"/>
      <c r="EV284" s="15"/>
      <c r="EW284" s="15"/>
      <c r="EX284" s="15"/>
      <c r="EY284" s="15"/>
      <c r="EZ284" s="15"/>
      <c r="FA284" s="15"/>
      <c r="FB284" s="15"/>
      <c r="FC284" s="15"/>
      <c r="FD284" s="15"/>
      <c r="FE284" s="15"/>
      <c r="FF284" s="15"/>
      <c r="FG284" s="15"/>
      <c r="FH284" s="15"/>
      <c r="FI284" s="15"/>
      <c r="FJ284" s="15"/>
      <c r="FK284" s="15"/>
      <c r="FL284" s="15"/>
      <c r="FM284" s="15"/>
      <c r="FN284" s="15"/>
      <c r="FO284" s="15"/>
      <c r="FP284" s="15"/>
      <c r="FQ284" s="15"/>
      <c r="FR284" s="15"/>
      <c r="FS284" s="15"/>
      <c r="FT284" s="15"/>
      <c r="FU284" s="15"/>
      <c r="FV284" s="15"/>
      <c r="FW284" s="15"/>
      <c r="FX284" s="15"/>
      <c r="FY284" s="15"/>
      <c r="FZ284" s="15"/>
      <c r="GA284" s="15"/>
      <c r="GB284" s="15"/>
      <c r="GC284" s="15"/>
      <c r="GD284" s="15"/>
      <c r="GE284" s="15"/>
      <c r="GF284" s="15"/>
      <c r="GG284" s="15"/>
      <c r="GH284" s="15"/>
      <c r="GI284" s="15"/>
      <c r="GJ284" s="15"/>
      <c r="GK284" s="15"/>
      <c r="GL284" s="15"/>
      <c r="GM284" s="15"/>
      <c r="GN284" s="15"/>
      <c r="GO284" s="15"/>
      <c r="GP284" s="15"/>
      <c r="GQ284" s="15"/>
      <c r="GR284" s="15"/>
      <c r="GS284" s="15"/>
      <c r="GT284" s="15"/>
      <c r="GU284" s="15"/>
      <c r="GV284" s="15"/>
      <c r="GW284" s="15"/>
      <c r="GX284" s="15"/>
      <c r="GY284" s="15"/>
      <c r="GZ284" s="15"/>
      <c r="HA284" s="15"/>
      <c r="HB284" s="15"/>
      <c r="HC284" s="15"/>
      <c r="HD284" s="15"/>
      <c r="HE284" s="15"/>
      <c r="HF284" s="15"/>
      <c r="HG284" s="15"/>
      <c r="HH284" s="15"/>
      <c r="HI284" s="15"/>
      <c r="HJ284" s="15"/>
      <c r="HK284" s="15"/>
      <c r="HL284" s="15"/>
      <c r="HM284" s="15"/>
      <c r="HN284" s="15"/>
      <c r="HO284" s="15"/>
      <c r="HP284" s="15"/>
      <c r="HQ284" s="15"/>
      <c r="HR284" s="15"/>
      <c r="HS284" s="15"/>
      <c r="HT284" s="15"/>
      <c r="HU284" s="15"/>
      <c r="HV284" s="15"/>
      <c r="HW284" s="15"/>
      <c r="HX284" s="15"/>
      <c r="HY284" s="15"/>
      <c r="HZ284" s="15"/>
      <c r="IA284" s="15"/>
      <c r="IB284" s="15"/>
      <c r="IC284" s="15"/>
      <c r="ID284" s="15"/>
      <c r="IE284" s="15"/>
      <c r="IF284" s="15"/>
      <c r="IG284" s="15"/>
      <c r="IH284" s="15"/>
      <c r="II284" s="15"/>
      <c r="IJ284" s="15"/>
      <c r="IK284" s="15"/>
      <c r="IL284" s="15"/>
      <c r="IM284" s="15"/>
      <c r="IN284" s="15"/>
      <c r="IO284" s="15"/>
      <c r="IP284" s="15"/>
      <c r="IQ284" s="15"/>
      <c r="IR284" s="15"/>
      <c r="IS284" s="15"/>
      <c r="IT284" s="15"/>
      <c r="IU284" s="15"/>
      <c r="IV284" s="15"/>
      <c r="IW284" s="15"/>
    </row>
    <row r="285" spans="1:257" ht="15.75">
      <c r="A285" s="101"/>
      <c r="B285" s="94"/>
      <c r="C285" s="92"/>
      <c r="D285" s="82">
        <v>2025</v>
      </c>
      <c r="E285" s="43">
        <f t="shared" si="36"/>
        <v>0</v>
      </c>
      <c r="F285" s="51">
        <v>0</v>
      </c>
      <c r="G285" s="51">
        <v>0</v>
      </c>
      <c r="H285" s="70">
        <v>0</v>
      </c>
      <c r="I285" s="42">
        <v>0</v>
      </c>
      <c r="J285" s="97"/>
      <c r="K285" s="93"/>
    </row>
    <row r="286" spans="1:257" ht="15.75">
      <c r="A286" s="101" t="s">
        <v>76</v>
      </c>
      <c r="B286" s="94" t="s">
        <v>77</v>
      </c>
      <c r="C286" s="90"/>
      <c r="D286" s="72" t="s">
        <v>15</v>
      </c>
      <c r="E286" s="61">
        <f>SUM(E287:E297)</f>
        <v>100</v>
      </c>
      <c r="F286" s="51">
        <f>SUM(F287:F297)</f>
        <v>0</v>
      </c>
      <c r="G286" s="51">
        <f>SUM(G287:G297)</f>
        <v>0</v>
      </c>
      <c r="H286" s="70">
        <f>SUM(H287:H297)</f>
        <v>100</v>
      </c>
      <c r="I286" s="51">
        <f>SUM(I287:I297)</f>
        <v>0</v>
      </c>
      <c r="J286" s="95" t="s">
        <v>93</v>
      </c>
      <c r="K286" s="73"/>
      <c r="L286" s="100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  <c r="DQ286" s="15"/>
      <c r="DR286" s="15"/>
      <c r="DS286" s="15"/>
      <c r="DT286" s="15"/>
      <c r="DU286" s="15"/>
      <c r="DV286" s="15"/>
      <c r="DW286" s="15"/>
      <c r="DX286" s="15"/>
      <c r="DY286" s="15"/>
      <c r="DZ286" s="15"/>
      <c r="EA286" s="15"/>
      <c r="EB286" s="15"/>
      <c r="EC286" s="15"/>
      <c r="ED286" s="15"/>
      <c r="EE286" s="15"/>
      <c r="EF286" s="15"/>
      <c r="EG286" s="15"/>
      <c r="EH286" s="15"/>
      <c r="EI286" s="15"/>
      <c r="EJ286" s="15"/>
      <c r="EK286" s="15"/>
      <c r="EL286" s="15"/>
      <c r="EM286" s="15"/>
      <c r="EN286" s="15"/>
      <c r="EO286" s="15"/>
      <c r="EP286" s="15"/>
      <c r="EQ286" s="15"/>
      <c r="ER286" s="15"/>
      <c r="ES286" s="15"/>
      <c r="ET286" s="15"/>
      <c r="EU286" s="15"/>
      <c r="EV286" s="15"/>
      <c r="EW286" s="15"/>
      <c r="EX286" s="15"/>
      <c r="EY286" s="15"/>
      <c r="EZ286" s="15"/>
      <c r="FA286" s="15"/>
      <c r="FB286" s="15"/>
      <c r="FC286" s="15"/>
      <c r="FD286" s="15"/>
      <c r="FE286" s="15"/>
      <c r="FF286" s="15"/>
      <c r="FG286" s="15"/>
      <c r="FH286" s="15"/>
      <c r="FI286" s="15"/>
      <c r="FJ286" s="15"/>
      <c r="FK286" s="15"/>
      <c r="FL286" s="15"/>
      <c r="FM286" s="15"/>
      <c r="FN286" s="15"/>
      <c r="FO286" s="15"/>
      <c r="FP286" s="15"/>
      <c r="FQ286" s="15"/>
      <c r="FR286" s="15"/>
      <c r="FS286" s="15"/>
      <c r="FT286" s="15"/>
      <c r="FU286" s="15"/>
      <c r="FV286" s="15"/>
      <c r="FW286" s="15"/>
      <c r="FX286" s="15"/>
      <c r="FY286" s="15"/>
      <c r="FZ286" s="15"/>
      <c r="GA286" s="15"/>
      <c r="GB286" s="15"/>
      <c r="GC286" s="15"/>
      <c r="GD286" s="15"/>
      <c r="GE286" s="15"/>
      <c r="GF286" s="15"/>
      <c r="GG286" s="15"/>
      <c r="GH286" s="15"/>
      <c r="GI286" s="15"/>
      <c r="GJ286" s="15"/>
      <c r="GK286" s="15"/>
      <c r="GL286" s="15"/>
      <c r="GM286" s="15"/>
      <c r="GN286" s="15"/>
      <c r="GO286" s="15"/>
      <c r="GP286" s="15"/>
      <c r="GQ286" s="15"/>
      <c r="GR286" s="15"/>
      <c r="GS286" s="15"/>
      <c r="GT286" s="15"/>
      <c r="GU286" s="15"/>
      <c r="GV286" s="15"/>
      <c r="GW286" s="15"/>
      <c r="GX286" s="15"/>
      <c r="GY286" s="15"/>
      <c r="GZ286" s="15"/>
      <c r="HA286" s="15"/>
      <c r="HB286" s="15"/>
      <c r="HC286" s="15"/>
      <c r="HD286" s="15"/>
      <c r="HE286" s="15"/>
      <c r="HF286" s="15"/>
      <c r="HG286" s="15"/>
      <c r="HH286" s="15"/>
      <c r="HI286" s="15"/>
      <c r="HJ286" s="15"/>
      <c r="HK286" s="15"/>
      <c r="HL286" s="15"/>
      <c r="HM286" s="15"/>
      <c r="HN286" s="15"/>
      <c r="HO286" s="15"/>
      <c r="HP286" s="15"/>
      <c r="HQ286" s="15"/>
      <c r="HR286" s="15"/>
      <c r="HS286" s="15"/>
      <c r="HT286" s="15"/>
      <c r="HU286" s="15"/>
      <c r="HV286" s="15"/>
      <c r="HW286" s="15"/>
      <c r="HX286" s="15"/>
      <c r="HY286" s="15"/>
      <c r="HZ286" s="15"/>
      <c r="IA286" s="15"/>
      <c r="IB286" s="15"/>
      <c r="IC286" s="15"/>
      <c r="ID286" s="15"/>
      <c r="IE286" s="15"/>
      <c r="IF286" s="15"/>
      <c r="IG286" s="15"/>
      <c r="IH286" s="15"/>
      <c r="II286" s="15"/>
      <c r="IJ286" s="15"/>
      <c r="IK286" s="15"/>
      <c r="IL286" s="15"/>
      <c r="IM286" s="15"/>
      <c r="IN286" s="15"/>
      <c r="IO286" s="15"/>
      <c r="IP286" s="15"/>
      <c r="IQ286" s="15"/>
      <c r="IR286" s="15"/>
      <c r="IS286" s="15"/>
      <c r="IT286" s="15"/>
      <c r="IU286" s="15"/>
      <c r="IV286" s="15"/>
      <c r="IW286" s="15"/>
    </row>
    <row r="287" spans="1:257" ht="15.75">
      <c r="A287" s="101"/>
      <c r="B287" s="94"/>
      <c r="C287" s="91"/>
      <c r="D287" s="72">
        <v>2015</v>
      </c>
      <c r="E287" s="43">
        <f>SUM(F287:I287)</f>
        <v>0</v>
      </c>
      <c r="F287" s="51">
        <v>0</v>
      </c>
      <c r="G287" s="51">
        <v>0</v>
      </c>
      <c r="H287" s="70">
        <v>0</v>
      </c>
      <c r="I287" s="42">
        <v>0</v>
      </c>
      <c r="J287" s="96"/>
      <c r="K287" s="74"/>
      <c r="L287" s="100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  <c r="DQ287" s="15"/>
      <c r="DR287" s="15"/>
      <c r="DS287" s="15"/>
      <c r="DT287" s="15"/>
      <c r="DU287" s="15"/>
      <c r="DV287" s="15"/>
      <c r="DW287" s="15"/>
      <c r="DX287" s="15"/>
      <c r="DY287" s="15"/>
      <c r="DZ287" s="15"/>
      <c r="EA287" s="15"/>
      <c r="EB287" s="15"/>
      <c r="EC287" s="15"/>
      <c r="ED287" s="15"/>
      <c r="EE287" s="15"/>
      <c r="EF287" s="15"/>
      <c r="EG287" s="15"/>
      <c r="EH287" s="15"/>
      <c r="EI287" s="15"/>
      <c r="EJ287" s="15"/>
      <c r="EK287" s="15"/>
      <c r="EL287" s="15"/>
      <c r="EM287" s="15"/>
      <c r="EN287" s="15"/>
      <c r="EO287" s="15"/>
      <c r="EP287" s="15"/>
      <c r="EQ287" s="15"/>
      <c r="ER287" s="15"/>
      <c r="ES287" s="15"/>
      <c r="ET287" s="15"/>
      <c r="EU287" s="15"/>
      <c r="EV287" s="15"/>
      <c r="EW287" s="15"/>
      <c r="EX287" s="15"/>
      <c r="EY287" s="15"/>
      <c r="EZ287" s="15"/>
      <c r="FA287" s="15"/>
      <c r="FB287" s="15"/>
      <c r="FC287" s="15"/>
      <c r="FD287" s="15"/>
      <c r="FE287" s="15"/>
      <c r="FF287" s="15"/>
      <c r="FG287" s="15"/>
      <c r="FH287" s="15"/>
      <c r="FI287" s="15"/>
      <c r="FJ287" s="15"/>
      <c r="FK287" s="15"/>
      <c r="FL287" s="15"/>
      <c r="FM287" s="15"/>
      <c r="FN287" s="15"/>
      <c r="FO287" s="15"/>
      <c r="FP287" s="15"/>
      <c r="FQ287" s="15"/>
      <c r="FR287" s="15"/>
      <c r="FS287" s="15"/>
      <c r="FT287" s="15"/>
      <c r="FU287" s="15"/>
      <c r="FV287" s="15"/>
      <c r="FW287" s="15"/>
      <c r="FX287" s="15"/>
      <c r="FY287" s="15"/>
      <c r="FZ287" s="15"/>
      <c r="GA287" s="15"/>
      <c r="GB287" s="15"/>
      <c r="GC287" s="15"/>
      <c r="GD287" s="15"/>
      <c r="GE287" s="15"/>
      <c r="GF287" s="15"/>
      <c r="GG287" s="15"/>
      <c r="GH287" s="15"/>
      <c r="GI287" s="15"/>
      <c r="GJ287" s="15"/>
      <c r="GK287" s="15"/>
      <c r="GL287" s="15"/>
      <c r="GM287" s="15"/>
      <c r="GN287" s="15"/>
      <c r="GO287" s="15"/>
      <c r="GP287" s="15"/>
      <c r="GQ287" s="15"/>
      <c r="GR287" s="15"/>
      <c r="GS287" s="15"/>
      <c r="GT287" s="15"/>
      <c r="GU287" s="15"/>
      <c r="GV287" s="15"/>
      <c r="GW287" s="15"/>
      <c r="GX287" s="15"/>
      <c r="GY287" s="15"/>
      <c r="GZ287" s="15"/>
      <c r="HA287" s="15"/>
      <c r="HB287" s="15"/>
      <c r="HC287" s="15"/>
      <c r="HD287" s="15"/>
      <c r="HE287" s="15"/>
      <c r="HF287" s="15"/>
      <c r="HG287" s="15"/>
      <c r="HH287" s="15"/>
      <c r="HI287" s="15"/>
      <c r="HJ287" s="15"/>
      <c r="HK287" s="15"/>
      <c r="HL287" s="15"/>
      <c r="HM287" s="15"/>
      <c r="HN287" s="15"/>
      <c r="HO287" s="15"/>
      <c r="HP287" s="15"/>
      <c r="HQ287" s="15"/>
      <c r="HR287" s="15"/>
      <c r="HS287" s="15"/>
      <c r="HT287" s="15"/>
      <c r="HU287" s="15"/>
      <c r="HV287" s="15"/>
      <c r="HW287" s="15"/>
      <c r="HX287" s="15"/>
      <c r="HY287" s="15"/>
      <c r="HZ287" s="15"/>
      <c r="IA287" s="15"/>
      <c r="IB287" s="15"/>
      <c r="IC287" s="15"/>
      <c r="ID287" s="15"/>
      <c r="IE287" s="15"/>
      <c r="IF287" s="15"/>
      <c r="IG287" s="15"/>
      <c r="IH287" s="15"/>
      <c r="II287" s="15"/>
      <c r="IJ287" s="15"/>
      <c r="IK287" s="15"/>
      <c r="IL287" s="15"/>
      <c r="IM287" s="15"/>
      <c r="IN287" s="15"/>
      <c r="IO287" s="15"/>
      <c r="IP287" s="15"/>
      <c r="IQ287" s="15"/>
      <c r="IR287" s="15"/>
      <c r="IS287" s="15"/>
      <c r="IT287" s="15"/>
      <c r="IU287" s="15"/>
      <c r="IV287" s="15"/>
      <c r="IW287" s="15"/>
    </row>
    <row r="288" spans="1:257" ht="15.75">
      <c r="A288" s="101"/>
      <c r="B288" s="94"/>
      <c r="C288" s="91"/>
      <c r="D288" s="72">
        <v>2016</v>
      </c>
      <c r="E288" s="43">
        <f t="shared" ref="E288:E297" si="37">SUM(F288:I288)</f>
        <v>0</v>
      </c>
      <c r="F288" s="51">
        <v>0</v>
      </c>
      <c r="G288" s="51">
        <v>0</v>
      </c>
      <c r="H288" s="70">
        <v>0</v>
      </c>
      <c r="I288" s="42">
        <v>0</v>
      </c>
      <c r="J288" s="96"/>
      <c r="K288" s="74"/>
      <c r="L288" s="100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  <c r="DQ288" s="15"/>
      <c r="DR288" s="15"/>
      <c r="DS288" s="15"/>
      <c r="DT288" s="15"/>
      <c r="DU288" s="15"/>
      <c r="DV288" s="15"/>
      <c r="DW288" s="15"/>
      <c r="DX288" s="15"/>
      <c r="DY288" s="15"/>
      <c r="DZ288" s="15"/>
      <c r="EA288" s="15"/>
      <c r="EB288" s="15"/>
      <c r="EC288" s="15"/>
      <c r="ED288" s="15"/>
      <c r="EE288" s="15"/>
      <c r="EF288" s="15"/>
      <c r="EG288" s="15"/>
      <c r="EH288" s="15"/>
      <c r="EI288" s="15"/>
      <c r="EJ288" s="15"/>
      <c r="EK288" s="15"/>
      <c r="EL288" s="15"/>
      <c r="EM288" s="15"/>
      <c r="EN288" s="15"/>
      <c r="EO288" s="15"/>
      <c r="EP288" s="15"/>
      <c r="EQ288" s="15"/>
      <c r="ER288" s="15"/>
      <c r="ES288" s="15"/>
      <c r="ET288" s="15"/>
      <c r="EU288" s="15"/>
      <c r="EV288" s="15"/>
      <c r="EW288" s="15"/>
      <c r="EX288" s="15"/>
      <c r="EY288" s="15"/>
      <c r="EZ288" s="15"/>
      <c r="FA288" s="15"/>
      <c r="FB288" s="15"/>
      <c r="FC288" s="15"/>
      <c r="FD288" s="15"/>
      <c r="FE288" s="15"/>
      <c r="FF288" s="15"/>
      <c r="FG288" s="15"/>
      <c r="FH288" s="15"/>
      <c r="FI288" s="15"/>
      <c r="FJ288" s="15"/>
      <c r="FK288" s="15"/>
      <c r="FL288" s="15"/>
      <c r="FM288" s="15"/>
      <c r="FN288" s="15"/>
      <c r="FO288" s="15"/>
      <c r="FP288" s="15"/>
      <c r="FQ288" s="15"/>
      <c r="FR288" s="15"/>
      <c r="FS288" s="15"/>
      <c r="FT288" s="15"/>
      <c r="FU288" s="15"/>
      <c r="FV288" s="15"/>
      <c r="FW288" s="15"/>
      <c r="FX288" s="15"/>
      <c r="FY288" s="15"/>
      <c r="FZ288" s="15"/>
      <c r="GA288" s="15"/>
      <c r="GB288" s="15"/>
      <c r="GC288" s="15"/>
      <c r="GD288" s="15"/>
      <c r="GE288" s="15"/>
      <c r="GF288" s="15"/>
      <c r="GG288" s="15"/>
      <c r="GH288" s="15"/>
      <c r="GI288" s="15"/>
      <c r="GJ288" s="15"/>
      <c r="GK288" s="15"/>
      <c r="GL288" s="15"/>
      <c r="GM288" s="15"/>
      <c r="GN288" s="15"/>
      <c r="GO288" s="15"/>
      <c r="GP288" s="15"/>
      <c r="GQ288" s="15"/>
      <c r="GR288" s="15"/>
      <c r="GS288" s="15"/>
      <c r="GT288" s="15"/>
      <c r="GU288" s="15"/>
      <c r="GV288" s="15"/>
      <c r="GW288" s="15"/>
      <c r="GX288" s="15"/>
      <c r="GY288" s="15"/>
      <c r="GZ288" s="15"/>
      <c r="HA288" s="15"/>
      <c r="HB288" s="15"/>
      <c r="HC288" s="15"/>
      <c r="HD288" s="15"/>
      <c r="HE288" s="15"/>
      <c r="HF288" s="15"/>
      <c r="HG288" s="15"/>
      <c r="HH288" s="15"/>
      <c r="HI288" s="15"/>
      <c r="HJ288" s="15"/>
      <c r="HK288" s="15"/>
      <c r="HL288" s="15"/>
      <c r="HM288" s="15"/>
      <c r="HN288" s="15"/>
      <c r="HO288" s="15"/>
      <c r="HP288" s="15"/>
      <c r="HQ288" s="15"/>
      <c r="HR288" s="15"/>
      <c r="HS288" s="15"/>
      <c r="HT288" s="15"/>
      <c r="HU288" s="15"/>
      <c r="HV288" s="15"/>
      <c r="HW288" s="15"/>
      <c r="HX288" s="15"/>
      <c r="HY288" s="15"/>
      <c r="HZ288" s="15"/>
      <c r="IA288" s="15"/>
      <c r="IB288" s="15"/>
      <c r="IC288" s="15"/>
      <c r="ID288" s="15"/>
      <c r="IE288" s="15"/>
      <c r="IF288" s="15"/>
      <c r="IG288" s="15"/>
      <c r="IH288" s="15"/>
      <c r="II288" s="15"/>
      <c r="IJ288" s="15"/>
      <c r="IK288" s="15"/>
      <c r="IL288" s="15"/>
      <c r="IM288" s="15"/>
      <c r="IN288" s="15"/>
      <c r="IO288" s="15"/>
      <c r="IP288" s="15"/>
      <c r="IQ288" s="15"/>
      <c r="IR288" s="15"/>
      <c r="IS288" s="15"/>
      <c r="IT288" s="15"/>
      <c r="IU288" s="15"/>
      <c r="IV288" s="15"/>
      <c r="IW288" s="15"/>
    </row>
    <row r="289" spans="1:257" ht="15.75">
      <c r="A289" s="101"/>
      <c r="B289" s="94"/>
      <c r="C289" s="91"/>
      <c r="D289" s="72">
        <v>2017</v>
      </c>
      <c r="E289" s="43">
        <f t="shared" si="37"/>
        <v>0</v>
      </c>
      <c r="F289" s="51">
        <v>0</v>
      </c>
      <c r="G289" s="51">
        <v>0</v>
      </c>
      <c r="H289" s="70">
        <v>0</v>
      </c>
      <c r="I289" s="42">
        <v>0</v>
      </c>
      <c r="J289" s="96"/>
      <c r="K289" s="74"/>
      <c r="L289" s="100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  <c r="DQ289" s="15"/>
      <c r="DR289" s="15"/>
      <c r="DS289" s="15"/>
      <c r="DT289" s="15"/>
      <c r="DU289" s="15"/>
      <c r="DV289" s="15"/>
      <c r="DW289" s="15"/>
      <c r="DX289" s="15"/>
      <c r="DY289" s="15"/>
      <c r="DZ289" s="15"/>
      <c r="EA289" s="15"/>
      <c r="EB289" s="15"/>
      <c r="EC289" s="15"/>
      <c r="ED289" s="15"/>
      <c r="EE289" s="15"/>
      <c r="EF289" s="15"/>
      <c r="EG289" s="15"/>
      <c r="EH289" s="15"/>
      <c r="EI289" s="15"/>
      <c r="EJ289" s="15"/>
      <c r="EK289" s="15"/>
      <c r="EL289" s="15"/>
      <c r="EM289" s="15"/>
      <c r="EN289" s="15"/>
      <c r="EO289" s="15"/>
      <c r="EP289" s="15"/>
      <c r="EQ289" s="15"/>
      <c r="ER289" s="15"/>
      <c r="ES289" s="15"/>
      <c r="ET289" s="15"/>
      <c r="EU289" s="15"/>
      <c r="EV289" s="15"/>
      <c r="EW289" s="15"/>
      <c r="EX289" s="15"/>
      <c r="EY289" s="15"/>
      <c r="EZ289" s="15"/>
      <c r="FA289" s="15"/>
      <c r="FB289" s="15"/>
      <c r="FC289" s="15"/>
      <c r="FD289" s="15"/>
      <c r="FE289" s="15"/>
      <c r="FF289" s="15"/>
      <c r="FG289" s="15"/>
      <c r="FH289" s="15"/>
      <c r="FI289" s="15"/>
      <c r="FJ289" s="15"/>
      <c r="FK289" s="15"/>
      <c r="FL289" s="15"/>
      <c r="FM289" s="15"/>
      <c r="FN289" s="15"/>
      <c r="FO289" s="15"/>
      <c r="FP289" s="15"/>
      <c r="FQ289" s="15"/>
      <c r="FR289" s="15"/>
      <c r="FS289" s="15"/>
      <c r="FT289" s="15"/>
      <c r="FU289" s="15"/>
      <c r="FV289" s="15"/>
      <c r="FW289" s="15"/>
      <c r="FX289" s="15"/>
      <c r="FY289" s="15"/>
      <c r="FZ289" s="15"/>
      <c r="GA289" s="15"/>
      <c r="GB289" s="15"/>
      <c r="GC289" s="15"/>
      <c r="GD289" s="15"/>
      <c r="GE289" s="15"/>
      <c r="GF289" s="15"/>
      <c r="GG289" s="15"/>
      <c r="GH289" s="15"/>
      <c r="GI289" s="15"/>
      <c r="GJ289" s="15"/>
      <c r="GK289" s="15"/>
      <c r="GL289" s="15"/>
      <c r="GM289" s="15"/>
      <c r="GN289" s="15"/>
      <c r="GO289" s="15"/>
      <c r="GP289" s="15"/>
      <c r="GQ289" s="15"/>
      <c r="GR289" s="15"/>
      <c r="GS289" s="15"/>
      <c r="GT289" s="15"/>
      <c r="GU289" s="15"/>
      <c r="GV289" s="15"/>
      <c r="GW289" s="15"/>
      <c r="GX289" s="15"/>
      <c r="GY289" s="15"/>
      <c r="GZ289" s="15"/>
      <c r="HA289" s="15"/>
      <c r="HB289" s="15"/>
      <c r="HC289" s="15"/>
      <c r="HD289" s="15"/>
      <c r="HE289" s="15"/>
      <c r="HF289" s="15"/>
      <c r="HG289" s="15"/>
      <c r="HH289" s="15"/>
      <c r="HI289" s="15"/>
      <c r="HJ289" s="15"/>
      <c r="HK289" s="15"/>
      <c r="HL289" s="15"/>
      <c r="HM289" s="15"/>
      <c r="HN289" s="15"/>
      <c r="HO289" s="15"/>
      <c r="HP289" s="15"/>
      <c r="HQ289" s="15"/>
      <c r="HR289" s="15"/>
      <c r="HS289" s="15"/>
      <c r="HT289" s="15"/>
      <c r="HU289" s="15"/>
      <c r="HV289" s="15"/>
      <c r="HW289" s="15"/>
      <c r="HX289" s="15"/>
      <c r="HY289" s="15"/>
      <c r="HZ289" s="15"/>
      <c r="IA289" s="15"/>
      <c r="IB289" s="15"/>
      <c r="IC289" s="15"/>
      <c r="ID289" s="15"/>
      <c r="IE289" s="15"/>
      <c r="IF289" s="15"/>
      <c r="IG289" s="15"/>
      <c r="IH289" s="15"/>
      <c r="II289" s="15"/>
      <c r="IJ289" s="15"/>
      <c r="IK289" s="15"/>
      <c r="IL289" s="15"/>
      <c r="IM289" s="15"/>
      <c r="IN289" s="15"/>
      <c r="IO289" s="15"/>
      <c r="IP289" s="15"/>
      <c r="IQ289" s="15"/>
      <c r="IR289" s="15"/>
      <c r="IS289" s="15"/>
      <c r="IT289" s="15"/>
      <c r="IU289" s="15"/>
      <c r="IV289" s="15"/>
      <c r="IW289" s="15"/>
    </row>
    <row r="290" spans="1:257" ht="15.75">
      <c r="A290" s="101"/>
      <c r="B290" s="94"/>
      <c r="C290" s="91"/>
      <c r="D290" s="72">
        <v>2018</v>
      </c>
      <c r="E290" s="43">
        <f t="shared" si="37"/>
        <v>0</v>
      </c>
      <c r="F290" s="51">
        <v>0</v>
      </c>
      <c r="G290" s="51">
        <v>0</v>
      </c>
      <c r="H290" s="70">
        <v>0</v>
      </c>
      <c r="I290" s="42">
        <v>0</v>
      </c>
      <c r="J290" s="96"/>
      <c r="K290" s="74"/>
      <c r="L290" s="100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  <c r="DQ290" s="15"/>
      <c r="DR290" s="15"/>
      <c r="DS290" s="15"/>
      <c r="DT290" s="15"/>
      <c r="DU290" s="15"/>
      <c r="DV290" s="15"/>
      <c r="DW290" s="15"/>
      <c r="DX290" s="15"/>
      <c r="DY290" s="15"/>
      <c r="DZ290" s="15"/>
      <c r="EA290" s="15"/>
      <c r="EB290" s="15"/>
      <c r="EC290" s="15"/>
      <c r="ED290" s="15"/>
      <c r="EE290" s="15"/>
      <c r="EF290" s="15"/>
      <c r="EG290" s="15"/>
      <c r="EH290" s="15"/>
      <c r="EI290" s="15"/>
      <c r="EJ290" s="15"/>
      <c r="EK290" s="15"/>
      <c r="EL290" s="15"/>
      <c r="EM290" s="15"/>
      <c r="EN290" s="15"/>
      <c r="EO290" s="15"/>
      <c r="EP290" s="15"/>
      <c r="EQ290" s="15"/>
      <c r="ER290" s="15"/>
      <c r="ES290" s="15"/>
      <c r="ET290" s="15"/>
      <c r="EU290" s="15"/>
      <c r="EV290" s="15"/>
      <c r="EW290" s="15"/>
      <c r="EX290" s="15"/>
      <c r="EY290" s="15"/>
      <c r="EZ290" s="15"/>
      <c r="FA290" s="15"/>
      <c r="FB290" s="15"/>
      <c r="FC290" s="15"/>
      <c r="FD290" s="15"/>
      <c r="FE290" s="15"/>
      <c r="FF290" s="15"/>
      <c r="FG290" s="15"/>
      <c r="FH290" s="15"/>
      <c r="FI290" s="15"/>
      <c r="FJ290" s="15"/>
      <c r="FK290" s="15"/>
      <c r="FL290" s="15"/>
      <c r="FM290" s="15"/>
      <c r="FN290" s="15"/>
      <c r="FO290" s="15"/>
      <c r="FP290" s="15"/>
      <c r="FQ290" s="15"/>
      <c r="FR290" s="15"/>
      <c r="FS290" s="15"/>
      <c r="FT290" s="15"/>
      <c r="FU290" s="15"/>
      <c r="FV290" s="15"/>
      <c r="FW290" s="15"/>
      <c r="FX290" s="15"/>
      <c r="FY290" s="15"/>
      <c r="FZ290" s="15"/>
      <c r="GA290" s="15"/>
      <c r="GB290" s="15"/>
      <c r="GC290" s="15"/>
      <c r="GD290" s="15"/>
      <c r="GE290" s="15"/>
      <c r="GF290" s="15"/>
      <c r="GG290" s="15"/>
      <c r="GH290" s="15"/>
      <c r="GI290" s="15"/>
      <c r="GJ290" s="15"/>
      <c r="GK290" s="15"/>
      <c r="GL290" s="15"/>
      <c r="GM290" s="15"/>
      <c r="GN290" s="15"/>
      <c r="GO290" s="15"/>
      <c r="GP290" s="15"/>
      <c r="GQ290" s="15"/>
      <c r="GR290" s="15"/>
      <c r="GS290" s="15"/>
      <c r="GT290" s="15"/>
      <c r="GU290" s="15"/>
      <c r="GV290" s="15"/>
      <c r="GW290" s="15"/>
      <c r="GX290" s="15"/>
      <c r="GY290" s="15"/>
      <c r="GZ290" s="15"/>
      <c r="HA290" s="15"/>
      <c r="HB290" s="15"/>
      <c r="HC290" s="15"/>
      <c r="HD290" s="15"/>
      <c r="HE290" s="15"/>
      <c r="HF290" s="15"/>
      <c r="HG290" s="15"/>
      <c r="HH290" s="15"/>
      <c r="HI290" s="15"/>
      <c r="HJ290" s="15"/>
      <c r="HK290" s="15"/>
      <c r="HL290" s="15"/>
      <c r="HM290" s="15"/>
      <c r="HN290" s="15"/>
      <c r="HO290" s="15"/>
      <c r="HP290" s="15"/>
      <c r="HQ290" s="15"/>
      <c r="HR290" s="15"/>
      <c r="HS290" s="15"/>
      <c r="HT290" s="15"/>
      <c r="HU290" s="15"/>
      <c r="HV290" s="15"/>
      <c r="HW290" s="15"/>
      <c r="HX290" s="15"/>
      <c r="HY290" s="15"/>
      <c r="HZ290" s="15"/>
      <c r="IA290" s="15"/>
      <c r="IB290" s="15"/>
      <c r="IC290" s="15"/>
      <c r="ID290" s="15"/>
      <c r="IE290" s="15"/>
      <c r="IF290" s="15"/>
      <c r="IG290" s="15"/>
      <c r="IH290" s="15"/>
      <c r="II290" s="15"/>
      <c r="IJ290" s="15"/>
      <c r="IK290" s="15"/>
      <c r="IL290" s="15"/>
      <c r="IM290" s="15"/>
      <c r="IN290" s="15"/>
      <c r="IO290" s="15"/>
      <c r="IP290" s="15"/>
      <c r="IQ290" s="15"/>
      <c r="IR290" s="15"/>
      <c r="IS290" s="15"/>
      <c r="IT290" s="15"/>
      <c r="IU290" s="15"/>
      <c r="IV290" s="15"/>
      <c r="IW290" s="15"/>
    </row>
    <row r="291" spans="1:257" ht="15.75">
      <c r="A291" s="101"/>
      <c r="B291" s="94"/>
      <c r="C291" s="91"/>
      <c r="D291" s="72">
        <v>2019</v>
      </c>
      <c r="E291" s="43">
        <f t="shared" si="37"/>
        <v>0</v>
      </c>
      <c r="F291" s="51">
        <v>0</v>
      </c>
      <c r="G291" s="51">
        <v>0</v>
      </c>
      <c r="H291" s="70">
        <v>0</v>
      </c>
      <c r="I291" s="42">
        <v>0</v>
      </c>
      <c r="J291" s="96"/>
      <c r="K291" s="74"/>
      <c r="L291" s="100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  <c r="DQ291" s="15"/>
      <c r="DR291" s="15"/>
      <c r="DS291" s="15"/>
      <c r="DT291" s="15"/>
      <c r="DU291" s="15"/>
      <c r="DV291" s="15"/>
      <c r="DW291" s="15"/>
      <c r="DX291" s="15"/>
      <c r="DY291" s="15"/>
      <c r="DZ291" s="15"/>
      <c r="EA291" s="15"/>
      <c r="EB291" s="15"/>
      <c r="EC291" s="15"/>
      <c r="ED291" s="15"/>
      <c r="EE291" s="15"/>
      <c r="EF291" s="15"/>
      <c r="EG291" s="15"/>
      <c r="EH291" s="15"/>
      <c r="EI291" s="15"/>
      <c r="EJ291" s="15"/>
      <c r="EK291" s="15"/>
      <c r="EL291" s="15"/>
      <c r="EM291" s="15"/>
      <c r="EN291" s="15"/>
      <c r="EO291" s="15"/>
      <c r="EP291" s="15"/>
      <c r="EQ291" s="15"/>
      <c r="ER291" s="15"/>
      <c r="ES291" s="15"/>
      <c r="ET291" s="15"/>
      <c r="EU291" s="15"/>
      <c r="EV291" s="15"/>
      <c r="EW291" s="15"/>
      <c r="EX291" s="15"/>
      <c r="EY291" s="15"/>
      <c r="EZ291" s="15"/>
      <c r="FA291" s="15"/>
      <c r="FB291" s="15"/>
      <c r="FC291" s="15"/>
      <c r="FD291" s="15"/>
      <c r="FE291" s="15"/>
      <c r="FF291" s="15"/>
      <c r="FG291" s="15"/>
      <c r="FH291" s="15"/>
      <c r="FI291" s="15"/>
      <c r="FJ291" s="15"/>
      <c r="FK291" s="15"/>
      <c r="FL291" s="15"/>
      <c r="FM291" s="15"/>
      <c r="FN291" s="15"/>
      <c r="FO291" s="15"/>
      <c r="FP291" s="15"/>
      <c r="FQ291" s="15"/>
      <c r="FR291" s="15"/>
      <c r="FS291" s="15"/>
      <c r="FT291" s="15"/>
      <c r="FU291" s="15"/>
      <c r="FV291" s="15"/>
      <c r="FW291" s="15"/>
      <c r="FX291" s="15"/>
      <c r="FY291" s="15"/>
      <c r="FZ291" s="15"/>
      <c r="GA291" s="15"/>
      <c r="GB291" s="15"/>
      <c r="GC291" s="15"/>
      <c r="GD291" s="15"/>
      <c r="GE291" s="15"/>
      <c r="GF291" s="15"/>
      <c r="GG291" s="15"/>
      <c r="GH291" s="15"/>
      <c r="GI291" s="15"/>
      <c r="GJ291" s="15"/>
      <c r="GK291" s="15"/>
      <c r="GL291" s="15"/>
      <c r="GM291" s="15"/>
      <c r="GN291" s="15"/>
      <c r="GO291" s="15"/>
      <c r="GP291" s="15"/>
      <c r="GQ291" s="15"/>
      <c r="GR291" s="15"/>
      <c r="GS291" s="15"/>
      <c r="GT291" s="15"/>
      <c r="GU291" s="15"/>
      <c r="GV291" s="15"/>
      <c r="GW291" s="15"/>
      <c r="GX291" s="15"/>
      <c r="GY291" s="15"/>
      <c r="GZ291" s="15"/>
      <c r="HA291" s="15"/>
      <c r="HB291" s="15"/>
      <c r="HC291" s="15"/>
      <c r="HD291" s="15"/>
      <c r="HE291" s="15"/>
      <c r="HF291" s="15"/>
      <c r="HG291" s="15"/>
      <c r="HH291" s="15"/>
      <c r="HI291" s="15"/>
      <c r="HJ291" s="15"/>
      <c r="HK291" s="15"/>
      <c r="HL291" s="15"/>
      <c r="HM291" s="15"/>
      <c r="HN291" s="15"/>
      <c r="HO291" s="15"/>
      <c r="HP291" s="15"/>
      <c r="HQ291" s="15"/>
      <c r="HR291" s="15"/>
      <c r="HS291" s="15"/>
      <c r="HT291" s="15"/>
      <c r="HU291" s="15"/>
      <c r="HV291" s="15"/>
      <c r="HW291" s="15"/>
      <c r="HX291" s="15"/>
      <c r="HY291" s="15"/>
      <c r="HZ291" s="15"/>
      <c r="IA291" s="15"/>
      <c r="IB291" s="15"/>
      <c r="IC291" s="15"/>
      <c r="ID291" s="15"/>
      <c r="IE291" s="15"/>
      <c r="IF291" s="15"/>
      <c r="IG291" s="15"/>
      <c r="IH291" s="15"/>
      <c r="II291" s="15"/>
      <c r="IJ291" s="15"/>
      <c r="IK291" s="15"/>
      <c r="IL291" s="15"/>
      <c r="IM291" s="15"/>
      <c r="IN291" s="15"/>
      <c r="IO291" s="15"/>
      <c r="IP291" s="15"/>
      <c r="IQ291" s="15"/>
      <c r="IR291" s="15"/>
      <c r="IS291" s="15"/>
      <c r="IT291" s="15"/>
      <c r="IU291" s="15"/>
      <c r="IV291" s="15"/>
      <c r="IW291" s="15"/>
    </row>
    <row r="292" spans="1:257" ht="15.75">
      <c r="A292" s="101"/>
      <c r="B292" s="94"/>
      <c r="C292" s="91"/>
      <c r="D292" s="72">
        <v>2020</v>
      </c>
      <c r="E292" s="43">
        <f t="shared" si="37"/>
        <v>0</v>
      </c>
      <c r="F292" s="51">
        <v>0</v>
      </c>
      <c r="G292" s="51">
        <v>0</v>
      </c>
      <c r="H292" s="70">
        <v>0</v>
      </c>
      <c r="I292" s="42">
        <v>0</v>
      </c>
      <c r="J292" s="96"/>
      <c r="K292" s="74"/>
      <c r="L292" s="100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  <c r="DQ292" s="15"/>
      <c r="DR292" s="15"/>
      <c r="DS292" s="15"/>
      <c r="DT292" s="15"/>
      <c r="DU292" s="15"/>
      <c r="DV292" s="15"/>
      <c r="DW292" s="15"/>
      <c r="DX292" s="15"/>
      <c r="DY292" s="15"/>
      <c r="DZ292" s="15"/>
      <c r="EA292" s="15"/>
      <c r="EB292" s="15"/>
      <c r="EC292" s="15"/>
      <c r="ED292" s="15"/>
      <c r="EE292" s="15"/>
      <c r="EF292" s="15"/>
      <c r="EG292" s="15"/>
      <c r="EH292" s="15"/>
      <c r="EI292" s="15"/>
      <c r="EJ292" s="15"/>
      <c r="EK292" s="15"/>
      <c r="EL292" s="15"/>
      <c r="EM292" s="15"/>
      <c r="EN292" s="15"/>
      <c r="EO292" s="15"/>
      <c r="EP292" s="15"/>
      <c r="EQ292" s="15"/>
      <c r="ER292" s="15"/>
      <c r="ES292" s="15"/>
      <c r="ET292" s="15"/>
      <c r="EU292" s="15"/>
      <c r="EV292" s="15"/>
      <c r="EW292" s="15"/>
      <c r="EX292" s="15"/>
      <c r="EY292" s="15"/>
      <c r="EZ292" s="15"/>
      <c r="FA292" s="15"/>
      <c r="FB292" s="15"/>
      <c r="FC292" s="15"/>
      <c r="FD292" s="15"/>
      <c r="FE292" s="15"/>
      <c r="FF292" s="15"/>
      <c r="FG292" s="15"/>
      <c r="FH292" s="15"/>
      <c r="FI292" s="15"/>
      <c r="FJ292" s="15"/>
      <c r="FK292" s="15"/>
      <c r="FL292" s="15"/>
      <c r="FM292" s="15"/>
      <c r="FN292" s="15"/>
      <c r="FO292" s="15"/>
      <c r="FP292" s="15"/>
      <c r="FQ292" s="15"/>
      <c r="FR292" s="15"/>
      <c r="FS292" s="15"/>
      <c r="FT292" s="15"/>
      <c r="FU292" s="15"/>
      <c r="FV292" s="15"/>
      <c r="FW292" s="15"/>
      <c r="FX292" s="15"/>
      <c r="FY292" s="15"/>
      <c r="FZ292" s="15"/>
      <c r="GA292" s="15"/>
      <c r="GB292" s="15"/>
      <c r="GC292" s="15"/>
      <c r="GD292" s="15"/>
      <c r="GE292" s="15"/>
      <c r="GF292" s="15"/>
      <c r="GG292" s="15"/>
      <c r="GH292" s="15"/>
      <c r="GI292" s="15"/>
      <c r="GJ292" s="15"/>
      <c r="GK292" s="15"/>
      <c r="GL292" s="15"/>
      <c r="GM292" s="15"/>
      <c r="GN292" s="15"/>
      <c r="GO292" s="15"/>
      <c r="GP292" s="15"/>
      <c r="GQ292" s="15"/>
      <c r="GR292" s="15"/>
      <c r="GS292" s="15"/>
      <c r="GT292" s="15"/>
      <c r="GU292" s="15"/>
      <c r="GV292" s="15"/>
      <c r="GW292" s="15"/>
      <c r="GX292" s="15"/>
      <c r="GY292" s="15"/>
      <c r="GZ292" s="15"/>
      <c r="HA292" s="15"/>
      <c r="HB292" s="15"/>
      <c r="HC292" s="15"/>
      <c r="HD292" s="15"/>
      <c r="HE292" s="15"/>
      <c r="HF292" s="15"/>
      <c r="HG292" s="15"/>
      <c r="HH292" s="15"/>
      <c r="HI292" s="15"/>
      <c r="HJ292" s="15"/>
      <c r="HK292" s="15"/>
      <c r="HL292" s="15"/>
      <c r="HM292" s="15"/>
      <c r="HN292" s="15"/>
      <c r="HO292" s="15"/>
      <c r="HP292" s="15"/>
      <c r="HQ292" s="15"/>
      <c r="HR292" s="15"/>
      <c r="HS292" s="15"/>
      <c r="HT292" s="15"/>
      <c r="HU292" s="15"/>
      <c r="HV292" s="15"/>
      <c r="HW292" s="15"/>
      <c r="HX292" s="15"/>
      <c r="HY292" s="15"/>
      <c r="HZ292" s="15"/>
      <c r="IA292" s="15"/>
      <c r="IB292" s="15"/>
      <c r="IC292" s="15"/>
      <c r="ID292" s="15"/>
      <c r="IE292" s="15"/>
      <c r="IF292" s="15"/>
      <c r="IG292" s="15"/>
      <c r="IH292" s="15"/>
      <c r="II292" s="15"/>
      <c r="IJ292" s="15"/>
      <c r="IK292" s="15"/>
      <c r="IL292" s="15"/>
      <c r="IM292" s="15"/>
      <c r="IN292" s="15"/>
      <c r="IO292" s="15"/>
      <c r="IP292" s="15"/>
      <c r="IQ292" s="15"/>
      <c r="IR292" s="15"/>
      <c r="IS292" s="15"/>
      <c r="IT292" s="15"/>
      <c r="IU292" s="15"/>
      <c r="IV292" s="15"/>
      <c r="IW292" s="15"/>
    </row>
    <row r="293" spans="1:257" ht="15.75">
      <c r="A293" s="101"/>
      <c r="B293" s="94"/>
      <c r="C293" s="91"/>
      <c r="D293" s="72">
        <v>2021</v>
      </c>
      <c r="E293" s="43">
        <f t="shared" si="37"/>
        <v>100</v>
      </c>
      <c r="F293" s="51">
        <v>0</v>
      </c>
      <c r="G293" s="51">
        <v>0</v>
      </c>
      <c r="H293" s="70">
        <v>100</v>
      </c>
      <c r="I293" s="42">
        <v>0</v>
      </c>
      <c r="J293" s="96"/>
      <c r="K293" s="74"/>
      <c r="L293" s="100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  <c r="DQ293" s="15"/>
      <c r="DR293" s="15"/>
      <c r="DS293" s="15"/>
      <c r="DT293" s="15"/>
      <c r="DU293" s="15"/>
      <c r="DV293" s="15"/>
      <c r="DW293" s="15"/>
      <c r="DX293" s="15"/>
      <c r="DY293" s="15"/>
      <c r="DZ293" s="15"/>
      <c r="EA293" s="15"/>
      <c r="EB293" s="15"/>
      <c r="EC293" s="15"/>
      <c r="ED293" s="15"/>
      <c r="EE293" s="15"/>
      <c r="EF293" s="15"/>
      <c r="EG293" s="15"/>
      <c r="EH293" s="15"/>
      <c r="EI293" s="15"/>
      <c r="EJ293" s="15"/>
      <c r="EK293" s="15"/>
      <c r="EL293" s="15"/>
      <c r="EM293" s="15"/>
      <c r="EN293" s="15"/>
      <c r="EO293" s="15"/>
      <c r="EP293" s="15"/>
      <c r="EQ293" s="15"/>
      <c r="ER293" s="15"/>
      <c r="ES293" s="15"/>
      <c r="ET293" s="15"/>
      <c r="EU293" s="15"/>
      <c r="EV293" s="15"/>
      <c r="EW293" s="15"/>
      <c r="EX293" s="15"/>
      <c r="EY293" s="15"/>
      <c r="EZ293" s="15"/>
      <c r="FA293" s="15"/>
      <c r="FB293" s="15"/>
      <c r="FC293" s="15"/>
      <c r="FD293" s="15"/>
      <c r="FE293" s="15"/>
      <c r="FF293" s="15"/>
      <c r="FG293" s="15"/>
      <c r="FH293" s="15"/>
      <c r="FI293" s="15"/>
      <c r="FJ293" s="15"/>
      <c r="FK293" s="15"/>
      <c r="FL293" s="15"/>
      <c r="FM293" s="15"/>
      <c r="FN293" s="15"/>
      <c r="FO293" s="15"/>
      <c r="FP293" s="15"/>
      <c r="FQ293" s="15"/>
      <c r="FR293" s="15"/>
      <c r="FS293" s="15"/>
      <c r="FT293" s="15"/>
      <c r="FU293" s="15"/>
      <c r="FV293" s="15"/>
      <c r="FW293" s="15"/>
      <c r="FX293" s="15"/>
      <c r="FY293" s="15"/>
      <c r="FZ293" s="15"/>
      <c r="GA293" s="15"/>
      <c r="GB293" s="15"/>
      <c r="GC293" s="15"/>
      <c r="GD293" s="15"/>
      <c r="GE293" s="15"/>
      <c r="GF293" s="15"/>
      <c r="GG293" s="15"/>
      <c r="GH293" s="15"/>
      <c r="GI293" s="15"/>
      <c r="GJ293" s="15"/>
      <c r="GK293" s="15"/>
      <c r="GL293" s="15"/>
      <c r="GM293" s="15"/>
      <c r="GN293" s="15"/>
      <c r="GO293" s="15"/>
      <c r="GP293" s="15"/>
      <c r="GQ293" s="15"/>
      <c r="GR293" s="15"/>
      <c r="GS293" s="15"/>
      <c r="GT293" s="15"/>
      <c r="GU293" s="15"/>
      <c r="GV293" s="15"/>
      <c r="GW293" s="15"/>
      <c r="GX293" s="15"/>
      <c r="GY293" s="15"/>
      <c r="GZ293" s="15"/>
      <c r="HA293" s="15"/>
      <c r="HB293" s="15"/>
      <c r="HC293" s="15"/>
      <c r="HD293" s="15"/>
      <c r="HE293" s="15"/>
      <c r="HF293" s="15"/>
      <c r="HG293" s="15"/>
      <c r="HH293" s="15"/>
      <c r="HI293" s="15"/>
      <c r="HJ293" s="15"/>
      <c r="HK293" s="15"/>
      <c r="HL293" s="15"/>
      <c r="HM293" s="15"/>
      <c r="HN293" s="15"/>
      <c r="HO293" s="15"/>
      <c r="HP293" s="15"/>
      <c r="HQ293" s="15"/>
      <c r="HR293" s="15"/>
      <c r="HS293" s="15"/>
      <c r="HT293" s="15"/>
      <c r="HU293" s="15"/>
      <c r="HV293" s="15"/>
      <c r="HW293" s="15"/>
      <c r="HX293" s="15"/>
      <c r="HY293" s="15"/>
      <c r="HZ293" s="15"/>
      <c r="IA293" s="15"/>
      <c r="IB293" s="15"/>
      <c r="IC293" s="15"/>
      <c r="ID293" s="15"/>
      <c r="IE293" s="15"/>
      <c r="IF293" s="15"/>
      <c r="IG293" s="15"/>
      <c r="IH293" s="15"/>
      <c r="II293" s="15"/>
      <c r="IJ293" s="15"/>
      <c r="IK293" s="15"/>
      <c r="IL293" s="15"/>
      <c r="IM293" s="15"/>
      <c r="IN293" s="15"/>
      <c r="IO293" s="15"/>
      <c r="IP293" s="15"/>
      <c r="IQ293" s="15"/>
      <c r="IR293" s="15"/>
      <c r="IS293" s="15"/>
      <c r="IT293" s="15"/>
      <c r="IU293" s="15"/>
      <c r="IV293" s="15"/>
      <c r="IW293" s="15"/>
    </row>
    <row r="294" spans="1:257" ht="15.75">
      <c r="A294" s="101"/>
      <c r="B294" s="94"/>
      <c r="C294" s="91"/>
      <c r="D294" s="72">
        <v>2022</v>
      </c>
      <c r="E294" s="43">
        <f t="shared" si="37"/>
        <v>0</v>
      </c>
      <c r="F294" s="51">
        <v>0</v>
      </c>
      <c r="G294" s="51">
        <v>0</v>
      </c>
      <c r="H294" s="70">
        <v>0</v>
      </c>
      <c r="I294" s="42">
        <v>0</v>
      </c>
      <c r="J294" s="96"/>
      <c r="K294" s="74"/>
      <c r="L294" s="100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  <c r="DQ294" s="15"/>
      <c r="DR294" s="15"/>
      <c r="DS294" s="15"/>
      <c r="DT294" s="15"/>
      <c r="DU294" s="15"/>
      <c r="DV294" s="15"/>
      <c r="DW294" s="15"/>
      <c r="DX294" s="15"/>
      <c r="DY294" s="15"/>
      <c r="DZ294" s="15"/>
      <c r="EA294" s="15"/>
      <c r="EB294" s="15"/>
      <c r="EC294" s="15"/>
      <c r="ED294" s="15"/>
      <c r="EE294" s="15"/>
      <c r="EF294" s="15"/>
      <c r="EG294" s="15"/>
      <c r="EH294" s="15"/>
      <c r="EI294" s="15"/>
      <c r="EJ294" s="15"/>
      <c r="EK294" s="15"/>
      <c r="EL294" s="15"/>
      <c r="EM294" s="15"/>
      <c r="EN294" s="15"/>
      <c r="EO294" s="15"/>
      <c r="EP294" s="15"/>
      <c r="EQ294" s="15"/>
      <c r="ER294" s="15"/>
      <c r="ES294" s="15"/>
      <c r="ET294" s="15"/>
      <c r="EU294" s="15"/>
      <c r="EV294" s="15"/>
      <c r="EW294" s="15"/>
      <c r="EX294" s="15"/>
      <c r="EY294" s="15"/>
      <c r="EZ294" s="15"/>
      <c r="FA294" s="15"/>
      <c r="FB294" s="15"/>
      <c r="FC294" s="15"/>
      <c r="FD294" s="15"/>
      <c r="FE294" s="15"/>
      <c r="FF294" s="15"/>
      <c r="FG294" s="15"/>
      <c r="FH294" s="15"/>
      <c r="FI294" s="15"/>
      <c r="FJ294" s="15"/>
      <c r="FK294" s="15"/>
      <c r="FL294" s="15"/>
      <c r="FM294" s="15"/>
      <c r="FN294" s="15"/>
      <c r="FO294" s="15"/>
      <c r="FP294" s="15"/>
      <c r="FQ294" s="15"/>
      <c r="FR294" s="15"/>
      <c r="FS294" s="15"/>
      <c r="FT294" s="15"/>
      <c r="FU294" s="15"/>
      <c r="FV294" s="15"/>
      <c r="FW294" s="15"/>
      <c r="FX294" s="15"/>
      <c r="FY294" s="15"/>
      <c r="FZ294" s="15"/>
      <c r="GA294" s="15"/>
      <c r="GB294" s="15"/>
      <c r="GC294" s="15"/>
      <c r="GD294" s="15"/>
      <c r="GE294" s="15"/>
      <c r="GF294" s="15"/>
      <c r="GG294" s="15"/>
      <c r="GH294" s="15"/>
      <c r="GI294" s="15"/>
      <c r="GJ294" s="15"/>
      <c r="GK294" s="15"/>
      <c r="GL294" s="15"/>
      <c r="GM294" s="15"/>
      <c r="GN294" s="15"/>
      <c r="GO294" s="15"/>
      <c r="GP294" s="15"/>
      <c r="GQ294" s="15"/>
      <c r="GR294" s="15"/>
      <c r="GS294" s="15"/>
      <c r="GT294" s="15"/>
      <c r="GU294" s="15"/>
      <c r="GV294" s="15"/>
      <c r="GW294" s="15"/>
      <c r="GX294" s="15"/>
      <c r="GY294" s="15"/>
      <c r="GZ294" s="15"/>
      <c r="HA294" s="15"/>
      <c r="HB294" s="15"/>
      <c r="HC294" s="15"/>
      <c r="HD294" s="15"/>
      <c r="HE294" s="15"/>
      <c r="HF294" s="15"/>
      <c r="HG294" s="15"/>
      <c r="HH294" s="15"/>
      <c r="HI294" s="15"/>
      <c r="HJ294" s="15"/>
      <c r="HK294" s="15"/>
      <c r="HL294" s="15"/>
      <c r="HM294" s="15"/>
      <c r="HN294" s="15"/>
      <c r="HO294" s="15"/>
      <c r="HP294" s="15"/>
      <c r="HQ294" s="15"/>
      <c r="HR294" s="15"/>
      <c r="HS294" s="15"/>
      <c r="HT294" s="15"/>
      <c r="HU294" s="15"/>
      <c r="HV294" s="15"/>
      <c r="HW294" s="15"/>
      <c r="HX294" s="15"/>
      <c r="HY294" s="15"/>
      <c r="HZ294" s="15"/>
      <c r="IA294" s="15"/>
      <c r="IB294" s="15"/>
      <c r="IC294" s="15"/>
      <c r="ID294" s="15"/>
      <c r="IE294" s="15"/>
      <c r="IF294" s="15"/>
      <c r="IG294" s="15"/>
      <c r="IH294" s="15"/>
      <c r="II294" s="15"/>
      <c r="IJ294" s="15"/>
      <c r="IK294" s="15"/>
      <c r="IL294" s="15"/>
      <c r="IM294" s="15"/>
      <c r="IN294" s="15"/>
      <c r="IO294" s="15"/>
      <c r="IP294" s="15"/>
      <c r="IQ294" s="15"/>
      <c r="IR294" s="15"/>
      <c r="IS294" s="15"/>
      <c r="IT294" s="15"/>
      <c r="IU294" s="15"/>
      <c r="IV294" s="15"/>
      <c r="IW294" s="15"/>
    </row>
    <row r="295" spans="1:257" ht="15.75">
      <c r="A295" s="101"/>
      <c r="B295" s="94"/>
      <c r="C295" s="91"/>
      <c r="D295" s="72">
        <v>2023</v>
      </c>
      <c r="E295" s="43">
        <f t="shared" si="37"/>
        <v>0</v>
      </c>
      <c r="F295" s="51">
        <v>0</v>
      </c>
      <c r="G295" s="51">
        <v>0</v>
      </c>
      <c r="H295" s="70">
        <v>0</v>
      </c>
      <c r="I295" s="42">
        <v>0</v>
      </c>
      <c r="J295" s="96"/>
      <c r="K295" s="74"/>
      <c r="L295" s="100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  <c r="DQ295" s="15"/>
      <c r="DR295" s="15"/>
      <c r="DS295" s="15"/>
      <c r="DT295" s="15"/>
      <c r="DU295" s="15"/>
      <c r="DV295" s="15"/>
      <c r="DW295" s="15"/>
      <c r="DX295" s="15"/>
      <c r="DY295" s="15"/>
      <c r="DZ295" s="15"/>
      <c r="EA295" s="15"/>
      <c r="EB295" s="15"/>
      <c r="EC295" s="15"/>
      <c r="ED295" s="15"/>
      <c r="EE295" s="15"/>
      <c r="EF295" s="15"/>
      <c r="EG295" s="15"/>
      <c r="EH295" s="15"/>
      <c r="EI295" s="15"/>
      <c r="EJ295" s="15"/>
      <c r="EK295" s="15"/>
      <c r="EL295" s="15"/>
      <c r="EM295" s="15"/>
      <c r="EN295" s="15"/>
      <c r="EO295" s="15"/>
      <c r="EP295" s="15"/>
      <c r="EQ295" s="15"/>
      <c r="ER295" s="15"/>
      <c r="ES295" s="15"/>
      <c r="ET295" s="15"/>
      <c r="EU295" s="15"/>
      <c r="EV295" s="15"/>
      <c r="EW295" s="15"/>
      <c r="EX295" s="15"/>
      <c r="EY295" s="15"/>
      <c r="EZ295" s="15"/>
      <c r="FA295" s="15"/>
      <c r="FB295" s="15"/>
      <c r="FC295" s="15"/>
      <c r="FD295" s="15"/>
      <c r="FE295" s="15"/>
      <c r="FF295" s="15"/>
      <c r="FG295" s="15"/>
      <c r="FH295" s="15"/>
      <c r="FI295" s="15"/>
      <c r="FJ295" s="15"/>
      <c r="FK295" s="15"/>
      <c r="FL295" s="15"/>
      <c r="FM295" s="15"/>
      <c r="FN295" s="15"/>
      <c r="FO295" s="15"/>
      <c r="FP295" s="15"/>
      <c r="FQ295" s="15"/>
      <c r="FR295" s="15"/>
      <c r="FS295" s="15"/>
      <c r="FT295" s="15"/>
      <c r="FU295" s="15"/>
      <c r="FV295" s="15"/>
      <c r="FW295" s="15"/>
      <c r="FX295" s="15"/>
      <c r="FY295" s="15"/>
      <c r="FZ295" s="15"/>
      <c r="GA295" s="15"/>
      <c r="GB295" s="15"/>
      <c r="GC295" s="15"/>
      <c r="GD295" s="15"/>
      <c r="GE295" s="15"/>
      <c r="GF295" s="15"/>
      <c r="GG295" s="15"/>
      <c r="GH295" s="15"/>
      <c r="GI295" s="15"/>
      <c r="GJ295" s="15"/>
      <c r="GK295" s="15"/>
      <c r="GL295" s="15"/>
      <c r="GM295" s="15"/>
      <c r="GN295" s="15"/>
      <c r="GO295" s="15"/>
      <c r="GP295" s="15"/>
      <c r="GQ295" s="15"/>
      <c r="GR295" s="15"/>
      <c r="GS295" s="15"/>
      <c r="GT295" s="15"/>
      <c r="GU295" s="15"/>
      <c r="GV295" s="15"/>
      <c r="GW295" s="15"/>
      <c r="GX295" s="15"/>
      <c r="GY295" s="15"/>
      <c r="GZ295" s="15"/>
      <c r="HA295" s="15"/>
      <c r="HB295" s="15"/>
      <c r="HC295" s="15"/>
      <c r="HD295" s="15"/>
      <c r="HE295" s="15"/>
      <c r="HF295" s="15"/>
      <c r="HG295" s="15"/>
      <c r="HH295" s="15"/>
      <c r="HI295" s="15"/>
      <c r="HJ295" s="15"/>
      <c r="HK295" s="15"/>
      <c r="HL295" s="15"/>
      <c r="HM295" s="15"/>
      <c r="HN295" s="15"/>
      <c r="HO295" s="15"/>
      <c r="HP295" s="15"/>
      <c r="HQ295" s="15"/>
      <c r="HR295" s="15"/>
      <c r="HS295" s="15"/>
      <c r="HT295" s="15"/>
      <c r="HU295" s="15"/>
      <c r="HV295" s="15"/>
      <c r="HW295" s="15"/>
      <c r="HX295" s="15"/>
      <c r="HY295" s="15"/>
      <c r="HZ295" s="15"/>
      <c r="IA295" s="15"/>
      <c r="IB295" s="15"/>
      <c r="IC295" s="15"/>
      <c r="ID295" s="15"/>
      <c r="IE295" s="15"/>
      <c r="IF295" s="15"/>
      <c r="IG295" s="15"/>
      <c r="IH295" s="15"/>
      <c r="II295" s="15"/>
      <c r="IJ295" s="15"/>
      <c r="IK295" s="15"/>
      <c r="IL295" s="15"/>
      <c r="IM295" s="15"/>
      <c r="IN295" s="15"/>
      <c r="IO295" s="15"/>
      <c r="IP295" s="15"/>
      <c r="IQ295" s="15"/>
      <c r="IR295" s="15"/>
      <c r="IS295" s="15"/>
      <c r="IT295" s="15"/>
      <c r="IU295" s="15"/>
      <c r="IV295" s="15"/>
      <c r="IW295" s="15"/>
    </row>
    <row r="296" spans="1:257" ht="15.75">
      <c r="A296" s="101"/>
      <c r="B296" s="94"/>
      <c r="C296" s="91"/>
      <c r="D296" s="82">
        <v>2024</v>
      </c>
      <c r="E296" s="43">
        <f t="shared" si="37"/>
        <v>0</v>
      </c>
      <c r="F296" s="51">
        <v>0</v>
      </c>
      <c r="G296" s="51">
        <v>0</v>
      </c>
      <c r="H296" s="70">
        <v>0</v>
      </c>
      <c r="I296" s="42">
        <v>0</v>
      </c>
      <c r="J296" s="96"/>
      <c r="K296" s="74"/>
      <c r="L296" s="100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  <c r="DQ296" s="15"/>
      <c r="DR296" s="15"/>
      <c r="DS296" s="15"/>
      <c r="DT296" s="15"/>
      <c r="DU296" s="15"/>
      <c r="DV296" s="15"/>
      <c r="DW296" s="15"/>
      <c r="DX296" s="15"/>
      <c r="DY296" s="15"/>
      <c r="DZ296" s="15"/>
      <c r="EA296" s="15"/>
      <c r="EB296" s="15"/>
      <c r="EC296" s="15"/>
      <c r="ED296" s="15"/>
      <c r="EE296" s="15"/>
      <c r="EF296" s="15"/>
      <c r="EG296" s="15"/>
      <c r="EH296" s="15"/>
      <c r="EI296" s="15"/>
      <c r="EJ296" s="15"/>
      <c r="EK296" s="15"/>
      <c r="EL296" s="15"/>
      <c r="EM296" s="15"/>
      <c r="EN296" s="15"/>
      <c r="EO296" s="15"/>
      <c r="EP296" s="15"/>
      <c r="EQ296" s="15"/>
      <c r="ER296" s="15"/>
      <c r="ES296" s="15"/>
      <c r="ET296" s="15"/>
      <c r="EU296" s="15"/>
      <c r="EV296" s="15"/>
      <c r="EW296" s="15"/>
      <c r="EX296" s="15"/>
      <c r="EY296" s="15"/>
      <c r="EZ296" s="15"/>
      <c r="FA296" s="15"/>
      <c r="FB296" s="15"/>
      <c r="FC296" s="15"/>
      <c r="FD296" s="15"/>
      <c r="FE296" s="15"/>
      <c r="FF296" s="15"/>
      <c r="FG296" s="15"/>
      <c r="FH296" s="15"/>
      <c r="FI296" s="15"/>
      <c r="FJ296" s="15"/>
      <c r="FK296" s="15"/>
      <c r="FL296" s="15"/>
      <c r="FM296" s="15"/>
      <c r="FN296" s="15"/>
      <c r="FO296" s="15"/>
      <c r="FP296" s="15"/>
      <c r="FQ296" s="15"/>
      <c r="FR296" s="15"/>
      <c r="FS296" s="15"/>
      <c r="FT296" s="15"/>
      <c r="FU296" s="15"/>
      <c r="FV296" s="15"/>
      <c r="FW296" s="15"/>
      <c r="FX296" s="15"/>
      <c r="FY296" s="15"/>
      <c r="FZ296" s="15"/>
      <c r="GA296" s="15"/>
      <c r="GB296" s="15"/>
      <c r="GC296" s="15"/>
      <c r="GD296" s="15"/>
      <c r="GE296" s="15"/>
      <c r="GF296" s="15"/>
      <c r="GG296" s="15"/>
      <c r="GH296" s="15"/>
      <c r="GI296" s="15"/>
      <c r="GJ296" s="15"/>
      <c r="GK296" s="15"/>
      <c r="GL296" s="15"/>
      <c r="GM296" s="15"/>
      <c r="GN296" s="15"/>
      <c r="GO296" s="15"/>
      <c r="GP296" s="15"/>
      <c r="GQ296" s="15"/>
      <c r="GR296" s="15"/>
      <c r="GS296" s="15"/>
      <c r="GT296" s="15"/>
      <c r="GU296" s="15"/>
      <c r="GV296" s="15"/>
      <c r="GW296" s="15"/>
      <c r="GX296" s="15"/>
      <c r="GY296" s="15"/>
      <c r="GZ296" s="15"/>
      <c r="HA296" s="15"/>
      <c r="HB296" s="15"/>
      <c r="HC296" s="15"/>
      <c r="HD296" s="15"/>
      <c r="HE296" s="15"/>
      <c r="HF296" s="15"/>
      <c r="HG296" s="15"/>
      <c r="HH296" s="15"/>
      <c r="HI296" s="15"/>
      <c r="HJ296" s="15"/>
      <c r="HK296" s="15"/>
      <c r="HL296" s="15"/>
      <c r="HM296" s="15"/>
      <c r="HN296" s="15"/>
      <c r="HO296" s="15"/>
      <c r="HP296" s="15"/>
      <c r="HQ296" s="15"/>
      <c r="HR296" s="15"/>
      <c r="HS296" s="15"/>
      <c r="HT296" s="15"/>
      <c r="HU296" s="15"/>
      <c r="HV296" s="15"/>
      <c r="HW296" s="15"/>
      <c r="HX296" s="15"/>
      <c r="HY296" s="15"/>
      <c r="HZ296" s="15"/>
      <c r="IA296" s="15"/>
      <c r="IB296" s="15"/>
      <c r="IC296" s="15"/>
      <c r="ID296" s="15"/>
      <c r="IE296" s="15"/>
      <c r="IF296" s="15"/>
      <c r="IG296" s="15"/>
      <c r="IH296" s="15"/>
      <c r="II296" s="15"/>
      <c r="IJ296" s="15"/>
      <c r="IK296" s="15"/>
      <c r="IL296" s="15"/>
      <c r="IM296" s="15"/>
      <c r="IN296" s="15"/>
      <c r="IO296" s="15"/>
      <c r="IP296" s="15"/>
      <c r="IQ296" s="15"/>
      <c r="IR296" s="15"/>
      <c r="IS296" s="15"/>
      <c r="IT296" s="15"/>
      <c r="IU296" s="15"/>
      <c r="IV296" s="15"/>
      <c r="IW296" s="15"/>
    </row>
    <row r="297" spans="1:257" ht="15.75">
      <c r="A297" s="101"/>
      <c r="B297" s="94"/>
      <c r="C297" s="92"/>
      <c r="D297" s="82">
        <v>2025</v>
      </c>
      <c r="E297" s="43">
        <f t="shared" si="37"/>
        <v>0</v>
      </c>
      <c r="F297" s="51">
        <v>0</v>
      </c>
      <c r="G297" s="51">
        <v>0</v>
      </c>
      <c r="H297" s="70">
        <v>0</v>
      </c>
      <c r="I297" s="42">
        <v>0</v>
      </c>
      <c r="J297" s="97"/>
      <c r="K297" s="75"/>
      <c r="L297" s="100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  <c r="DQ297" s="15"/>
      <c r="DR297" s="15"/>
      <c r="DS297" s="15"/>
      <c r="DT297" s="15"/>
      <c r="DU297" s="15"/>
      <c r="DV297" s="15"/>
      <c r="DW297" s="15"/>
      <c r="DX297" s="15"/>
      <c r="DY297" s="15"/>
      <c r="DZ297" s="15"/>
      <c r="EA297" s="15"/>
      <c r="EB297" s="15"/>
      <c r="EC297" s="15"/>
      <c r="ED297" s="15"/>
      <c r="EE297" s="15"/>
      <c r="EF297" s="15"/>
      <c r="EG297" s="15"/>
      <c r="EH297" s="15"/>
      <c r="EI297" s="15"/>
      <c r="EJ297" s="15"/>
      <c r="EK297" s="15"/>
      <c r="EL297" s="15"/>
      <c r="EM297" s="15"/>
      <c r="EN297" s="15"/>
      <c r="EO297" s="15"/>
      <c r="EP297" s="15"/>
      <c r="EQ297" s="15"/>
      <c r="ER297" s="15"/>
      <c r="ES297" s="15"/>
      <c r="ET297" s="15"/>
      <c r="EU297" s="15"/>
      <c r="EV297" s="15"/>
      <c r="EW297" s="15"/>
      <c r="EX297" s="15"/>
      <c r="EY297" s="15"/>
      <c r="EZ297" s="15"/>
      <c r="FA297" s="15"/>
      <c r="FB297" s="15"/>
      <c r="FC297" s="15"/>
      <c r="FD297" s="15"/>
      <c r="FE297" s="15"/>
      <c r="FF297" s="15"/>
      <c r="FG297" s="15"/>
      <c r="FH297" s="15"/>
      <c r="FI297" s="15"/>
      <c r="FJ297" s="15"/>
      <c r="FK297" s="15"/>
      <c r="FL297" s="15"/>
      <c r="FM297" s="15"/>
      <c r="FN297" s="15"/>
      <c r="FO297" s="15"/>
      <c r="FP297" s="15"/>
      <c r="FQ297" s="15"/>
      <c r="FR297" s="15"/>
      <c r="FS297" s="15"/>
      <c r="FT297" s="15"/>
      <c r="FU297" s="15"/>
      <c r="FV297" s="15"/>
      <c r="FW297" s="15"/>
      <c r="FX297" s="15"/>
      <c r="FY297" s="15"/>
      <c r="FZ297" s="15"/>
      <c r="GA297" s="15"/>
      <c r="GB297" s="15"/>
      <c r="GC297" s="15"/>
      <c r="GD297" s="15"/>
      <c r="GE297" s="15"/>
      <c r="GF297" s="15"/>
      <c r="GG297" s="15"/>
      <c r="GH297" s="15"/>
      <c r="GI297" s="15"/>
      <c r="GJ297" s="15"/>
      <c r="GK297" s="15"/>
      <c r="GL297" s="15"/>
      <c r="GM297" s="15"/>
      <c r="GN297" s="15"/>
      <c r="GO297" s="15"/>
      <c r="GP297" s="15"/>
      <c r="GQ297" s="15"/>
      <c r="GR297" s="15"/>
      <c r="GS297" s="15"/>
      <c r="GT297" s="15"/>
      <c r="GU297" s="15"/>
      <c r="GV297" s="15"/>
      <c r="GW297" s="15"/>
      <c r="GX297" s="15"/>
      <c r="GY297" s="15"/>
      <c r="GZ297" s="15"/>
      <c r="HA297" s="15"/>
      <c r="HB297" s="15"/>
      <c r="HC297" s="15"/>
      <c r="HD297" s="15"/>
      <c r="HE297" s="15"/>
      <c r="HF297" s="15"/>
      <c r="HG297" s="15"/>
      <c r="HH297" s="15"/>
      <c r="HI297" s="15"/>
      <c r="HJ297" s="15"/>
      <c r="HK297" s="15"/>
      <c r="HL297" s="15"/>
      <c r="HM297" s="15"/>
      <c r="HN297" s="15"/>
      <c r="HO297" s="15"/>
      <c r="HP297" s="15"/>
      <c r="HQ297" s="15"/>
      <c r="HR297" s="15"/>
      <c r="HS297" s="15"/>
      <c r="HT297" s="15"/>
      <c r="HU297" s="15"/>
      <c r="HV297" s="15"/>
      <c r="HW297" s="15"/>
      <c r="HX297" s="15"/>
      <c r="HY297" s="15"/>
      <c r="HZ297" s="15"/>
      <c r="IA297" s="15"/>
      <c r="IB297" s="15"/>
      <c r="IC297" s="15"/>
      <c r="ID297" s="15"/>
      <c r="IE297" s="15"/>
      <c r="IF297" s="15"/>
      <c r="IG297" s="15"/>
      <c r="IH297" s="15"/>
      <c r="II297" s="15"/>
      <c r="IJ297" s="15"/>
      <c r="IK297" s="15"/>
      <c r="IL297" s="15"/>
      <c r="IM297" s="15"/>
      <c r="IN297" s="15"/>
      <c r="IO297" s="15"/>
      <c r="IP297" s="15"/>
      <c r="IQ297" s="15"/>
      <c r="IR297" s="15"/>
      <c r="IS297" s="15"/>
      <c r="IT297" s="15"/>
      <c r="IU297" s="15"/>
      <c r="IV297" s="15"/>
      <c r="IW297" s="15"/>
    </row>
    <row r="298" spans="1:257" ht="15.75">
      <c r="A298" s="101" t="s">
        <v>83</v>
      </c>
      <c r="B298" s="94" t="s">
        <v>92</v>
      </c>
      <c r="C298" s="90"/>
      <c r="D298" s="72" t="s">
        <v>15</v>
      </c>
      <c r="E298" s="61">
        <f>SUM(E299:E309)</f>
        <v>2943.7</v>
      </c>
      <c r="F298" s="51">
        <f>SUM(F299:F309)</f>
        <v>1894.6</v>
      </c>
      <c r="G298" s="51">
        <f>SUM(G299:G309)</f>
        <v>550</v>
      </c>
      <c r="H298" s="70">
        <f>SUM(H299:H309)</f>
        <v>499.09999999999997</v>
      </c>
      <c r="I298" s="51">
        <f>SUM(I299:I309)</f>
        <v>0</v>
      </c>
      <c r="J298" s="95" t="s">
        <v>88</v>
      </c>
      <c r="K298" s="90" t="s">
        <v>87</v>
      </c>
      <c r="L298" s="68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  <c r="DQ298" s="15"/>
      <c r="DR298" s="15"/>
      <c r="DS298" s="15"/>
      <c r="DT298" s="15"/>
      <c r="DU298" s="15"/>
      <c r="DV298" s="15"/>
      <c r="DW298" s="15"/>
      <c r="DX298" s="15"/>
      <c r="DY298" s="15"/>
      <c r="DZ298" s="15"/>
      <c r="EA298" s="15"/>
      <c r="EB298" s="15"/>
      <c r="EC298" s="15"/>
      <c r="ED298" s="15"/>
      <c r="EE298" s="15"/>
      <c r="EF298" s="15"/>
      <c r="EG298" s="15"/>
      <c r="EH298" s="15"/>
      <c r="EI298" s="15"/>
      <c r="EJ298" s="15"/>
      <c r="EK298" s="15"/>
      <c r="EL298" s="15"/>
      <c r="EM298" s="15"/>
      <c r="EN298" s="15"/>
      <c r="EO298" s="15"/>
      <c r="EP298" s="15"/>
      <c r="EQ298" s="15"/>
      <c r="ER298" s="15"/>
      <c r="ES298" s="15"/>
      <c r="ET298" s="15"/>
      <c r="EU298" s="15"/>
      <c r="EV298" s="15"/>
      <c r="EW298" s="15"/>
      <c r="EX298" s="15"/>
      <c r="EY298" s="15"/>
      <c r="EZ298" s="15"/>
      <c r="FA298" s="15"/>
      <c r="FB298" s="15"/>
      <c r="FC298" s="15"/>
      <c r="FD298" s="15"/>
      <c r="FE298" s="15"/>
      <c r="FF298" s="15"/>
      <c r="FG298" s="15"/>
      <c r="FH298" s="15"/>
      <c r="FI298" s="15"/>
      <c r="FJ298" s="15"/>
      <c r="FK298" s="15"/>
      <c r="FL298" s="15"/>
      <c r="FM298" s="15"/>
      <c r="FN298" s="15"/>
      <c r="FO298" s="15"/>
      <c r="FP298" s="15"/>
      <c r="FQ298" s="15"/>
      <c r="FR298" s="15"/>
      <c r="FS298" s="15"/>
      <c r="FT298" s="15"/>
      <c r="FU298" s="15"/>
      <c r="FV298" s="15"/>
      <c r="FW298" s="15"/>
      <c r="FX298" s="15"/>
      <c r="FY298" s="15"/>
      <c r="FZ298" s="15"/>
      <c r="GA298" s="15"/>
      <c r="GB298" s="15"/>
      <c r="GC298" s="15"/>
      <c r="GD298" s="15"/>
      <c r="GE298" s="15"/>
      <c r="GF298" s="15"/>
      <c r="GG298" s="15"/>
      <c r="GH298" s="15"/>
      <c r="GI298" s="15"/>
      <c r="GJ298" s="15"/>
      <c r="GK298" s="15"/>
      <c r="GL298" s="15"/>
      <c r="GM298" s="15"/>
      <c r="GN298" s="15"/>
      <c r="GO298" s="15"/>
      <c r="GP298" s="15"/>
      <c r="GQ298" s="15"/>
      <c r="GR298" s="15"/>
      <c r="GS298" s="15"/>
      <c r="GT298" s="15"/>
      <c r="GU298" s="15"/>
      <c r="GV298" s="15"/>
      <c r="GW298" s="15"/>
      <c r="GX298" s="15"/>
      <c r="GY298" s="15"/>
      <c r="GZ298" s="15"/>
      <c r="HA298" s="15"/>
      <c r="HB298" s="15"/>
      <c r="HC298" s="15"/>
      <c r="HD298" s="15"/>
      <c r="HE298" s="15"/>
      <c r="HF298" s="15"/>
      <c r="HG298" s="15"/>
      <c r="HH298" s="15"/>
      <c r="HI298" s="15"/>
      <c r="HJ298" s="15"/>
      <c r="HK298" s="15"/>
      <c r="HL298" s="15"/>
      <c r="HM298" s="15"/>
      <c r="HN298" s="15"/>
      <c r="HO298" s="15"/>
      <c r="HP298" s="15"/>
      <c r="HQ298" s="15"/>
      <c r="HR298" s="15"/>
      <c r="HS298" s="15"/>
      <c r="HT298" s="15"/>
      <c r="HU298" s="15"/>
      <c r="HV298" s="15"/>
      <c r="HW298" s="15"/>
      <c r="HX298" s="15"/>
      <c r="HY298" s="15"/>
      <c r="HZ298" s="15"/>
      <c r="IA298" s="15"/>
      <c r="IB298" s="15"/>
      <c r="IC298" s="15"/>
      <c r="ID298" s="15"/>
      <c r="IE298" s="15"/>
      <c r="IF298" s="15"/>
      <c r="IG298" s="15"/>
      <c r="IH298" s="15"/>
      <c r="II298" s="15"/>
      <c r="IJ298" s="15"/>
      <c r="IK298" s="15"/>
      <c r="IL298" s="15"/>
      <c r="IM298" s="15"/>
      <c r="IN298" s="15"/>
      <c r="IO298" s="15"/>
      <c r="IP298" s="15"/>
      <c r="IQ298" s="15"/>
      <c r="IR298" s="15"/>
      <c r="IS298" s="15"/>
      <c r="IT298" s="15"/>
      <c r="IU298" s="15"/>
      <c r="IV298" s="15"/>
      <c r="IW298" s="15"/>
    </row>
    <row r="299" spans="1:257" ht="15.75">
      <c r="A299" s="101"/>
      <c r="B299" s="94"/>
      <c r="C299" s="91"/>
      <c r="D299" s="72">
        <v>2015</v>
      </c>
      <c r="E299" s="43">
        <f>SUM(F299:I299)</f>
        <v>0</v>
      </c>
      <c r="F299" s="51">
        <v>0</v>
      </c>
      <c r="G299" s="51">
        <v>0</v>
      </c>
      <c r="H299" s="70">
        <v>0</v>
      </c>
      <c r="I299" s="42">
        <v>0</v>
      </c>
      <c r="J299" s="96"/>
      <c r="K299" s="91"/>
      <c r="L299" s="68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  <c r="DQ299" s="15"/>
      <c r="DR299" s="15"/>
      <c r="DS299" s="15"/>
      <c r="DT299" s="15"/>
      <c r="DU299" s="15"/>
      <c r="DV299" s="15"/>
      <c r="DW299" s="15"/>
      <c r="DX299" s="15"/>
      <c r="DY299" s="15"/>
      <c r="DZ299" s="15"/>
      <c r="EA299" s="15"/>
      <c r="EB299" s="15"/>
      <c r="EC299" s="15"/>
      <c r="ED299" s="15"/>
      <c r="EE299" s="15"/>
      <c r="EF299" s="15"/>
      <c r="EG299" s="15"/>
      <c r="EH299" s="15"/>
      <c r="EI299" s="15"/>
      <c r="EJ299" s="15"/>
      <c r="EK299" s="15"/>
      <c r="EL299" s="15"/>
      <c r="EM299" s="15"/>
      <c r="EN299" s="15"/>
      <c r="EO299" s="15"/>
      <c r="EP299" s="15"/>
      <c r="EQ299" s="15"/>
      <c r="ER299" s="15"/>
      <c r="ES299" s="15"/>
      <c r="ET299" s="15"/>
      <c r="EU299" s="15"/>
      <c r="EV299" s="15"/>
      <c r="EW299" s="15"/>
      <c r="EX299" s="15"/>
      <c r="EY299" s="15"/>
      <c r="EZ299" s="15"/>
      <c r="FA299" s="15"/>
      <c r="FB299" s="15"/>
      <c r="FC299" s="15"/>
      <c r="FD299" s="15"/>
      <c r="FE299" s="15"/>
      <c r="FF299" s="15"/>
      <c r="FG299" s="15"/>
      <c r="FH299" s="15"/>
      <c r="FI299" s="15"/>
      <c r="FJ299" s="15"/>
      <c r="FK299" s="15"/>
      <c r="FL299" s="15"/>
      <c r="FM299" s="15"/>
      <c r="FN299" s="15"/>
      <c r="FO299" s="15"/>
      <c r="FP299" s="15"/>
      <c r="FQ299" s="15"/>
      <c r="FR299" s="15"/>
      <c r="FS299" s="15"/>
      <c r="FT299" s="15"/>
      <c r="FU299" s="15"/>
      <c r="FV299" s="15"/>
      <c r="FW299" s="15"/>
      <c r="FX299" s="15"/>
      <c r="FY299" s="15"/>
      <c r="FZ299" s="15"/>
      <c r="GA299" s="15"/>
      <c r="GB299" s="15"/>
      <c r="GC299" s="15"/>
      <c r="GD299" s="15"/>
      <c r="GE299" s="15"/>
      <c r="GF299" s="15"/>
      <c r="GG299" s="15"/>
      <c r="GH299" s="15"/>
      <c r="GI299" s="15"/>
      <c r="GJ299" s="15"/>
      <c r="GK299" s="15"/>
      <c r="GL299" s="15"/>
      <c r="GM299" s="15"/>
      <c r="GN299" s="15"/>
      <c r="GO299" s="15"/>
      <c r="GP299" s="15"/>
      <c r="GQ299" s="15"/>
      <c r="GR299" s="15"/>
      <c r="GS299" s="15"/>
      <c r="GT299" s="15"/>
      <c r="GU299" s="15"/>
      <c r="GV299" s="15"/>
      <c r="GW299" s="15"/>
      <c r="GX299" s="15"/>
      <c r="GY299" s="15"/>
      <c r="GZ299" s="15"/>
      <c r="HA299" s="15"/>
      <c r="HB299" s="15"/>
      <c r="HC299" s="15"/>
      <c r="HD299" s="15"/>
      <c r="HE299" s="15"/>
      <c r="HF299" s="15"/>
      <c r="HG299" s="15"/>
      <c r="HH299" s="15"/>
      <c r="HI299" s="15"/>
      <c r="HJ299" s="15"/>
      <c r="HK299" s="15"/>
      <c r="HL299" s="15"/>
      <c r="HM299" s="15"/>
      <c r="HN299" s="15"/>
      <c r="HO299" s="15"/>
      <c r="HP299" s="15"/>
      <c r="HQ299" s="15"/>
      <c r="HR299" s="15"/>
      <c r="HS299" s="15"/>
      <c r="HT299" s="15"/>
      <c r="HU299" s="15"/>
      <c r="HV299" s="15"/>
      <c r="HW299" s="15"/>
      <c r="HX299" s="15"/>
      <c r="HY299" s="15"/>
      <c r="HZ299" s="15"/>
      <c r="IA299" s="15"/>
      <c r="IB299" s="15"/>
      <c r="IC299" s="15"/>
      <c r="ID299" s="15"/>
      <c r="IE299" s="15"/>
      <c r="IF299" s="15"/>
      <c r="IG299" s="15"/>
      <c r="IH299" s="15"/>
      <c r="II299" s="15"/>
      <c r="IJ299" s="15"/>
      <c r="IK299" s="15"/>
      <c r="IL299" s="15"/>
      <c r="IM299" s="15"/>
      <c r="IN299" s="15"/>
      <c r="IO299" s="15"/>
      <c r="IP299" s="15"/>
      <c r="IQ299" s="15"/>
      <c r="IR299" s="15"/>
      <c r="IS299" s="15"/>
      <c r="IT299" s="15"/>
      <c r="IU299" s="15"/>
      <c r="IV299" s="15"/>
      <c r="IW299" s="15"/>
    </row>
    <row r="300" spans="1:257" ht="15.75">
      <c r="A300" s="101"/>
      <c r="B300" s="94"/>
      <c r="C300" s="91"/>
      <c r="D300" s="72">
        <v>2016</v>
      </c>
      <c r="E300" s="43">
        <f t="shared" ref="E300:E309" si="38">SUM(F300:I300)</f>
        <v>0</v>
      </c>
      <c r="F300" s="51">
        <v>0</v>
      </c>
      <c r="G300" s="51">
        <v>0</v>
      </c>
      <c r="H300" s="70">
        <v>0</v>
      </c>
      <c r="I300" s="42">
        <v>0</v>
      </c>
      <c r="J300" s="96"/>
      <c r="K300" s="91"/>
      <c r="L300" s="68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  <c r="DQ300" s="15"/>
      <c r="DR300" s="15"/>
      <c r="DS300" s="15"/>
      <c r="DT300" s="15"/>
      <c r="DU300" s="15"/>
      <c r="DV300" s="15"/>
      <c r="DW300" s="15"/>
      <c r="DX300" s="15"/>
      <c r="DY300" s="15"/>
      <c r="DZ300" s="15"/>
      <c r="EA300" s="15"/>
      <c r="EB300" s="15"/>
      <c r="EC300" s="15"/>
      <c r="ED300" s="15"/>
      <c r="EE300" s="15"/>
      <c r="EF300" s="15"/>
      <c r="EG300" s="15"/>
      <c r="EH300" s="15"/>
      <c r="EI300" s="15"/>
      <c r="EJ300" s="15"/>
      <c r="EK300" s="15"/>
      <c r="EL300" s="15"/>
      <c r="EM300" s="15"/>
      <c r="EN300" s="15"/>
      <c r="EO300" s="15"/>
      <c r="EP300" s="15"/>
      <c r="EQ300" s="15"/>
      <c r="ER300" s="15"/>
      <c r="ES300" s="15"/>
      <c r="ET300" s="15"/>
      <c r="EU300" s="15"/>
      <c r="EV300" s="15"/>
      <c r="EW300" s="15"/>
      <c r="EX300" s="15"/>
      <c r="EY300" s="15"/>
      <c r="EZ300" s="15"/>
      <c r="FA300" s="15"/>
      <c r="FB300" s="15"/>
      <c r="FC300" s="15"/>
      <c r="FD300" s="15"/>
      <c r="FE300" s="15"/>
      <c r="FF300" s="15"/>
      <c r="FG300" s="15"/>
      <c r="FH300" s="15"/>
      <c r="FI300" s="15"/>
      <c r="FJ300" s="15"/>
      <c r="FK300" s="15"/>
      <c r="FL300" s="15"/>
      <c r="FM300" s="15"/>
      <c r="FN300" s="15"/>
      <c r="FO300" s="15"/>
      <c r="FP300" s="15"/>
      <c r="FQ300" s="15"/>
      <c r="FR300" s="15"/>
      <c r="FS300" s="15"/>
      <c r="FT300" s="15"/>
      <c r="FU300" s="15"/>
      <c r="FV300" s="15"/>
      <c r="FW300" s="15"/>
      <c r="FX300" s="15"/>
      <c r="FY300" s="15"/>
      <c r="FZ300" s="15"/>
      <c r="GA300" s="15"/>
      <c r="GB300" s="15"/>
      <c r="GC300" s="15"/>
      <c r="GD300" s="15"/>
      <c r="GE300" s="15"/>
      <c r="GF300" s="15"/>
      <c r="GG300" s="15"/>
      <c r="GH300" s="15"/>
      <c r="GI300" s="15"/>
      <c r="GJ300" s="15"/>
      <c r="GK300" s="15"/>
      <c r="GL300" s="15"/>
      <c r="GM300" s="15"/>
      <c r="GN300" s="15"/>
      <c r="GO300" s="15"/>
      <c r="GP300" s="15"/>
      <c r="GQ300" s="15"/>
      <c r="GR300" s="15"/>
      <c r="GS300" s="15"/>
      <c r="GT300" s="15"/>
      <c r="GU300" s="15"/>
      <c r="GV300" s="15"/>
      <c r="GW300" s="15"/>
      <c r="GX300" s="15"/>
      <c r="GY300" s="15"/>
      <c r="GZ300" s="15"/>
      <c r="HA300" s="15"/>
      <c r="HB300" s="15"/>
      <c r="HC300" s="15"/>
      <c r="HD300" s="15"/>
      <c r="HE300" s="15"/>
      <c r="HF300" s="15"/>
      <c r="HG300" s="15"/>
      <c r="HH300" s="15"/>
      <c r="HI300" s="15"/>
      <c r="HJ300" s="15"/>
      <c r="HK300" s="15"/>
      <c r="HL300" s="15"/>
      <c r="HM300" s="15"/>
      <c r="HN300" s="15"/>
      <c r="HO300" s="15"/>
      <c r="HP300" s="15"/>
      <c r="HQ300" s="15"/>
      <c r="HR300" s="15"/>
      <c r="HS300" s="15"/>
      <c r="HT300" s="15"/>
      <c r="HU300" s="15"/>
      <c r="HV300" s="15"/>
      <c r="HW300" s="15"/>
      <c r="HX300" s="15"/>
      <c r="HY300" s="15"/>
      <c r="HZ300" s="15"/>
      <c r="IA300" s="15"/>
      <c r="IB300" s="15"/>
      <c r="IC300" s="15"/>
      <c r="ID300" s="15"/>
      <c r="IE300" s="15"/>
      <c r="IF300" s="15"/>
      <c r="IG300" s="15"/>
      <c r="IH300" s="15"/>
      <c r="II300" s="15"/>
      <c r="IJ300" s="15"/>
      <c r="IK300" s="15"/>
      <c r="IL300" s="15"/>
      <c r="IM300" s="15"/>
      <c r="IN300" s="15"/>
      <c r="IO300" s="15"/>
      <c r="IP300" s="15"/>
      <c r="IQ300" s="15"/>
      <c r="IR300" s="15"/>
      <c r="IS300" s="15"/>
      <c r="IT300" s="15"/>
      <c r="IU300" s="15"/>
      <c r="IV300" s="15"/>
      <c r="IW300" s="15"/>
    </row>
    <row r="301" spans="1:257" ht="15.75">
      <c r="A301" s="101"/>
      <c r="B301" s="94"/>
      <c r="C301" s="91"/>
      <c r="D301" s="72">
        <v>2017</v>
      </c>
      <c r="E301" s="43">
        <f t="shared" si="38"/>
        <v>0</v>
      </c>
      <c r="F301" s="51">
        <v>0</v>
      </c>
      <c r="G301" s="51">
        <v>0</v>
      </c>
      <c r="H301" s="70">
        <v>0</v>
      </c>
      <c r="I301" s="42">
        <v>0</v>
      </c>
      <c r="J301" s="96"/>
      <c r="K301" s="91"/>
      <c r="L301" s="68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  <c r="DQ301" s="15"/>
      <c r="DR301" s="15"/>
      <c r="DS301" s="15"/>
      <c r="DT301" s="15"/>
      <c r="DU301" s="15"/>
      <c r="DV301" s="15"/>
      <c r="DW301" s="15"/>
      <c r="DX301" s="15"/>
      <c r="DY301" s="15"/>
      <c r="DZ301" s="15"/>
      <c r="EA301" s="15"/>
      <c r="EB301" s="15"/>
      <c r="EC301" s="15"/>
      <c r="ED301" s="15"/>
      <c r="EE301" s="15"/>
      <c r="EF301" s="15"/>
      <c r="EG301" s="15"/>
      <c r="EH301" s="15"/>
      <c r="EI301" s="15"/>
      <c r="EJ301" s="15"/>
      <c r="EK301" s="15"/>
      <c r="EL301" s="15"/>
      <c r="EM301" s="15"/>
      <c r="EN301" s="15"/>
      <c r="EO301" s="15"/>
      <c r="EP301" s="15"/>
      <c r="EQ301" s="15"/>
      <c r="ER301" s="15"/>
      <c r="ES301" s="15"/>
      <c r="ET301" s="15"/>
      <c r="EU301" s="15"/>
      <c r="EV301" s="15"/>
      <c r="EW301" s="15"/>
      <c r="EX301" s="15"/>
      <c r="EY301" s="15"/>
      <c r="EZ301" s="15"/>
      <c r="FA301" s="15"/>
      <c r="FB301" s="15"/>
      <c r="FC301" s="15"/>
      <c r="FD301" s="15"/>
      <c r="FE301" s="15"/>
      <c r="FF301" s="15"/>
      <c r="FG301" s="15"/>
      <c r="FH301" s="15"/>
      <c r="FI301" s="15"/>
      <c r="FJ301" s="15"/>
      <c r="FK301" s="15"/>
      <c r="FL301" s="15"/>
      <c r="FM301" s="15"/>
      <c r="FN301" s="15"/>
      <c r="FO301" s="15"/>
      <c r="FP301" s="15"/>
      <c r="FQ301" s="15"/>
      <c r="FR301" s="15"/>
      <c r="FS301" s="15"/>
      <c r="FT301" s="15"/>
      <c r="FU301" s="15"/>
      <c r="FV301" s="15"/>
      <c r="FW301" s="15"/>
      <c r="FX301" s="15"/>
      <c r="FY301" s="15"/>
      <c r="FZ301" s="15"/>
      <c r="GA301" s="15"/>
      <c r="GB301" s="15"/>
      <c r="GC301" s="15"/>
      <c r="GD301" s="15"/>
      <c r="GE301" s="15"/>
      <c r="GF301" s="15"/>
      <c r="GG301" s="15"/>
      <c r="GH301" s="15"/>
      <c r="GI301" s="15"/>
      <c r="GJ301" s="15"/>
      <c r="GK301" s="15"/>
      <c r="GL301" s="15"/>
      <c r="GM301" s="15"/>
      <c r="GN301" s="15"/>
      <c r="GO301" s="15"/>
      <c r="GP301" s="15"/>
      <c r="GQ301" s="15"/>
      <c r="GR301" s="15"/>
      <c r="GS301" s="15"/>
      <c r="GT301" s="15"/>
      <c r="GU301" s="15"/>
      <c r="GV301" s="15"/>
      <c r="GW301" s="15"/>
      <c r="GX301" s="15"/>
      <c r="GY301" s="15"/>
      <c r="GZ301" s="15"/>
      <c r="HA301" s="15"/>
      <c r="HB301" s="15"/>
      <c r="HC301" s="15"/>
      <c r="HD301" s="15"/>
      <c r="HE301" s="15"/>
      <c r="HF301" s="15"/>
      <c r="HG301" s="15"/>
      <c r="HH301" s="15"/>
      <c r="HI301" s="15"/>
      <c r="HJ301" s="15"/>
      <c r="HK301" s="15"/>
      <c r="HL301" s="15"/>
      <c r="HM301" s="15"/>
      <c r="HN301" s="15"/>
      <c r="HO301" s="15"/>
      <c r="HP301" s="15"/>
      <c r="HQ301" s="15"/>
      <c r="HR301" s="15"/>
      <c r="HS301" s="15"/>
      <c r="HT301" s="15"/>
      <c r="HU301" s="15"/>
      <c r="HV301" s="15"/>
      <c r="HW301" s="15"/>
      <c r="HX301" s="15"/>
      <c r="HY301" s="15"/>
      <c r="HZ301" s="15"/>
      <c r="IA301" s="15"/>
      <c r="IB301" s="15"/>
      <c r="IC301" s="15"/>
      <c r="ID301" s="15"/>
      <c r="IE301" s="15"/>
      <c r="IF301" s="15"/>
      <c r="IG301" s="15"/>
      <c r="IH301" s="15"/>
      <c r="II301" s="15"/>
      <c r="IJ301" s="15"/>
      <c r="IK301" s="15"/>
      <c r="IL301" s="15"/>
      <c r="IM301" s="15"/>
      <c r="IN301" s="15"/>
      <c r="IO301" s="15"/>
      <c r="IP301" s="15"/>
      <c r="IQ301" s="15"/>
      <c r="IR301" s="15"/>
      <c r="IS301" s="15"/>
      <c r="IT301" s="15"/>
      <c r="IU301" s="15"/>
      <c r="IV301" s="15"/>
      <c r="IW301" s="15"/>
    </row>
    <row r="302" spans="1:257" ht="15.75">
      <c r="A302" s="101"/>
      <c r="B302" s="94"/>
      <c r="C302" s="91"/>
      <c r="D302" s="72">
        <v>2018</v>
      </c>
      <c r="E302" s="43">
        <f t="shared" si="38"/>
        <v>0</v>
      </c>
      <c r="F302" s="51">
        <v>0</v>
      </c>
      <c r="G302" s="51">
        <v>0</v>
      </c>
      <c r="H302" s="70">
        <v>0</v>
      </c>
      <c r="I302" s="42">
        <v>0</v>
      </c>
      <c r="J302" s="96"/>
      <c r="K302" s="91"/>
      <c r="L302" s="68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  <c r="DQ302" s="15"/>
      <c r="DR302" s="15"/>
      <c r="DS302" s="15"/>
      <c r="DT302" s="15"/>
      <c r="DU302" s="15"/>
      <c r="DV302" s="15"/>
      <c r="DW302" s="15"/>
      <c r="DX302" s="15"/>
      <c r="DY302" s="15"/>
      <c r="DZ302" s="15"/>
      <c r="EA302" s="15"/>
      <c r="EB302" s="15"/>
      <c r="EC302" s="15"/>
      <c r="ED302" s="15"/>
      <c r="EE302" s="15"/>
      <c r="EF302" s="15"/>
      <c r="EG302" s="15"/>
      <c r="EH302" s="15"/>
      <c r="EI302" s="15"/>
      <c r="EJ302" s="15"/>
      <c r="EK302" s="15"/>
      <c r="EL302" s="15"/>
      <c r="EM302" s="15"/>
      <c r="EN302" s="15"/>
      <c r="EO302" s="15"/>
      <c r="EP302" s="15"/>
      <c r="EQ302" s="15"/>
      <c r="ER302" s="15"/>
      <c r="ES302" s="15"/>
      <c r="ET302" s="15"/>
      <c r="EU302" s="15"/>
      <c r="EV302" s="15"/>
      <c r="EW302" s="15"/>
      <c r="EX302" s="15"/>
      <c r="EY302" s="15"/>
      <c r="EZ302" s="15"/>
      <c r="FA302" s="15"/>
      <c r="FB302" s="15"/>
      <c r="FC302" s="15"/>
      <c r="FD302" s="15"/>
      <c r="FE302" s="15"/>
      <c r="FF302" s="15"/>
      <c r="FG302" s="15"/>
      <c r="FH302" s="15"/>
      <c r="FI302" s="15"/>
      <c r="FJ302" s="15"/>
      <c r="FK302" s="15"/>
      <c r="FL302" s="15"/>
      <c r="FM302" s="15"/>
      <c r="FN302" s="15"/>
      <c r="FO302" s="15"/>
      <c r="FP302" s="15"/>
      <c r="FQ302" s="15"/>
      <c r="FR302" s="15"/>
      <c r="FS302" s="15"/>
      <c r="FT302" s="15"/>
      <c r="FU302" s="15"/>
      <c r="FV302" s="15"/>
      <c r="FW302" s="15"/>
      <c r="FX302" s="15"/>
      <c r="FY302" s="15"/>
      <c r="FZ302" s="15"/>
      <c r="GA302" s="15"/>
      <c r="GB302" s="15"/>
      <c r="GC302" s="15"/>
      <c r="GD302" s="15"/>
      <c r="GE302" s="15"/>
      <c r="GF302" s="15"/>
      <c r="GG302" s="15"/>
      <c r="GH302" s="15"/>
      <c r="GI302" s="15"/>
      <c r="GJ302" s="15"/>
      <c r="GK302" s="15"/>
      <c r="GL302" s="15"/>
      <c r="GM302" s="15"/>
      <c r="GN302" s="15"/>
      <c r="GO302" s="15"/>
      <c r="GP302" s="15"/>
      <c r="GQ302" s="15"/>
      <c r="GR302" s="15"/>
      <c r="GS302" s="15"/>
      <c r="GT302" s="15"/>
      <c r="GU302" s="15"/>
      <c r="GV302" s="15"/>
      <c r="GW302" s="15"/>
      <c r="GX302" s="15"/>
      <c r="GY302" s="15"/>
      <c r="GZ302" s="15"/>
      <c r="HA302" s="15"/>
      <c r="HB302" s="15"/>
      <c r="HC302" s="15"/>
      <c r="HD302" s="15"/>
      <c r="HE302" s="15"/>
      <c r="HF302" s="15"/>
      <c r="HG302" s="15"/>
      <c r="HH302" s="15"/>
      <c r="HI302" s="15"/>
      <c r="HJ302" s="15"/>
      <c r="HK302" s="15"/>
      <c r="HL302" s="15"/>
      <c r="HM302" s="15"/>
      <c r="HN302" s="15"/>
      <c r="HO302" s="15"/>
      <c r="HP302" s="15"/>
      <c r="HQ302" s="15"/>
      <c r="HR302" s="15"/>
      <c r="HS302" s="15"/>
      <c r="HT302" s="15"/>
      <c r="HU302" s="15"/>
      <c r="HV302" s="15"/>
      <c r="HW302" s="15"/>
      <c r="HX302" s="15"/>
      <c r="HY302" s="15"/>
      <c r="HZ302" s="15"/>
      <c r="IA302" s="15"/>
      <c r="IB302" s="15"/>
      <c r="IC302" s="15"/>
      <c r="ID302" s="15"/>
      <c r="IE302" s="15"/>
      <c r="IF302" s="15"/>
      <c r="IG302" s="15"/>
      <c r="IH302" s="15"/>
      <c r="II302" s="15"/>
      <c r="IJ302" s="15"/>
      <c r="IK302" s="15"/>
      <c r="IL302" s="15"/>
      <c r="IM302" s="15"/>
      <c r="IN302" s="15"/>
      <c r="IO302" s="15"/>
      <c r="IP302" s="15"/>
      <c r="IQ302" s="15"/>
      <c r="IR302" s="15"/>
      <c r="IS302" s="15"/>
      <c r="IT302" s="15"/>
      <c r="IU302" s="15"/>
      <c r="IV302" s="15"/>
      <c r="IW302" s="15"/>
    </row>
    <row r="303" spans="1:257" ht="15.75">
      <c r="A303" s="101"/>
      <c r="B303" s="94"/>
      <c r="C303" s="91"/>
      <c r="D303" s="72">
        <v>2019</v>
      </c>
      <c r="E303" s="43">
        <f t="shared" si="38"/>
        <v>0</v>
      </c>
      <c r="F303" s="51">
        <v>0</v>
      </c>
      <c r="G303" s="51">
        <v>0</v>
      </c>
      <c r="H303" s="70">
        <v>0</v>
      </c>
      <c r="I303" s="42">
        <v>0</v>
      </c>
      <c r="J303" s="96"/>
      <c r="K303" s="91"/>
      <c r="L303" s="68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  <c r="DQ303" s="15"/>
      <c r="DR303" s="15"/>
      <c r="DS303" s="15"/>
      <c r="DT303" s="15"/>
      <c r="DU303" s="15"/>
      <c r="DV303" s="15"/>
      <c r="DW303" s="15"/>
      <c r="DX303" s="15"/>
      <c r="DY303" s="15"/>
      <c r="DZ303" s="15"/>
      <c r="EA303" s="15"/>
      <c r="EB303" s="15"/>
      <c r="EC303" s="15"/>
      <c r="ED303" s="15"/>
      <c r="EE303" s="15"/>
      <c r="EF303" s="15"/>
      <c r="EG303" s="15"/>
      <c r="EH303" s="15"/>
      <c r="EI303" s="15"/>
      <c r="EJ303" s="15"/>
      <c r="EK303" s="15"/>
      <c r="EL303" s="15"/>
      <c r="EM303" s="15"/>
      <c r="EN303" s="15"/>
      <c r="EO303" s="15"/>
      <c r="EP303" s="15"/>
      <c r="EQ303" s="15"/>
      <c r="ER303" s="15"/>
      <c r="ES303" s="15"/>
      <c r="ET303" s="15"/>
      <c r="EU303" s="15"/>
      <c r="EV303" s="15"/>
      <c r="EW303" s="15"/>
      <c r="EX303" s="15"/>
      <c r="EY303" s="15"/>
      <c r="EZ303" s="15"/>
      <c r="FA303" s="15"/>
      <c r="FB303" s="15"/>
      <c r="FC303" s="15"/>
      <c r="FD303" s="15"/>
      <c r="FE303" s="15"/>
      <c r="FF303" s="15"/>
      <c r="FG303" s="15"/>
      <c r="FH303" s="15"/>
      <c r="FI303" s="15"/>
      <c r="FJ303" s="15"/>
      <c r="FK303" s="15"/>
      <c r="FL303" s="15"/>
      <c r="FM303" s="15"/>
      <c r="FN303" s="15"/>
      <c r="FO303" s="15"/>
      <c r="FP303" s="15"/>
      <c r="FQ303" s="15"/>
      <c r="FR303" s="15"/>
      <c r="FS303" s="15"/>
      <c r="FT303" s="15"/>
      <c r="FU303" s="15"/>
      <c r="FV303" s="15"/>
      <c r="FW303" s="15"/>
      <c r="FX303" s="15"/>
      <c r="FY303" s="15"/>
      <c r="FZ303" s="15"/>
      <c r="GA303" s="15"/>
      <c r="GB303" s="15"/>
      <c r="GC303" s="15"/>
      <c r="GD303" s="15"/>
      <c r="GE303" s="15"/>
      <c r="GF303" s="15"/>
      <c r="GG303" s="15"/>
      <c r="GH303" s="15"/>
      <c r="GI303" s="15"/>
      <c r="GJ303" s="15"/>
      <c r="GK303" s="15"/>
      <c r="GL303" s="15"/>
      <c r="GM303" s="15"/>
      <c r="GN303" s="15"/>
      <c r="GO303" s="15"/>
      <c r="GP303" s="15"/>
      <c r="GQ303" s="15"/>
      <c r="GR303" s="15"/>
      <c r="GS303" s="15"/>
      <c r="GT303" s="15"/>
      <c r="GU303" s="15"/>
      <c r="GV303" s="15"/>
      <c r="GW303" s="15"/>
      <c r="GX303" s="15"/>
      <c r="GY303" s="15"/>
      <c r="GZ303" s="15"/>
      <c r="HA303" s="15"/>
      <c r="HB303" s="15"/>
      <c r="HC303" s="15"/>
      <c r="HD303" s="15"/>
      <c r="HE303" s="15"/>
      <c r="HF303" s="15"/>
      <c r="HG303" s="15"/>
      <c r="HH303" s="15"/>
      <c r="HI303" s="15"/>
      <c r="HJ303" s="15"/>
      <c r="HK303" s="15"/>
      <c r="HL303" s="15"/>
      <c r="HM303" s="15"/>
      <c r="HN303" s="15"/>
      <c r="HO303" s="15"/>
      <c r="HP303" s="15"/>
      <c r="HQ303" s="15"/>
      <c r="HR303" s="15"/>
      <c r="HS303" s="15"/>
      <c r="HT303" s="15"/>
      <c r="HU303" s="15"/>
      <c r="HV303" s="15"/>
      <c r="HW303" s="15"/>
      <c r="HX303" s="15"/>
      <c r="HY303" s="15"/>
      <c r="HZ303" s="15"/>
      <c r="IA303" s="15"/>
      <c r="IB303" s="15"/>
      <c r="IC303" s="15"/>
      <c r="ID303" s="15"/>
      <c r="IE303" s="15"/>
      <c r="IF303" s="15"/>
      <c r="IG303" s="15"/>
      <c r="IH303" s="15"/>
      <c r="II303" s="15"/>
      <c r="IJ303" s="15"/>
      <c r="IK303" s="15"/>
      <c r="IL303" s="15"/>
      <c r="IM303" s="15"/>
      <c r="IN303" s="15"/>
      <c r="IO303" s="15"/>
      <c r="IP303" s="15"/>
      <c r="IQ303" s="15"/>
      <c r="IR303" s="15"/>
      <c r="IS303" s="15"/>
      <c r="IT303" s="15"/>
      <c r="IU303" s="15"/>
      <c r="IV303" s="15"/>
      <c r="IW303" s="15"/>
    </row>
    <row r="304" spans="1:257" ht="15.75">
      <c r="A304" s="101"/>
      <c r="B304" s="94"/>
      <c r="C304" s="91"/>
      <c r="D304" s="72">
        <v>2020</v>
      </c>
      <c r="E304" s="43">
        <f t="shared" si="38"/>
        <v>0</v>
      </c>
      <c r="F304" s="51">
        <v>0</v>
      </c>
      <c r="G304" s="51">
        <v>0</v>
      </c>
      <c r="H304" s="70">
        <v>0</v>
      </c>
      <c r="I304" s="42">
        <v>0</v>
      </c>
      <c r="J304" s="96"/>
      <c r="K304" s="91"/>
      <c r="L304" s="68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  <c r="DQ304" s="15"/>
      <c r="DR304" s="15"/>
      <c r="DS304" s="15"/>
      <c r="DT304" s="15"/>
      <c r="DU304" s="15"/>
      <c r="DV304" s="15"/>
      <c r="DW304" s="15"/>
      <c r="DX304" s="15"/>
      <c r="DY304" s="15"/>
      <c r="DZ304" s="15"/>
      <c r="EA304" s="15"/>
      <c r="EB304" s="15"/>
      <c r="EC304" s="15"/>
      <c r="ED304" s="15"/>
      <c r="EE304" s="15"/>
      <c r="EF304" s="15"/>
      <c r="EG304" s="15"/>
      <c r="EH304" s="15"/>
      <c r="EI304" s="15"/>
      <c r="EJ304" s="15"/>
      <c r="EK304" s="15"/>
      <c r="EL304" s="15"/>
      <c r="EM304" s="15"/>
      <c r="EN304" s="15"/>
      <c r="EO304" s="15"/>
      <c r="EP304" s="15"/>
      <c r="EQ304" s="15"/>
      <c r="ER304" s="15"/>
      <c r="ES304" s="15"/>
      <c r="ET304" s="15"/>
      <c r="EU304" s="15"/>
      <c r="EV304" s="15"/>
      <c r="EW304" s="15"/>
      <c r="EX304" s="15"/>
      <c r="EY304" s="15"/>
      <c r="EZ304" s="15"/>
      <c r="FA304" s="15"/>
      <c r="FB304" s="15"/>
      <c r="FC304" s="15"/>
      <c r="FD304" s="15"/>
      <c r="FE304" s="15"/>
      <c r="FF304" s="15"/>
      <c r="FG304" s="15"/>
      <c r="FH304" s="15"/>
      <c r="FI304" s="15"/>
      <c r="FJ304" s="15"/>
      <c r="FK304" s="15"/>
      <c r="FL304" s="15"/>
      <c r="FM304" s="15"/>
      <c r="FN304" s="15"/>
      <c r="FO304" s="15"/>
      <c r="FP304" s="15"/>
      <c r="FQ304" s="15"/>
      <c r="FR304" s="15"/>
      <c r="FS304" s="15"/>
      <c r="FT304" s="15"/>
      <c r="FU304" s="15"/>
      <c r="FV304" s="15"/>
      <c r="FW304" s="15"/>
      <c r="FX304" s="15"/>
      <c r="FY304" s="15"/>
      <c r="FZ304" s="15"/>
      <c r="GA304" s="15"/>
      <c r="GB304" s="15"/>
      <c r="GC304" s="15"/>
      <c r="GD304" s="15"/>
      <c r="GE304" s="15"/>
      <c r="GF304" s="15"/>
      <c r="GG304" s="15"/>
      <c r="GH304" s="15"/>
      <c r="GI304" s="15"/>
      <c r="GJ304" s="15"/>
      <c r="GK304" s="15"/>
      <c r="GL304" s="15"/>
      <c r="GM304" s="15"/>
      <c r="GN304" s="15"/>
      <c r="GO304" s="15"/>
      <c r="GP304" s="15"/>
      <c r="GQ304" s="15"/>
      <c r="GR304" s="15"/>
      <c r="GS304" s="15"/>
      <c r="GT304" s="15"/>
      <c r="GU304" s="15"/>
      <c r="GV304" s="15"/>
      <c r="GW304" s="15"/>
      <c r="GX304" s="15"/>
      <c r="GY304" s="15"/>
      <c r="GZ304" s="15"/>
      <c r="HA304" s="15"/>
      <c r="HB304" s="15"/>
      <c r="HC304" s="15"/>
      <c r="HD304" s="15"/>
      <c r="HE304" s="15"/>
      <c r="HF304" s="15"/>
      <c r="HG304" s="15"/>
      <c r="HH304" s="15"/>
      <c r="HI304" s="15"/>
      <c r="HJ304" s="15"/>
      <c r="HK304" s="15"/>
      <c r="HL304" s="15"/>
      <c r="HM304" s="15"/>
      <c r="HN304" s="15"/>
      <c r="HO304" s="15"/>
      <c r="HP304" s="15"/>
      <c r="HQ304" s="15"/>
      <c r="HR304" s="15"/>
      <c r="HS304" s="15"/>
      <c r="HT304" s="15"/>
      <c r="HU304" s="15"/>
      <c r="HV304" s="15"/>
      <c r="HW304" s="15"/>
      <c r="HX304" s="15"/>
      <c r="HY304" s="15"/>
      <c r="HZ304" s="15"/>
      <c r="IA304" s="15"/>
      <c r="IB304" s="15"/>
      <c r="IC304" s="15"/>
      <c r="ID304" s="15"/>
      <c r="IE304" s="15"/>
      <c r="IF304" s="15"/>
      <c r="IG304" s="15"/>
      <c r="IH304" s="15"/>
      <c r="II304" s="15"/>
      <c r="IJ304" s="15"/>
      <c r="IK304" s="15"/>
      <c r="IL304" s="15"/>
      <c r="IM304" s="15"/>
      <c r="IN304" s="15"/>
      <c r="IO304" s="15"/>
      <c r="IP304" s="15"/>
      <c r="IQ304" s="15"/>
      <c r="IR304" s="15"/>
      <c r="IS304" s="15"/>
      <c r="IT304" s="15"/>
      <c r="IU304" s="15"/>
      <c r="IV304" s="15"/>
      <c r="IW304" s="15"/>
    </row>
    <row r="305" spans="1:257" ht="15.75">
      <c r="A305" s="101"/>
      <c r="B305" s="94"/>
      <c r="C305" s="91"/>
      <c r="D305" s="72">
        <v>2021</v>
      </c>
      <c r="E305" s="43">
        <f t="shared" si="38"/>
        <v>682.59999999999991</v>
      </c>
      <c r="F305" s="51">
        <v>466.9</v>
      </c>
      <c r="G305" s="51">
        <v>147.4</v>
      </c>
      <c r="H305" s="70">
        <f>8.2+60.1</f>
        <v>68.3</v>
      </c>
      <c r="I305" s="42">
        <v>0</v>
      </c>
      <c r="J305" s="96"/>
      <c r="K305" s="91"/>
      <c r="L305" s="68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  <c r="DQ305" s="15"/>
      <c r="DR305" s="15"/>
      <c r="DS305" s="15"/>
      <c r="DT305" s="15"/>
      <c r="DU305" s="15"/>
      <c r="DV305" s="15"/>
      <c r="DW305" s="15"/>
      <c r="DX305" s="15"/>
      <c r="DY305" s="15"/>
      <c r="DZ305" s="15"/>
      <c r="EA305" s="15"/>
      <c r="EB305" s="15"/>
      <c r="EC305" s="15"/>
      <c r="ED305" s="15"/>
      <c r="EE305" s="15"/>
      <c r="EF305" s="15"/>
      <c r="EG305" s="15"/>
      <c r="EH305" s="15"/>
      <c r="EI305" s="15"/>
      <c r="EJ305" s="15"/>
      <c r="EK305" s="15"/>
      <c r="EL305" s="15"/>
      <c r="EM305" s="15"/>
      <c r="EN305" s="15"/>
      <c r="EO305" s="15"/>
      <c r="EP305" s="15"/>
      <c r="EQ305" s="15"/>
      <c r="ER305" s="15"/>
      <c r="ES305" s="15"/>
      <c r="ET305" s="15"/>
      <c r="EU305" s="15"/>
      <c r="EV305" s="15"/>
      <c r="EW305" s="15"/>
      <c r="EX305" s="15"/>
      <c r="EY305" s="15"/>
      <c r="EZ305" s="15"/>
      <c r="FA305" s="15"/>
      <c r="FB305" s="15"/>
      <c r="FC305" s="15"/>
      <c r="FD305" s="15"/>
      <c r="FE305" s="15"/>
      <c r="FF305" s="15"/>
      <c r="FG305" s="15"/>
      <c r="FH305" s="15"/>
      <c r="FI305" s="15"/>
      <c r="FJ305" s="15"/>
      <c r="FK305" s="15"/>
      <c r="FL305" s="15"/>
      <c r="FM305" s="15"/>
      <c r="FN305" s="15"/>
      <c r="FO305" s="15"/>
      <c r="FP305" s="15"/>
      <c r="FQ305" s="15"/>
      <c r="FR305" s="15"/>
      <c r="FS305" s="15"/>
      <c r="FT305" s="15"/>
      <c r="FU305" s="15"/>
      <c r="FV305" s="15"/>
      <c r="FW305" s="15"/>
      <c r="FX305" s="15"/>
      <c r="FY305" s="15"/>
      <c r="FZ305" s="15"/>
      <c r="GA305" s="15"/>
      <c r="GB305" s="15"/>
      <c r="GC305" s="15"/>
      <c r="GD305" s="15"/>
      <c r="GE305" s="15"/>
      <c r="GF305" s="15"/>
      <c r="GG305" s="15"/>
      <c r="GH305" s="15"/>
      <c r="GI305" s="15"/>
      <c r="GJ305" s="15"/>
      <c r="GK305" s="15"/>
      <c r="GL305" s="15"/>
      <c r="GM305" s="15"/>
      <c r="GN305" s="15"/>
      <c r="GO305" s="15"/>
      <c r="GP305" s="15"/>
      <c r="GQ305" s="15"/>
      <c r="GR305" s="15"/>
      <c r="GS305" s="15"/>
      <c r="GT305" s="15"/>
      <c r="GU305" s="15"/>
      <c r="GV305" s="15"/>
      <c r="GW305" s="15"/>
      <c r="GX305" s="15"/>
      <c r="GY305" s="15"/>
      <c r="GZ305" s="15"/>
      <c r="HA305" s="15"/>
      <c r="HB305" s="15"/>
      <c r="HC305" s="15"/>
      <c r="HD305" s="15"/>
      <c r="HE305" s="15"/>
      <c r="HF305" s="15"/>
      <c r="HG305" s="15"/>
      <c r="HH305" s="15"/>
      <c r="HI305" s="15"/>
      <c r="HJ305" s="15"/>
      <c r="HK305" s="15"/>
      <c r="HL305" s="15"/>
      <c r="HM305" s="15"/>
      <c r="HN305" s="15"/>
      <c r="HO305" s="15"/>
      <c r="HP305" s="15"/>
      <c r="HQ305" s="15"/>
      <c r="HR305" s="15"/>
      <c r="HS305" s="15"/>
      <c r="HT305" s="15"/>
      <c r="HU305" s="15"/>
      <c r="HV305" s="15"/>
      <c r="HW305" s="15"/>
      <c r="HX305" s="15"/>
      <c r="HY305" s="15"/>
      <c r="HZ305" s="15"/>
      <c r="IA305" s="15"/>
      <c r="IB305" s="15"/>
      <c r="IC305" s="15"/>
      <c r="ID305" s="15"/>
      <c r="IE305" s="15"/>
      <c r="IF305" s="15"/>
      <c r="IG305" s="15"/>
      <c r="IH305" s="15"/>
      <c r="II305" s="15"/>
      <c r="IJ305" s="15"/>
      <c r="IK305" s="15"/>
      <c r="IL305" s="15"/>
      <c r="IM305" s="15"/>
      <c r="IN305" s="15"/>
      <c r="IO305" s="15"/>
      <c r="IP305" s="15"/>
      <c r="IQ305" s="15"/>
      <c r="IR305" s="15"/>
      <c r="IS305" s="15"/>
      <c r="IT305" s="15"/>
      <c r="IU305" s="15"/>
      <c r="IV305" s="15"/>
      <c r="IW305" s="15"/>
    </row>
    <row r="306" spans="1:257" ht="15.75">
      <c r="A306" s="101"/>
      <c r="B306" s="94"/>
      <c r="C306" s="91"/>
      <c r="D306" s="72">
        <v>2022</v>
      </c>
      <c r="E306" s="43">
        <f t="shared" si="38"/>
        <v>717.8</v>
      </c>
      <c r="F306" s="51">
        <v>475.9</v>
      </c>
      <c r="G306" s="51">
        <v>134.19999999999999</v>
      </c>
      <c r="H306" s="70">
        <v>107.7</v>
      </c>
      <c r="I306" s="42">
        <v>0</v>
      </c>
      <c r="J306" s="96"/>
      <c r="K306" s="76"/>
      <c r="L306" s="68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  <c r="DQ306" s="15"/>
      <c r="DR306" s="15"/>
      <c r="DS306" s="15"/>
      <c r="DT306" s="15"/>
      <c r="DU306" s="15"/>
      <c r="DV306" s="15"/>
      <c r="DW306" s="15"/>
      <c r="DX306" s="15"/>
      <c r="DY306" s="15"/>
      <c r="DZ306" s="15"/>
      <c r="EA306" s="15"/>
      <c r="EB306" s="15"/>
      <c r="EC306" s="15"/>
      <c r="ED306" s="15"/>
      <c r="EE306" s="15"/>
      <c r="EF306" s="15"/>
      <c r="EG306" s="15"/>
      <c r="EH306" s="15"/>
      <c r="EI306" s="15"/>
      <c r="EJ306" s="15"/>
      <c r="EK306" s="15"/>
      <c r="EL306" s="15"/>
      <c r="EM306" s="15"/>
      <c r="EN306" s="15"/>
      <c r="EO306" s="15"/>
      <c r="EP306" s="15"/>
      <c r="EQ306" s="15"/>
      <c r="ER306" s="15"/>
      <c r="ES306" s="15"/>
      <c r="ET306" s="15"/>
      <c r="EU306" s="15"/>
      <c r="EV306" s="15"/>
      <c r="EW306" s="15"/>
      <c r="EX306" s="15"/>
      <c r="EY306" s="15"/>
      <c r="EZ306" s="15"/>
      <c r="FA306" s="15"/>
      <c r="FB306" s="15"/>
      <c r="FC306" s="15"/>
      <c r="FD306" s="15"/>
      <c r="FE306" s="15"/>
      <c r="FF306" s="15"/>
      <c r="FG306" s="15"/>
      <c r="FH306" s="15"/>
      <c r="FI306" s="15"/>
      <c r="FJ306" s="15"/>
      <c r="FK306" s="15"/>
      <c r="FL306" s="15"/>
      <c r="FM306" s="15"/>
      <c r="FN306" s="15"/>
      <c r="FO306" s="15"/>
      <c r="FP306" s="15"/>
      <c r="FQ306" s="15"/>
      <c r="FR306" s="15"/>
      <c r="FS306" s="15"/>
      <c r="FT306" s="15"/>
      <c r="FU306" s="15"/>
      <c r="FV306" s="15"/>
      <c r="FW306" s="15"/>
      <c r="FX306" s="15"/>
      <c r="FY306" s="15"/>
      <c r="FZ306" s="15"/>
      <c r="GA306" s="15"/>
      <c r="GB306" s="15"/>
      <c r="GC306" s="15"/>
      <c r="GD306" s="15"/>
      <c r="GE306" s="15"/>
      <c r="GF306" s="15"/>
      <c r="GG306" s="15"/>
      <c r="GH306" s="15"/>
      <c r="GI306" s="15"/>
      <c r="GJ306" s="15"/>
      <c r="GK306" s="15"/>
      <c r="GL306" s="15"/>
      <c r="GM306" s="15"/>
      <c r="GN306" s="15"/>
      <c r="GO306" s="15"/>
      <c r="GP306" s="15"/>
      <c r="GQ306" s="15"/>
      <c r="GR306" s="15"/>
      <c r="GS306" s="15"/>
      <c r="GT306" s="15"/>
      <c r="GU306" s="15"/>
      <c r="GV306" s="15"/>
      <c r="GW306" s="15"/>
      <c r="GX306" s="15"/>
      <c r="GY306" s="15"/>
      <c r="GZ306" s="15"/>
      <c r="HA306" s="15"/>
      <c r="HB306" s="15"/>
      <c r="HC306" s="15"/>
      <c r="HD306" s="15"/>
      <c r="HE306" s="15"/>
      <c r="HF306" s="15"/>
      <c r="HG306" s="15"/>
      <c r="HH306" s="15"/>
      <c r="HI306" s="15"/>
      <c r="HJ306" s="15"/>
      <c r="HK306" s="15"/>
      <c r="HL306" s="15"/>
      <c r="HM306" s="15"/>
      <c r="HN306" s="15"/>
      <c r="HO306" s="15"/>
      <c r="HP306" s="15"/>
      <c r="HQ306" s="15"/>
      <c r="HR306" s="15"/>
      <c r="HS306" s="15"/>
      <c r="HT306" s="15"/>
      <c r="HU306" s="15"/>
      <c r="HV306" s="15"/>
      <c r="HW306" s="15"/>
      <c r="HX306" s="15"/>
      <c r="HY306" s="15"/>
      <c r="HZ306" s="15"/>
      <c r="IA306" s="15"/>
      <c r="IB306" s="15"/>
      <c r="IC306" s="15"/>
      <c r="ID306" s="15"/>
      <c r="IE306" s="15"/>
      <c r="IF306" s="15"/>
      <c r="IG306" s="15"/>
      <c r="IH306" s="15"/>
      <c r="II306" s="15"/>
      <c r="IJ306" s="15"/>
      <c r="IK306" s="15"/>
      <c r="IL306" s="15"/>
      <c r="IM306" s="15"/>
      <c r="IN306" s="15"/>
      <c r="IO306" s="15"/>
      <c r="IP306" s="15"/>
      <c r="IQ306" s="15"/>
      <c r="IR306" s="15"/>
      <c r="IS306" s="15"/>
      <c r="IT306" s="15"/>
      <c r="IU306" s="15"/>
      <c r="IV306" s="15"/>
      <c r="IW306" s="15"/>
    </row>
    <row r="307" spans="1:257" ht="15.75">
      <c r="A307" s="101"/>
      <c r="B307" s="94"/>
      <c r="C307" s="91"/>
      <c r="D307" s="72">
        <v>2023</v>
      </c>
      <c r="E307" s="43">
        <f t="shared" si="38"/>
        <v>717.8</v>
      </c>
      <c r="F307" s="51">
        <v>475.9</v>
      </c>
      <c r="G307" s="51">
        <v>134.19999999999999</v>
      </c>
      <c r="H307" s="70">
        <v>107.7</v>
      </c>
      <c r="I307" s="42">
        <v>0</v>
      </c>
      <c r="J307" s="96"/>
      <c r="K307" s="76"/>
      <c r="L307" s="68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  <c r="DQ307" s="15"/>
      <c r="DR307" s="15"/>
      <c r="DS307" s="15"/>
      <c r="DT307" s="15"/>
      <c r="DU307" s="15"/>
      <c r="DV307" s="15"/>
      <c r="DW307" s="15"/>
      <c r="DX307" s="15"/>
      <c r="DY307" s="15"/>
      <c r="DZ307" s="15"/>
      <c r="EA307" s="15"/>
      <c r="EB307" s="15"/>
      <c r="EC307" s="15"/>
      <c r="ED307" s="15"/>
      <c r="EE307" s="15"/>
      <c r="EF307" s="15"/>
      <c r="EG307" s="15"/>
      <c r="EH307" s="15"/>
      <c r="EI307" s="15"/>
      <c r="EJ307" s="15"/>
      <c r="EK307" s="15"/>
      <c r="EL307" s="15"/>
      <c r="EM307" s="15"/>
      <c r="EN307" s="15"/>
      <c r="EO307" s="15"/>
      <c r="EP307" s="15"/>
      <c r="EQ307" s="15"/>
      <c r="ER307" s="15"/>
      <c r="ES307" s="15"/>
      <c r="ET307" s="15"/>
      <c r="EU307" s="15"/>
      <c r="EV307" s="15"/>
      <c r="EW307" s="15"/>
      <c r="EX307" s="15"/>
      <c r="EY307" s="15"/>
      <c r="EZ307" s="15"/>
      <c r="FA307" s="15"/>
      <c r="FB307" s="15"/>
      <c r="FC307" s="15"/>
      <c r="FD307" s="15"/>
      <c r="FE307" s="15"/>
      <c r="FF307" s="15"/>
      <c r="FG307" s="15"/>
      <c r="FH307" s="15"/>
      <c r="FI307" s="15"/>
      <c r="FJ307" s="15"/>
      <c r="FK307" s="15"/>
      <c r="FL307" s="15"/>
      <c r="FM307" s="15"/>
      <c r="FN307" s="15"/>
      <c r="FO307" s="15"/>
      <c r="FP307" s="15"/>
      <c r="FQ307" s="15"/>
      <c r="FR307" s="15"/>
      <c r="FS307" s="15"/>
      <c r="FT307" s="15"/>
      <c r="FU307" s="15"/>
      <c r="FV307" s="15"/>
      <c r="FW307" s="15"/>
      <c r="FX307" s="15"/>
      <c r="FY307" s="15"/>
      <c r="FZ307" s="15"/>
      <c r="GA307" s="15"/>
      <c r="GB307" s="15"/>
      <c r="GC307" s="15"/>
      <c r="GD307" s="15"/>
      <c r="GE307" s="15"/>
      <c r="GF307" s="15"/>
      <c r="GG307" s="15"/>
      <c r="GH307" s="15"/>
      <c r="GI307" s="15"/>
      <c r="GJ307" s="15"/>
      <c r="GK307" s="15"/>
      <c r="GL307" s="15"/>
      <c r="GM307" s="15"/>
      <c r="GN307" s="15"/>
      <c r="GO307" s="15"/>
      <c r="GP307" s="15"/>
      <c r="GQ307" s="15"/>
      <c r="GR307" s="15"/>
      <c r="GS307" s="15"/>
      <c r="GT307" s="15"/>
      <c r="GU307" s="15"/>
      <c r="GV307" s="15"/>
      <c r="GW307" s="15"/>
      <c r="GX307" s="15"/>
      <c r="GY307" s="15"/>
      <c r="GZ307" s="15"/>
      <c r="HA307" s="15"/>
      <c r="HB307" s="15"/>
      <c r="HC307" s="15"/>
      <c r="HD307" s="15"/>
      <c r="HE307" s="15"/>
      <c r="HF307" s="15"/>
      <c r="HG307" s="15"/>
      <c r="HH307" s="15"/>
      <c r="HI307" s="15"/>
      <c r="HJ307" s="15"/>
      <c r="HK307" s="15"/>
      <c r="HL307" s="15"/>
      <c r="HM307" s="15"/>
      <c r="HN307" s="15"/>
      <c r="HO307" s="15"/>
      <c r="HP307" s="15"/>
      <c r="HQ307" s="15"/>
      <c r="HR307" s="15"/>
      <c r="HS307" s="15"/>
      <c r="HT307" s="15"/>
      <c r="HU307" s="15"/>
      <c r="HV307" s="15"/>
      <c r="HW307" s="15"/>
      <c r="HX307" s="15"/>
      <c r="HY307" s="15"/>
      <c r="HZ307" s="15"/>
      <c r="IA307" s="15"/>
      <c r="IB307" s="15"/>
      <c r="IC307" s="15"/>
      <c r="ID307" s="15"/>
      <c r="IE307" s="15"/>
      <c r="IF307" s="15"/>
      <c r="IG307" s="15"/>
      <c r="IH307" s="15"/>
      <c r="II307" s="15"/>
      <c r="IJ307" s="15"/>
      <c r="IK307" s="15"/>
      <c r="IL307" s="15"/>
      <c r="IM307" s="15"/>
      <c r="IN307" s="15"/>
      <c r="IO307" s="15"/>
      <c r="IP307" s="15"/>
      <c r="IQ307" s="15"/>
      <c r="IR307" s="15"/>
      <c r="IS307" s="15"/>
      <c r="IT307" s="15"/>
      <c r="IU307" s="15"/>
      <c r="IV307" s="15"/>
      <c r="IW307" s="15"/>
    </row>
    <row r="308" spans="1:257" ht="15.75">
      <c r="A308" s="101"/>
      <c r="B308" s="94"/>
      <c r="C308" s="91"/>
      <c r="D308" s="82">
        <v>2024</v>
      </c>
      <c r="E308" s="43">
        <f t="shared" si="38"/>
        <v>717.8</v>
      </c>
      <c r="F308" s="51">
        <v>475.9</v>
      </c>
      <c r="G308" s="51">
        <v>134.19999999999999</v>
      </c>
      <c r="H308" s="70">
        <v>107.7</v>
      </c>
      <c r="I308" s="42">
        <v>0</v>
      </c>
      <c r="J308" s="96"/>
      <c r="K308" s="84"/>
      <c r="L308" s="83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  <c r="DQ308" s="15"/>
      <c r="DR308" s="15"/>
      <c r="DS308" s="15"/>
      <c r="DT308" s="15"/>
      <c r="DU308" s="15"/>
      <c r="DV308" s="15"/>
      <c r="DW308" s="15"/>
      <c r="DX308" s="15"/>
      <c r="DY308" s="15"/>
      <c r="DZ308" s="15"/>
      <c r="EA308" s="15"/>
      <c r="EB308" s="15"/>
      <c r="EC308" s="15"/>
      <c r="ED308" s="15"/>
      <c r="EE308" s="15"/>
      <c r="EF308" s="15"/>
      <c r="EG308" s="15"/>
      <c r="EH308" s="15"/>
      <c r="EI308" s="15"/>
      <c r="EJ308" s="15"/>
      <c r="EK308" s="15"/>
      <c r="EL308" s="15"/>
      <c r="EM308" s="15"/>
      <c r="EN308" s="15"/>
      <c r="EO308" s="15"/>
      <c r="EP308" s="15"/>
      <c r="EQ308" s="15"/>
      <c r="ER308" s="15"/>
      <c r="ES308" s="15"/>
      <c r="ET308" s="15"/>
      <c r="EU308" s="15"/>
      <c r="EV308" s="15"/>
      <c r="EW308" s="15"/>
      <c r="EX308" s="15"/>
      <c r="EY308" s="15"/>
      <c r="EZ308" s="15"/>
      <c r="FA308" s="15"/>
      <c r="FB308" s="15"/>
      <c r="FC308" s="15"/>
      <c r="FD308" s="15"/>
      <c r="FE308" s="15"/>
      <c r="FF308" s="15"/>
      <c r="FG308" s="15"/>
      <c r="FH308" s="15"/>
      <c r="FI308" s="15"/>
      <c r="FJ308" s="15"/>
      <c r="FK308" s="15"/>
      <c r="FL308" s="15"/>
      <c r="FM308" s="15"/>
      <c r="FN308" s="15"/>
      <c r="FO308" s="15"/>
      <c r="FP308" s="15"/>
      <c r="FQ308" s="15"/>
      <c r="FR308" s="15"/>
      <c r="FS308" s="15"/>
      <c r="FT308" s="15"/>
      <c r="FU308" s="15"/>
      <c r="FV308" s="15"/>
      <c r="FW308" s="15"/>
      <c r="FX308" s="15"/>
      <c r="FY308" s="15"/>
      <c r="FZ308" s="15"/>
      <c r="GA308" s="15"/>
      <c r="GB308" s="15"/>
      <c r="GC308" s="15"/>
      <c r="GD308" s="15"/>
      <c r="GE308" s="15"/>
      <c r="GF308" s="15"/>
      <c r="GG308" s="15"/>
      <c r="GH308" s="15"/>
      <c r="GI308" s="15"/>
      <c r="GJ308" s="15"/>
      <c r="GK308" s="15"/>
      <c r="GL308" s="15"/>
      <c r="GM308" s="15"/>
      <c r="GN308" s="15"/>
      <c r="GO308" s="15"/>
      <c r="GP308" s="15"/>
      <c r="GQ308" s="15"/>
      <c r="GR308" s="15"/>
      <c r="GS308" s="15"/>
      <c r="GT308" s="15"/>
      <c r="GU308" s="15"/>
      <c r="GV308" s="15"/>
      <c r="GW308" s="15"/>
      <c r="GX308" s="15"/>
      <c r="GY308" s="15"/>
      <c r="GZ308" s="15"/>
      <c r="HA308" s="15"/>
      <c r="HB308" s="15"/>
      <c r="HC308" s="15"/>
      <c r="HD308" s="15"/>
      <c r="HE308" s="15"/>
      <c r="HF308" s="15"/>
      <c r="HG308" s="15"/>
      <c r="HH308" s="15"/>
      <c r="HI308" s="15"/>
      <c r="HJ308" s="15"/>
      <c r="HK308" s="15"/>
      <c r="HL308" s="15"/>
      <c r="HM308" s="15"/>
      <c r="HN308" s="15"/>
      <c r="HO308" s="15"/>
      <c r="HP308" s="15"/>
      <c r="HQ308" s="15"/>
      <c r="HR308" s="15"/>
      <c r="HS308" s="15"/>
      <c r="HT308" s="15"/>
      <c r="HU308" s="15"/>
      <c r="HV308" s="15"/>
      <c r="HW308" s="15"/>
      <c r="HX308" s="15"/>
      <c r="HY308" s="15"/>
      <c r="HZ308" s="15"/>
      <c r="IA308" s="15"/>
      <c r="IB308" s="15"/>
      <c r="IC308" s="15"/>
      <c r="ID308" s="15"/>
      <c r="IE308" s="15"/>
      <c r="IF308" s="15"/>
      <c r="IG308" s="15"/>
      <c r="IH308" s="15"/>
      <c r="II308" s="15"/>
      <c r="IJ308" s="15"/>
      <c r="IK308" s="15"/>
      <c r="IL308" s="15"/>
      <c r="IM308" s="15"/>
      <c r="IN308" s="15"/>
      <c r="IO308" s="15"/>
      <c r="IP308" s="15"/>
      <c r="IQ308" s="15"/>
      <c r="IR308" s="15"/>
      <c r="IS308" s="15"/>
      <c r="IT308" s="15"/>
      <c r="IU308" s="15"/>
      <c r="IV308" s="15"/>
      <c r="IW308" s="15"/>
    </row>
    <row r="309" spans="1:257" ht="15.75">
      <c r="A309" s="101"/>
      <c r="B309" s="94"/>
      <c r="C309" s="92"/>
      <c r="D309" s="82">
        <v>2025</v>
      </c>
      <c r="E309" s="43">
        <f t="shared" si="38"/>
        <v>107.7</v>
      </c>
      <c r="F309" s="51">
        <v>0</v>
      </c>
      <c r="G309" s="51">
        <v>0</v>
      </c>
      <c r="H309" s="70">
        <v>107.7</v>
      </c>
      <c r="I309" s="42">
        <v>0</v>
      </c>
      <c r="J309" s="97"/>
      <c r="K309" s="76"/>
      <c r="L309" s="68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  <c r="DQ309" s="15"/>
      <c r="DR309" s="15"/>
      <c r="DS309" s="15"/>
      <c r="DT309" s="15"/>
      <c r="DU309" s="15"/>
      <c r="DV309" s="15"/>
      <c r="DW309" s="15"/>
      <c r="DX309" s="15"/>
      <c r="DY309" s="15"/>
      <c r="DZ309" s="15"/>
      <c r="EA309" s="15"/>
      <c r="EB309" s="15"/>
      <c r="EC309" s="15"/>
      <c r="ED309" s="15"/>
      <c r="EE309" s="15"/>
      <c r="EF309" s="15"/>
      <c r="EG309" s="15"/>
      <c r="EH309" s="15"/>
      <c r="EI309" s="15"/>
      <c r="EJ309" s="15"/>
      <c r="EK309" s="15"/>
      <c r="EL309" s="15"/>
      <c r="EM309" s="15"/>
      <c r="EN309" s="15"/>
      <c r="EO309" s="15"/>
      <c r="EP309" s="15"/>
      <c r="EQ309" s="15"/>
      <c r="ER309" s="15"/>
      <c r="ES309" s="15"/>
      <c r="ET309" s="15"/>
      <c r="EU309" s="15"/>
      <c r="EV309" s="15"/>
      <c r="EW309" s="15"/>
      <c r="EX309" s="15"/>
      <c r="EY309" s="15"/>
      <c r="EZ309" s="15"/>
      <c r="FA309" s="15"/>
      <c r="FB309" s="15"/>
      <c r="FC309" s="15"/>
      <c r="FD309" s="15"/>
      <c r="FE309" s="15"/>
      <c r="FF309" s="15"/>
      <c r="FG309" s="15"/>
      <c r="FH309" s="15"/>
      <c r="FI309" s="15"/>
      <c r="FJ309" s="15"/>
      <c r="FK309" s="15"/>
      <c r="FL309" s="15"/>
      <c r="FM309" s="15"/>
      <c r="FN309" s="15"/>
      <c r="FO309" s="15"/>
      <c r="FP309" s="15"/>
      <c r="FQ309" s="15"/>
      <c r="FR309" s="15"/>
      <c r="FS309" s="15"/>
      <c r="FT309" s="15"/>
      <c r="FU309" s="15"/>
      <c r="FV309" s="15"/>
      <c r="FW309" s="15"/>
      <c r="FX309" s="15"/>
      <c r="FY309" s="15"/>
      <c r="FZ309" s="15"/>
      <c r="GA309" s="15"/>
      <c r="GB309" s="15"/>
      <c r="GC309" s="15"/>
      <c r="GD309" s="15"/>
      <c r="GE309" s="15"/>
      <c r="GF309" s="15"/>
      <c r="GG309" s="15"/>
      <c r="GH309" s="15"/>
      <c r="GI309" s="15"/>
      <c r="GJ309" s="15"/>
      <c r="GK309" s="15"/>
      <c r="GL309" s="15"/>
      <c r="GM309" s="15"/>
      <c r="GN309" s="15"/>
      <c r="GO309" s="15"/>
      <c r="GP309" s="15"/>
      <c r="GQ309" s="15"/>
      <c r="GR309" s="15"/>
      <c r="GS309" s="15"/>
      <c r="GT309" s="15"/>
      <c r="GU309" s="15"/>
      <c r="GV309" s="15"/>
      <c r="GW309" s="15"/>
      <c r="GX309" s="15"/>
      <c r="GY309" s="15"/>
      <c r="GZ309" s="15"/>
      <c r="HA309" s="15"/>
      <c r="HB309" s="15"/>
      <c r="HC309" s="15"/>
      <c r="HD309" s="15"/>
      <c r="HE309" s="15"/>
      <c r="HF309" s="15"/>
      <c r="HG309" s="15"/>
      <c r="HH309" s="15"/>
      <c r="HI309" s="15"/>
      <c r="HJ309" s="15"/>
      <c r="HK309" s="15"/>
      <c r="HL309" s="15"/>
      <c r="HM309" s="15"/>
      <c r="HN309" s="15"/>
      <c r="HO309" s="15"/>
      <c r="HP309" s="15"/>
      <c r="HQ309" s="15"/>
      <c r="HR309" s="15"/>
      <c r="HS309" s="15"/>
      <c r="HT309" s="15"/>
      <c r="HU309" s="15"/>
      <c r="HV309" s="15"/>
      <c r="HW309" s="15"/>
      <c r="HX309" s="15"/>
      <c r="HY309" s="15"/>
      <c r="HZ309" s="15"/>
      <c r="IA309" s="15"/>
      <c r="IB309" s="15"/>
      <c r="IC309" s="15"/>
      <c r="ID309" s="15"/>
      <c r="IE309" s="15"/>
      <c r="IF309" s="15"/>
      <c r="IG309" s="15"/>
      <c r="IH309" s="15"/>
      <c r="II309" s="15"/>
      <c r="IJ309" s="15"/>
      <c r="IK309" s="15"/>
      <c r="IL309" s="15"/>
      <c r="IM309" s="15"/>
      <c r="IN309" s="15"/>
      <c r="IO309" s="15"/>
      <c r="IP309" s="15"/>
      <c r="IQ309" s="15"/>
      <c r="IR309" s="15"/>
      <c r="IS309" s="15"/>
      <c r="IT309" s="15"/>
      <c r="IU309" s="15"/>
      <c r="IV309" s="15"/>
      <c r="IW309" s="15"/>
    </row>
    <row r="310" spans="1:257" ht="15.75">
      <c r="A310" s="101" t="s">
        <v>86</v>
      </c>
      <c r="B310" s="102" t="s">
        <v>85</v>
      </c>
      <c r="C310" s="90"/>
      <c r="D310" s="72" t="s">
        <v>15</v>
      </c>
      <c r="E310" s="61">
        <f>SUM(E311:E321)</f>
        <v>63</v>
      </c>
      <c r="F310" s="51">
        <f>SUM(F311:F321)</f>
        <v>0</v>
      </c>
      <c r="G310" s="51">
        <f>SUM(G311:G321)</f>
        <v>0</v>
      </c>
      <c r="H310" s="70">
        <f>SUM(H311:H321)</f>
        <v>63</v>
      </c>
      <c r="I310" s="51">
        <f>SUM(I311:I321)</f>
        <v>0</v>
      </c>
      <c r="J310" s="95" t="s">
        <v>84</v>
      </c>
      <c r="K310" s="90"/>
      <c r="L310" s="100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  <c r="DQ310" s="15"/>
      <c r="DR310" s="15"/>
      <c r="DS310" s="15"/>
      <c r="DT310" s="15"/>
      <c r="DU310" s="15"/>
      <c r="DV310" s="15"/>
      <c r="DW310" s="15"/>
      <c r="DX310" s="15"/>
      <c r="DY310" s="15"/>
      <c r="DZ310" s="15"/>
      <c r="EA310" s="15"/>
      <c r="EB310" s="15"/>
      <c r="EC310" s="15"/>
      <c r="ED310" s="15"/>
      <c r="EE310" s="15"/>
      <c r="EF310" s="15"/>
      <c r="EG310" s="15"/>
      <c r="EH310" s="15"/>
      <c r="EI310" s="15"/>
      <c r="EJ310" s="15"/>
      <c r="EK310" s="15"/>
      <c r="EL310" s="15"/>
      <c r="EM310" s="15"/>
      <c r="EN310" s="15"/>
      <c r="EO310" s="15"/>
      <c r="EP310" s="15"/>
      <c r="EQ310" s="15"/>
      <c r="ER310" s="15"/>
      <c r="ES310" s="15"/>
      <c r="ET310" s="15"/>
      <c r="EU310" s="15"/>
      <c r="EV310" s="15"/>
      <c r="EW310" s="15"/>
      <c r="EX310" s="15"/>
      <c r="EY310" s="15"/>
      <c r="EZ310" s="15"/>
      <c r="FA310" s="15"/>
      <c r="FB310" s="15"/>
      <c r="FC310" s="15"/>
      <c r="FD310" s="15"/>
      <c r="FE310" s="15"/>
      <c r="FF310" s="15"/>
      <c r="FG310" s="15"/>
      <c r="FH310" s="15"/>
      <c r="FI310" s="15"/>
      <c r="FJ310" s="15"/>
      <c r="FK310" s="15"/>
      <c r="FL310" s="15"/>
      <c r="FM310" s="15"/>
      <c r="FN310" s="15"/>
      <c r="FO310" s="15"/>
      <c r="FP310" s="15"/>
      <c r="FQ310" s="15"/>
      <c r="FR310" s="15"/>
      <c r="FS310" s="15"/>
      <c r="FT310" s="15"/>
      <c r="FU310" s="15"/>
      <c r="FV310" s="15"/>
      <c r="FW310" s="15"/>
      <c r="FX310" s="15"/>
      <c r="FY310" s="15"/>
      <c r="FZ310" s="15"/>
      <c r="GA310" s="15"/>
      <c r="GB310" s="15"/>
      <c r="GC310" s="15"/>
      <c r="GD310" s="15"/>
      <c r="GE310" s="15"/>
      <c r="GF310" s="15"/>
      <c r="GG310" s="15"/>
      <c r="GH310" s="15"/>
      <c r="GI310" s="15"/>
      <c r="GJ310" s="15"/>
      <c r="GK310" s="15"/>
      <c r="GL310" s="15"/>
      <c r="GM310" s="15"/>
      <c r="GN310" s="15"/>
      <c r="GO310" s="15"/>
      <c r="GP310" s="15"/>
      <c r="GQ310" s="15"/>
      <c r="GR310" s="15"/>
      <c r="GS310" s="15"/>
      <c r="GT310" s="15"/>
      <c r="GU310" s="15"/>
      <c r="GV310" s="15"/>
      <c r="GW310" s="15"/>
      <c r="GX310" s="15"/>
      <c r="GY310" s="15"/>
      <c r="GZ310" s="15"/>
      <c r="HA310" s="15"/>
      <c r="HB310" s="15"/>
      <c r="HC310" s="15"/>
      <c r="HD310" s="15"/>
      <c r="HE310" s="15"/>
      <c r="HF310" s="15"/>
      <c r="HG310" s="15"/>
      <c r="HH310" s="15"/>
      <c r="HI310" s="15"/>
      <c r="HJ310" s="15"/>
      <c r="HK310" s="15"/>
      <c r="HL310" s="15"/>
      <c r="HM310" s="15"/>
      <c r="HN310" s="15"/>
      <c r="HO310" s="15"/>
      <c r="HP310" s="15"/>
      <c r="HQ310" s="15"/>
      <c r="HR310" s="15"/>
      <c r="HS310" s="15"/>
      <c r="HT310" s="15"/>
      <c r="HU310" s="15"/>
      <c r="HV310" s="15"/>
      <c r="HW310" s="15"/>
      <c r="HX310" s="15"/>
      <c r="HY310" s="15"/>
      <c r="HZ310" s="15"/>
      <c r="IA310" s="15"/>
      <c r="IB310" s="15"/>
      <c r="IC310" s="15"/>
      <c r="ID310" s="15"/>
      <c r="IE310" s="15"/>
      <c r="IF310" s="15"/>
      <c r="IG310" s="15"/>
      <c r="IH310" s="15"/>
      <c r="II310" s="15"/>
      <c r="IJ310" s="15"/>
      <c r="IK310" s="15"/>
      <c r="IL310" s="15"/>
      <c r="IM310" s="15"/>
      <c r="IN310" s="15"/>
      <c r="IO310" s="15"/>
      <c r="IP310" s="15"/>
      <c r="IQ310" s="15"/>
      <c r="IR310" s="15"/>
      <c r="IS310" s="15"/>
      <c r="IT310" s="15"/>
      <c r="IU310" s="15"/>
      <c r="IV310" s="15"/>
      <c r="IW310" s="15"/>
    </row>
    <row r="311" spans="1:257" ht="15.75">
      <c r="A311" s="101"/>
      <c r="B311" s="102"/>
      <c r="C311" s="91"/>
      <c r="D311" s="72">
        <v>2015</v>
      </c>
      <c r="E311" s="43">
        <f>SUM(F311:I311)</f>
        <v>0</v>
      </c>
      <c r="F311" s="51">
        <v>0</v>
      </c>
      <c r="G311" s="51">
        <v>0</v>
      </c>
      <c r="H311" s="70">
        <v>0</v>
      </c>
      <c r="I311" s="42">
        <v>0</v>
      </c>
      <c r="J311" s="96"/>
      <c r="K311" s="91"/>
      <c r="L311" s="100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  <c r="DQ311" s="15"/>
      <c r="DR311" s="15"/>
      <c r="DS311" s="15"/>
      <c r="DT311" s="15"/>
      <c r="DU311" s="15"/>
      <c r="DV311" s="15"/>
      <c r="DW311" s="15"/>
      <c r="DX311" s="15"/>
      <c r="DY311" s="15"/>
      <c r="DZ311" s="15"/>
      <c r="EA311" s="15"/>
      <c r="EB311" s="15"/>
      <c r="EC311" s="15"/>
      <c r="ED311" s="15"/>
      <c r="EE311" s="15"/>
      <c r="EF311" s="15"/>
      <c r="EG311" s="15"/>
      <c r="EH311" s="15"/>
      <c r="EI311" s="15"/>
      <c r="EJ311" s="15"/>
      <c r="EK311" s="15"/>
      <c r="EL311" s="15"/>
      <c r="EM311" s="15"/>
      <c r="EN311" s="15"/>
      <c r="EO311" s="15"/>
      <c r="EP311" s="15"/>
      <c r="EQ311" s="15"/>
      <c r="ER311" s="15"/>
      <c r="ES311" s="15"/>
      <c r="ET311" s="15"/>
      <c r="EU311" s="15"/>
      <c r="EV311" s="15"/>
      <c r="EW311" s="15"/>
      <c r="EX311" s="15"/>
      <c r="EY311" s="15"/>
      <c r="EZ311" s="15"/>
      <c r="FA311" s="15"/>
      <c r="FB311" s="15"/>
      <c r="FC311" s="15"/>
      <c r="FD311" s="15"/>
      <c r="FE311" s="15"/>
      <c r="FF311" s="15"/>
      <c r="FG311" s="15"/>
      <c r="FH311" s="15"/>
      <c r="FI311" s="15"/>
      <c r="FJ311" s="15"/>
      <c r="FK311" s="15"/>
      <c r="FL311" s="15"/>
      <c r="FM311" s="15"/>
      <c r="FN311" s="15"/>
      <c r="FO311" s="15"/>
      <c r="FP311" s="15"/>
      <c r="FQ311" s="15"/>
      <c r="FR311" s="15"/>
      <c r="FS311" s="15"/>
      <c r="FT311" s="15"/>
      <c r="FU311" s="15"/>
      <c r="FV311" s="15"/>
      <c r="FW311" s="15"/>
      <c r="FX311" s="15"/>
      <c r="FY311" s="15"/>
      <c r="FZ311" s="15"/>
      <c r="GA311" s="15"/>
      <c r="GB311" s="15"/>
      <c r="GC311" s="15"/>
      <c r="GD311" s="15"/>
      <c r="GE311" s="15"/>
      <c r="GF311" s="15"/>
      <c r="GG311" s="15"/>
      <c r="GH311" s="15"/>
      <c r="GI311" s="15"/>
      <c r="GJ311" s="15"/>
      <c r="GK311" s="15"/>
      <c r="GL311" s="15"/>
      <c r="GM311" s="15"/>
      <c r="GN311" s="15"/>
      <c r="GO311" s="15"/>
      <c r="GP311" s="15"/>
      <c r="GQ311" s="15"/>
      <c r="GR311" s="15"/>
      <c r="GS311" s="15"/>
      <c r="GT311" s="15"/>
      <c r="GU311" s="15"/>
      <c r="GV311" s="15"/>
      <c r="GW311" s="15"/>
      <c r="GX311" s="15"/>
      <c r="GY311" s="15"/>
      <c r="GZ311" s="15"/>
      <c r="HA311" s="15"/>
      <c r="HB311" s="15"/>
      <c r="HC311" s="15"/>
      <c r="HD311" s="15"/>
      <c r="HE311" s="15"/>
      <c r="HF311" s="15"/>
      <c r="HG311" s="15"/>
      <c r="HH311" s="15"/>
      <c r="HI311" s="15"/>
      <c r="HJ311" s="15"/>
      <c r="HK311" s="15"/>
      <c r="HL311" s="15"/>
      <c r="HM311" s="15"/>
      <c r="HN311" s="15"/>
      <c r="HO311" s="15"/>
      <c r="HP311" s="15"/>
      <c r="HQ311" s="15"/>
      <c r="HR311" s="15"/>
      <c r="HS311" s="15"/>
      <c r="HT311" s="15"/>
      <c r="HU311" s="15"/>
      <c r="HV311" s="15"/>
      <c r="HW311" s="15"/>
      <c r="HX311" s="15"/>
      <c r="HY311" s="15"/>
      <c r="HZ311" s="15"/>
      <c r="IA311" s="15"/>
      <c r="IB311" s="15"/>
      <c r="IC311" s="15"/>
      <c r="ID311" s="15"/>
      <c r="IE311" s="15"/>
      <c r="IF311" s="15"/>
      <c r="IG311" s="15"/>
      <c r="IH311" s="15"/>
      <c r="II311" s="15"/>
      <c r="IJ311" s="15"/>
      <c r="IK311" s="15"/>
      <c r="IL311" s="15"/>
      <c r="IM311" s="15"/>
      <c r="IN311" s="15"/>
      <c r="IO311" s="15"/>
      <c r="IP311" s="15"/>
      <c r="IQ311" s="15"/>
      <c r="IR311" s="15"/>
      <c r="IS311" s="15"/>
      <c r="IT311" s="15"/>
      <c r="IU311" s="15"/>
      <c r="IV311" s="15"/>
      <c r="IW311" s="15"/>
    </row>
    <row r="312" spans="1:257" ht="15.75">
      <c r="A312" s="101"/>
      <c r="B312" s="102"/>
      <c r="C312" s="91"/>
      <c r="D312" s="72">
        <v>2016</v>
      </c>
      <c r="E312" s="43">
        <f t="shared" ref="E312:E321" si="39">SUM(F312:I312)</f>
        <v>0</v>
      </c>
      <c r="F312" s="51">
        <v>0</v>
      </c>
      <c r="G312" s="51">
        <v>0</v>
      </c>
      <c r="H312" s="70">
        <v>0</v>
      </c>
      <c r="I312" s="42">
        <v>0</v>
      </c>
      <c r="J312" s="96"/>
      <c r="K312" s="91"/>
      <c r="L312" s="100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  <c r="DQ312" s="15"/>
      <c r="DR312" s="15"/>
      <c r="DS312" s="15"/>
      <c r="DT312" s="15"/>
      <c r="DU312" s="15"/>
      <c r="DV312" s="15"/>
      <c r="DW312" s="15"/>
      <c r="DX312" s="15"/>
      <c r="DY312" s="15"/>
      <c r="DZ312" s="15"/>
      <c r="EA312" s="15"/>
      <c r="EB312" s="15"/>
      <c r="EC312" s="15"/>
      <c r="ED312" s="15"/>
      <c r="EE312" s="15"/>
      <c r="EF312" s="15"/>
      <c r="EG312" s="15"/>
      <c r="EH312" s="15"/>
      <c r="EI312" s="15"/>
      <c r="EJ312" s="15"/>
      <c r="EK312" s="15"/>
      <c r="EL312" s="15"/>
      <c r="EM312" s="15"/>
      <c r="EN312" s="15"/>
      <c r="EO312" s="15"/>
      <c r="EP312" s="15"/>
      <c r="EQ312" s="15"/>
      <c r="ER312" s="15"/>
      <c r="ES312" s="15"/>
      <c r="ET312" s="15"/>
      <c r="EU312" s="15"/>
      <c r="EV312" s="15"/>
      <c r="EW312" s="15"/>
      <c r="EX312" s="15"/>
      <c r="EY312" s="15"/>
      <c r="EZ312" s="15"/>
      <c r="FA312" s="15"/>
      <c r="FB312" s="15"/>
      <c r="FC312" s="15"/>
      <c r="FD312" s="15"/>
      <c r="FE312" s="15"/>
      <c r="FF312" s="15"/>
      <c r="FG312" s="15"/>
      <c r="FH312" s="15"/>
      <c r="FI312" s="15"/>
      <c r="FJ312" s="15"/>
      <c r="FK312" s="15"/>
      <c r="FL312" s="15"/>
      <c r="FM312" s="15"/>
      <c r="FN312" s="15"/>
      <c r="FO312" s="15"/>
      <c r="FP312" s="15"/>
      <c r="FQ312" s="15"/>
      <c r="FR312" s="15"/>
      <c r="FS312" s="15"/>
      <c r="FT312" s="15"/>
      <c r="FU312" s="15"/>
      <c r="FV312" s="15"/>
      <c r="FW312" s="15"/>
      <c r="FX312" s="15"/>
      <c r="FY312" s="15"/>
      <c r="FZ312" s="15"/>
      <c r="GA312" s="15"/>
      <c r="GB312" s="15"/>
      <c r="GC312" s="15"/>
      <c r="GD312" s="15"/>
      <c r="GE312" s="15"/>
      <c r="GF312" s="15"/>
      <c r="GG312" s="15"/>
      <c r="GH312" s="15"/>
      <c r="GI312" s="15"/>
      <c r="GJ312" s="15"/>
      <c r="GK312" s="15"/>
      <c r="GL312" s="15"/>
      <c r="GM312" s="15"/>
      <c r="GN312" s="15"/>
      <c r="GO312" s="15"/>
      <c r="GP312" s="15"/>
      <c r="GQ312" s="15"/>
      <c r="GR312" s="15"/>
      <c r="GS312" s="15"/>
      <c r="GT312" s="15"/>
      <c r="GU312" s="15"/>
      <c r="GV312" s="15"/>
      <c r="GW312" s="15"/>
      <c r="GX312" s="15"/>
      <c r="GY312" s="15"/>
      <c r="GZ312" s="15"/>
      <c r="HA312" s="15"/>
      <c r="HB312" s="15"/>
      <c r="HC312" s="15"/>
      <c r="HD312" s="15"/>
      <c r="HE312" s="15"/>
      <c r="HF312" s="15"/>
      <c r="HG312" s="15"/>
      <c r="HH312" s="15"/>
      <c r="HI312" s="15"/>
      <c r="HJ312" s="15"/>
      <c r="HK312" s="15"/>
      <c r="HL312" s="15"/>
      <c r="HM312" s="15"/>
      <c r="HN312" s="15"/>
      <c r="HO312" s="15"/>
      <c r="HP312" s="15"/>
      <c r="HQ312" s="15"/>
      <c r="HR312" s="15"/>
      <c r="HS312" s="15"/>
      <c r="HT312" s="15"/>
      <c r="HU312" s="15"/>
      <c r="HV312" s="15"/>
      <c r="HW312" s="15"/>
      <c r="HX312" s="15"/>
      <c r="HY312" s="15"/>
      <c r="HZ312" s="15"/>
      <c r="IA312" s="15"/>
      <c r="IB312" s="15"/>
      <c r="IC312" s="15"/>
      <c r="ID312" s="15"/>
      <c r="IE312" s="15"/>
      <c r="IF312" s="15"/>
      <c r="IG312" s="15"/>
      <c r="IH312" s="15"/>
      <c r="II312" s="15"/>
      <c r="IJ312" s="15"/>
      <c r="IK312" s="15"/>
      <c r="IL312" s="15"/>
      <c r="IM312" s="15"/>
      <c r="IN312" s="15"/>
      <c r="IO312" s="15"/>
      <c r="IP312" s="15"/>
      <c r="IQ312" s="15"/>
      <c r="IR312" s="15"/>
      <c r="IS312" s="15"/>
      <c r="IT312" s="15"/>
      <c r="IU312" s="15"/>
      <c r="IV312" s="15"/>
      <c r="IW312" s="15"/>
    </row>
    <row r="313" spans="1:257" ht="15.75">
      <c r="A313" s="101"/>
      <c r="B313" s="102"/>
      <c r="C313" s="91"/>
      <c r="D313" s="72">
        <v>2017</v>
      </c>
      <c r="E313" s="43">
        <f t="shared" si="39"/>
        <v>0</v>
      </c>
      <c r="F313" s="51">
        <v>0</v>
      </c>
      <c r="G313" s="51">
        <v>0</v>
      </c>
      <c r="H313" s="70">
        <v>0</v>
      </c>
      <c r="I313" s="42">
        <v>0</v>
      </c>
      <c r="J313" s="96"/>
      <c r="K313" s="91"/>
      <c r="L313" s="100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  <c r="DQ313" s="15"/>
      <c r="DR313" s="15"/>
      <c r="DS313" s="15"/>
      <c r="DT313" s="15"/>
      <c r="DU313" s="15"/>
      <c r="DV313" s="15"/>
      <c r="DW313" s="15"/>
      <c r="DX313" s="15"/>
      <c r="DY313" s="15"/>
      <c r="DZ313" s="15"/>
      <c r="EA313" s="15"/>
      <c r="EB313" s="15"/>
      <c r="EC313" s="15"/>
      <c r="ED313" s="15"/>
      <c r="EE313" s="15"/>
      <c r="EF313" s="15"/>
      <c r="EG313" s="15"/>
      <c r="EH313" s="15"/>
      <c r="EI313" s="15"/>
      <c r="EJ313" s="15"/>
      <c r="EK313" s="15"/>
      <c r="EL313" s="15"/>
      <c r="EM313" s="15"/>
      <c r="EN313" s="15"/>
      <c r="EO313" s="15"/>
      <c r="EP313" s="15"/>
      <c r="EQ313" s="15"/>
      <c r="ER313" s="15"/>
      <c r="ES313" s="15"/>
      <c r="ET313" s="15"/>
      <c r="EU313" s="15"/>
      <c r="EV313" s="15"/>
      <c r="EW313" s="15"/>
      <c r="EX313" s="15"/>
      <c r="EY313" s="15"/>
      <c r="EZ313" s="15"/>
      <c r="FA313" s="15"/>
      <c r="FB313" s="15"/>
      <c r="FC313" s="15"/>
      <c r="FD313" s="15"/>
      <c r="FE313" s="15"/>
      <c r="FF313" s="15"/>
      <c r="FG313" s="15"/>
      <c r="FH313" s="15"/>
      <c r="FI313" s="15"/>
      <c r="FJ313" s="15"/>
      <c r="FK313" s="15"/>
      <c r="FL313" s="15"/>
      <c r="FM313" s="15"/>
      <c r="FN313" s="15"/>
      <c r="FO313" s="15"/>
      <c r="FP313" s="15"/>
      <c r="FQ313" s="15"/>
      <c r="FR313" s="15"/>
      <c r="FS313" s="15"/>
      <c r="FT313" s="15"/>
      <c r="FU313" s="15"/>
      <c r="FV313" s="15"/>
      <c r="FW313" s="15"/>
      <c r="FX313" s="15"/>
      <c r="FY313" s="15"/>
      <c r="FZ313" s="15"/>
      <c r="GA313" s="15"/>
      <c r="GB313" s="15"/>
      <c r="GC313" s="15"/>
      <c r="GD313" s="15"/>
      <c r="GE313" s="15"/>
      <c r="GF313" s="15"/>
      <c r="GG313" s="15"/>
      <c r="GH313" s="15"/>
      <c r="GI313" s="15"/>
      <c r="GJ313" s="15"/>
      <c r="GK313" s="15"/>
      <c r="GL313" s="15"/>
      <c r="GM313" s="15"/>
      <c r="GN313" s="15"/>
      <c r="GO313" s="15"/>
      <c r="GP313" s="15"/>
      <c r="GQ313" s="15"/>
      <c r="GR313" s="15"/>
      <c r="GS313" s="15"/>
      <c r="GT313" s="15"/>
      <c r="GU313" s="15"/>
      <c r="GV313" s="15"/>
      <c r="GW313" s="15"/>
      <c r="GX313" s="15"/>
      <c r="GY313" s="15"/>
      <c r="GZ313" s="15"/>
      <c r="HA313" s="15"/>
      <c r="HB313" s="15"/>
      <c r="HC313" s="15"/>
      <c r="HD313" s="15"/>
      <c r="HE313" s="15"/>
      <c r="HF313" s="15"/>
      <c r="HG313" s="15"/>
      <c r="HH313" s="15"/>
      <c r="HI313" s="15"/>
      <c r="HJ313" s="15"/>
      <c r="HK313" s="15"/>
      <c r="HL313" s="15"/>
      <c r="HM313" s="15"/>
      <c r="HN313" s="15"/>
      <c r="HO313" s="15"/>
      <c r="HP313" s="15"/>
      <c r="HQ313" s="15"/>
      <c r="HR313" s="15"/>
      <c r="HS313" s="15"/>
      <c r="HT313" s="15"/>
      <c r="HU313" s="15"/>
      <c r="HV313" s="15"/>
      <c r="HW313" s="15"/>
      <c r="HX313" s="15"/>
      <c r="HY313" s="15"/>
      <c r="HZ313" s="15"/>
      <c r="IA313" s="15"/>
      <c r="IB313" s="15"/>
      <c r="IC313" s="15"/>
      <c r="ID313" s="15"/>
      <c r="IE313" s="15"/>
      <c r="IF313" s="15"/>
      <c r="IG313" s="15"/>
      <c r="IH313" s="15"/>
      <c r="II313" s="15"/>
      <c r="IJ313" s="15"/>
      <c r="IK313" s="15"/>
      <c r="IL313" s="15"/>
      <c r="IM313" s="15"/>
      <c r="IN313" s="15"/>
      <c r="IO313" s="15"/>
      <c r="IP313" s="15"/>
      <c r="IQ313" s="15"/>
      <c r="IR313" s="15"/>
      <c r="IS313" s="15"/>
      <c r="IT313" s="15"/>
      <c r="IU313" s="15"/>
      <c r="IV313" s="15"/>
      <c r="IW313" s="15"/>
    </row>
    <row r="314" spans="1:257" ht="15.75">
      <c r="A314" s="101"/>
      <c r="B314" s="102"/>
      <c r="C314" s="91"/>
      <c r="D314" s="72">
        <v>2018</v>
      </c>
      <c r="E314" s="43">
        <f t="shared" si="39"/>
        <v>0</v>
      </c>
      <c r="F314" s="51">
        <v>0</v>
      </c>
      <c r="G314" s="51">
        <v>0</v>
      </c>
      <c r="H314" s="70">
        <v>0</v>
      </c>
      <c r="I314" s="42">
        <v>0</v>
      </c>
      <c r="J314" s="96"/>
      <c r="K314" s="91"/>
      <c r="L314" s="100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  <c r="DQ314" s="15"/>
      <c r="DR314" s="15"/>
      <c r="DS314" s="15"/>
      <c r="DT314" s="15"/>
      <c r="DU314" s="15"/>
      <c r="DV314" s="15"/>
      <c r="DW314" s="15"/>
      <c r="DX314" s="15"/>
      <c r="DY314" s="15"/>
      <c r="DZ314" s="15"/>
      <c r="EA314" s="15"/>
      <c r="EB314" s="15"/>
      <c r="EC314" s="15"/>
      <c r="ED314" s="15"/>
      <c r="EE314" s="15"/>
      <c r="EF314" s="15"/>
      <c r="EG314" s="15"/>
      <c r="EH314" s="15"/>
      <c r="EI314" s="15"/>
      <c r="EJ314" s="15"/>
      <c r="EK314" s="15"/>
      <c r="EL314" s="15"/>
      <c r="EM314" s="15"/>
      <c r="EN314" s="15"/>
      <c r="EO314" s="15"/>
      <c r="EP314" s="15"/>
      <c r="EQ314" s="15"/>
      <c r="ER314" s="15"/>
      <c r="ES314" s="15"/>
      <c r="ET314" s="15"/>
      <c r="EU314" s="15"/>
      <c r="EV314" s="15"/>
      <c r="EW314" s="15"/>
      <c r="EX314" s="15"/>
      <c r="EY314" s="15"/>
      <c r="EZ314" s="15"/>
      <c r="FA314" s="15"/>
      <c r="FB314" s="15"/>
      <c r="FC314" s="15"/>
      <c r="FD314" s="15"/>
      <c r="FE314" s="15"/>
      <c r="FF314" s="15"/>
      <c r="FG314" s="15"/>
      <c r="FH314" s="15"/>
      <c r="FI314" s="15"/>
      <c r="FJ314" s="15"/>
      <c r="FK314" s="15"/>
      <c r="FL314" s="15"/>
      <c r="FM314" s="15"/>
      <c r="FN314" s="15"/>
      <c r="FO314" s="15"/>
      <c r="FP314" s="15"/>
      <c r="FQ314" s="15"/>
      <c r="FR314" s="15"/>
      <c r="FS314" s="15"/>
      <c r="FT314" s="15"/>
      <c r="FU314" s="15"/>
      <c r="FV314" s="15"/>
      <c r="FW314" s="15"/>
      <c r="FX314" s="15"/>
      <c r="FY314" s="15"/>
      <c r="FZ314" s="15"/>
      <c r="GA314" s="15"/>
      <c r="GB314" s="15"/>
      <c r="GC314" s="15"/>
      <c r="GD314" s="15"/>
      <c r="GE314" s="15"/>
      <c r="GF314" s="15"/>
      <c r="GG314" s="15"/>
      <c r="GH314" s="15"/>
      <c r="GI314" s="15"/>
      <c r="GJ314" s="15"/>
      <c r="GK314" s="15"/>
      <c r="GL314" s="15"/>
      <c r="GM314" s="15"/>
      <c r="GN314" s="15"/>
      <c r="GO314" s="15"/>
      <c r="GP314" s="15"/>
      <c r="GQ314" s="15"/>
      <c r="GR314" s="15"/>
      <c r="GS314" s="15"/>
      <c r="GT314" s="15"/>
      <c r="GU314" s="15"/>
      <c r="GV314" s="15"/>
      <c r="GW314" s="15"/>
      <c r="GX314" s="15"/>
      <c r="GY314" s="15"/>
      <c r="GZ314" s="15"/>
      <c r="HA314" s="15"/>
      <c r="HB314" s="15"/>
      <c r="HC314" s="15"/>
      <c r="HD314" s="15"/>
      <c r="HE314" s="15"/>
      <c r="HF314" s="15"/>
      <c r="HG314" s="15"/>
      <c r="HH314" s="15"/>
      <c r="HI314" s="15"/>
      <c r="HJ314" s="15"/>
      <c r="HK314" s="15"/>
      <c r="HL314" s="15"/>
      <c r="HM314" s="15"/>
      <c r="HN314" s="15"/>
      <c r="HO314" s="15"/>
      <c r="HP314" s="15"/>
      <c r="HQ314" s="15"/>
      <c r="HR314" s="15"/>
      <c r="HS314" s="15"/>
      <c r="HT314" s="15"/>
      <c r="HU314" s="15"/>
      <c r="HV314" s="15"/>
      <c r="HW314" s="15"/>
      <c r="HX314" s="15"/>
      <c r="HY314" s="15"/>
      <c r="HZ314" s="15"/>
      <c r="IA314" s="15"/>
      <c r="IB314" s="15"/>
      <c r="IC314" s="15"/>
      <c r="ID314" s="15"/>
      <c r="IE314" s="15"/>
      <c r="IF314" s="15"/>
      <c r="IG314" s="15"/>
      <c r="IH314" s="15"/>
      <c r="II314" s="15"/>
      <c r="IJ314" s="15"/>
      <c r="IK314" s="15"/>
      <c r="IL314" s="15"/>
      <c r="IM314" s="15"/>
      <c r="IN314" s="15"/>
      <c r="IO314" s="15"/>
      <c r="IP314" s="15"/>
      <c r="IQ314" s="15"/>
      <c r="IR314" s="15"/>
      <c r="IS314" s="15"/>
      <c r="IT314" s="15"/>
      <c r="IU314" s="15"/>
      <c r="IV314" s="15"/>
      <c r="IW314" s="15"/>
    </row>
    <row r="315" spans="1:257" ht="15.75">
      <c r="A315" s="101"/>
      <c r="B315" s="102"/>
      <c r="C315" s="91"/>
      <c r="D315" s="72">
        <v>2019</v>
      </c>
      <c r="E315" s="43">
        <f t="shared" si="39"/>
        <v>0</v>
      </c>
      <c r="F315" s="51">
        <v>0</v>
      </c>
      <c r="G315" s="51">
        <v>0</v>
      </c>
      <c r="H315" s="70">
        <v>0</v>
      </c>
      <c r="I315" s="42">
        <v>0</v>
      </c>
      <c r="J315" s="96"/>
      <c r="K315" s="91"/>
      <c r="L315" s="100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  <c r="DQ315" s="15"/>
      <c r="DR315" s="15"/>
      <c r="DS315" s="15"/>
      <c r="DT315" s="15"/>
      <c r="DU315" s="15"/>
      <c r="DV315" s="15"/>
      <c r="DW315" s="15"/>
      <c r="DX315" s="15"/>
      <c r="DY315" s="15"/>
      <c r="DZ315" s="15"/>
      <c r="EA315" s="15"/>
      <c r="EB315" s="15"/>
      <c r="EC315" s="15"/>
      <c r="ED315" s="15"/>
      <c r="EE315" s="15"/>
      <c r="EF315" s="15"/>
      <c r="EG315" s="15"/>
      <c r="EH315" s="15"/>
      <c r="EI315" s="15"/>
      <c r="EJ315" s="15"/>
      <c r="EK315" s="15"/>
      <c r="EL315" s="15"/>
      <c r="EM315" s="15"/>
      <c r="EN315" s="15"/>
      <c r="EO315" s="15"/>
      <c r="EP315" s="15"/>
      <c r="EQ315" s="15"/>
      <c r="ER315" s="15"/>
      <c r="ES315" s="15"/>
      <c r="ET315" s="15"/>
      <c r="EU315" s="15"/>
      <c r="EV315" s="15"/>
      <c r="EW315" s="15"/>
      <c r="EX315" s="15"/>
      <c r="EY315" s="15"/>
      <c r="EZ315" s="15"/>
      <c r="FA315" s="15"/>
      <c r="FB315" s="15"/>
      <c r="FC315" s="15"/>
      <c r="FD315" s="15"/>
      <c r="FE315" s="15"/>
      <c r="FF315" s="15"/>
      <c r="FG315" s="15"/>
      <c r="FH315" s="15"/>
      <c r="FI315" s="15"/>
      <c r="FJ315" s="15"/>
      <c r="FK315" s="15"/>
      <c r="FL315" s="15"/>
      <c r="FM315" s="15"/>
      <c r="FN315" s="15"/>
      <c r="FO315" s="15"/>
      <c r="FP315" s="15"/>
      <c r="FQ315" s="15"/>
      <c r="FR315" s="15"/>
      <c r="FS315" s="15"/>
      <c r="FT315" s="15"/>
      <c r="FU315" s="15"/>
      <c r="FV315" s="15"/>
      <c r="FW315" s="15"/>
      <c r="FX315" s="15"/>
      <c r="FY315" s="15"/>
      <c r="FZ315" s="15"/>
      <c r="GA315" s="15"/>
      <c r="GB315" s="15"/>
      <c r="GC315" s="15"/>
      <c r="GD315" s="15"/>
      <c r="GE315" s="15"/>
      <c r="GF315" s="15"/>
      <c r="GG315" s="15"/>
      <c r="GH315" s="15"/>
      <c r="GI315" s="15"/>
      <c r="GJ315" s="15"/>
      <c r="GK315" s="15"/>
      <c r="GL315" s="15"/>
      <c r="GM315" s="15"/>
      <c r="GN315" s="15"/>
      <c r="GO315" s="15"/>
      <c r="GP315" s="15"/>
      <c r="GQ315" s="15"/>
      <c r="GR315" s="15"/>
      <c r="GS315" s="15"/>
      <c r="GT315" s="15"/>
      <c r="GU315" s="15"/>
      <c r="GV315" s="15"/>
      <c r="GW315" s="15"/>
      <c r="GX315" s="15"/>
      <c r="GY315" s="15"/>
      <c r="GZ315" s="15"/>
      <c r="HA315" s="15"/>
      <c r="HB315" s="15"/>
      <c r="HC315" s="15"/>
      <c r="HD315" s="15"/>
      <c r="HE315" s="15"/>
      <c r="HF315" s="15"/>
      <c r="HG315" s="15"/>
      <c r="HH315" s="15"/>
      <c r="HI315" s="15"/>
      <c r="HJ315" s="15"/>
      <c r="HK315" s="15"/>
      <c r="HL315" s="15"/>
      <c r="HM315" s="15"/>
      <c r="HN315" s="15"/>
      <c r="HO315" s="15"/>
      <c r="HP315" s="15"/>
      <c r="HQ315" s="15"/>
      <c r="HR315" s="15"/>
      <c r="HS315" s="15"/>
      <c r="HT315" s="15"/>
      <c r="HU315" s="15"/>
      <c r="HV315" s="15"/>
      <c r="HW315" s="15"/>
      <c r="HX315" s="15"/>
      <c r="HY315" s="15"/>
      <c r="HZ315" s="15"/>
      <c r="IA315" s="15"/>
      <c r="IB315" s="15"/>
      <c r="IC315" s="15"/>
      <c r="ID315" s="15"/>
      <c r="IE315" s="15"/>
      <c r="IF315" s="15"/>
      <c r="IG315" s="15"/>
      <c r="IH315" s="15"/>
      <c r="II315" s="15"/>
      <c r="IJ315" s="15"/>
      <c r="IK315" s="15"/>
      <c r="IL315" s="15"/>
      <c r="IM315" s="15"/>
      <c r="IN315" s="15"/>
      <c r="IO315" s="15"/>
      <c r="IP315" s="15"/>
      <c r="IQ315" s="15"/>
      <c r="IR315" s="15"/>
      <c r="IS315" s="15"/>
      <c r="IT315" s="15"/>
      <c r="IU315" s="15"/>
      <c r="IV315" s="15"/>
      <c r="IW315" s="15"/>
    </row>
    <row r="316" spans="1:257" ht="15.75">
      <c r="A316" s="101"/>
      <c r="B316" s="102"/>
      <c r="C316" s="91"/>
      <c r="D316" s="72">
        <v>2020</v>
      </c>
      <c r="E316" s="43">
        <f t="shared" si="39"/>
        <v>0</v>
      </c>
      <c r="F316" s="51">
        <v>0</v>
      </c>
      <c r="G316" s="51">
        <v>0</v>
      </c>
      <c r="H316" s="70">
        <v>0</v>
      </c>
      <c r="I316" s="42">
        <v>0</v>
      </c>
      <c r="J316" s="96"/>
      <c r="K316" s="91"/>
      <c r="L316" s="100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  <c r="DQ316" s="15"/>
      <c r="DR316" s="15"/>
      <c r="DS316" s="15"/>
      <c r="DT316" s="15"/>
      <c r="DU316" s="15"/>
      <c r="DV316" s="15"/>
      <c r="DW316" s="15"/>
      <c r="DX316" s="15"/>
      <c r="DY316" s="15"/>
      <c r="DZ316" s="15"/>
      <c r="EA316" s="15"/>
      <c r="EB316" s="15"/>
      <c r="EC316" s="15"/>
      <c r="ED316" s="15"/>
      <c r="EE316" s="15"/>
      <c r="EF316" s="15"/>
      <c r="EG316" s="15"/>
      <c r="EH316" s="15"/>
      <c r="EI316" s="15"/>
      <c r="EJ316" s="15"/>
      <c r="EK316" s="15"/>
      <c r="EL316" s="15"/>
      <c r="EM316" s="15"/>
      <c r="EN316" s="15"/>
      <c r="EO316" s="15"/>
      <c r="EP316" s="15"/>
      <c r="EQ316" s="15"/>
      <c r="ER316" s="15"/>
      <c r="ES316" s="15"/>
      <c r="ET316" s="15"/>
      <c r="EU316" s="15"/>
      <c r="EV316" s="15"/>
      <c r="EW316" s="15"/>
      <c r="EX316" s="15"/>
      <c r="EY316" s="15"/>
      <c r="EZ316" s="15"/>
      <c r="FA316" s="15"/>
      <c r="FB316" s="15"/>
      <c r="FC316" s="15"/>
      <c r="FD316" s="15"/>
      <c r="FE316" s="15"/>
      <c r="FF316" s="15"/>
      <c r="FG316" s="15"/>
      <c r="FH316" s="15"/>
      <c r="FI316" s="15"/>
      <c r="FJ316" s="15"/>
      <c r="FK316" s="15"/>
      <c r="FL316" s="15"/>
      <c r="FM316" s="15"/>
      <c r="FN316" s="15"/>
      <c r="FO316" s="15"/>
      <c r="FP316" s="15"/>
      <c r="FQ316" s="15"/>
      <c r="FR316" s="15"/>
      <c r="FS316" s="15"/>
      <c r="FT316" s="15"/>
      <c r="FU316" s="15"/>
      <c r="FV316" s="15"/>
      <c r="FW316" s="15"/>
      <c r="FX316" s="15"/>
      <c r="FY316" s="15"/>
      <c r="FZ316" s="15"/>
      <c r="GA316" s="15"/>
      <c r="GB316" s="15"/>
      <c r="GC316" s="15"/>
      <c r="GD316" s="15"/>
      <c r="GE316" s="15"/>
      <c r="GF316" s="15"/>
      <c r="GG316" s="15"/>
      <c r="GH316" s="15"/>
      <c r="GI316" s="15"/>
      <c r="GJ316" s="15"/>
      <c r="GK316" s="15"/>
      <c r="GL316" s="15"/>
      <c r="GM316" s="15"/>
      <c r="GN316" s="15"/>
      <c r="GO316" s="15"/>
      <c r="GP316" s="15"/>
      <c r="GQ316" s="15"/>
      <c r="GR316" s="15"/>
      <c r="GS316" s="15"/>
      <c r="GT316" s="15"/>
      <c r="GU316" s="15"/>
      <c r="GV316" s="15"/>
      <c r="GW316" s="15"/>
      <c r="GX316" s="15"/>
      <c r="GY316" s="15"/>
      <c r="GZ316" s="15"/>
      <c r="HA316" s="15"/>
      <c r="HB316" s="15"/>
      <c r="HC316" s="15"/>
      <c r="HD316" s="15"/>
      <c r="HE316" s="15"/>
      <c r="HF316" s="15"/>
      <c r="HG316" s="15"/>
      <c r="HH316" s="15"/>
      <c r="HI316" s="15"/>
      <c r="HJ316" s="15"/>
      <c r="HK316" s="15"/>
      <c r="HL316" s="15"/>
      <c r="HM316" s="15"/>
      <c r="HN316" s="15"/>
      <c r="HO316" s="15"/>
      <c r="HP316" s="15"/>
      <c r="HQ316" s="15"/>
      <c r="HR316" s="15"/>
      <c r="HS316" s="15"/>
      <c r="HT316" s="15"/>
      <c r="HU316" s="15"/>
      <c r="HV316" s="15"/>
      <c r="HW316" s="15"/>
      <c r="HX316" s="15"/>
      <c r="HY316" s="15"/>
      <c r="HZ316" s="15"/>
      <c r="IA316" s="15"/>
      <c r="IB316" s="15"/>
      <c r="IC316" s="15"/>
      <c r="ID316" s="15"/>
      <c r="IE316" s="15"/>
      <c r="IF316" s="15"/>
      <c r="IG316" s="15"/>
      <c r="IH316" s="15"/>
      <c r="II316" s="15"/>
      <c r="IJ316" s="15"/>
      <c r="IK316" s="15"/>
      <c r="IL316" s="15"/>
      <c r="IM316" s="15"/>
      <c r="IN316" s="15"/>
      <c r="IO316" s="15"/>
      <c r="IP316" s="15"/>
      <c r="IQ316" s="15"/>
      <c r="IR316" s="15"/>
      <c r="IS316" s="15"/>
      <c r="IT316" s="15"/>
      <c r="IU316" s="15"/>
      <c r="IV316" s="15"/>
      <c r="IW316" s="15"/>
    </row>
    <row r="317" spans="1:257" ht="15.75">
      <c r="A317" s="101"/>
      <c r="B317" s="102"/>
      <c r="C317" s="91"/>
      <c r="D317" s="72">
        <v>2021</v>
      </c>
      <c r="E317" s="43">
        <f t="shared" si="39"/>
        <v>0</v>
      </c>
      <c r="F317" s="51">
        <v>0</v>
      </c>
      <c r="G317" s="51">
        <v>0</v>
      </c>
      <c r="H317" s="70">
        <v>0</v>
      </c>
      <c r="I317" s="42">
        <v>0</v>
      </c>
      <c r="J317" s="96"/>
      <c r="K317" s="91"/>
      <c r="L317" s="100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  <c r="DQ317" s="15"/>
      <c r="DR317" s="15"/>
      <c r="DS317" s="15"/>
      <c r="DT317" s="15"/>
      <c r="DU317" s="15"/>
      <c r="DV317" s="15"/>
      <c r="DW317" s="15"/>
      <c r="DX317" s="15"/>
      <c r="DY317" s="15"/>
      <c r="DZ317" s="15"/>
      <c r="EA317" s="15"/>
      <c r="EB317" s="15"/>
      <c r="EC317" s="15"/>
      <c r="ED317" s="15"/>
      <c r="EE317" s="15"/>
      <c r="EF317" s="15"/>
      <c r="EG317" s="15"/>
      <c r="EH317" s="15"/>
      <c r="EI317" s="15"/>
      <c r="EJ317" s="15"/>
      <c r="EK317" s="15"/>
      <c r="EL317" s="15"/>
      <c r="EM317" s="15"/>
      <c r="EN317" s="15"/>
      <c r="EO317" s="15"/>
      <c r="EP317" s="15"/>
      <c r="EQ317" s="15"/>
      <c r="ER317" s="15"/>
      <c r="ES317" s="15"/>
      <c r="ET317" s="15"/>
      <c r="EU317" s="15"/>
      <c r="EV317" s="15"/>
      <c r="EW317" s="15"/>
      <c r="EX317" s="15"/>
      <c r="EY317" s="15"/>
      <c r="EZ317" s="15"/>
      <c r="FA317" s="15"/>
      <c r="FB317" s="15"/>
      <c r="FC317" s="15"/>
      <c r="FD317" s="15"/>
      <c r="FE317" s="15"/>
      <c r="FF317" s="15"/>
      <c r="FG317" s="15"/>
      <c r="FH317" s="15"/>
      <c r="FI317" s="15"/>
      <c r="FJ317" s="15"/>
      <c r="FK317" s="15"/>
      <c r="FL317" s="15"/>
      <c r="FM317" s="15"/>
      <c r="FN317" s="15"/>
      <c r="FO317" s="15"/>
      <c r="FP317" s="15"/>
      <c r="FQ317" s="15"/>
      <c r="FR317" s="15"/>
      <c r="FS317" s="15"/>
      <c r="FT317" s="15"/>
      <c r="FU317" s="15"/>
      <c r="FV317" s="15"/>
      <c r="FW317" s="15"/>
      <c r="FX317" s="15"/>
      <c r="FY317" s="15"/>
      <c r="FZ317" s="15"/>
      <c r="GA317" s="15"/>
      <c r="GB317" s="15"/>
      <c r="GC317" s="15"/>
      <c r="GD317" s="15"/>
      <c r="GE317" s="15"/>
      <c r="GF317" s="15"/>
      <c r="GG317" s="15"/>
      <c r="GH317" s="15"/>
      <c r="GI317" s="15"/>
      <c r="GJ317" s="15"/>
      <c r="GK317" s="15"/>
      <c r="GL317" s="15"/>
      <c r="GM317" s="15"/>
      <c r="GN317" s="15"/>
      <c r="GO317" s="15"/>
      <c r="GP317" s="15"/>
      <c r="GQ317" s="15"/>
      <c r="GR317" s="15"/>
      <c r="GS317" s="15"/>
      <c r="GT317" s="15"/>
      <c r="GU317" s="15"/>
      <c r="GV317" s="15"/>
      <c r="GW317" s="15"/>
      <c r="GX317" s="15"/>
      <c r="GY317" s="15"/>
      <c r="GZ317" s="15"/>
      <c r="HA317" s="15"/>
      <c r="HB317" s="15"/>
      <c r="HC317" s="15"/>
      <c r="HD317" s="15"/>
      <c r="HE317" s="15"/>
      <c r="HF317" s="15"/>
      <c r="HG317" s="15"/>
      <c r="HH317" s="15"/>
      <c r="HI317" s="15"/>
      <c r="HJ317" s="15"/>
      <c r="HK317" s="15"/>
      <c r="HL317" s="15"/>
      <c r="HM317" s="15"/>
      <c r="HN317" s="15"/>
      <c r="HO317" s="15"/>
      <c r="HP317" s="15"/>
      <c r="HQ317" s="15"/>
      <c r="HR317" s="15"/>
      <c r="HS317" s="15"/>
      <c r="HT317" s="15"/>
      <c r="HU317" s="15"/>
      <c r="HV317" s="15"/>
      <c r="HW317" s="15"/>
      <c r="HX317" s="15"/>
      <c r="HY317" s="15"/>
      <c r="HZ317" s="15"/>
      <c r="IA317" s="15"/>
      <c r="IB317" s="15"/>
      <c r="IC317" s="15"/>
      <c r="ID317" s="15"/>
      <c r="IE317" s="15"/>
      <c r="IF317" s="15"/>
      <c r="IG317" s="15"/>
      <c r="IH317" s="15"/>
      <c r="II317" s="15"/>
      <c r="IJ317" s="15"/>
      <c r="IK317" s="15"/>
      <c r="IL317" s="15"/>
      <c r="IM317" s="15"/>
      <c r="IN317" s="15"/>
      <c r="IO317" s="15"/>
      <c r="IP317" s="15"/>
      <c r="IQ317" s="15"/>
      <c r="IR317" s="15"/>
      <c r="IS317" s="15"/>
      <c r="IT317" s="15"/>
      <c r="IU317" s="15"/>
      <c r="IV317" s="15"/>
      <c r="IW317" s="15"/>
    </row>
    <row r="318" spans="1:257" ht="15.75">
      <c r="A318" s="101"/>
      <c r="B318" s="102"/>
      <c r="C318" s="91"/>
      <c r="D318" s="72">
        <v>2022</v>
      </c>
      <c r="E318" s="43">
        <f t="shared" si="39"/>
        <v>0</v>
      </c>
      <c r="F318" s="51">
        <v>0</v>
      </c>
      <c r="G318" s="51">
        <v>0</v>
      </c>
      <c r="H318" s="70">
        <v>0</v>
      </c>
      <c r="I318" s="42">
        <v>0</v>
      </c>
      <c r="J318" s="96"/>
      <c r="K318" s="91"/>
      <c r="L318" s="100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  <c r="DQ318" s="15"/>
      <c r="DR318" s="15"/>
      <c r="DS318" s="15"/>
      <c r="DT318" s="15"/>
      <c r="DU318" s="15"/>
      <c r="DV318" s="15"/>
      <c r="DW318" s="15"/>
      <c r="DX318" s="15"/>
      <c r="DY318" s="15"/>
      <c r="DZ318" s="15"/>
      <c r="EA318" s="15"/>
      <c r="EB318" s="15"/>
      <c r="EC318" s="15"/>
      <c r="ED318" s="15"/>
      <c r="EE318" s="15"/>
      <c r="EF318" s="15"/>
      <c r="EG318" s="15"/>
      <c r="EH318" s="15"/>
      <c r="EI318" s="15"/>
      <c r="EJ318" s="15"/>
      <c r="EK318" s="15"/>
      <c r="EL318" s="15"/>
      <c r="EM318" s="15"/>
      <c r="EN318" s="15"/>
      <c r="EO318" s="15"/>
      <c r="EP318" s="15"/>
      <c r="EQ318" s="15"/>
      <c r="ER318" s="15"/>
      <c r="ES318" s="15"/>
      <c r="ET318" s="15"/>
      <c r="EU318" s="15"/>
      <c r="EV318" s="15"/>
      <c r="EW318" s="15"/>
      <c r="EX318" s="15"/>
      <c r="EY318" s="15"/>
      <c r="EZ318" s="15"/>
      <c r="FA318" s="15"/>
      <c r="FB318" s="15"/>
      <c r="FC318" s="15"/>
      <c r="FD318" s="15"/>
      <c r="FE318" s="15"/>
      <c r="FF318" s="15"/>
      <c r="FG318" s="15"/>
      <c r="FH318" s="15"/>
      <c r="FI318" s="15"/>
      <c r="FJ318" s="15"/>
      <c r="FK318" s="15"/>
      <c r="FL318" s="15"/>
      <c r="FM318" s="15"/>
      <c r="FN318" s="15"/>
      <c r="FO318" s="15"/>
      <c r="FP318" s="15"/>
      <c r="FQ318" s="15"/>
      <c r="FR318" s="15"/>
      <c r="FS318" s="15"/>
      <c r="FT318" s="15"/>
      <c r="FU318" s="15"/>
      <c r="FV318" s="15"/>
      <c r="FW318" s="15"/>
      <c r="FX318" s="15"/>
      <c r="FY318" s="15"/>
      <c r="FZ318" s="15"/>
      <c r="GA318" s="15"/>
      <c r="GB318" s="15"/>
      <c r="GC318" s="15"/>
      <c r="GD318" s="15"/>
      <c r="GE318" s="15"/>
      <c r="GF318" s="15"/>
      <c r="GG318" s="15"/>
      <c r="GH318" s="15"/>
      <c r="GI318" s="15"/>
      <c r="GJ318" s="15"/>
      <c r="GK318" s="15"/>
      <c r="GL318" s="15"/>
      <c r="GM318" s="15"/>
      <c r="GN318" s="15"/>
      <c r="GO318" s="15"/>
      <c r="GP318" s="15"/>
      <c r="GQ318" s="15"/>
      <c r="GR318" s="15"/>
      <c r="GS318" s="15"/>
      <c r="GT318" s="15"/>
      <c r="GU318" s="15"/>
      <c r="GV318" s="15"/>
      <c r="GW318" s="15"/>
      <c r="GX318" s="15"/>
      <c r="GY318" s="15"/>
      <c r="GZ318" s="15"/>
      <c r="HA318" s="15"/>
      <c r="HB318" s="15"/>
      <c r="HC318" s="15"/>
      <c r="HD318" s="15"/>
      <c r="HE318" s="15"/>
      <c r="HF318" s="15"/>
      <c r="HG318" s="15"/>
      <c r="HH318" s="15"/>
      <c r="HI318" s="15"/>
      <c r="HJ318" s="15"/>
      <c r="HK318" s="15"/>
      <c r="HL318" s="15"/>
      <c r="HM318" s="15"/>
      <c r="HN318" s="15"/>
      <c r="HO318" s="15"/>
      <c r="HP318" s="15"/>
      <c r="HQ318" s="15"/>
      <c r="HR318" s="15"/>
      <c r="HS318" s="15"/>
      <c r="HT318" s="15"/>
      <c r="HU318" s="15"/>
      <c r="HV318" s="15"/>
      <c r="HW318" s="15"/>
      <c r="HX318" s="15"/>
      <c r="HY318" s="15"/>
      <c r="HZ318" s="15"/>
      <c r="IA318" s="15"/>
      <c r="IB318" s="15"/>
      <c r="IC318" s="15"/>
      <c r="ID318" s="15"/>
      <c r="IE318" s="15"/>
      <c r="IF318" s="15"/>
      <c r="IG318" s="15"/>
      <c r="IH318" s="15"/>
      <c r="II318" s="15"/>
      <c r="IJ318" s="15"/>
      <c r="IK318" s="15"/>
      <c r="IL318" s="15"/>
      <c r="IM318" s="15"/>
      <c r="IN318" s="15"/>
      <c r="IO318" s="15"/>
      <c r="IP318" s="15"/>
      <c r="IQ318" s="15"/>
      <c r="IR318" s="15"/>
      <c r="IS318" s="15"/>
      <c r="IT318" s="15"/>
      <c r="IU318" s="15"/>
      <c r="IV318" s="15"/>
      <c r="IW318" s="15"/>
    </row>
    <row r="319" spans="1:257" ht="15.75">
      <c r="A319" s="101"/>
      <c r="B319" s="102"/>
      <c r="C319" s="91"/>
      <c r="D319" s="72">
        <v>2023</v>
      </c>
      <c r="E319" s="43">
        <f t="shared" si="39"/>
        <v>0</v>
      </c>
      <c r="F319" s="51">
        <v>0</v>
      </c>
      <c r="G319" s="51">
        <v>0</v>
      </c>
      <c r="H319" s="70">
        <v>0</v>
      </c>
      <c r="I319" s="42">
        <v>0</v>
      </c>
      <c r="J319" s="96"/>
      <c r="K319" s="91"/>
      <c r="L319" s="100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  <c r="DQ319" s="15"/>
      <c r="DR319" s="15"/>
      <c r="DS319" s="15"/>
      <c r="DT319" s="15"/>
      <c r="DU319" s="15"/>
      <c r="DV319" s="15"/>
      <c r="DW319" s="15"/>
      <c r="DX319" s="15"/>
      <c r="DY319" s="15"/>
      <c r="DZ319" s="15"/>
      <c r="EA319" s="15"/>
      <c r="EB319" s="15"/>
      <c r="EC319" s="15"/>
      <c r="ED319" s="15"/>
      <c r="EE319" s="15"/>
      <c r="EF319" s="15"/>
      <c r="EG319" s="15"/>
      <c r="EH319" s="15"/>
      <c r="EI319" s="15"/>
      <c r="EJ319" s="15"/>
      <c r="EK319" s="15"/>
      <c r="EL319" s="15"/>
      <c r="EM319" s="15"/>
      <c r="EN319" s="15"/>
      <c r="EO319" s="15"/>
      <c r="EP319" s="15"/>
      <c r="EQ319" s="15"/>
      <c r="ER319" s="15"/>
      <c r="ES319" s="15"/>
      <c r="ET319" s="15"/>
      <c r="EU319" s="15"/>
      <c r="EV319" s="15"/>
      <c r="EW319" s="15"/>
      <c r="EX319" s="15"/>
      <c r="EY319" s="15"/>
      <c r="EZ319" s="15"/>
      <c r="FA319" s="15"/>
      <c r="FB319" s="15"/>
      <c r="FC319" s="15"/>
      <c r="FD319" s="15"/>
      <c r="FE319" s="15"/>
      <c r="FF319" s="15"/>
      <c r="FG319" s="15"/>
      <c r="FH319" s="15"/>
      <c r="FI319" s="15"/>
      <c r="FJ319" s="15"/>
      <c r="FK319" s="15"/>
      <c r="FL319" s="15"/>
      <c r="FM319" s="15"/>
      <c r="FN319" s="15"/>
      <c r="FO319" s="15"/>
      <c r="FP319" s="15"/>
      <c r="FQ319" s="15"/>
      <c r="FR319" s="15"/>
      <c r="FS319" s="15"/>
      <c r="FT319" s="15"/>
      <c r="FU319" s="15"/>
      <c r="FV319" s="15"/>
      <c r="FW319" s="15"/>
      <c r="FX319" s="15"/>
      <c r="FY319" s="15"/>
      <c r="FZ319" s="15"/>
      <c r="GA319" s="15"/>
      <c r="GB319" s="15"/>
      <c r="GC319" s="15"/>
      <c r="GD319" s="15"/>
      <c r="GE319" s="15"/>
      <c r="GF319" s="15"/>
      <c r="GG319" s="15"/>
      <c r="GH319" s="15"/>
      <c r="GI319" s="15"/>
      <c r="GJ319" s="15"/>
      <c r="GK319" s="15"/>
      <c r="GL319" s="15"/>
      <c r="GM319" s="15"/>
      <c r="GN319" s="15"/>
      <c r="GO319" s="15"/>
      <c r="GP319" s="15"/>
      <c r="GQ319" s="15"/>
      <c r="GR319" s="15"/>
      <c r="GS319" s="15"/>
      <c r="GT319" s="15"/>
      <c r="GU319" s="15"/>
      <c r="GV319" s="15"/>
      <c r="GW319" s="15"/>
      <c r="GX319" s="15"/>
      <c r="GY319" s="15"/>
      <c r="GZ319" s="15"/>
      <c r="HA319" s="15"/>
      <c r="HB319" s="15"/>
      <c r="HC319" s="15"/>
      <c r="HD319" s="15"/>
      <c r="HE319" s="15"/>
      <c r="HF319" s="15"/>
      <c r="HG319" s="15"/>
      <c r="HH319" s="15"/>
      <c r="HI319" s="15"/>
      <c r="HJ319" s="15"/>
      <c r="HK319" s="15"/>
      <c r="HL319" s="15"/>
      <c r="HM319" s="15"/>
      <c r="HN319" s="15"/>
      <c r="HO319" s="15"/>
      <c r="HP319" s="15"/>
      <c r="HQ319" s="15"/>
      <c r="HR319" s="15"/>
      <c r="HS319" s="15"/>
      <c r="HT319" s="15"/>
      <c r="HU319" s="15"/>
      <c r="HV319" s="15"/>
      <c r="HW319" s="15"/>
      <c r="HX319" s="15"/>
      <c r="HY319" s="15"/>
      <c r="HZ319" s="15"/>
      <c r="IA319" s="15"/>
      <c r="IB319" s="15"/>
      <c r="IC319" s="15"/>
      <c r="ID319" s="15"/>
      <c r="IE319" s="15"/>
      <c r="IF319" s="15"/>
      <c r="IG319" s="15"/>
      <c r="IH319" s="15"/>
      <c r="II319" s="15"/>
      <c r="IJ319" s="15"/>
      <c r="IK319" s="15"/>
      <c r="IL319" s="15"/>
      <c r="IM319" s="15"/>
      <c r="IN319" s="15"/>
      <c r="IO319" s="15"/>
      <c r="IP319" s="15"/>
      <c r="IQ319" s="15"/>
      <c r="IR319" s="15"/>
      <c r="IS319" s="15"/>
      <c r="IT319" s="15"/>
      <c r="IU319" s="15"/>
      <c r="IV319" s="15"/>
      <c r="IW319" s="15"/>
    </row>
    <row r="320" spans="1:257" ht="15.75">
      <c r="A320" s="101"/>
      <c r="B320" s="102"/>
      <c r="C320" s="91"/>
      <c r="D320" s="82">
        <v>2024</v>
      </c>
      <c r="E320" s="43">
        <f t="shared" si="39"/>
        <v>63</v>
      </c>
      <c r="F320" s="51">
        <v>0</v>
      </c>
      <c r="G320" s="51">
        <v>0</v>
      </c>
      <c r="H320" s="70">
        <v>63</v>
      </c>
      <c r="I320" s="42">
        <v>0</v>
      </c>
      <c r="J320" s="96"/>
      <c r="K320" s="91"/>
      <c r="L320" s="100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  <c r="DQ320" s="15"/>
      <c r="DR320" s="15"/>
      <c r="DS320" s="15"/>
      <c r="DT320" s="15"/>
      <c r="DU320" s="15"/>
      <c r="DV320" s="15"/>
      <c r="DW320" s="15"/>
      <c r="DX320" s="15"/>
      <c r="DY320" s="15"/>
      <c r="DZ320" s="15"/>
      <c r="EA320" s="15"/>
      <c r="EB320" s="15"/>
      <c r="EC320" s="15"/>
      <c r="ED320" s="15"/>
      <c r="EE320" s="15"/>
      <c r="EF320" s="15"/>
      <c r="EG320" s="15"/>
      <c r="EH320" s="15"/>
      <c r="EI320" s="15"/>
      <c r="EJ320" s="15"/>
      <c r="EK320" s="15"/>
      <c r="EL320" s="15"/>
      <c r="EM320" s="15"/>
      <c r="EN320" s="15"/>
      <c r="EO320" s="15"/>
      <c r="EP320" s="15"/>
      <c r="EQ320" s="15"/>
      <c r="ER320" s="15"/>
      <c r="ES320" s="15"/>
      <c r="ET320" s="15"/>
      <c r="EU320" s="15"/>
      <c r="EV320" s="15"/>
      <c r="EW320" s="15"/>
      <c r="EX320" s="15"/>
      <c r="EY320" s="15"/>
      <c r="EZ320" s="15"/>
      <c r="FA320" s="15"/>
      <c r="FB320" s="15"/>
      <c r="FC320" s="15"/>
      <c r="FD320" s="15"/>
      <c r="FE320" s="15"/>
      <c r="FF320" s="15"/>
      <c r="FG320" s="15"/>
      <c r="FH320" s="15"/>
      <c r="FI320" s="15"/>
      <c r="FJ320" s="15"/>
      <c r="FK320" s="15"/>
      <c r="FL320" s="15"/>
      <c r="FM320" s="15"/>
      <c r="FN320" s="15"/>
      <c r="FO320" s="15"/>
      <c r="FP320" s="15"/>
      <c r="FQ320" s="15"/>
      <c r="FR320" s="15"/>
      <c r="FS320" s="15"/>
      <c r="FT320" s="15"/>
      <c r="FU320" s="15"/>
      <c r="FV320" s="15"/>
      <c r="FW320" s="15"/>
      <c r="FX320" s="15"/>
      <c r="FY320" s="15"/>
      <c r="FZ320" s="15"/>
      <c r="GA320" s="15"/>
      <c r="GB320" s="15"/>
      <c r="GC320" s="15"/>
      <c r="GD320" s="15"/>
      <c r="GE320" s="15"/>
      <c r="GF320" s="15"/>
      <c r="GG320" s="15"/>
      <c r="GH320" s="15"/>
      <c r="GI320" s="15"/>
      <c r="GJ320" s="15"/>
      <c r="GK320" s="15"/>
      <c r="GL320" s="15"/>
      <c r="GM320" s="15"/>
      <c r="GN320" s="15"/>
      <c r="GO320" s="15"/>
      <c r="GP320" s="15"/>
      <c r="GQ320" s="15"/>
      <c r="GR320" s="15"/>
      <c r="GS320" s="15"/>
      <c r="GT320" s="15"/>
      <c r="GU320" s="15"/>
      <c r="GV320" s="15"/>
      <c r="GW320" s="15"/>
      <c r="GX320" s="15"/>
      <c r="GY320" s="15"/>
      <c r="GZ320" s="15"/>
      <c r="HA320" s="15"/>
      <c r="HB320" s="15"/>
      <c r="HC320" s="15"/>
      <c r="HD320" s="15"/>
      <c r="HE320" s="15"/>
      <c r="HF320" s="15"/>
      <c r="HG320" s="15"/>
      <c r="HH320" s="15"/>
      <c r="HI320" s="15"/>
      <c r="HJ320" s="15"/>
      <c r="HK320" s="15"/>
      <c r="HL320" s="15"/>
      <c r="HM320" s="15"/>
      <c r="HN320" s="15"/>
      <c r="HO320" s="15"/>
      <c r="HP320" s="15"/>
      <c r="HQ320" s="15"/>
      <c r="HR320" s="15"/>
      <c r="HS320" s="15"/>
      <c r="HT320" s="15"/>
      <c r="HU320" s="15"/>
      <c r="HV320" s="15"/>
      <c r="HW320" s="15"/>
      <c r="HX320" s="15"/>
      <c r="HY320" s="15"/>
      <c r="HZ320" s="15"/>
      <c r="IA320" s="15"/>
      <c r="IB320" s="15"/>
      <c r="IC320" s="15"/>
      <c r="ID320" s="15"/>
      <c r="IE320" s="15"/>
      <c r="IF320" s="15"/>
      <c r="IG320" s="15"/>
      <c r="IH320" s="15"/>
      <c r="II320" s="15"/>
      <c r="IJ320" s="15"/>
      <c r="IK320" s="15"/>
      <c r="IL320" s="15"/>
      <c r="IM320" s="15"/>
      <c r="IN320" s="15"/>
      <c r="IO320" s="15"/>
      <c r="IP320" s="15"/>
      <c r="IQ320" s="15"/>
      <c r="IR320" s="15"/>
      <c r="IS320" s="15"/>
      <c r="IT320" s="15"/>
      <c r="IU320" s="15"/>
      <c r="IV320" s="15"/>
      <c r="IW320" s="15"/>
    </row>
    <row r="321" spans="1:257" ht="15.75">
      <c r="A321" s="101"/>
      <c r="B321" s="102"/>
      <c r="C321" s="92"/>
      <c r="D321" s="82">
        <v>2025</v>
      </c>
      <c r="E321" s="43">
        <f t="shared" si="39"/>
        <v>0</v>
      </c>
      <c r="F321" s="51">
        <v>0</v>
      </c>
      <c r="G321" s="51">
        <v>0</v>
      </c>
      <c r="H321" s="70">
        <v>0</v>
      </c>
      <c r="I321" s="42">
        <v>0</v>
      </c>
      <c r="J321" s="97"/>
      <c r="K321" s="92"/>
      <c r="L321" s="100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  <c r="DQ321" s="15"/>
      <c r="DR321" s="15"/>
      <c r="DS321" s="15"/>
      <c r="DT321" s="15"/>
      <c r="DU321" s="15"/>
      <c r="DV321" s="15"/>
      <c r="DW321" s="15"/>
      <c r="DX321" s="15"/>
      <c r="DY321" s="15"/>
      <c r="DZ321" s="15"/>
      <c r="EA321" s="15"/>
      <c r="EB321" s="15"/>
      <c r="EC321" s="15"/>
      <c r="ED321" s="15"/>
      <c r="EE321" s="15"/>
      <c r="EF321" s="15"/>
      <c r="EG321" s="15"/>
      <c r="EH321" s="15"/>
      <c r="EI321" s="15"/>
      <c r="EJ321" s="15"/>
      <c r="EK321" s="15"/>
      <c r="EL321" s="15"/>
      <c r="EM321" s="15"/>
      <c r="EN321" s="15"/>
      <c r="EO321" s="15"/>
      <c r="EP321" s="15"/>
      <c r="EQ321" s="15"/>
      <c r="ER321" s="15"/>
      <c r="ES321" s="15"/>
      <c r="ET321" s="15"/>
      <c r="EU321" s="15"/>
      <c r="EV321" s="15"/>
      <c r="EW321" s="15"/>
      <c r="EX321" s="15"/>
      <c r="EY321" s="15"/>
      <c r="EZ321" s="15"/>
      <c r="FA321" s="15"/>
      <c r="FB321" s="15"/>
      <c r="FC321" s="15"/>
      <c r="FD321" s="15"/>
      <c r="FE321" s="15"/>
      <c r="FF321" s="15"/>
      <c r="FG321" s="15"/>
      <c r="FH321" s="15"/>
      <c r="FI321" s="15"/>
      <c r="FJ321" s="15"/>
      <c r="FK321" s="15"/>
      <c r="FL321" s="15"/>
      <c r="FM321" s="15"/>
      <c r="FN321" s="15"/>
      <c r="FO321" s="15"/>
      <c r="FP321" s="15"/>
      <c r="FQ321" s="15"/>
      <c r="FR321" s="15"/>
      <c r="FS321" s="15"/>
      <c r="FT321" s="15"/>
      <c r="FU321" s="15"/>
      <c r="FV321" s="15"/>
      <c r="FW321" s="15"/>
      <c r="FX321" s="15"/>
      <c r="FY321" s="15"/>
      <c r="FZ321" s="15"/>
      <c r="GA321" s="15"/>
      <c r="GB321" s="15"/>
      <c r="GC321" s="15"/>
      <c r="GD321" s="15"/>
      <c r="GE321" s="15"/>
      <c r="GF321" s="15"/>
      <c r="GG321" s="15"/>
      <c r="GH321" s="15"/>
      <c r="GI321" s="15"/>
      <c r="GJ321" s="15"/>
      <c r="GK321" s="15"/>
      <c r="GL321" s="15"/>
      <c r="GM321" s="15"/>
      <c r="GN321" s="15"/>
      <c r="GO321" s="15"/>
      <c r="GP321" s="15"/>
      <c r="GQ321" s="15"/>
      <c r="GR321" s="15"/>
      <c r="GS321" s="15"/>
      <c r="GT321" s="15"/>
      <c r="GU321" s="15"/>
      <c r="GV321" s="15"/>
      <c r="GW321" s="15"/>
      <c r="GX321" s="15"/>
      <c r="GY321" s="15"/>
      <c r="GZ321" s="15"/>
      <c r="HA321" s="15"/>
      <c r="HB321" s="15"/>
      <c r="HC321" s="15"/>
      <c r="HD321" s="15"/>
      <c r="HE321" s="15"/>
      <c r="HF321" s="15"/>
      <c r="HG321" s="15"/>
      <c r="HH321" s="15"/>
      <c r="HI321" s="15"/>
      <c r="HJ321" s="15"/>
      <c r="HK321" s="15"/>
      <c r="HL321" s="15"/>
      <c r="HM321" s="15"/>
      <c r="HN321" s="15"/>
      <c r="HO321" s="15"/>
      <c r="HP321" s="15"/>
      <c r="HQ321" s="15"/>
      <c r="HR321" s="15"/>
      <c r="HS321" s="15"/>
      <c r="HT321" s="15"/>
      <c r="HU321" s="15"/>
      <c r="HV321" s="15"/>
      <c r="HW321" s="15"/>
      <c r="HX321" s="15"/>
      <c r="HY321" s="15"/>
      <c r="HZ321" s="15"/>
      <c r="IA321" s="15"/>
      <c r="IB321" s="15"/>
      <c r="IC321" s="15"/>
      <c r="ID321" s="15"/>
      <c r="IE321" s="15"/>
      <c r="IF321" s="15"/>
      <c r="IG321" s="15"/>
      <c r="IH321" s="15"/>
      <c r="II321" s="15"/>
      <c r="IJ321" s="15"/>
      <c r="IK321" s="15"/>
      <c r="IL321" s="15"/>
      <c r="IM321" s="15"/>
      <c r="IN321" s="15"/>
      <c r="IO321" s="15"/>
      <c r="IP321" s="15"/>
      <c r="IQ321" s="15"/>
      <c r="IR321" s="15"/>
      <c r="IS321" s="15"/>
      <c r="IT321" s="15"/>
      <c r="IU321" s="15"/>
      <c r="IV321" s="15"/>
      <c r="IW321" s="15"/>
    </row>
    <row r="322" spans="1:257" ht="15.75">
      <c r="A322" s="101" t="s">
        <v>51</v>
      </c>
      <c r="B322" s="94" t="s">
        <v>52</v>
      </c>
      <c r="C322" s="103"/>
      <c r="D322" s="72" t="s">
        <v>15</v>
      </c>
      <c r="E322" s="61">
        <f>SUM(E323:E333)</f>
        <v>47822.5</v>
      </c>
      <c r="F322" s="51">
        <f>SUM(F323:F333)</f>
        <v>0</v>
      </c>
      <c r="G322" s="51">
        <f>SUM(G323:G333)</f>
        <v>4200.6000000000004</v>
      </c>
      <c r="H322" s="70">
        <f>SUM(H323:H333)</f>
        <v>43600.9</v>
      </c>
      <c r="I322" s="51">
        <f>SUM(I323:I333)</f>
        <v>21</v>
      </c>
      <c r="J322" s="106" t="s">
        <v>94</v>
      </c>
      <c r="K322" s="93" t="s">
        <v>80</v>
      </c>
    </row>
    <row r="323" spans="1:257" ht="15.75">
      <c r="A323" s="101"/>
      <c r="B323" s="94"/>
      <c r="C323" s="104"/>
      <c r="D323" s="72">
        <v>2015</v>
      </c>
      <c r="E323" s="43">
        <f>SUM(F323:I323)</f>
        <v>2841.2999999999997</v>
      </c>
      <c r="F323" s="51">
        <f>F335+F371</f>
        <v>0</v>
      </c>
      <c r="G323" s="51">
        <f>G335+G371</f>
        <v>799.6</v>
      </c>
      <c r="H323" s="70">
        <f>H335+H371</f>
        <v>2021.1</v>
      </c>
      <c r="I323" s="51">
        <f>I335+I371</f>
        <v>20.6</v>
      </c>
      <c r="J323" s="106"/>
      <c r="K323" s="93"/>
    </row>
    <row r="324" spans="1:257" ht="15.75">
      <c r="A324" s="101"/>
      <c r="B324" s="94"/>
      <c r="C324" s="104"/>
      <c r="D324" s="72">
        <v>2016</v>
      </c>
      <c r="E324" s="43">
        <f t="shared" ref="E324:E333" si="40">SUM(F324:I324)</f>
        <v>2556.8000000000002</v>
      </c>
      <c r="F324" s="51">
        <f t="shared" ref="F324:I333" si="41">F336+F372</f>
        <v>0</v>
      </c>
      <c r="G324" s="51">
        <f t="shared" si="41"/>
        <v>560.4</v>
      </c>
      <c r="H324" s="70">
        <f t="shared" si="41"/>
        <v>1996</v>
      </c>
      <c r="I324" s="51">
        <f t="shared" si="41"/>
        <v>0.4</v>
      </c>
      <c r="J324" s="106"/>
      <c r="K324" s="93"/>
    </row>
    <row r="325" spans="1:257" ht="15.75">
      <c r="A325" s="101"/>
      <c r="B325" s="94"/>
      <c r="C325" s="104"/>
      <c r="D325" s="72">
        <v>2017</v>
      </c>
      <c r="E325" s="43">
        <f t="shared" si="40"/>
        <v>3296.6</v>
      </c>
      <c r="F325" s="51">
        <f t="shared" si="41"/>
        <v>0</v>
      </c>
      <c r="G325" s="51">
        <f t="shared" si="41"/>
        <v>1046.5999999999999</v>
      </c>
      <c r="H325" s="70">
        <f t="shared" si="41"/>
        <v>2250</v>
      </c>
      <c r="I325" s="51">
        <f t="shared" si="41"/>
        <v>0</v>
      </c>
      <c r="J325" s="106"/>
      <c r="K325" s="93"/>
    </row>
    <row r="326" spans="1:257" ht="15.75">
      <c r="A326" s="101"/>
      <c r="B326" s="94"/>
      <c r="C326" s="104"/>
      <c r="D326" s="72">
        <v>2018</v>
      </c>
      <c r="E326" s="43">
        <f t="shared" si="40"/>
        <v>4055</v>
      </c>
      <c r="F326" s="51">
        <f t="shared" si="41"/>
        <v>0</v>
      </c>
      <c r="G326" s="51">
        <f t="shared" si="41"/>
        <v>1794</v>
      </c>
      <c r="H326" s="70">
        <f t="shared" si="41"/>
        <v>2261</v>
      </c>
      <c r="I326" s="51">
        <f t="shared" si="41"/>
        <v>0</v>
      </c>
      <c r="J326" s="106"/>
      <c r="K326" s="93"/>
    </row>
    <row r="327" spans="1:257" ht="15.75">
      <c r="A327" s="101"/>
      <c r="B327" s="94"/>
      <c r="C327" s="104"/>
      <c r="D327" s="72">
        <v>2019</v>
      </c>
      <c r="E327" s="43">
        <f t="shared" si="40"/>
        <v>4246.8</v>
      </c>
      <c r="F327" s="51">
        <f t="shared" si="41"/>
        <v>0</v>
      </c>
      <c r="G327" s="51">
        <f t="shared" si="41"/>
        <v>0</v>
      </c>
      <c r="H327" s="70">
        <f t="shared" si="41"/>
        <v>4246.8</v>
      </c>
      <c r="I327" s="51">
        <f t="shared" si="41"/>
        <v>0</v>
      </c>
      <c r="J327" s="106"/>
      <c r="K327" s="93"/>
    </row>
    <row r="328" spans="1:257" ht="15.75">
      <c r="A328" s="101"/>
      <c r="B328" s="94"/>
      <c r="C328" s="104"/>
      <c r="D328" s="72">
        <v>2020</v>
      </c>
      <c r="E328" s="43">
        <f t="shared" si="40"/>
        <v>4310</v>
      </c>
      <c r="F328" s="51">
        <f t="shared" si="41"/>
        <v>0</v>
      </c>
      <c r="G328" s="51">
        <f t="shared" si="41"/>
        <v>0</v>
      </c>
      <c r="H328" s="70">
        <f t="shared" si="41"/>
        <v>4310</v>
      </c>
      <c r="I328" s="51">
        <f t="shared" si="41"/>
        <v>0</v>
      </c>
      <c r="J328" s="106"/>
      <c r="K328" s="93"/>
    </row>
    <row r="329" spans="1:257" ht="15.75">
      <c r="A329" s="101"/>
      <c r="B329" s="94"/>
      <c r="C329" s="104"/>
      <c r="D329" s="72">
        <v>2021</v>
      </c>
      <c r="E329" s="43">
        <f t="shared" si="40"/>
        <v>4850</v>
      </c>
      <c r="F329" s="51">
        <f t="shared" si="41"/>
        <v>0</v>
      </c>
      <c r="G329" s="51">
        <f t="shared" si="41"/>
        <v>0</v>
      </c>
      <c r="H329" s="70">
        <f t="shared" si="41"/>
        <v>4850</v>
      </c>
      <c r="I329" s="51">
        <f t="shared" si="41"/>
        <v>0</v>
      </c>
      <c r="J329" s="106"/>
      <c r="K329" s="93"/>
    </row>
    <row r="330" spans="1:257" ht="15.75">
      <c r="A330" s="101"/>
      <c r="B330" s="94"/>
      <c r="C330" s="104"/>
      <c r="D330" s="72">
        <v>2022</v>
      </c>
      <c r="E330" s="43">
        <f t="shared" si="40"/>
        <v>5366.7</v>
      </c>
      <c r="F330" s="51">
        <f t="shared" si="41"/>
        <v>0</v>
      </c>
      <c r="G330" s="51">
        <f t="shared" si="41"/>
        <v>0</v>
      </c>
      <c r="H330" s="70">
        <f t="shared" si="41"/>
        <v>5366.7</v>
      </c>
      <c r="I330" s="51">
        <f t="shared" si="41"/>
        <v>0</v>
      </c>
      <c r="J330" s="106"/>
      <c r="K330" s="93"/>
    </row>
    <row r="331" spans="1:257" ht="15.75">
      <c r="A331" s="101"/>
      <c r="B331" s="94"/>
      <c r="C331" s="104"/>
      <c r="D331" s="72">
        <v>2023</v>
      </c>
      <c r="E331" s="43">
        <f t="shared" si="40"/>
        <v>5433.1</v>
      </c>
      <c r="F331" s="51">
        <f t="shared" si="41"/>
        <v>0</v>
      </c>
      <c r="G331" s="51">
        <f t="shared" si="41"/>
        <v>0</v>
      </c>
      <c r="H331" s="70">
        <f t="shared" si="41"/>
        <v>5433.1</v>
      </c>
      <c r="I331" s="51">
        <f t="shared" si="41"/>
        <v>0</v>
      </c>
      <c r="J331" s="106"/>
      <c r="K331" s="93"/>
    </row>
    <row r="332" spans="1:257" ht="15.75">
      <c r="A332" s="101"/>
      <c r="B332" s="94"/>
      <c r="C332" s="104"/>
      <c r="D332" s="82">
        <v>2024</v>
      </c>
      <c r="E332" s="43">
        <f t="shared" si="40"/>
        <v>5433.1</v>
      </c>
      <c r="F332" s="51">
        <f t="shared" si="41"/>
        <v>0</v>
      </c>
      <c r="G332" s="51">
        <f t="shared" si="41"/>
        <v>0</v>
      </c>
      <c r="H332" s="70">
        <f>H344+H380</f>
        <v>5433.1</v>
      </c>
      <c r="I332" s="51">
        <f t="shared" si="41"/>
        <v>0</v>
      </c>
      <c r="J332" s="106"/>
      <c r="K332" s="93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  <c r="AT332" s="15"/>
      <c r="AU332" s="15"/>
      <c r="AV332" s="15"/>
      <c r="AW332" s="15"/>
      <c r="AX332" s="15"/>
      <c r="AY332" s="15"/>
      <c r="AZ332" s="15"/>
      <c r="BA332" s="15"/>
      <c r="BB332" s="15"/>
      <c r="BC332" s="15"/>
      <c r="BD332" s="15"/>
      <c r="BE332" s="15"/>
      <c r="BF332" s="15"/>
      <c r="BG332" s="15"/>
      <c r="BH332" s="15"/>
      <c r="BI332" s="15"/>
      <c r="BJ332" s="15"/>
      <c r="BK332" s="15"/>
      <c r="BL332" s="15"/>
      <c r="BM332" s="15"/>
      <c r="BN332" s="15"/>
      <c r="BO332" s="15"/>
      <c r="BP332" s="15"/>
      <c r="BQ332" s="15"/>
      <c r="BR332" s="15"/>
      <c r="BS332" s="15"/>
      <c r="BT332" s="15"/>
      <c r="BU332" s="15"/>
      <c r="BV332" s="15"/>
      <c r="BW332" s="15"/>
      <c r="BX332" s="15"/>
      <c r="BY332" s="15"/>
      <c r="BZ332" s="15"/>
      <c r="CA332" s="15"/>
      <c r="CB332" s="15"/>
      <c r="CC332" s="15"/>
      <c r="CD332" s="15"/>
      <c r="CE332" s="15"/>
      <c r="CF332" s="15"/>
      <c r="CG332" s="15"/>
      <c r="CH332" s="15"/>
      <c r="CI332" s="15"/>
      <c r="CJ332" s="15"/>
      <c r="CK332" s="15"/>
      <c r="CL332" s="15"/>
      <c r="CM332" s="15"/>
      <c r="CN332" s="15"/>
      <c r="CO332" s="15"/>
      <c r="CP332" s="15"/>
      <c r="CQ332" s="15"/>
      <c r="CR332" s="15"/>
      <c r="CS332" s="15"/>
      <c r="CT332" s="15"/>
      <c r="CU332" s="15"/>
      <c r="CV332" s="15"/>
      <c r="CW332" s="15"/>
      <c r="CX332" s="15"/>
      <c r="CY332" s="15"/>
      <c r="CZ332" s="15"/>
      <c r="DA332" s="15"/>
      <c r="DB332" s="15"/>
      <c r="DC332" s="15"/>
      <c r="DD332" s="15"/>
      <c r="DE332" s="15"/>
      <c r="DF332" s="15"/>
      <c r="DG332" s="15"/>
      <c r="DH332" s="15"/>
      <c r="DI332" s="15"/>
      <c r="DJ332" s="15"/>
      <c r="DK332" s="15"/>
      <c r="DL332" s="15"/>
      <c r="DM332" s="15"/>
      <c r="DN332" s="15"/>
      <c r="DO332" s="15"/>
      <c r="DP332" s="15"/>
      <c r="DQ332" s="15"/>
      <c r="DR332" s="15"/>
      <c r="DS332" s="15"/>
      <c r="DT332" s="15"/>
      <c r="DU332" s="15"/>
      <c r="DV332" s="15"/>
      <c r="DW332" s="15"/>
      <c r="DX332" s="15"/>
      <c r="DY332" s="15"/>
      <c r="DZ332" s="15"/>
      <c r="EA332" s="15"/>
      <c r="EB332" s="15"/>
      <c r="EC332" s="15"/>
      <c r="ED332" s="15"/>
      <c r="EE332" s="15"/>
      <c r="EF332" s="15"/>
      <c r="EG332" s="15"/>
      <c r="EH332" s="15"/>
      <c r="EI332" s="15"/>
      <c r="EJ332" s="15"/>
      <c r="EK332" s="15"/>
      <c r="EL332" s="15"/>
      <c r="EM332" s="15"/>
      <c r="EN332" s="15"/>
      <c r="EO332" s="15"/>
      <c r="EP332" s="15"/>
      <c r="EQ332" s="15"/>
      <c r="ER332" s="15"/>
      <c r="ES332" s="15"/>
      <c r="ET332" s="15"/>
      <c r="EU332" s="15"/>
      <c r="EV332" s="15"/>
      <c r="EW332" s="15"/>
      <c r="EX332" s="15"/>
      <c r="EY332" s="15"/>
      <c r="EZ332" s="15"/>
      <c r="FA332" s="15"/>
      <c r="FB332" s="15"/>
      <c r="FC332" s="15"/>
      <c r="FD332" s="15"/>
      <c r="FE332" s="15"/>
      <c r="FF332" s="15"/>
      <c r="FG332" s="15"/>
      <c r="FH332" s="15"/>
      <c r="FI332" s="15"/>
      <c r="FJ332" s="15"/>
      <c r="FK332" s="15"/>
      <c r="FL332" s="15"/>
      <c r="FM332" s="15"/>
      <c r="FN332" s="15"/>
      <c r="FO332" s="15"/>
      <c r="FP332" s="15"/>
      <c r="FQ332" s="15"/>
      <c r="FR332" s="15"/>
      <c r="FS332" s="15"/>
      <c r="FT332" s="15"/>
      <c r="FU332" s="15"/>
      <c r="FV332" s="15"/>
      <c r="FW332" s="15"/>
      <c r="FX332" s="15"/>
      <c r="FY332" s="15"/>
      <c r="FZ332" s="15"/>
      <c r="GA332" s="15"/>
      <c r="GB332" s="15"/>
      <c r="GC332" s="15"/>
      <c r="GD332" s="15"/>
      <c r="GE332" s="15"/>
      <c r="GF332" s="15"/>
      <c r="GG332" s="15"/>
      <c r="GH332" s="15"/>
      <c r="GI332" s="15"/>
      <c r="GJ332" s="15"/>
      <c r="GK332" s="15"/>
      <c r="GL332" s="15"/>
      <c r="GM332" s="15"/>
      <c r="GN332" s="15"/>
      <c r="GO332" s="15"/>
      <c r="GP332" s="15"/>
      <c r="GQ332" s="15"/>
      <c r="GR332" s="15"/>
      <c r="GS332" s="15"/>
      <c r="GT332" s="15"/>
      <c r="GU332" s="15"/>
      <c r="GV332" s="15"/>
      <c r="GW332" s="15"/>
      <c r="GX332" s="15"/>
      <c r="GY332" s="15"/>
      <c r="GZ332" s="15"/>
      <c r="HA332" s="15"/>
      <c r="HB332" s="15"/>
      <c r="HC332" s="15"/>
      <c r="HD332" s="15"/>
      <c r="HE332" s="15"/>
      <c r="HF332" s="15"/>
      <c r="HG332" s="15"/>
      <c r="HH332" s="15"/>
      <c r="HI332" s="15"/>
      <c r="HJ332" s="15"/>
      <c r="HK332" s="15"/>
      <c r="HL332" s="15"/>
      <c r="HM332" s="15"/>
      <c r="HN332" s="15"/>
      <c r="HO332" s="15"/>
      <c r="HP332" s="15"/>
      <c r="HQ332" s="15"/>
      <c r="HR332" s="15"/>
      <c r="HS332" s="15"/>
      <c r="HT332" s="15"/>
      <c r="HU332" s="15"/>
      <c r="HV332" s="15"/>
      <c r="HW332" s="15"/>
      <c r="HX332" s="15"/>
      <c r="HY332" s="15"/>
      <c r="HZ332" s="15"/>
      <c r="IA332" s="15"/>
      <c r="IB332" s="15"/>
      <c r="IC332" s="15"/>
      <c r="ID332" s="15"/>
      <c r="IE332" s="15"/>
      <c r="IF332" s="15"/>
      <c r="IG332" s="15"/>
      <c r="IH332" s="15"/>
      <c r="II332" s="15"/>
      <c r="IJ332" s="15"/>
      <c r="IK332" s="15"/>
      <c r="IL332" s="15"/>
      <c r="IM332" s="15"/>
      <c r="IN332" s="15"/>
      <c r="IO332" s="15"/>
      <c r="IP332" s="15"/>
      <c r="IQ332" s="15"/>
      <c r="IR332" s="15"/>
      <c r="IS332" s="15"/>
      <c r="IT332" s="15"/>
      <c r="IU332" s="15"/>
      <c r="IV332" s="15"/>
      <c r="IW332" s="15"/>
    </row>
    <row r="333" spans="1:257" ht="15.75">
      <c r="A333" s="101"/>
      <c r="B333" s="94"/>
      <c r="C333" s="105"/>
      <c r="D333" s="82">
        <v>2025</v>
      </c>
      <c r="E333" s="43">
        <f t="shared" si="40"/>
        <v>5433.1</v>
      </c>
      <c r="F333" s="51">
        <f t="shared" si="41"/>
        <v>0</v>
      </c>
      <c r="G333" s="51">
        <f t="shared" si="41"/>
        <v>0</v>
      </c>
      <c r="H333" s="70">
        <f t="shared" si="41"/>
        <v>5433.1</v>
      </c>
      <c r="I333" s="51">
        <f t="shared" si="41"/>
        <v>0</v>
      </c>
      <c r="J333" s="106"/>
      <c r="K333" s="93"/>
    </row>
    <row r="334" spans="1:257" ht="15.75">
      <c r="A334" s="101" t="s">
        <v>53</v>
      </c>
      <c r="B334" s="93" t="s">
        <v>54</v>
      </c>
      <c r="C334" s="90"/>
      <c r="D334" s="72" t="s">
        <v>15</v>
      </c>
      <c r="E334" s="61">
        <f>SUM(E335:E345)</f>
        <v>43806.2</v>
      </c>
      <c r="F334" s="51">
        <f>SUM(F335:F345)</f>
        <v>0</v>
      </c>
      <c r="G334" s="51">
        <f>SUM(G335:G345)</f>
        <v>1360</v>
      </c>
      <c r="H334" s="70">
        <f>SUM(H335:H345)</f>
        <v>42425.2</v>
      </c>
      <c r="I334" s="51">
        <f>SUM(I335:I345)</f>
        <v>21</v>
      </c>
      <c r="J334" s="106"/>
      <c r="K334" s="93"/>
    </row>
    <row r="335" spans="1:257" ht="15.75">
      <c r="A335" s="101"/>
      <c r="B335" s="93"/>
      <c r="C335" s="91"/>
      <c r="D335" s="72">
        <v>2015</v>
      </c>
      <c r="E335" s="43">
        <f>SUM(F335:I335)</f>
        <v>2841.2999999999997</v>
      </c>
      <c r="F335" s="51">
        <f t="shared" ref="F335:I341" si="42">F347+F359</f>
        <v>0</v>
      </c>
      <c r="G335" s="51">
        <f t="shared" si="42"/>
        <v>799.6</v>
      </c>
      <c r="H335" s="70">
        <f t="shared" si="42"/>
        <v>2021.1</v>
      </c>
      <c r="I335" s="51">
        <f t="shared" si="42"/>
        <v>20.6</v>
      </c>
      <c r="J335" s="106"/>
      <c r="K335" s="93"/>
    </row>
    <row r="336" spans="1:257" ht="15.75">
      <c r="A336" s="101"/>
      <c r="B336" s="93"/>
      <c r="C336" s="91"/>
      <c r="D336" s="72">
        <v>2016</v>
      </c>
      <c r="E336" s="43">
        <f t="shared" ref="E336:E345" si="43">SUM(F336:I336)</f>
        <v>2556.8000000000002</v>
      </c>
      <c r="F336" s="51">
        <f t="shared" si="42"/>
        <v>0</v>
      </c>
      <c r="G336" s="51">
        <f t="shared" si="42"/>
        <v>560.4</v>
      </c>
      <c r="H336" s="70">
        <f t="shared" si="42"/>
        <v>1996</v>
      </c>
      <c r="I336" s="51">
        <f t="shared" si="42"/>
        <v>0.4</v>
      </c>
      <c r="J336" s="106"/>
      <c r="K336" s="93"/>
    </row>
    <row r="337" spans="1:257" ht="15.75">
      <c r="A337" s="101"/>
      <c r="B337" s="93"/>
      <c r="C337" s="91"/>
      <c r="D337" s="72">
        <v>2017</v>
      </c>
      <c r="E337" s="43">
        <f t="shared" si="43"/>
        <v>1593.3</v>
      </c>
      <c r="F337" s="51">
        <f t="shared" si="42"/>
        <v>0</v>
      </c>
      <c r="G337" s="51">
        <f t="shared" si="42"/>
        <v>0</v>
      </c>
      <c r="H337" s="70">
        <f t="shared" si="42"/>
        <v>1593.3</v>
      </c>
      <c r="I337" s="51">
        <f t="shared" si="42"/>
        <v>0</v>
      </c>
      <c r="J337" s="106"/>
      <c r="K337" s="93"/>
    </row>
    <row r="338" spans="1:257" ht="15.75">
      <c r="A338" s="101"/>
      <c r="B338" s="93"/>
      <c r="C338" s="91"/>
      <c r="D338" s="72">
        <v>2018</v>
      </c>
      <c r="E338" s="43">
        <f t="shared" si="43"/>
        <v>1742</v>
      </c>
      <c r="F338" s="51">
        <f t="shared" si="42"/>
        <v>0</v>
      </c>
      <c r="G338" s="51">
        <f t="shared" si="42"/>
        <v>0</v>
      </c>
      <c r="H338" s="70">
        <f t="shared" si="42"/>
        <v>1742</v>
      </c>
      <c r="I338" s="51">
        <f t="shared" si="42"/>
        <v>0</v>
      </c>
      <c r="J338" s="106"/>
      <c r="K338" s="93"/>
    </row>
    <row r="339" spans="1:257" ht="15.75">
      <c r="A339" s="101"/>
      <c r="B339" s="93"/>
      <c r="C339" s="91"/>
      <c r="D339" s="72">
        <v>2019</v>
      </c>
      <c r="E339" s="43">
        <f t="shared" si="43"/>
        <v>4246.8</v>
      </c>
      <c r="F339" s="51">
        <f t="shared" si="42"/>
        <v>0</v>
      </c>
      <c r="G339" s="51">
        <f t="shared" si="42"/>
        <v>0</v>
      </c>
      <c r="H339" s="70">
        <f t="shared" si="42"/>
        <v>4246.8</v>
      </c>
      <c r="I339" s="51">
        <f t="shared" si="42"/>
        <v>0</v>
      </c>
      <c r="J339" s="106"/>
      <c r="K339" s="93"/>
    </row>
    <row r="340" spans="1:257" ht="15.75">
      <c r="A340" s="101"/>
      <c r="B340" s="93"/>
      <c r="C340" s="91"/>
      <c r="D340" s="72">
        <v>2020</v>
      </c>
      <c r="E340" s="43">
        <f t="shared" si="43"/>
        <v>4310</v>
      </c>
      <c r="F340" s="51">
        <f t="shared" si="42"/>
        <v>0</v>
      </c>
      <c r="G340" s="51">
        <f t="shared" si="42"/>
        <v>0</v>
      </c>
      <c r="H340" s="70">
        <f t="shared" si="42"/>
        <v>4310</v>
      </c>
      <c r="I340" s="51">
        <f t="shared" si="42"/>
        <v>0</v>
      </c>
      <c r="J340" s="106"/>
      <c r="K340" s="93"/>
    </row>
    <row r="341" spans="1:257" ht="15.75">
      <c r="A341" s="101"/>
      <c r="B341" s="93"/>
      <c r="C341" s="91"/>
      <c r="D341" s="72">
        <v>2021</v>
      </c>
      <c r="E341" s="43">
        <f t="shared" si="43"/>
        <v>4850</v>
      </c>
      <c r="F341" s="51">
        <f t="shared" si="42"/>
        <v>0</v>
      </c>
      <c r="G341" s="51">
        <f t="shared" si="42"/>
        <v>0</v>
      </c>
      <c r="H341" s="70">
        <f t="shared" si="42"/>
        <v>4850</v>
      </c>
      <c r="I341" s="51">
        <f t="shared" si="42"/>
        <v>0</v>
      </c>
      <c r="J341" s="106"/>
      <c r="K341" s="93"/>
    </row>
    <row r="342" spans="1:257" ht="15.75">
      <c r="A342" s="101"/>
      <c r="B342" s="94"/>
      <c r="C342" s="91"/>
      <c r="D342" s="72">
        <v>2022</v>
      </c>
      <c r="E342" s="43">
        <f t="shared" si="43"/>
        <v>5366.7</v>
      </c>
      <c r="F342" s="51">
        <f t="shared" ref="F342:G345" si="44">F354+F366</f>
        <v>0</v>
      </c>
      <c r="G342" s="51">
        <f t="shared" si="44"/>
        <v>0</v>
      </c>
      <c r="H342" s="70">
        <v>5366.7</v>
      </c>
      <c r="I342" s="51">
        <f>I354+I366</f>
        <v>0</v>
      </c>
      <c r="J342" s="106"/>
      <c r="K342" s="93"/>
    </row>
    <row r="343" spans="1:257" ht="15.75">
      <c r="A343" s="101"/>
      <c r="B343" s="94"/>
      <c r="C343" s="91"/>
      <c r="D343" s="72">
        <v>2023</v>
      </c>
      <c r="E343" s="43">
        <f t="shared" si="43"/>
        <v>5433.1</v>
      </c>
      <c r="F343" s="51">
        <f t="shared" si="44"/>
        <v>0</v>
      </c>
      <c r="G343" s="51">
        <f t="shared" si="44"/>
        <v>0</v>
      </c>
      <c r="H343" s="70">
        <v>5433.1</v>
      </c>
      <c r="I343" s="51">
        <f>I355+I367</f>
        <v>0</v>
      </c>
      <c r="J343" s="106"/>
      <c r="K343" s="93"/>
    </row>
    <row r="344" spans="1:257" ht="15.75">
      <c r="A344" s="101"/>
      <c r="B344" s="94"/>
      <c r="C344" s="91"/>
      <c r="D344" s="82">
        <v>2024</v>
      </c>
      <c r="E344" s="43">
        <f t="shared" si="43"/>
        <v>5433.1</v>
      </c>
      <c r="F344" s="51">
        <f t="shared" si="44"/>
        <v>0</v>
      </c>
      <c r="G344" s="51">
        <f t="shared" si="44"/>
        <v>0</v>
      </c>
      <c r="H344" s="70">
        <v>5433.1</v>
      </c>
      <c r="I344" s="51">
        <f>I356+I368</f>
        <v>0</v>
      </c>
      <c r="J344" s="106"/>
      <c r="K344" s="93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  <c r="AS344" s="15"/>
      <c r="AT344" s="15"/>
      <c r="AU344" s="15"/>
      <c r="AV344" s="15"/>
      <c r="AW344" s="15"/>
      <c r="AX344" s="15"/>
      <c r="AY344" s="15"/>
      <c r="AZ344" s="15"/>
      <c r="BA344" s="15"/>
      <c r="BB344" s="15"/>
      <c r="BC344" s="15"/>
      <c r="BD344" s="15"/>
      <c r="BE344" s="15"/>
      <c r="BF344" s="15"/>
      <c r="BG344" s="15"/>
      <c r="BH344" s="15"/>
      <c r="BI344" s="15"/>
      <c r="BJ344" s="15"/>
      <c r="BK344" s="15"/>
      <c r="BL344" s="15"/>
      <c r="BM344" s="15"/>
      <c r="BN344" s="15"/>
      <c r="BO344" s="15"/>
      <c r="BP344" s="15"/>
      <c r="BQ344" s="15"/>
      <c r="BR344" s="15"/>
      <c r="BS344" s="15"/>
      <c r="BT344" s="15"/>
      <c r="BU344" s="15"/>
      <c r="BV344" s="15"/>
      <c r="BW344" s="15"/>
      <c r="BX344" s="15"/>
      <c r="BY344" s="15"/>
      <c r="BZ344" s="15"/>
      <c r="CA344" s="15"/>
      <c r="CB344" s="15"/>
      <c r="CC344" s="15"/>
      <c r="CD344" s="15"/>
      <c r="CE344" s="15"/>
      <c r="CF344" s="15"/>
      <c r="CG344" s="15"/>
      <c r="CH344" s="15"/>
      <c r="CI344" s="15"/>
      <c r="CJ344" s="15"/>
      <c r="CK344" s="15"/>
      <c r="CL344" s="15"/>
      <c r="CM344" s="15"/>
      <c r="CN344" s="15"/>
      <c r="CO344" s="15"/>
      <c r="CP344" s="15"/>
      <c r="CQ344" s="15"/>
      <c r="CR344" s="15"/>
      <c r="CS344" s="15"/>
      <c r="CT344" s="15"/>
      <c r="CU344" s="15"/>
      <c r="CV344" s="15"/>
      <c r="CW344" s="15"/>
      <c r="CX344" s="15"/>
      <c r="CY344" s="15"/>
      <c r="CZ344" s="15"/>
      <c r="DA344" s="15"/>
      <c r="DB344" s="15"/>
      <c r="DC344" s="15"/>
      <c r="DD344" s="15"/>
      <c r="DE344" s="15"/>
      <c r="DF344" s="15"/>
      <c r="DG344" s="15"/>
      <c r="DH344" s="15"/>
      <c r="DI344" s="15"/>
      <c r="DJ344" s="15"/>
      <c r="DK344" s="15"/>
      <c r="DL344" s="15"/>
      <c r="DM344" s="15"/>
      <c r="DN344" s="15"/>
      <c r="DO344" s="15"/>
      <c r="DP344" s="15"/>
      <c r="DQ344" s="15"/>
      <c r="DR344" s="15"/>
      <c r="DS344" s="15"/>
      <c r="DT344" s="15"/>
      <c r="DU344" s="15"/>
      <c r="DV344" s="15"/>
      <c r="DW344" s="15"/>
      <c r="DX344" s="15"/>
      <c r="DY344" s="15"/>
      <c r="DZ344" s="15"/>
      <c r="EA344" s="15"/>
      <c r="EB344" s="15"/>
      <c r="EC344" s="15"/>
      <c r="ED344" s="15"/>
      <c r="EE344" s="15"/>
      <c r="EF344" s="15"/>
      <c r="EG344" s="15"/>
      <c r="EH344" s="15"/>
      <c r="EI344" s="15"/>
      <c r="EJ344" s="15"/>
      <c r="EK344" s="15"/>
      <c r="EL344" s="15"/>
      <c r="EM344" s="15"/>
      <c r="EN344" s="15"/>
      <c r="EO344" s="15"/>
      <c r="EP344" s="15"/>
      <c r="EQ344" s="15"/>
      <c r="ER344" s="15"/>
      <c r="ES344" s="15"/>
      <c r="ET344" s="15"/>
      <c r="EU344" s="15"/>
      <c r="EV344" s="15"/>
      <c r="EW344" s="15"/>
      <c r="EX344" s="15"/>
      <c r="EY344" s="15"/>
      <c r="EZ344" s="15"/>
      <c r="FA344" s="15"/>
      <c r="FB344" s="15"/>
      <c r="FC344" s="15"/>
      <c r="FD344" s="15"/>
      <c r="FE344" s="15"/>
      <c r="FF344" s="15"/>
      <c r="FG344" s="15"/>
      <c r="FH344" s="15"/>
      <c r="FI344" s="15"/>
      <c r="FJ344" s="15"/>
      <c r="FK344" s="15"/>
      <c r="FL344" s="15"/>
      <c r="FM344" s="15"/>
      <c r="FN344" s="15"/>
      <c r="FO344" s="15"/>
      <c r="FP344" s="15"/>
      <c r="FQ344" s="15"/>
      <c r="FR344" s="15"/>
      <c r="FS344" s="15"/>
      <c r="FT344" s="15"/>
      <c r="FU344" s="15"/>
      <c r="FV344" s="15"/>
      <c r="FW344" s="15"/>
      <c r="FX344" s="15"/>
      <c r="FY344" s="15"/>
      <c r="FZ344" s="15"/>
      <c r="GA344" s="15"/>
      <c r="GB344" s="15"/>
      <c r="GC344" s="15"/>
      <c r="GD344" s="15"/>
      <c r="GE344" s="15"/>
      <c r="GF344" s="15"/>
      <c r="GG344" s="15"/>
      <c r="GH344" s="15"/>
      <c r="GI344" s="15"/>
      <c r="GJ344" s="15"/>
      <c r="GK344" s="15"/>
      <c r="GL344" s="15"/>
      <c r="GM344" s="15"/>
      <c r="GN344" s="15"/>
      <c r="GO344" s="15"/>
      <c r="GP344" s="15"/>
      <c r="GQ344" s="15"/>
      <c r="GR344" s="15"/>
      <c r="GS344" s="15"/>
      <c r="GT344" s="15"/>
      <c r="GU344" s="15"/>
      <c r="GV344" s="15"/>
      <c r="GW344" s="15"/>
      <c r="GX344" s="15"/>
      <c r="GY344" s="15"/>
      <c r="GZ344" s="15"/>
      <c r="HA344" s="15"/>
      <c r="HB344" s="15"/>
      <c r="HC344" s="15"/>
      <c r="HD344" s="15"/>
      <c r="HE344" s="15"/>
      <c r="HF344" s="15"/>
      <c r="HG344" s="15"/>
      <c r="HH344" s="15"/>
      <c r="HI344" s="15"/>
      <c r="HJ344" s="15"/>
      <c r="HK344" s="15"/>
      <c r="HL344" s="15"/>
      <c r="HM344" s="15"/>
      <c r="HN344" s="15"/>
      <c r="HO344" s="15"/>
      <c r="HP344" s="15"/>
      <c r="HQ344" s="15"/>
      <c r="HR344" s="15"/>
      <c r="HS344" s="15"/>
      <c r="HT344" s="15"/>
      <c r="HU344" s="15"/>
      <c r="HV344" s="15"/>
      <c r="HW344" s="15"/>
      <c r="HX344" s="15"/>
      <c r="HY344" s="15"/>
      <c r="HZ344" s="15"/>
      <c r="IA344" s="15"/>
      <c r="IB344" s="15"/>
      <c r="IC344" s="15"/>
      <c r="ID344" s="15"/>
      <c r="IE344" s="15"/>
      <c r="IF344" s="15"/>
      <c r="IG344" s="15"/>
      <c r="IH344" s="15"/>
      <c r="II344" s="15"/>
      <c r="IJ344" s="15"/>
      <c r="IK344" s="15"/>
      <c r="IL344" s="15"/>
      <c r="IM344" s="15"/>
      <c r="IN344" s="15"/>
      <c r="IO344" s="15"/>
      <c r="IP344" s="15"/>
      <c r="IQ344" s="15"/>
      <c r="IR344" s="15"/>
      <c r="IS344" s="15"/>
      <c r="IT344" s="15"/>
      <c r="IU344" s="15"/>
      <c r="IV344" s="15"/>
      <c r="IW344" s="15"/>
    </row>
    <row r="345" spans="1:257" ht="15.75">
      <c r="A345" s="101"/>
      <c r="B345" s="94"/>
      <c r="C345" s="92"/>
      <c r="D345" s="82">
        <v>2025</v>
      </c>
      <c r="E345" s="43">
        <f t="shared" si="43"/>
        <v>5433.1</v>
      </c>
      <c r="F345" s="51">
        <f t="shared" si="44"/>
        <v>0</v>
      </c>
      <c r="G345" s="51">
        <f t="shared" si="44"/>
        <v>0</v>
      </c>
      <c r="H345" s="70">
        <f>H357+H369</f>
        <v>5433.1</v>
      </c>
      <c r="I345" s="51">
        <f>I357+I369</f>
        <v>0</v>
      </c>
      <c r="J345" s="106"/>
      <c r="K345" s="93"/>
    </row>
    <row r="346" spans="1:257" ht="15.75">
      <c r="A346" s="101" t="s">
        <v>55</v>
      </c>
      <c r="B346" s="93" t="s">
        <v>56</v>
      </c>
      <c r="C346" s="90"/>
      <c r="D346" s="72" t="s">
        <v>15</v>
      </c>
      <c r="E346" s="61">
        <f>SUM(E347:E357)</f>
        <v>1963.1000000000001</v>
      </c>
      <c r="F346" s="51">
        <f>SUM(F347:F357)</f>
        <v>0</v>
      </c>
      <c r="G346" s="51">
        <f>SUM(G347:G357)</f>
        <v>1360</v>
      </c>
      <c r="H346" s="70">
        <f>SUM(H347:H357)</f>
        <v>603.1</v>
      </c>
      <c r="I346" s="51">
        <f>SUM(I347:I357)</f>
        <v>0</v>
      </c>
      <c r="J346" s="106"/>
      <c r="K346" s="93"/>
    </row>
    <row r="347" spans="1:257" ht="15.75">
      <c r="A347" s="101"/>
      <c r="B347" s="93"/>
      <c r="C347" s="91"/>
      <c r="D347" s="72">
        <v>2015</v>
      </c>
      <c r="E347" s="43">
        <f>SUM(F347:I347)</f>
        <v>841.7</v>
      </c>
      <c r="F347" s="42">
        <v>0</v>
      </c>
      <c r="G347" s="51">
        <v>799.6</v>
      </c>
      <c r="H347" s="70">
        <v>42.1</v>
      </c>
      <c r="I347" s="42">
        <v>0</v>
      </c>
      <c r="J347" s="106"/>
      <c r="K347" s="93"/>
    </row>
    <row r="348" spans="1:257" ht="15.75">
      <c r="A348" s="101"/>
      <c r="B348" s="93"/>
      <c r="C348" s="91"/>
      <c r="D348" s="72">
        <v>2016</v>
      </c>
      <c r="E348" s="43">
        <f t="shared" ref="E348:E357" si="45">SUM(F348:I348)</f>
        <v>1121.4000000000001</v>
      </c>
      <c r="F348" s="42">
        <v>0</v>
      </c>
      <c r="G348" s="51">
        <v>560.4</v>
      </c>
      <c r="H348" s="70">
        <v>561</v>
      </c>
      <c r="I348" s="42">
        <v>0</v>
      </c>
      <c r="J348" s="106"/>
      <c r="K348" s="93"/>
    </row>
    <row r="349" spans="1:257" ht="15.75">
      <c r="A349" s="101"/>
      <c r="B349" s="93"/>
      <c r="C349" s="91"/>
      <c r="D349" s="72">
        <v>2017</v>
      </c>
      <c r="E349" s="43">
        <f t="shared" si="45"/>
        <v>0</v>
      </c>
      <c r="F349" s="42">
        <v>0</v>
      </c>
      <c r="G349" s="51">
        <v>0</v>
      </c>
      <c r="H349" s="70">
        <v>0</v>
      </c>
      <c r="I349" s="42">
        <v>0</v>
      </c>
      <c r="J349" s="106"/>
      <c r="K349" s="93"/>
    </row>
    <row r="350" spans="1:257" ht="15.75">
      <c r="A350" s="101"/>
      <c r="B350" s="93"/>
      <c r="C350" s="91"/>
      <c r="D350" s="72">
        <v>2018</v>
      </c>
      <c r="E350" s="43">
        <f t="shared" si="45"/>
        <v>0</v>
      </c>
      <c r="F350" s="42">
        <v>0</v>
      </c>
      <c r="G350" s="51">
        <v>0</v>
      </c>
      <c r="H350" s="70">
        <v>0</v>
      </c>
      <c r="I350" s="42">
        <v>0</v>
      </c>
      <c r="J350" s="106"/>
      <c r="K350" s="93"/>
    </row>
    <row r="351" spans="1:257" ht="15.75">
      <c r="A351" s="101"/>
      <c r="B351" s="93"/>
      <c r="C351" s="91"/>
      <c r="D351" s="72">
        <v>2019</v>
      </c>
      <c r="E351" s="43">
        <f t="shared" si="45"/>
        <v>0</v>
      </c>
      <c r="F351" s="42">
        <v>0</v>
      </c>
      <c r="G351" s="51">
        <v>0</v>
      </c>
      <c r="H351" s="70">
        <v>0</v>
      </c>
      <c r="I351" s="42">
        <v>0</v>
      </c>
      <c r="J351" s="106"/>
      <c r="K351" s="93"/>
    </row>
    <row r="352" spans="1:257" ht="15.75">
      <c r="A352" s="101"/>
      <c r="B352" s="93"/>
      <c r="C352" s="91"/>
      <c r="D352" s="72">
        <v>2020</v>
      </c>
      <c r="E352" s="43">
        <f t="shared" si="45"/>
        <v>0</v>
      </c>
      <c r="F352" s="42">
        <v>0</v>
      </c>
      <c r="G352" s="51">
        <v>0</v>
      </c>
      <c r="H352" s="70">
        <v>0</v>
      </c>
      <c r="I352" s="42">
        <v>0</v>
      </c>
      <c r="J352" s="106"/>
      <c r="K352" s="93"/>
    </row>
    <row r="353" spans="1:257" ht="15.75">
      <c r="A353" s="101"/>
      <c r="B353" s="93"/>
      <c r="C353" s="91"/>
      <c r="D353" s="72">
        <v>2021</v>
      </c>
      <c r="E353" s="43">
        <f t="shared" si="45"/>
        <v>0</v>
      </c>
      <c r="F353" s="42">
        <v>0</v>
      </c>
      <c r="G353" s="51">
        <v>0</v>
      </c>
      <c r="H353" s="70">
        <v>0</v>
      </c>
      <c r="I353" s="42">
        <v>0</v>
      </c>
      <c r="J353" s="106"/>
      <c r="K353" s="93"/>
    </row>
    <row r="354" spans="1:257" ht="15.75">
      <c r="A354" s="101"/>
      <c r="B354" s="94"/>
      <c r="C354" s="91"/>
      <c r="D354" s="72">
        <v>2022</v>
      </c>
      <c r="E354" s="43">
        <f t="shared" si="45"/>
        <v>0</v>
      </c>
      <c r="F354" s="42">
        <v>0</v>
      </c>
      <c r="G354" s="51">
        <v>0</v>
      </c>
      <c r="H354" s="70">
        <v>0</v>
      </c>
      <c r="I354" s="42">
        <v>0</v>
      </c>
      <c r="J354" s="106"/>
      <c r="K354" s="93"/>
    </row>
    <row r="355" spans="1:257" ht="15.75">
      <c r="A355" s="101"/>
      <c r="B355" s="94"/>
      <c r="C355" s="91"/>
      <c r="D355" s="72">
        <v>2023</v>
      </c>
      <c r="E355" s="43">
        <f t="shared" si="45"/>
        <v>0</v>
      </c>
      <c r="F355" s="42">
        <v>0</v>
      </c>
      <c r="G355" s="51">
        <v>0</v>
      </c>
      <c r="H355" s="70">
        <v>0</v>
      </c>
      <c r="I355" s="42">
        <v>0</v>
      </c>
      <c r="J355" s="106"/>
      <c r="K355" s="93"/>
    </row>
    <row r="356" spans="1:257" ht="15.75">
      <c r="A356" s="101"/>
      <c r="B356" s="94"/>
      <c r="C356" s="91"/>
      <c r="D356" s="82">
        <v>2024</v>
      </c>
      <c r="E356" s="43">
        <f t="shared" si="45"/>
        <v>0</v>
      </c>
      <c r="F356" s="42">
        <v>0</v>
      </c>
      <c r="G356" s="51">
        <v>0</v>
      </c>
      <c r="H356" s="70">
        <v>0</v>
      </c>
      <c r="I356" s="42">
        <v>0</v>
      </c>
      <c r="J356" s="106"/>
      <c r="K356" s="93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  <c r="AR356" s="15"/>
      <c r="AS356" s="15"/>
      <c r="AT356" s="15"/>
      <c r="AU356" s="15"/>
      <c r="AV356" s="15"/>
      <c r="AW356" s="15"/>
      <c r="AX356" s="15"/>
      <c r="AY356" s="15"/>
      <c r="AZ356" s="15"/>
      <c r="BA356" s="15"/>
      <c r="BB356" s="15"/>
      <c r="BC356" s="15"/>
      <c r="BD356" s="15"/>
      <c r="BE356" s="15"/>
      <c r="BF356" s="15"/>
      <c r="BG356" s="15"/>
      <c r="BH356" s="15"/>
      <c r="BI356" s="15"/>
      <c r="BJ356" s="15"/>
      <c r="BK356" s="15"/>
      <c r="BL356" s="15"/>
      <c r="BM356" s="15"/>
      <c r="BN356" s="15"/>
      <c r="BO356" s="15"/>
      <c r="BP356" s="15"/>
      <c r="BQ356" s="15"/>
      <c r="BR356" s="15"/>
      <c r="BS356" s="15"/>
      <c r="BT356" s="15"/>
      <c r="BU356" s="15"/>
      <c r="BV356" s="15"/>
      <c r="BW356" s="15"/>
      <c r="BX356" s="15"/>
      <c r="BY356" s="15"/>
      <c r="BZ356" s="15"/>
      <c r="CA356" s="15"/>
      <c r="CB356" s="15"/>
      <c r="CC356" s="15"/>
      <c r="CD356" s="15"/>
      <c r="CE356" s="15"/>
      <c r="CF356" s="15"/>
      <c r="CG356" s="15"/>
      <c r="CH356" s="15"/>
      <c r="CI356" s="15"/>
      <c r="CJ356" s="15"/>
      <c r="CK356" s="15"/>
      <c r="CL356" s="15"/>
      <c r="CM356" s="15"/>
      <c r="CN356" s="15"/>
      <c r="CO356" s="15"/>
      <c r="CP356" s="15"/>
      <c r="CQ356" s="15"/>
      <c r="CR356" s="15"/>
      <c r="CS356" s="15"/>
      <c r="CT356" s="15"/>
      <c r="CU356" s="15"/>
      <c r="CV356" s="15"/>
      <c r="CW356" s="15"/>
      <c r="CX356" s="15"/>
      <c r="CY356" s="15"/>
      <c r="CZ356" s="15"/>
      <c r="DA356" s="15"/>
      <c r="DB356" s="15"/>
      <c r="DC356" s="15"/>
      <c r="DD356" s="15"/>
      <c r="DE356" s="15"/>
      <c r="DF356" s="15"/>
      <c r="DG356" s="15"/>
      <c r="DH356" s="15"/>
      <c r="DI356" s="15"/>
      <c r="DJ356" s="15"/>
      <c r="DK356" s="15"/>
      <c r="DL356" s="15"/>
      <c r="DM356" s="15"/>
      <c r="DN356" s="15"/>
      <c r="DO356" s="15"/>
      <c r="DP356" s="15"/>
      <c r="DQ356" s="15"/>
      <c r="DR356" s="15"/>
      <c r="DS356" s="15"/>
      <c r="DT356" s="15"/>
      <c r="DU356" s="15"/>
      <c r="DV356" s="15"/>
      <c r="DW356" s="15"/>
      <c r="DX356" s="15"/>
      <c r="DY356" s="15"/>
      <c r="DZ356" s="15"/>
      <c r="EA356" s="15"/>
      <c r="EB356" s="15"/>
      <c r="EC356" s="15"/>
      <c r="ED356" s="15"/>
      <c r="EE356" s="15"/>
      <c r="EF356" s="15"/>
      <c r="EG356" s="15"/>
      <c r="EH356" s="15"/>
      <c r="EI356" s="15"/>
      <c r="EJ356" s="15"/>
      <c r="EK356" s="15"/>
      <c r="EL356" s="15"/>
      <c r="EM356" s="15"/>
      <c r="EN356" s="15"/>
      <c r="EO356" s="15"/>
      <c r="EP356" s="15"/>
      <c r="EQ356" s="15"/>
      <c r="ER356" s="15"/>
      <c r="ES356" s="15"/>
      <c r="ET356" s="15"/>
      <c r="EU356" s="15"/>
      <c r="EV356" s="15"/>
      <c r="EW356" s="15"/>
      <c r="EX356" s="15"/>
      <c r="EY356" s="15"/>
      <c r="EZ356" s="15"/>
      <c r="FA356" s="15"/>
      <c r="FB356" s="15"/>
      <c r="FC356" s="15"/>
      <c r="FD356" s="15"/>
      <c r="FE356" s="15"/>
      <c r="FF356" s="15"/>
      <c r="FG356" s="15"/>
      <c r="FH356" s="15"/>
      <c r="FI356" s="15"/>
      <c r="FJ356" s="15"/>
      <c r="FK356" s="15"/>
      <c r="FL356" s="15"/>
      <c r="FM356" s="15"/>
      <c r="FN356" s="15"/>
      <c r="FO356" s="15"/>
      <c r="FP356" s="15"/>
      <c r="FQ356" s="15"/>
      <c r="FR356" s="15"/>
      <c r="FS356" s="15"/>
      <c r="FT356" s="15"/>
      <c r="FU356" s="15"/>
      <c r="FV356" s="15"/>
      <c r="FW356" s="15"/>
      <c r="FX356" s="15"/>
      <c r="FY356" s="15"/>
      <c r="FZ356" s="15"/>
      <c r="GA356" s="15"/>
      <c r="GB356" s="15"/>
      <c r="GC356" s="15"/>
      <c r="GD356" s="15"/>
      <c r="GE356" s="15"/>
      <c r="GF356" s="15"/>
      <c r="GG356" s="15"/>
      <c r="GH356" s="15"/>
      <c r="GI356" s="15"/>
      <c r="GJ356" s="15"/>
      <c r="GK356" s="15"/>
      <c r="GL356" s="15"/>
      <c r="GM356" s="15"/>
      <c r="GN356" s="15"/>
      <c r="GO356" s="15"/>
      <c r="GP356" s="15"/>
      <c r="GQ356" s="15"/>
      <c r="GR356" s="15"/>
      <c r="GS356" s="15"/>
      <c r="GT356" s="15"/>
      <c r="GU356" s="15"/>
      <c r="GV356" s="15"/>
      <c r="GW356" s="15"/>
      <c r="GX356" s="15"/>
      <c r="GY356" s="15"/>
      <c r="GZ356" s="15"/>
      <c r="HA356" s="15"/>
      <c r="HB356" s="15"/>
      <c r="HC356" s="15"/>
      <c r="HD356" s="15"/>
      <c r="HE356" s="15"/>
      <c r="HF356" s="15"/>
      <c r="HG356" s="15"/>
      <c r="HH356" s="15"/>
      <c r="HI356" s="15"/>
      <c r="HJ356" s="15"/>
      <c r="HK356" s="15"/>
      <c r="HL356" s="15"/>
      <c r="HM356" s="15"/>
      <c r="HN356" s="15"/>
      <c r="HO356" s="15"/>
      <c r="HP356" s="15"/>
      <c r="HQ356" s="15"/>
      <c r="HR356" s="15"/>
      <c r="HS356" s="15"/>
      <c r="HT356" s="15"/>
      <c r="HU356" s="15"/>
      <c r="HV356" s="15"/>
      <c r="HW356" s="15"/>
      <c r="HX356" s="15"/>
      <c r="HY356" s="15"/>
      <c r="HZ356" s="15"/>
      <c r="IA356" s="15"/>
      <c r="IB356" s="15"/>
      <c r="IC356" s="15"/>
      <c r="ID356" s="15"/>
      <c r="IE356" s="15"/>
      <c r="IF356" s="15"/>
      <c r="IG356" s="15"/>
      <c r="IH356" s="15"/>
      <c r="II356" s="15"/>
      <c r="IJ356" s="15"/>
      <c r="IK356" s="15"/>
      <c r="IL356" s="15"/>
      <c r="IM356" s="15"/>
      <c r="IN356" s="15"/>
      <c r="IO356" s="15"/>
      <c r="IP356" s="15"/>
      <c r="IQ356" s="15"/>
      <c r="IR356" s="15"/>
      <c r="IS356" s="15"/>
      <c r="IT356" s="15"/>
      <c r="IU356" s="15"/>
      <c r="IV356" s="15"/>
      <c r="IW356" s="15"/>
    </row>
    <row r="357" spans="1:257" ht="15.75">
      <c r="A357" s="101"/>
      <c r="B357" s="94"/>
      <c r="C357" s="92"/>
      <c r="D357" s="82">
        <v>2025</v>
      </c>
      <c r="E357" s="43">
        <f t="shared" si="45"/>
        <v>0</v>
      </c>
      <c r="F357" s="42">
        <v>0</v>
      </c>
      <c r="G357" s="51">
        <v>0</v>
      </c>
      <c r="H357" s="70">
        <v>0</v>
      </c>
      <c r="I357" s="42">
        <v>0</v>
      </c>
      <c r="J357" s="106"/>
      <c r="K357" s="93"/>
    </row>
    <row r="358" spans="1:257" ht="15.75">
      <c r="A358" s="101" t="s">
        <v>57</v>
      </c>
      <c r="B358" s="93" t="s">
        <v>58</v>
      </c>
      <c r="C358" s="90"/>
      <c r="D358" s="72" t="s">
        <v>15</v>
      </c>
      <c r="E358" s="61">
        <f>SUM(E359:E369)</f>
        <v>41843.1</v>
      </c>
      <c r="F358" s="51">
        <f>SUM(F359:F369)</f>
        <v>0</v>
      </c>
      <c r="G358" s="51">
        <f>SUM(G359:G369)</f>
        <v>0</v>
      </c>
      <c r="H358" s="70">
        <f>SUM(H359:H369)</f>
        <v>41822.1</v>
      </c>
      <c r="I358" s="51">
        <f>SUM(I359:I369)</f>
        <v>21</v>
      </c>
      <c r="J358" s="106"/>
      <c r="K358" s="93"/>
    </row>
    <row r="359" spans="1:257" ht="15.75">
      <c r="A359" s="101"/>
      <c r="B359" s="93"/>
      <c r="C359" s="91"/>
      <c r="D359" s="72">
        <v>2015</v>
      </c>
      <c r="E359" s="43">
        <f>SUM(F359:I359)</f>
        <v>1999.6</v>
      </c>
      <c r="F359" s="42">
        <v>0</v>
      </c>
      <c r="G359" s="42">
        <v>0</v>
      </c>
      <c r="H359" s="70">
        <v>1979</v>
      </c>
      <c r="I359" s="51">
        <v>20.6</v>
      </c>
      <c r="J359" s="106"/>
      <c r="K359" s="93"/>
    </row>
    <row r="360" spans="1:257" ht="15.75">
      <c r="A360" s="101"/>
      <c r="B360" s="93"/>
      <c r="C360" s="91"/>
      <c r="D360" s="72">
        <v>2016</v>
      </c>
      <c r="E360" s="43">
        <f t="shared" ref="E360:E369" si="46">SUM(F360:I360)</f>
        <v>1435.4</v>
      </c>
      <c r="F360" s="42">
        <v>0</v>
      </c>
      <c r="G360" s="42">
        <v>0</v>
      </c>
      <c r="H360" s="70">
        <v>1435</v>
      </c>
      <c r="I360" s="51">
        <v>0.4</v>
      </c>
      <c r="J360" s="106"/>
      <c r="K360" s="93"/>
    </row>
    <row r="361" spans="1:257" ht="15.75">
      <c r="A361" s="101"/>
      <c r="B361" s="93"/>
      <c r="C361" s="91"/>
      <c r="D361" s="72">
        <v>2017</v>
      </c>
      <c r="E361" s="43">
        <f t="shared" si="46"/>
        <v>1593.3</v>
      </c>
      <c r="F361" s="42">
        <v>0</v>
      </c>
      <c r="G361" s="42">
        <v>0</v>
      </c>
      <c r="H361" s="70">
        <v>1593.3</v>
      </c>
      <c r="I361" s="51">
        <v>0</v>
      </c>
      <c r="J361" s="106"/>
      <c r="K361" s="93"/>
    </row>
    <row r="362" spans="1:257" ht="15.75">
      <c r="A362" s="101"/>
      <c r="B362" s="93"/>
      <c r="C362" s="91"/>
      <c r="D362" s="72">
        <v>2018</v>
      </c>
      <c r="E362" s="43">
        <f t="shared" si="46"/>
        <v>1742</v>
      </c>
      <c r="F362" s="42">
        <v>0</v>
      </c>
      <c r="G362" s="42">
        <v>0</v>
      </c>
      <c r="H362" s="70">
        <v>1742</v>
      </c>
      <c r="I362" s="51">
        <v>0</v>
      </c>
      <c r="J362" s="106"/>
      <c r="K362" s="93"/>
    </row>
    <row r="363" spans="1:257" ht="15.75">
      <c r="A363" s="101"/>
      <c r="B363" s="93"/>
      <c r="C363" s="91"/>
      <c r="D363" s="72">
        <v>2019</v>
      </c>
      <c r="E363" s="43">
        <f t="shared" si="46"/>
        <v>4246.8</v>
      </c>
      <c r="F363" s="42">
        <v>0</v>
      </c>
      <c r="G363" s="42">
        <v>0</v>
      </c>
      <c r="H363" s="70">
        <f>4250-3.2</f>
        <v>4246.8</v>
      </c>
      <c r="I363" s="51">
        <v>0</v>
      </c>
      <c r="J363" s="106"/>
      <c r="K363" s="93"/>
    </row>
    <row r="364" spans="1:257" ht="15.75">
      <c r="A364" s="101"/>
      <c r="B364" s="93"/>
      <c r="C364" s="91"/>
      <c r="D364" s="72">
        <v>2020</v>
      </c>
      <c r="E364" s="43">
        <f t="shared" si="46"/>
        <v>4310</v>
      </c>
      <c r="F364" s="42">
        <v>0</v>
      </c>
      <c r="G364" s="42">
        <v>0</v>
      </c>
      <c r="H364" s="70">
        <f>4760-450</f>
        <v>4310</v>
      </c>
      <c r="I364" s="51">
        <v>0</v>
      </c>
      <c r="J364" s="106"/>
      <c r="K364" s="93"/>
    </row>
    <row r="365" spans="1:257" ht="15.75">
      <c r="A365" s="101"/>
      <c r="B365" s="93"/>
      <c r="C365" s="91"/>
      <c r="D365" s="72">
        <v>2021</v>
      </c>
      <c r="E365" s="43">
        <f t="shared" si="46"/>
        <v>4850</v>
      </c>
      <c r="F365" s="42">
        <v>0</v>
      </c>
      <c r="G365" s="42">
        <v>0</v>
      </c>
      <c r="H365" s="70">
        <f>4615+235</f>
        <v>4850</v>
      </c>
      <c r="I365" s="51">
        <v>0</v>
      </c>
      <c r="J365" s="106"/>
      <c r="K365" s="93"/>
    </row>
    <row r="366" spans="1:257" ht="15.75">
      <c r="A366" s="101"/>
      <c r="B366" s="94"/>
      <c r="C366" s="91"/>
      <c r="D366" s="72">
        <v>2022</v>
      </c>
      <c r="E366" s="43">
        <f t="shared" si="46"/>
        <v>5366.7</v>
      </c>
      <c r="F366" s="42">
        <v>0</v>
      </c>
      <c r="G366" s="42">
        <v>0</v>
      </c>
      <c r="H366" s="70">
        <v>5366.7</v>
      </c>
      <c r="I366" s="51">
        <v>0</v>
      </c>
      <c r="J366" s="106"/>
      <c r="K366" s="93"/>
    </row>
    <row r="367" spans="1:257" ht="15.75">
      <c r="A367" s="101"/>
      <c r="B367" s="94"/>
      <c r="C367" s="91"/>
      <c r="D367" s="72">
        <v>2023</v>
      </c>
      <c r="E367" s="43">
        <f t="shared" si="46"/>
        <v>5433.1</v>
      </c>
      <c r="F367" s="42">
        <v>0</v>
      </c>
      <c r="G367" s="42">
        <v>0</v>
      </c>
      <c r="H367" s="70">
        <v>5433.1</v>
      </c>
      <c r="I367" s="51">
        <v>0</v>
      </c>
      <c r="J367" s="106"/>
      <c r="K367" s="93"/>
    </row>
    <row r="368" spans="1:257" ht="15.75">
      <c r="A368" s="101"/>
      <c r="B368" s="94"/>
      <c r="C368" s="91"/>
      <c r="D368" s="82">
        <v>2024</v>
      </c>
      <c r="E368" s="43">
        <f t="shared" si="46"/>
        <v>5433.1</v>
      </c>
      <c r="F368" s="42">
        <v>0</v>
      </c>
      <c r="G368" s="42">
        <v>0</v>
      </c>
      <c r="H368" s="70">
        <v>5433.1</v>
      </c>
      <c r="I368" s="51">
        <v>0</v>
      </c>
      <c r="J368" s="106"/>
      <c r="K368" s="93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  <c r="AK368" s="15"/>
      <c r="AL368" s="15"/>
      <c r="AM368" s="15"/>
      <c r="AN368" s="15"/>
      <c r="AO368" s="15"/>
      <c r="AP368" s="15"/>
      <c r="AQ368" s="15"/>
      <c r="AR368" s="15"/>
      <c r="AS368" s="15"/>
      <c r="AT368" s="15"/>
      <c r="AU368" s="15"/>
      <c r="AV368" s="15"/>
      <c r="AW368" s="15"/>
      <c r="AX368" s="15"/>
      <c r="AY368" s="15"/>
      <c r="AZ368" s="15"/>
      <c r="BA368" s="15"/>
      <c r="BB368" s="15"/>
      <c r="BC368" s="15"/>
      <c r="BD368" s="15"/>
      <c r="BE368" s="15"/>
      <c r="BF368" s="15"/>
      <c r="BG368" s="15"/>
      <c r="BH368" s="15"/>
      <c r="BI368" s="15"/>
      <c r="BJ368" s="15"/>
      <c r="BK368" s="15"/>
      <c r="BL368" s="15"/>
      <c r="BM368" s="15"/>
      <c r="BN368" s="15"/>
      <c r="BO368" s="15"/>
      <c r="BP368" s="15"/>
      <c r="BQ368" s="15"/>
      <c r="BR368" s="15"/>
      <c r="BS368" s="15"/>
      <c r="BT368" s="15"/>
      <c r="BU368" s="15"/>
      <c r="BV368" s="15"/>
      <c r="BW368" s="15"/>
      <c r="BX368" s="15"/>
      <c r="BY368" s="15"/>
      <c r="BZ368" s="15"/>
      <c r="CA368" s="15"/>
      <c r="CB368" s="15"/>
      <c r="CC368" s="15"/>
      <c r="CD368" s="15"/>
      <c r="CE368" s="15"/>
      <c r="CF368" s="15"/>
      <c r="CG368" s="15"/>
      <c r="CH368" s="15"/>
      <c r="CI368" s="15"/>
      <c r="CJ368" s="15"/>
      <c r="CK368" s="15"/>
      <c r="CL368" s="15"/>
      <c r="CM368" s="15"/>
      <c r="CN368" s="15"/>
      <c r="CO368" s="15"/>
      <c r="CP368" s="15"/>
      <c r="CQ368" s="15"/>
      <c r="CR368" s="15"/>
      <c r="CS368" s="15"/>
      <c r="CT368" s="15"/>
      <c r="CU368" s="15"/>
      <c r="CV368" s="15"/>
      <c r="CW368" s="15"/>
      <c r="CX368" s="15"/>
      <c r="CY368" s="15"/>
      <c r="CZ368" s="15"/>
      <c r="DA368" s="15"/>
      <c r="DB368" s="15"/>
      <c r="DC368" s="15"/>
      <c r="DD368" s="15"/>
      <c r="DE368" s="15"/>
      <c r="DF368" s="15"/>
      <c r="DG368" s="15"/>
      <c r="DH368" s="15"/>
      <c r="DI368" s="15"/>
      <c r="DJ368" s="15"/>
      <c r="DK368" s="15"/>
      <c r="DL368" s="15"/>
      <c r="DM368" s="15"/>
      <c r="DN368" s="15"/>
      <c r="DO368" s="15"/>
      <c r="DP368" s="15"/>
      <c r="DQ368" s="15"/>
      <c r="DR368" s="15"/>
      <c r="DS368" s="15"/>
      <c r="DT368" s="15"/>
      <c r="DU368" s="15"/>
      <c r="DV368" s="15"/>
      <c r="DW368" s="15"/>
      <c r="DX368" s="15"/>
      <c r="DY368" s="15"/>
      <c r="DZ368" s="15"/>
      <c r="EA368" s="15"/>
      <c r="EB368" s="15"/>
      <c r="EC368" s="15"/>
      <c r="ED368" s="15"/>
      <c r="EE368" s="15"/>
      <c r="EF368" s="15"/>
      <c r="EG368" s="15"/>
      <c r="EH368" s="15"/>
      <c r="EI368" s="15"/>
      <c r="EJ368" s="15"/>
      <c r="EK368" s="15"/>
      <c r="EL368" s="15"/>
      <c r="EM368" s="15"/>
      <c r="EN368" s="15"/>
      <c r="EO368" s="15"/>
      <c r="EP368" s="15"/>
      <c r="EQ368" s="15"/>
      <c r="ER368" s="15"/>
      <c r="ES368" s="15"/>
      <c r="ET368" s="15"/>
      <c r="EU368" s="15"/>
      <c r="EV368" s="15"/>
      <c r="EW368" s="15"/>
      <c r="EX368" s="15"/>
      <c r="EY368" s="15"/>
      <c r="EZ368" s="15"/>
      <c r="FA368" s="15"/>
      <c r="FB368" s="15"/>
      <c r="FC368" s="15"/>
      <c r="FD368" s="15"/>
      <c r="FE368" s="15"/>
      <c r="FF368" s="15"/>
      <c r="FG368" s="15"/>
      <c r="FH368" s="15"/>
      <c r="FI368" s="15"/>
      <c r="FJ368" s="15"/>
      <c r="FK368" s="15"/>
      <c r="FL368" s="15"/>
      <c r="FM368" s="15"/>
      <c r="FN368" s="15"/>
      <c r="FO368" s="15"/>
      <c r="FP368" s="15"/>
      <c r="FQ368" s="15"/>
      <c r="FR368" s="15"/>
      <c r="FS368" s="15"/>
      <c r="FT368" s="15"/>
      <c r="FU368" s="15"/>
      <c r="FV368" s="15"/>
      <c r="FW368" s="15"/>
      <c r="FX368" s="15"/>
      <c r="FY368" s="15"/>
      <c r="FZ368" s="15"/>
      <c r="GA368" s="15"/>
      <c r="GB368" s="15"/>
      <c r="GC368" s="15"/>
      <c r="GD368" s="15"/>
      <c r="GE368" s="15"/>
      <c r="GF368" s="15"/>
      <c r="GG368" s="15"/>
      <c r="GH368" s="15"/>
      <c r="GI368" s="15"/>
      <c r="GJ368" s="15"/>
      <c r="GK368" s="15"/>
      <c r="GL368" s="15"/>
      <c r="GM368" s="15"/>
      <c r="GN368" s="15"/>
      <c r="GO368" s="15"/>
      <c r="GP368" s="15"/>
      <c r="GQ368" s="15"/>
      <c r="GR368" s="15"/>
      <c r="GS368" s="15"/>
      <c r="GT368" s="15"/>
      <c r="GU368" s="15"/>
      <c r="GV368" s="15"/>
      <c r="GW368" s="15"/>
      <c r="GX368" s="15"/>
      <c r="GY368" s="15"/>
      <c r="GZ368" s="15"/>
      <c r="HA368" s="15"/>
      <c r="HB368" s="15"/>
      <c r="HC368" s="15"/>
      <c r="HD368" s="15"/>
      <c r="HE368" s="15"/>
      <c r="HF368" s="15"/>
      <c r="HG368" s="15"/>
      <c r="HH368" s="15"/>
      <c r="HI368" s="15"/>
      <c r="HJ368" s="15"/>
      <c r="HK368" s="15"/>
      <c r="HL368" s="15"/>
      <c r="HM368" s="15"/>
      <c r="HN368" s="15"/>
      <c r="HO368" s="15"/>
      <c r="HP368" s="15"/>
      <c r="HQ368" s="15"/>
      <c r="HR368" s="15"/>
      <c r="HS368" s="15"/>
      <c r="HT368" s="15"/>
      <c r="HU368" s="15"/>
      <c r="HV368" s="15"/>
      <c r="HW368" s="15"/>
      <c r="HX368" s="15"/>
      <c r="HY368" s="15"/>
      <c r="HZ368" s="15"/>
      <c r="IA368" s="15"/>
      <c r="IB368" s="15"/>
      <c r="IC368" s="15"/>
      <c r="ID368" s="15"/>
      <c r="IE368" s="15"/>
      <c r="IF368" s="15"/>
      <c r="IG368" s="15"/>
      <c r="IH368" s="15"/>
      <c r="II368" s="15"/>
      <c r="IJ368" s="15"/>
      <c r="IK368" s="15"/>
      <c r="IL368" s="15"/>
      <c r="IM368" s="15"/>
      <c r="IN368" s="15"/>
      <c r="IO368" s="15"/>
      <c r="IP368" s="15"/>
      <c r="IQ368" s="15"/>
      <c r="IR368" s="15"/>
      <c r="IS368" s="15"/>
      <c r="IT368" s="15"/>
      <c r="IU368" s="15"/>
      <c r="IV368" s="15"/>
      <c r="IW368" s="15"/>
    </row>
    <row r="369" spans="1:257" ht="15.75">
      <c r="A369" s="101"/>
      <c r="B369" s="94"/>
      <c r="C369" s="92"/>
      <c r="D369" s="82">
        <v>2025</v>
      </c>
      <c r="E369" s="43">
        <f t="shared" si="46"/>
        <v>5433.1</v>
      </c>
      <c r="F369" s="42">
        <v>0</v>
      </c>
      <c r="G369" s="42">
        <v>0</v>
      </c>
      <c r="H369" s="70">
        <v>5433.1</v>
      </c>
      <c r="I369" s="51">
        <v>0</v>
      </c>
      <c r="J369" s="106"/>
      <c r="K369" s="93"/>
    </row>
    <row r="370" spans="1:257" ht="15.75">
      <c r="A370" s="101" t="s">
        <v>59</v>
      </c>
      <c r="B370" s="93" t="s">
        <v>60</v>
      </c>
      <c r="C370" s="93"/>
      <c r="D370" s="72" t="s">
        <v>15</v>
      </c>
      <c r="E370" s="61">
        <f>SUM(E371:E381)</f>
        <v>4016.3</v>
      </c>
      <c r="F370" s="42">
        <f>SUM(F371:F381)</f>
        <v>0</v>
      </c>
      <c r="G370" s="42">
        <f>SUM(G371:G381)</f>
        <v>2840.6</v>
      </c>
      <c r="H370" s="69">
        <f>SUM(H371:H381)</f>
        <v>1175.7</v>
      </c>
      <c r="I370" s="42">
        <f>SUM(I371:I381)</f>
        <v>0</v>
      </c>
      <c r="J370" s="106"/>
      <c r="K370" s="93"/>
    </row>
    <row r="371" spans="1:257" ht="15.75">
      <c r="A371" s="101"/>
      <c r="B371" s="93"/>
      <c r="C371" s="93"/>
      <c r="D371" s="72">
        <v>2015</v>
      </c>
      <c r="E371" s="43">
        <f>SUM(F371:I371)</f>
        <v>0</v>
      </c>
      <c r="F371" s="51">
        <v>0</v>
      </c>
      <c r="G371" s="51">
        <v>0</v>
      </c>
      <c r="H371" s="70">
        <v>0</v>
      </c>
      <c r="I371" s="51">
        <v>0</v>
      </c>
      <c r="J371" s="106"/>
      <c r="K371" s="93"/>
    </row>
    <row r="372" spans="1:257" ht="15.75">
      <c r="A372" s="101"/>
      <c r="B372" s="93"/>
      <c r="C372" s="93"/>
      <c r="D372" s="72">
        <v>2016</v>
      </c>
      <c r="E372" s="43">
        <f t="shared" ref="E372:E381" si="47">SUM(F372:I372)</f>
        <v>0</v>
      </c>
      <c r="F372" s="51">
        <v>0</v>
      </c>
      <c r="G372" s="51">
        <v>0</v>
      </c>
      <c r="H372" s="70">
        <v>0</v>
      </c>
      <c r="I372" s="51">
        <v>0</v>
      </c>
      <c r="J372" s="106"/>
      <c r="K372" s="93"/>
    </row>
    <row r="373" spans="1:257" ht="15.75">
      <c r="A373" s="101"/>
      <c r="B373" s="93"/>
      <c r="C373" s="93"/>
      <c r="D373" s="72">
        <v>2017</v>
      </c>
      <c r="E373" s="43">
        <f t="shared" si="47"/>
        <v>1703.3</v>
      </c>
      <c r="F373" s="51">
        <v>0</v>
      </c>
      <c r="G373" s="51">
        <v>1046.5999999999999</v>
      </c>
      <c r="H373" s="70">
        <v>656.7</v>
      </c>
      <c r="I373" s="51">
        <v>0</v>
      </c>
      <c r="J373" s="106"/>
      <c r="K373" s="93"/>
    </row>
    <row r="374" spans="1:257" ht="15.75">
      <c r="A374" s="101"/>
      <c r="B374" s="93"/>
      <c r="C374" s="93"/>
      <c r="D374" s="72">
        <v>2018</v>
      </c>
      <c r="E374" s="43">
        <f t="shared" si="47"/>
        <v>2313</v>
      </c>
      <c r="F374" s="51">
        <v>0</v>
      </c>
      <c r="G374" s="51">
        <v>1794</v>
      </c>
      <c r="H374" s="70">
        <v>519</v>
      </c>
      <c r="I374" s="51">
        <v>0</v>
      </c>
      <c r="J374" s="106"/>
      <c r="K374" s="93"/>
    </row>
    <row r="375" spans="1:257" ht="15.75">
      <c r="A375" s="101"/>
      <c r="B375" s="93"/>
      <c r="C375" s="93"/>
      <c r="D375" s="72">
        <v>2019</v>
      </c>
      <c r="E375" s="43">
        <f t="shared" si="47"/>
        <v>0</v>
      </c>
      <c r="F375" s="51">
        <v>0</v>
      </c>
      <c r="G375" s="51">
        <v>0</v>
      </c>
      <c r="H375" s="70">
        <v>0</v>
      </c>
      <c r="I375" s="51">
        <v>0</v>
      </c>
      <c r="J375" s="106"/>
      <c r="K375" s="93"/>
    </row>
    <row r="376" spans="1:257" ht="15.75">
      <c r="A376" s="101"/>
      <c r="B376" s="93"/>
      <c r="C376" s="93"/>
      <c r="D376" s="72">
        <v>2020</v>
      </c>
      <c r="E376" s="43">
        <f t="shared" si="47"/>
        <v>0</v>
      </c>
      <c r="F376" s="51">
        <v>0</v>
      </c>
      <c r="G376" s="51">
        <v>0</v>
      </c>
      <c r="H376" s="70">
        <v>0</v>
      </c>
      <c r="I376" s="51">
        <v>0</v>
      </c>
      <c r="J376" s="106"/>
      <c r="K376" s="93"/>
    </row>
    <row r="377" spans="1:257" ht="15.75">
      <c r="A377" s="101"/>
      <c r="B377" s="93"/>
      <c r="C377" s="93"/>
      <c r="D377" s="81">
        <v>2021</v>
      </c>
      <c r="E377" s="43">
        <f t="shared" si="47"/>
        <v>0</v>
      </c>
      <c r="F377" s="51">
        <v>0</v>
      </c>
      <c r="G377" s="51">
        <v>0</v>
      </c>
      <c r="H377" s="70">
        <v>0</v>
      </c>
      <c r="I377" s="51">
        <v>0</v>
      </c>
      <c r="J377" s="106"/>
      <c r="K377" s="93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  <c r="AK377" s="15"/>
      <c r="AL377" s="15"/>
      <c r="AM377" s="15"/>
      <c r="AN377" s="15"/>
      <c r="AO377" s="15"/>
      <c r="AP377" s="15"/>
      <c r="AQ377" s="15"/>
      <c r="AR377" s="15"/>
      <c r="AS377" s="15"/>
      <c r="AT377" s="15"/>
      <c r="AU377" s="15"/>
      <c r="AV377" s="15"/>
      <c r="AW377" s="15"/>
      <c r="AX377" s="15"/>
      <c r="AY377" s="15"/>
      <c r="AZ377" s="15"/>
      <c r="BA377" s="15"/>
      <c r="BB377" s="15"/>
      <c r="BC377" s="15"/>
      <c r="BD377" s="15"/>
      <c r="BE377" s="15"/>
      <c r="BF377" s="15"/>
      <c r="BG377" s="15"/>
      <c r="BH377" s="15"/>
      <c r="BI377" s="15"/>
      <c r="BJ377" s="15"/>
      <c r="BK377" s="15"/>
      <c r="BL377" s="15"/>
      <c r="BM377" s="15"/>
      <c r="BN377" s="15"/>
      <c r="BO377" s="15"/>
      <c r="BP377" s="15"/>
      <c r="BQ377" s="15"/>
      <c r="BR377" s="15"/>
      <c r="BS377" s="15"/>
      <c r="BT377" s="15"/>
      <c r="BU377" s="15"/>
      <c r="BV377" s="15"/>
      <c r="BW377" s="15"/>
      <c r="BX377" s="15"/>
      <c r="BY377" s="15"/>
      <c r="BZ377" s="15"/>
      <c r="CA377" s="15"/>
      <c r="CB377" s="15"/>
      <c r="CC377" s="15"/>
      <c r="CD377" s="15"/>
      <c r="CE377" s="15"/>
      <c r="CF377" s="15"/>
      <c r="CG377" s="15"/>
      <c r="CH377" s="15"/>
      <c r="CI377" s="15"/>
      <c r="CJ377" s="15"/>
      <c r="CK377" s="15"/>
      <c r="CL377" s="15"/>
      <c r="CM377" s="15"/>
      <c r="CN377" s="15"/>
      <c r="CO377" s="15"/>
      <c r="CP377" s="15"/>
      <c r="CQ377" s="15"/>
      <c r="CR377" s="15"/>
      <c r="CS377" s="15"/>
      <c r="CT377" s="15"/>
      <c r="CU377" s="15"/>
      <c r="CV377" s="15"/>
      <c r="CW377" s="15"/>
      <c r="CX377" s="15"/>
      <c r="CY377" s="15"/>
      <c r="CZ377" s="15"/>
      <c r="DA377" s="15"/>
      <c r="DB377" s="15"/>
      <c r="DC377" s="15"/>
      <c r="DD377" s="15"/>
      <c r="DE377" s="15"/>
      <c r="DF377" s="15"/>
      <c r="DG377" s="15"/>
      <c r="DH377" s="15"/>
      <c r="DI377" s="15"/>
      <c r="DJ377" s="15"/>
      <c r="DK377" s="15"/>
      <c r="DL377" s="15"/>
      <c r="DM377" s="15"/>
      <c r="DN377" s="15"/>
      <c r="DO377" s="15"/>
      <c r="DP377" s="15"/>
      <c r="DQ377" s="15"/>
      <c r="DR377" s="15"/>
      <c r="DS377" s="15"/>
      <c r="DT377" s="15"/>
      <c r="DU377" s="15"/>
      <c r="DV377" s="15"/>
      <c r="DW377" s="15"/>
      <c r="DX377" s="15"/>
      <c r="DY377" s="15"/>
      <c r="DZ377" s="15"/>
      <c r="EA377" s="15"/>
      <c r="EB377" s="15"/>
      <c r="EC377" s="15"/>
      <c r="ED377" s="15"/>
      <c r="EE377" s="15"/>
      <c r="EF377" s="15"/>
      <c r="EG377" s="15"/>
      <c r="EH377" s="15"/>
      <c r="EI377" s="15"/>
      <c r="EJ377" s="15"/>
      <c r="EK377" s="15"/>
      <c r="EL377" s="15"/>
      <c r="EM377" s="15"/>
      <c r="EN377" s="15"/>
      <c r="EO377" s="15"/>
      <c r="EP377" s="15"/>
      <c r="EQ377" s="15"/>
      <c r="ER377" s="15"/>
      <c r="ES377" s="15"/>
      <c r="ET377" s="15"/>
      <c r="EU377" s="15"/>
      <c r="EV377" s="15"/>
      <c r="EW377" s="15"/>
      <c r="EX377" s="15"/>
      <c r="EY377" s="15"/>
      <c r="EZ377" s="15"/>
      <c r="FA377" s="15"/>
      <c r="FB377" s="15"/>
      <c r="FC377" s="15"/>
      <c r="FD377" s="15"/>
      <c r="FE377" s="15"/>
      <c r="FF377" s="15"/>
      <c r="FG377" s="15"/>
      <c r="FH377" s="15"/>
      <c r="FI377" s="15"/>
      <c r="FJ377" s="15"/>
      <c r="FK377" s="15"/>
      <c r="FL377" s="15"/>
      <c r="FM377" s="15"/>
      <c r="FN377" s="15"/>
      <c r="FO377" s="15"/>
      <c r="FP377" s="15"/>
      <c r="FQ377" s="15"/>
      <c r="FR377" s="15"/>
      <c r="FS377" s="15"/>
      <c r="FT377" s="15"/>
      <c r="FU377" s="15"/>
      <c r="FV377" s="15"/>
      <c r="FW377" s="15"/>
      <c r="FX377" s="15"/>
      <c r="FY377" s="15"/>
      <c r="FZ377" s="15"/>
      <c r="GA377" s="15"/>
      <c r="GB377" s="15"/>
      <c r="GC377" s="15"/>
      <c r="GD377" s="15"/>
      <c r="GE377" s="15"/>
      <c r="GF377" s="15"/>
      <c r="GG377" s="15"/>
      <c r="GH377" s="15"/>
      <c r="GI377" s="15"/>
      <c r="GJ377" s="15"/>
      <c r="GK377" s="15"/>
      <c r="GL377" s="15"/>
      <c r="GM377" s="15"/>
      <c r="GN377" s="15"/>
      <c r="GO377" s="15"/>
      <c r="GP377" s="15"/>
      <c r="GQ377" s="15"/>
      <c r="GR377" s="15"/>
      <c r="GS377" s="15"/>
      <c r="GT377" s="15"/>
      <c r="GU377" s="15"/>
      <c r="GV377" s="15"/>
      <c r="GW377" s="15"/>
      <c r="GX377" s="15"/>
      <c r="GY377" s="15"/>
      <c r="GZ377" s="15"/>
      <c r="HA377" s="15"/>
      <c r="HB377" s="15"/>
      <c r="HC377" s="15"/>
      <c r="HD377" s="15"/>
      <c r="HE377" s="15"/>
      <c r="HF377" s="15"/>
      <c r="HG377" s="15"/>
      <c r="HH377" s="15"/>
      <c r="HI377" s="15"/>
      <c r="HJ377" s="15"/>
      <c r="HK377" s="15"/>
      <c r="HL377" s="15"/>
      <c r="HM377" s="15"/>
      <c r="HN377" s="15"/>
      <c r="HO377" s="15"/>
      <c r="HP377" s="15"/>
      <c r="HQ377" s="15"/>
      <c r="HR377" s="15"/>
      <c r="HS377" s="15"/>
      <c r="HT377" s="15"/>
      <c r="HU377" s="15"/>
      <c r="HV377" s="15"/>
      <c r="HW377" s="15"/>
      <c r="HX377" s="15"/>
      <c r="HY377" s="15"/>
      <c r="HZ377" s="15"/>
      <c r="IA377" s="15"/>
      <c r="IB377" s="15"/>
      <c r="IC377" s="15"/>
      <c r="ID377" s="15"/>
      <c r="IE377" s="15"/>
      <c r="IF377" s="15"/>
      <c r="IG377" s="15"/>
      <c r="IH377" s="15"/>
      <c r="II377" s="15"/>
      <c r="IJ377" s="15"/>
      <c r="IK377" s="15"/>
      <c r="IL377" s="15"/>
      <c r="IM377" s="15"/>
      <c r="IN377" s="15"/>
      <c r="IO377" s="15"/>
      <c r="IP377" s="15"/>
      <c r="IQ377" s="15"/>
      <c r="IR377" s="15"/>
      <c r="IS377" s="15"/>
      <c r="IT377" s="15"/>
      <c r="IU377" s="15"/>
      <c r="IV377" s="15"/>
      <c r="IW377" s="15"/>
    </row>
    <row r="378" spans="1:257" ht="15.75">
      <c r="A378" s="101"/>
      <c r="B378" s="93"/>
      <c r="C378" s="93"/>
      <c r="D378" s="81">
        <v>2022</v>
      </c>
      <c r="E378" s="43">
        <f t="shared" si="47"/>
        <v>0</v>
      </c>
      <c r="F378" s="51">
        <v>0</v>
      </c>
      <c r="G378" s="51">
        <v>0</v>
      </c>
      <c r="H378" s="70">
        <v>0</v>
      </c>
      <c r="I378" s="51">
        <v>0</v>
      </c>
      <c r="J378" s="106"/>
      <c r="K378" s="93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/>
      <c r="AN378" s="15"/>
      <c r="AO378" s="15"/>
      <c r="AP378" s="15"/>
      <c r="AQ378" s="15"/>
      <c r="AR378" s="15"/>
      <c r="AS378" s="15"/>
      <c r="AT378" s="15"/>
      <c r="AU378" s="15"/>
      <c r="AV378" s="15"/>
      <c r="AW378" s="15"/>
      <c r="AX378" s="15"/>
      <c r="AY378" s="15"/>
      <c r="AZ378" s="15"/>
      <c r="BA378" s="15"/>
      <c r="BB378" s="15"/>
      <c r="BC378" s="15"/>
      <c r="BD378" s="15"/>
      <c r="BE378" s="15"/>
      <c r="BF378" s="15"/>
      <c r="BG378" s="15"/>
      <c r="BH378" s="15"/>
      <c r="BI378" s="15"/>
      <c r="BJ378" s="15"/>
      <c r="BK378" s="15"/>
      <c r="BL378" s="15"/>
      <c r="BM378" s="15"/>
      <c r="BN378" s="15"/>
      <c r="BO378" s="15"/>
      <c r="BP378" s="15"/>
      <c r="BQ378" s="15"/>
      <c r="BR378" s="15"/>
      <c r="BS378" s="15"/>
      <c r="BT378" s="15"/>
      <c r="BU378" s="15"/>
      <c r="BV378" s="15"/>
      <c r="BW378" s="15"/>
      <c r="BX378" s="15"/>
      <c r="BY378" s="15"/>
      <c r="BZ378" s="15"/>
      <c r="CA378" s="15"/>
      <c r="CB378" s="15"/>
      <c r="CC378" s="15"/>
      <c r="CD378" s="15"/>
      <c r="CE378" s="15"/>
      <c r="CF378" s="15"/>
      <c r="CG378" s="15"/>
      <c r="CH378" s="15"/>
      <c r="CI378" s="15"/>
      <c r="CJ378" s="15"/>
      <c r="CK378" s="15"/>
      <c r="CL378" s="15"/>
      <c r="CM378" s="15"/>
      <c r="CN378" s="15"/>
      <c r="CO378" s="15"/>
      <c r="CP378" s="15"/>
      <c r="CQ378" s="15"/>
      <c r="CR378" s="15"/>
      <c r="CS378" s="15"/>
      <c r="CT378" s="15"/>
      <c r="CU378" s="15"/>
      <c r="CV378" s="15"/>
      <c r="CW378" s="15"/>
      <c r="CX378" s="15"/>
      <c r="CY378" s="15"/>
      <c r="CZ378" s="15"/>
      <c r="DA378" s="15"/>
      <c r="DB378" s="15"/>
      <c r="DC378" s="15"/>
      <c r="DD378" s="15"/>
      <c r="DE378" s="15"/>
      <c r="DF378" s="15"/>
      <c r="DG378" s="15"/>
      <c r="DH378" s="15"/>
      <c r="DI378" s="15"/>
      <c r="DJ378" s="15"/>
      <c r="DK378" s="15"/>
      <c r="DL378" s="15"/>
      <c r="DM378" s="15"/>
      <c r="DN378" s="15"/>
      <c r="DO378" s="15"/>
      <c r="DP378" s="15"/>
      <c r="DQ378" s="15"/>
      <c r="DR378" s="15"/>
      <c r="DS378" s="15"/>
      <c r="DT378" s="15"/>
      <c r="DU378" s="15"/>
      <c r="DV378" s="15"/>
      <c r="DW378" s="15"/>
      <c r="DX378" s="15"/>
      <c r="DY378" s="15"/>
      <c r="DZ378" s="15"/>
      <c r="EA378" s="15"/>
      <c r="EB378" s="15"/>
      <c r="EC378" s="15"/>
      <c r="ED378" s="15"/>
      <c r="EE378" s="15"/>
      <c r="EF378" s="15"/>
      <c r="EG378" s="15"/>
      <c r="EH378" s="15"/>
      <c r="EI378" s="15"/>
      <c r="EJ378" s="15"/>
      <c r="EK378" s="15"/>
      <c r="EL378" s="15"/>
      <c r="EM378" s="15"/>
      <c r="EN378" s="15"/>
      <c r="EO378" s="15"/>
      <c r="EP378" s="15"/>
      <c r="EQ378" s="15"/>
      <c r="ER378" s="15"/>
      <c r="ES378" s="15"/>
      <c r="ET378" s="15"/>
      <c r="EU378" s="15"/>
      <c r="EV378" s="15"/>
      <c r="EW378" s="15"/>
      <c r="EX378" s="15"/>
      <c r="EY378" s="15"/>
      <c r="EZ378" s="15"/>
      <c r="FA378" s="15"/>
      <c r="FB378" s="15"/>
      <c r="FC378" s="15"/>
      <c r="FD378" s="15"/>
      <c r="FE378" s="15"/>
      <c r="FF378" s="15"/>
      <c r="FG378" s="15"/>
      <c r="FH378" s="15"/>
      <c r="FI378" s="15"/>
      <c r="FJ378" s="15"/>
      <c r="FK378" s="15"/>
      <c r="FL378" s="15"/>
      <c r="FM378" s="15"/>
      <c r="FN378" s="15"/>
      <c r="FO378" s="15"/>
      <c r="FP378" s="15"/>
      <c r="FQ378" s="15"/>
      <c r="FR378" s="15"/>
      <c r="FS378" s="15"/>
      <c r="FT378" s="15"/>
      <c r="FU378" s="15"/>
      <c r="FV378" s="15"/>
      <c r="FW378" s="15"/>
      <c r="FX378" s="15"/>
      <c r="FY378" s="15"/>
      <c r="FZ378" s="15"/>
      <c r="GA378" s="15"/>
      <c r="GB378" s="15"/>
      <c r="GC378" s="15"/>
      <c r="GD378" s="15"/>
      <c r="GE378" s="15"/>
      <c r="GF378" s="15"/>
      <c r="GG378" s="15"/>
      <c r="GH378" s="15"/>
      <c r="GI378" s="15"/>
      <c r="GJ378" s="15"/>
      <c r="GK378" s="15"/>
      <c r="GL378" s="15"/>
      <c r="GM378" s="15"/>
      <c r="GN378" s="15"/>
      <c r="GO378" s="15"/>
      <c r="GP378" s="15"/>
      <c r="GQ378" s="15"/>
      <c r="GR378" s="15"/>
      <c r="GS378" s="15"/>
      <c r="GT378" s="15"/>
      <c r="GU378" s="15"/>
      <c r="GV378" s="15"/>
      <c r="GW378" s="15"/>
      <c r="GX378" s="15"/>
      <c r="GY378" s="15"/>
      <c r="GZ378" s="15"/>
      <c r="HA378" s="15"/>
      <c r="HB378" s="15"/>
      <c r="HC378" s="15"/>
      <c r="HD378" s="15"/>
      <c r="HE378" s="15"/>
      <c r="HF378" s="15"/>
      <c r="HG378" s="15"/>
      <c r="HH378" s="15"/>
      <c r="HI378" s="15"/>
      <c r="HJ378" s="15"/>
      <c r="HK378" s="15"/>
      <c r="HL378" s="15"/>
      <c r="HM378" s="15"/>
      <c r="HN378" s="15"/>
      <c r="HO378" s="15"/>
      <c r="HP378" s="15"/>
      <c r="HQ378" s="15"/>
      <c r="HR378" s="15"/>
      <c r="HS378" s="15"/>
      <c r="HT378" s="15"/>
      <c r="HU378" s="15"/>
      <c r="HV378" s="15"/>
      <c r="HW378" s="15"/>
      <c r="HX378" s="15"/>
      <c r="HY378" s="15"/>
      <c r="HZ378" s="15"/>
      <c r="IA378" s="15"/>
      <c r="IB378" s="15"/>
      <c r="IC378" s="15"/>
      <c r="ID378" s="15"/>
      <c r="IE378" s="15"/>
      <c r="IF378" s="15"/>
      <c r="IG378" s="15"/>
      <c r="IH378" s="15"/>
      <c r="II378" s="15"/>
      <c r="IJ378" s="15"/>
      <c r="IK378" s="15"/>
      <c r="IL378" s="15"/>
      <c r="IM378" s="15"/>
      <c r="IN378" s="15"/>
      <c r="IO378" s="15"/>
      <c r="IP378" s="15"/>
      <c r="IQ378" s="15"/>
      <c r="IR378" s="15"/>
      <c r="IS378" s="15"/>
      <c r="IT378" s="15"/>
      <c r="IU378" s="15"/>
      <c r="IV378" s="15"/>
      <c r="IW378" s="15"/>
    </row>
    <row r="379" spans="1:257" ht="15.75">
      <c r="A379" s="101"/>
      <c r="B379" s="93"/>
      <c r="C379" s="93"/>
      <c r="D379" s="81">
        <v>2023</v>
      </c>
      <c r="E379" s="43">
        <f t="shared" si="47"/>
        <v>0</v>
      </c>
      <c r="F379" s="51">
        <v>0</v>
      </c>
      <c r="G379" s="51">
        <v>0</v>
      </c>
      <c r="H379" s="70">
        <v>0</v>
      </c>
      <c r="I379" s="51">
        <v>0</v>
      </c>
      <c r="J379" s="106"/>
      <c r="K379" s="93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  <c r="AK379" s="15"/>
      <c r="AL379" s="15"/>
      <c r="AM379" s="15"/>
      <c r="AN379" s="15"/>
      <c r="AO379" s="15"/>
      <c r="AP379" s="15"/>
      <c r="AQ379" s="15"/>
      <c r="AR379" s="15"/>
      <c r="AS379" s="15"/>
      <c r="AT379" s="15"/>
      <c r="AU379" s="15"/>
      <c r="AV379" s="15"/>
      <c r="AW379" s="15"/>
      <c r="AX379" s="15"/>
      <c r="AY379" s="15"/>
      <c r="AZ379" s="15"/>
      <c r="BA379" s="15"/>
      <c r="BB379" s="15"/>
      <c r="BC379" s="15"/>
      <c r="BD379" s="15"/>
      <c r="BE379" s="15"/>
      <c r="BF379" s="15"/>
      <c r="BG379" s="15"/>
      <c r="BH379" s="15"/>
      <c r="BI379" s="15"/>
      <c r="BJ379" s="15"/>
      <c r="BK379" s="15"/>
      <c r="BL379" s="15"/>
      <c r="BM379" s="15"/>
      <c r="BN379" s="15"/>
      <c r="BO379" s="15"/>
      <c r="BP379" s="15"/>
      <c r="BQ379" s="15"/>
      <c r="BR379" s="15"/>
      <c r="BS379" s="15"/>
      <c r="BT379" s="15"/>
      <c r="BU379" s="15"/>
      <c r="BV379" s="15"/>
      <c r="BW379" s="15"/>
      <c r="BX379" s="15"/>
      <c r="BY379" s="15"/>
      <c r="BZ379" s="15"/>
      <c r="CA379" s="15"/>
      <c r="CB379" s="15"/>
      <c r="CC379" s="15"/>
      <c r="CD379" s="15"/>
      <c r="CE379" s="15"/>
      <c r="CF379" s="15"/>
      <c r="CG379" s="15"/>
      <c r="CH379" s="15"/>
      <c r="CI379" s="15"/>
      <c r="CJ379" s="15"/>
      <c r="CK379" s="15"/>
      <c r="CL379" s="15"/>
      <c r="CM379" s="15"/>
      <c r="CN379" s="15"/>
      <c r="CO379" s="15"/>
      <c r="CP379" s="15"/>
      <c r="CQ379" s="15"/>
      <c r="CR379" s="15"/>
      <c r="CS379" s="15"/>
      <c r="CT379" s="15"/>
      <c r="CU379" s="15"/>
      <c r="CV379" s="15"/>
      <c r="CW379" s="15"/>
      <c r="CX379" s="15"/>
      <c r="CY379" s="15"/>
      <c r="CZ379" s="15"/>
      <c r="DA379" s="15"/>
      <c r="DB379" s="15"/>
      <c r="DC379" s="15"/>
      <c r="DD379" s="15"/>
      <c r="DE379" s="15"/>
      <c r="DF379" s="15"/>
      <c r="DG379" s="15"/>
      <c r="DH379" s="15"/>
      <c r="DI379" s="15"/>
      <c r="DJ379" s="15"/>
      <c r="DK379" s="15"/>
      <c r="DL379" s="15"/>
      <c r="DM379" s="15"/>
      <c r="DN379" s="15"/>
      <c r="DO379" s="15"/>
      <c r="DP379" s="15"/>
      <c r="DQ379" s="15"/>
      <c r="DR379" s="15"/>
      <c r="DS379" s="15"/>
      <c r="DT379" s="15"/>
      <c r="DU379" s="15"/>
      <c r="DV379" s="15"/>
      <c r="DW379" s="15"/>
      <c r="DX379" s="15"/>
      <c r="DY379" s="15"/>
      <c r="DZ379" s="15"/>
      <c r="EA379" s="15"/>
      <c r="EB379" s="15"/>
      <c r="EC379" s="15"/>
      <c r="ED379" s="15"/>
      <c r="EE379" s="15"/>
      <c r="EF379" s="15"/>
      <c r="EG379" s="15"/>
      <c r="EH379" s="15"/>
      <c r="EI379" s="15"/>
      <c r="EJ379" s="15"/>
      <c r="EK379" s="15"/>
      <c r="EL379" s="15"/>
      <c r="EM379" s="15"/>
      <c r="EN379" s="15"/>
      <c r="EO379" s="15"/>
      <c r="EP379" s="15"/>
      <c r="EQ379" s="15"/>
      <c r="ER379" s="15"/>
      <c r="ES379" s="15"/>
      <c r="ET379" s="15"/>
      <c r="EU379" s="15"/>
      <c r="EV379" s="15"/>
      <c r="EW379" s="15"/>
      <c r="EX379" s="15"/>
      <c r="EY379" s="15"/>
      <c r="EZ379" s="15"/>
      <c r="FA379" s="15"/>
      <c r="FB379" s="15"/>
      <c r="FC379" s="15"/>
      <c r="FD379" s="15"/>
      <c r="FE379" s="15"/>
      <c r="FF379" s="15"/>
      <c r="FG379" s="15"/>
      <c r="FH379" s="15"/>
      <c r="FI379" s="15"/>
      <c r="FJ379" s="15"/>
      <c r="FK379" s="15"/>
      <c r="FL379" s="15"/>
      <c r="FM379" s="15"/>
      <c r="FN379" s="15"/>
      <c r="FO379" s="15"/>
      <c r="FP379" s="15"/>
      <c r="FQ379" s="15"/>
      <c r="FR379" s="15"/>
      <c r="FS379" s="15"/>
      <c r="FT379" s="15"/>
      <c r="FU379" s="15"/>
      <c r="FV379" s="15"/>
      <c r="FW379" s="15"/>
      <c r="FX379" s="15"/>
      <c r="FY379" s="15"/>
      <c r="FZ379" s="15"/>
      <c r="GA379" s="15"/>
      <c r="GB379" s="15"/>
      <c r="GC379" s="15"/>
      <c r="GD379" s="15"/>
      <c r="GE379" s="15"/>
      <c r="GF379" s="15"/>
      <c r="GG379" s="15"/>
      <c r="GH379" s="15"/>
      <c r="GI379" s="15"/>
      <c r="GJ379" s="15"/>
      <c r="GK379" s="15"/>
      <c r="GL379" s="15"/>
      <c r="GM379" s="15"/>
      <c r="GN379" s="15"/>
      <c r="GO379" s="15"/>
      <c r="GP379" s="15"/>
      <c r="GQ379" s="15"/>
      <c r="GR379" s="15"/>
      <c r="GS379" s="15"/>
      <c r="GT379" s="15"/>
      <c r="GU379" s="15"/>
      <c r="GV379" s="15"/>
      <c r="GW379" s="15"/>
      <c r="GX379" s="15"/>
      <c r="GY379" s="15"/>
      <c r="GZ379" s="15"/>
      <c r="HA379" s="15"/>
      <c r="HB379" s="15"/>
      <c r="HC379" s="15"/>
      <c r="HD379" s="15"/>
      <c r="HE379" s="15"/>
      <c r="HF379" s="15"/>
      <c r="HG379" s="15"/>
      <c r="HH379" s="15"/>
      <c r="HI379" s="15"/>
      <c r="HJ379" s="15"/>
      <c r="HK379" s="15"/>
      <c r="HL379" s="15"/>
      <c r="HM379" s="15"/>
      <c r="HN379" s="15"/>
      <c r="HO379" s="15"/>
      <c r="HP379" s="15"/>
      <c r="HQ379" s="15"/>
      <c r="HR379" s="15"/>
      <c r="HS379" s="15"/>
      <c r="HT379" s="15"/>
      <c r="HU379" s="15"/>
      <c r="HV379" s="15"/>
      <c r="HW379" s="15"/>
      <c r="HX379" s="15"/>
      <c r="HY379" s="15"/>
      <c r="HZ379" s="15"/>
      <c r="IA379" s="15"/>
      <c r="IB379" s="15"/>
      <c r="IC379" s="15"/>
      <c r="ID379" s="15"/>
      <c r="IE379" s="15"/>
      <c r="IF379" s="15"/>
      <c r="IG379" s="15"/>
      <c r="IH379" s="15"/>
      <c r="II379" s="15"/>
      <c r="IJ379" s="15"/>
      <c r="IK379" s="15"/>
      <c r="IL379" s="15"/>
      <c r="IM379" s="15"/>
      <c r="IN379" s="15"/>
      <c r="IO379" s="15"/>
      <c r="IP379" s="15"/>
      <c r="IQ379" s="15"/>
      <c r="IR379" s="15"/>
      <c r="IS379" s="15"/>
      <c r="IT379" s="15"/>
      <c r="IU379" s="15"/>
      <c r="IV379" s="15"/>
      <c r="IW379" s="15"/>
    </row>
    <row r="380" spans="1:257" ht="15.75">
      <c r="A380" s="101"/>
      <c r="B380" s="93"/>
      <c r="C380" s="93"/>
      <c r="D380" s="81">
        <v>2024</v>
      </c>
      <c r="E380" s="43">
        <f t="shared" si="47"/>
        <v>0</v>
      </c>
      <c r="F380" s="51">
        <v>0</v>
      </c>
      <c r="G380" s="51">
        <v>0</v>
      </c>
      <c r="H380" s="70">
        <v>0</v>
      </c>
      <c r="I380" s="51">
        <v>0</v>
      </c>
      <c r="J380" s="106"/>
      <c r="K380" s="93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  <c r="AK380" s="15"/>
      <c r="AL380" s="15"/>
      <c r="AM380" s="15"/>
      <c r="AN380" s="15"/>
      <c r="AO380" s="15"/>
      <c r="AP380" s="15"/>
      <c r="AQ380" s="15"/>
      <c r="AR380" s="15"/>
      <c r="AS380" s="15"/>
      <c r="AT380" s="15"/>
      <c r="AU380" s="15"/>
      <c r="AV380" s="15"/>
      <c r="AW380" s="15"/>
      <c r="AX380" s="15"/>
      <c r="AY380" s="15"/>
      <c r="AZ380" s="15"/>
      <c r="BA380" s="15"/>
      <c r="BB380" s="15"/>
      <c r="BC380" s="15"/>
      <c r="BD380" s="15"/>
      <c r="BE380" s="15"/>
      <c r="BF380" s="15"/>
      <c r="BG380" s="15"/>
      <c r="BH380" s="15"/>
      <c r="BI380" s="15"/>
      <c r="BJ380" s="15"/>
      <c r="BK380" s="15"/>
      <c r="BL380" s="15"/>
      <c r="BM380" s="15"/>
      <c r="BN380" s="15"/>
      <c r="BO380" s="15"/>
      <c r="BP380" s="15"/>
      <c r="BQ380" s="15"/>
      <c r="BR380" s="15"/>
      <c r="BS380" s="15"/>
      <c r="BT380" s="15"/>
      <c r="BU380" s="15"/>
      <c r="BV380" s="15"/>
      <c r="BW380" s="15"/>
      <c r="BX380" s="15"/>
      <c r="BY380" s="15"/>
      <c r="BZ380" s="15"/>
      <c r="CA380" s="15"/>
      <c r="CB380" s="15"/>
      <c r="CC380" s="15"/>
      <c r="CD380" s="15"/>
      <c r="CE380" s="15"/>
      <c r="CF380" s="15"/>
      <c r="CG380" s="15"/>
      <c r="CH380" s="15"/>
      <c r="CI380" s="15"/>
      <c r="CJ380" s="15"/>
      <c r="CK380" s="15"/>
      <c r="CL380" s="15"/>
      <c r="CM380" s="15"/>
      <c r="CN380" s="15"/>
      <c r="CO380" s="15"/>
      <c r="CP380" s="15"/>
      <c r="CQ380" s="15"/>
      <c r="CR380" s="15"/>
      <c r="CS380" s="15"/>
      <c r="CT380" s="15"/>
      <c r="CU380" s="15"/>
      <c r="CV380" s="15"/>
      <c r="CW380" s="15"/>
      <c r="CX380" s="15"/>
      <c r="CY380" s="15"/>
      <c r="CZ380" s="15"/>
      <c r="DA380" s="15"/>
      <c r="DB380" s="15"/>
      <c r="DC380" s="15"/>
      <c r="DD380" s="15"/>
      <c r="DE380" s="15"/>
      <c r="DF380" s="15"/>
      <c r="DG380" s="15"/>
      <c r="DH380" s="15"/>
      <c r="DI380" s="15"/>
      <c r="DJ380" s="15"/>
      <c r="DK380" s="15"/>
      <c r="DL380" s="15"/>
      <c r="DM380" s="15"/>
      <c r="DN380" s="15"/>
      <c r="DO380" s="15"/>
      <c r="DP380" s="15"/>
      <c r="DQ380" s="15"/>
      <c r="DR380" s="15"/>
      <c r="DS380" s="15"/>
      <c r="DT380" s="15"/>
      <c r="DU380" s="15"/>
      <c r="DV380" s="15"/>
      <c r="DW380" s="15"/>
      <c r="DX380" s="15"/>
      <c r="DY380" s="15"/>
      <c r="DZ380" s="15"/>
      <c r="EA380" s="15"/>
      <c r="EB380" s="15"/>
      <c r="EC380" s="15"/>
      <c r="ED380" s="15"/>
      <c r="EE380" s="15"/>
      <c r="EF380" s="15"/>
      <c r="EG380" s="15"/>
      <c r="EH380" s="15"/>
      <c r="EI380" s="15"/>
      <c r="EJ380" s="15"/>
      <c r="EK380" s="15"/>
      <c r="EL380" s="15"/>
      <c r="EM380" s="15"/>
      <c r="EN380" s="15"/>
      <c r="EO380" s="15"/>
      <c r="EP380" s="15"/>
      <c r="EQ380" s="15"/>
      <c r="ER380" s="15"/>
      <c r="ES380" s="15"/>
      <c r="ET380" s="15"/>
      <c r="EU380" s="15"/>
      <c r="EV380" s="15"/>
      <c r="EW380" s="15"/>
      <c r="EX380" s="15"/>
      <c r="EY380" s="15"/>
      <c r="EZ380" s="15"/>
      <c r="FA380" s="15"/>
      <c r="FB380" s="15"/>
      <c r="FC380" s="15"/>
      <c r="FD380" s="15"/>
      <c r="FE380" s="15"/>
      <c r="FF380" s="15"/>
      <c r="FG380" s="15"/>
      <c r="FH380" s="15"/>
      <c r="FI380" s="15"/>
      <c r="FJ380" s="15"/>
      <c r="FK380" s="15"/>
      <c r="FL380" s="15"/>
      <c r="FM380" s="15"/>
      <c r="FN380" s="15"/>
      <c r="FO380" s="15"/>
      <c r="FP380" s="15"/>
      <c r="FQ380" s="15"/>
      <c r="FR380" s="15"/>
      <c r="FS380" s="15"/>
      <c r="FT380" s="15"/>
      <c r="FU380" s="15"/>
      <c r="FV380" s="15"/>
      <c r="FW380" s="15"/>
      <c r="FX380" s="15"/>
      <c r="FY380" s="15"/>
      <c r="FZ380" s="15"/>
      <c r="GA380" s="15"/>
      <c r="GB380" s="15"/>
      <c r="GC380" s="15"/>
      <c r="GD380" s="15"/>
      <c r="GE380" s="15"/>
      <c r="GF380" s="15"/>
      <c r="GG380" s="15"/>
      <c r="GH380" s="15"/>
      <c r="GI380" s="15"/>
      <c r="GJ380" s="15"/>
      <c r="GK380" s="15"/>
      <c r="GL380" s="15"/>
      <c r="GM380" s="15"/>
      <c r="GN380" s="15"/>
      <c r="GO380" s="15"/>
      <c r="GP380" s="15"/>
      <c r="GQ380" s="15"/>
      <c r="GR380" s="15"/>
      <c r="GS380" s="15"/>
      <c r="GT380" s="15"/>
      <c r="GU380" s="15"/>
      <c r="GV380" s="15"/>
      <c r="GW380" s="15"/>
      <c r="GX380" s="15"/>
      <c r="GY380" s="15"/>
      <c r="GZ380" s="15"/>
      <c r="HA380" s="15"/>
      <c r="HB380" s="15"/>
      <c r="HC380" s="15"/>
      <c r="HD380" s="15"/>
      <c r="HE380" s="15"/>
      <c r="HF380" s="15"/>
      <c r="HG380" s="15"/>
      <c r="HH380" s="15"/>
      <c r="HI380" s="15"/>
      <c r="HJ380" s="15"/>
      <c r="HK380" s="15"/>
      <c r="HL380" s="15"/>
      <c r="HM380" s="15"/>
      <c r="HN380" s="15"/>
      <c r="HO380" s="15"/>
      <c r="HP380" s="15"/>
      <c r="HQ380" s="15"/>
      <c r="HR380" s="15"/>
      <c r="HS380" s="15"/>
      <c r="HT380" s="15"/>
      <c r="HU380" s="15"/>
      <c r="HV380" s="15"/>
      <c r="HW380" s="15"/>
      <c r="HX380" s="15"/>
      <c r="HY380" s="15"/>
      <c r="HZ380" s="15"/>
      <c r="IA380" s="15"/>
      <c r="IB380" s="15"/>
      <c r="IC380" s="15"/>
      <c r="ID380" s="15"/>
      <c r="IE380" s="15"/>
      <c r="IF380" s="15"/>
      <c r="IG380" s="15"/>
      <c r="IH380" s="15"/>
      <c r="II380" s="15"/>
      <c r="IJ380" s="15"/>
      <c r="IK380" s="15"/>
      <c r="IL380" s="15"/>
      <c r="IM380" s="15"/>
      <c r="IN380" s="15"/>
      <c r="IO380" s="15"/>
      <c r="IP380" s="15"/>
      <c r="IQ380" s="15"/>
      <c r="IR380" s="15"/>
      <c r="IS380" s="15"/>
      <c r="IT380" s="15"/>
      <c r="IU380" s="15"/>
      <c r="IV380" s="15"/>
      <c r="IW380" s="15"/>
    </row>
    <row r="381" spans="1:257" ht="15.75">
      <c r="A381" s="101"/>
      <c r="B381" s="93"/>
      <c r="C381" s="93"/>
      <c r="D381" s="72">
        <v>2025</v>
      </c>
      <c r="E381" s="43">
        <f t="shared" si="47"/>
        <v>0</v>
      </c>
      <c r="F381" s="51">
        <v>0</v>
      </c>
      <c r="G381" s="51">
        <v>0</v>
      </c>
      <c r="H381" s="70">
        <v>0</v>
      </c>
      <c r="I381" s="51">
        <v>0</v>
      </c>
      <c r="J381" s="106"/>
      <c r="K381" s="93"/>
    </row>
    <row r="382" spans="1:257" ht="15.75">
      <c r="A382" s="114" t="s">
        <v>61</v>
      </c>
      <c r="B382" s="93" t="s">
        <v>62</v>
      </c>
      <c r="C382" s="93"/>
      <c r="D382" s="72" t="s">
        <v>15</v>
      </c>
      <c r="E382" s="61">
        <f>SUM(E383:E393)</f>
        <v>146927.79999999999</v>
      </c>
      <c r="F382" s="51">
        <f>SUM(F383:F393)</f>
        <v>0</v>
      </c>
      <c r="G382" s="51">
        <f>SUM(G383:G393)</f>
        <v>0</v>
      </c>
      <c r="H382" s="70">
        <f>SUM(H383:H393)</f>
        <v>146178.59999999998</v>
      </c>
      <c r="I382" s="51">
        <f>SUM(I383:I393)</f>
        <v>749.2</v>
      </c>
      <c r="J382" s="122" t="s">
        <v>95</v>
      </c>
      <c r="K382" s="93" t="s">
        <v>80</v>
      </c>
    </row>
    <row r="383" spans="1:257" ht="15.75">
      <c r="A383" s="114"/>
      <c r="B383" s="93"/>
      <c r="C383" s="93"/>
      <c r="D383" s="72">
        <v>2015</v>
      </c>
      <c r="E383" s="43">
        <f>SUM(F383:I383)</f>
        <v>10405.9</v>
      </c>
      <c r="F383" s="51">
        <f t="shared" ref="F383:I392" si="48">F395</f>
        <v>0</v>
      </c>
      <c r="G383" s="51">
        <f t="shared" si="48"/>
        <v>0</v>
      </c>
      <c r="H383" s="70">
        <f t="shared" si="48"/>
        <v>10037</v>
      </c>
      <c r="I383" s="51">
        <f t="shared" si="48"/>
        <v>368.9</v>
      </c>
      <c r="J383" s="122"/>
      <c r="K383" s="93"/>
    </row>
    <row r="384" spans="1:257" ht="15.75">
      <c r="A384" s="114"/>
      <c r="B384" s="93"/>
      <c r="C384" s="93"/>
      <c r="D384" s="72">
        <v>2016</v>
      </c>
      <c r="E384" s="43">
        <f t="shared" ref="E384:E393" si="49">SUM(F384:I384)</f>
        <v>10353.299999999999</v>
      </c>
      <c r="F384" s="51">
        <f t="shared" si="48"/>
        <v>0</v>
      </c>
      <c r="G384" s="51">
        <f t="shared" si="48"/>
        <v>0</v>
      </c>
      <c r="H384" s="70">
        <f t="shared" si="48"/>
        <v>9973</v>
      </c>
      <c r="I384" s="51">
        <f t="shared" si="48"/>
        <v>380.3</v>
      </c>
      <c r="J384" s="122"/>
      <c r="K384" s="93"/>
    </row>
    <row r="385" spans="1:257" ht="15.75">
      <c r="A385" s="114"/>
      <c r="B385" s="93"/>
      <c r="C385" s="93"/>
      <c r="D385" s="72">
        <v>2017</v>
      </c>
      <c r="E385" s="43">
        <f t="shared" si="49"/>
        <v>10230</v>
      </c>
      <c r="F385" s="51">
        <f t="shared" si="48"/>
        <v>0</v>
      </c>
      <c r="G385" s="51">
        <f t="shared" si="48"/>
        <v>0</v>
      </c>
      <c r="H385" s="70">
        <f t="shared" si="48"/>
        <v>10230</v>
      </c>
      <c r="I385" s="51">
        <f t="shared" si="48"/>
        <v>0</v>
      </c>
      <c r="J385" s="122"/>
      <c r="K385" s="93"/>
    </row>
    <row r="386" spans="1:257" ht="15.75">
      <c r="A386" s="114"/>
      <c r="B386" s="93"/>
      <c r="C386" s="93"/>
      <c r="D386" s="72">
        <v>2018</v>
      </c>
      <c r="E386" s="43">
        <f t="shared" si="49"/>
        <v>11151</v>
      </c>
      <c r="F386" s="51">
        <f t="shared" si="48"/>
        <v>0</v>
      </c>
      <c r="G386" s="51">
        <f t="shared" si="48"/>
        <v>0</v>
      </c>
      <c r="H386" s="70">
        <f t="shared" si="48"/>
        <v>11151</v>
      </c>
      <c r="I386" s="51">
        <f t="shared" si="48"/>
        <v>0</v>
      </c>
      <c r="J386" s="122"/>
      <c r="K386" s="93"/>
    </row>
    <row r="387" spans="1:257" ht="15.75">
      <c r="A387" s="114"/>
      <c r="B387" s="93"/>
      <c r="C387" s="93"/>
      <c r="D387" s="72">
        <v>2019</v>
      </c>
      <c r="E387" s="43">
        <f t="shared" si="49"/>
        <v>12204</v>
      </c>
      <c r="F387" s="51">
        <f t="shared" si="48"/>
        <v>0</v>
      </c>
      <c r="G387" s="51">
        <f t="shared" si="48"/>
        <v>0</v>
      </c>
      <c r="H387" s="70">
        <f t="shared" si="48"/>
        <v>12204</v>
      </c>
      <c r="I387" s="51">
        <f t="shared" si="48"/>
        <v>0</v>
      </c>
      <c r="J387" s="122"/>
      <c r="K387" s="93"/>
    </row>
    <row r="388" spans="1:257" ht="15.75">
      <c r="A388" s="114"/>
      <c r="B388" s="93"/>
      <c r="C388" s="93"/>
      <c r="D388" s="72">
        <v>2020</v>
      </c>
      <c r="E388" s="43">
        <f t="shared" si="49"/>
        <v>12805.5</v>
      </c>
      <c r="F388" s="51">
        <f t="shared" si="48"/>
        <v>0</v>
      </c>
      <c r="G388" s="51">
        <f t="shared" si="48"/>
        <v>0</v>
      </c>
      <c r="H388" s="70">
        <f t="shared" si="48"/>
        <v>12805.5</v>
      </c>
      <c r="I388" s="51">
        <f t="shared" si="48"/>
        <v>0</v>
      </c>
      <c r="J388" s="122"/>
      <c r="K388" s="93"/>
    </row>
    <row r="389" spans="1:257" ht="15.75">
      <c r="A389" s="114"/>
      <c r="B389" s="93"/>
      <c r="C389" s="93"/>
      <c r="D389" s="72">
        <v>2021</v>
      </c>
      <c r="E389" s="43">
        <f t="shared" si="49"/>
        <v>13237.7</v>
      </c>
      <c r="F389" s="51">
        <f t="shared" si="48"/>
        <v>0</v>
      </c>
      <c r="G389" s="51">
        <f t="shared" si="48"/>
        <v>0</v>
      </c>
      <c r="H389" s="70">
        <f t="shared" si="48"/>
        <v>13237.7</v>
      </c>
      <c r="I389" s="51">
        <f t="shared" si="48"/>
        <v>0</v>
      </c>
      <c r="J389" s="122"/>
      <c r="K389" s="93"/>
    </row>
    <row r="390" spans="1:257" ht="15.75">
      <c r="A390" s="114"/>
      <c r="B390" s="121"/>
      <c r="C390" s="121"/>
      <c r="D390" s="72">
        <v>2022</v>
      </c>
      <c r="E390" s="43">
        <f t="shared" si="49"/>
        <v>16029.7</v>
      </c>
      <c r="F390" s="51">
        <f t="shared" si="48"/>
        <v>0</v>
      </c>
      <c r="G390" s="51">
        <f t="shared" si="48"/>
        <v>0</v>
      </c>
      <c r="H390" s="70">
        <f t="shared" si="48"/>
        <v>16029.7</v>
      </c>
      <c r="I390" s="51">
        <f t="shared" si="48"/>
        <v>0</v>
      </c>
      <c r="J390" s="122"/>
      <c r="K390" s="93"/>
    </row>
    <row r="391" spans="1:257" ht="15.75">
      <c r="A391" s="114"/>
      <c r="B391" s="121"/>
      <c r="C391" s="121"/>
      <c r="D391" s="72">
        <v>2023</v>
      </c>
      <c r="E391" s="43">
        <f t="shared" si="49"/>
        <v>16543.900000000001</v>
      </c>
      <c r="F391" s="51">
        <f t="shared" si="48"/>
        <v>0</v>
      </c>
      <c r="G391" s="51">
        <f t="shared" si="48"/>
        <v>0</v>
      </c>
      <c r="H391" s="70">
        <f t="shared" si="48"/>
        <v>16543.900000000001</v>
      </c>
      <c r="I391" s="51">
        <f t="shared" si="48"/>
        <v>0</v>
      </c>
      <c r="J391" s="122"/>
      <c r="K391" s="93"/>
    </row>
    <row r="392" spans="1:257" ht="15.75">
      <c r="A392" s="114"/>
      <c r="B392" s="121"/>
      <c r="C392" s="121"/>
      <c r="D392" s="82">
        <v>2024</v>
      </c>
      <c r="E392" s="43">
        <f t="shared" si="49"/>
        <v>16983.400000000001</v>
      </c>
      <c r="F392" s="51">
        <f t="shared" si="48"/>
        <v>0</v>
      </c>
      <c r="G392" s="51">
        <f t="shared" si="48"/>
        <v>0</v>
      </c>
      <c r="H392" s="70">
        <f t="shared" si="48"/>
        <v>16983.400000000001</v>
      </c>
      <c r="I392" s="51">
        <f t="shared" si="48"/>
        <v>0</v>
      </c>
      <c r="J392" s="122"/>
      <c r="K392" s="93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  <c r="AK392" s="15"/>
      <c r="AL392" s="15"/>
      <c r="AM392" s="15"/>
      <c r="AN392" s="15"/>
      <c r="AO392" s="15"/>
      <c r="AP392" s="15"/>
      <c r="AQ392" s="15"/>
      <c r="AR392" s="15"/>
      <c r="AS392" s="15"/>
      <c r="AT392" s="15"/>
      <c r="AU392" s="15"/>
      <c r="AV392" s="15"/>
      <c r="AW392" s="15"/>
      <c r="AX392" s="15"/>
      <c r="AY392" s="15"/>
      <c r="AZ392" s="15"/>
      <c r="BA392" s="15"/>
      <c r="BB392" s="15"/>
      <c r="BC392" s="15"/>
      <c r="BD392" s="15"/>
      <c r="BE392" s="15"/>
      <c r="BF392" s="15"/>
      <c r="BG392" s="15"/>
      <c r="BH392" s="15"/>
      <c r="BI392" s="15"/>
      <c r="BJ392" s="15"/>
      <c r="BK392" s="15"/>
      <c r="BL392" s="15"/>
      <c r="BM392" s="15"/>
      <c r="BN392" s="15"/>
      <c r="BO392" s="15"/>
      <c r="BP392" s="15"/>
      <c r="BQ392" s="15"/>
      <c r="BR392" s="15"/>
      <c r="BS392" s="15"/>
      <c r="BT392" s="15"/>
      <c r="BU392" s="15"/>
      <c r="BV392" s="15"/>
      <c r="BW392" s="15"/>
      <c r="BX392" s="15"/>
      <c r="BY392" s="15"/>
      <c r="BZ392" s="15"/>
      <c r="CA392" s="15"/>
      <c r="CB392" s="15"/>
      <c r="CC392" s="15"/>
      <c r="CD392" s="15"/>
      <c r="CE392" s="15"/>
      <c r="CF392" s="15"/>
      <c r="CG392" s="15"/>
      <c r="CH392" s="15"/>
      <c r="CI392" s="15"/>
      <c r="CJ392" s="15"/>
      <c r="CK392" s="15"/>
      <c r="CL392" s="15"/>
      <c r="CM392" s="15"/>
      <c r="CN392" s="15"/>
      <c r="CO392" s="15"/>
      <c r="CP392" s="15"/>
      <c r="CQ392" s="15"/>
      <c r="CR392" s="15"/>
      <c r="CS392" s="15"/>
      <c r="CT392" s="15"/>
      <c r="CU392" s="15"/>
      <c r="CV392" s="15"/>
      <c r="CW392" s="15"/>
      <c r="CX392" s="15"/>
      <c r="CY392" s="15"/>
      <c r="CZ392" s="15"/>
      <c r="DA392" s="15"/>
      <c r="DB392" s="15"/>
      <c r="DC392" s="15"/>
      <c r="DD392" s="15"/>
      <c r="DE392" s="15"/>
      <c r="DF392" s="15"/>
      <c r="DG392" s="15"/>
      <c r="DH392" s="15"/>
      <c r="DI392" s="15"/>
      <c r="DJ392" s="15"/>
      <c r="DK392" s="15"/>
      <c r="DL392" s="15"/>
      <c r="DM392" s="15"/>
      <c r="DN392" s="15"/>
      <c r="DO392" s="15"/>
      <c r="DP392" s="15"/>
      <c r="DQ392" s="15"/>
      <c r="DR392" s="15"/>
      <c r="DS392" s="15"/>
      <c r="DT392" s="15"/>
      <c r="DU392" s="15"/>
      <c r="DV392" s="15"/>
      <c r="DW392" s="15"/>
      <c r="DX392" s="15"/>
      <c r="DY392" s="15"/>
      <c r="DZ392" s="15"/>
      <c r="EA392" s="15"/>
      <c r="EB392" s="15"/>
      <c r="EC392" s="15"/>
      <c r="ED392" s="15"/>
      <c r="EE392" s="15"/>
      <c r="EF392" s="15"/>
      <c r="EG392" s="15"/>
      <c r="EH392" s="15"/>
      <c r="EI392" s="15"/>
      <c r="EJ392" s="15"/>
      <c r="EK392" s="15"/>
      <c r="EL392" s="15"/>
      <c r="EM392" s="15"/>
      <c r="EN392" s="15"/>
      <c r="EO392" s="15"/>
      <c r="EP392" s="15"/>
      <c r="EQ392" s="15"/>
      <c r="ER392" s="15"/>
      <c r="ES392" s="15"/>
      <c r="ET392" s="15"/>
      <c r="EU392" s="15"/>
      <c r="EV392" s="15"/>
      <c r="EW392" s="15"/>
      <c r="EX392" s="15"/>
      <c r="EY392" s="15"/>
      <c r="EZ392" s="15"/>
      <c r="FA392" s="15"/>
      <c r="FB392" s="15"/>
      <c r="FC392" s="15"/>
      <c r="FD392" s="15"/>
      <c r="FE392" s="15"/>
      <c r="FF392" s="15"/>
      <c r="FG392" s="15"/>
      <c r="FH392" s="15"/>
      <c r="FI392" s="15"/>
      <c r="FJ392" s="15"/>
      <c r="FK392" s="15"/>
      <c r="FL392" s="15"/>
      <c r="FM392" s="15"/>
      <c r="FN392" s="15"/>
      <c r="FO392" s="15"/>
      <c r="FP392" s="15"/>
      <c r="FQ392" s="15"/>
      <c r="FR392" s="15"/>
      <c r="FS392" s="15"/>
      <c r="FT392" s="15"/>
      <c r="FU392" s="15"/>
      <c r="FV392" s="15"/>
      <c r="FW392" s="15"/>
      <c r="FX392" s="15"/>
      <c r="FY392" s="15"/>
      <c r="FZ392" s="15"/>
      <c r="GA392" s="15"/>
      <c r="GB392" s="15"/>
      <c r="GC392" s="15"/>
      <c r="GD392" s="15"/>
      <c r="GE392" s="15"/>
      <c r="GF392" s="15"/>
      <c r="GG392" s="15"/>
      <c r="GH392" s="15"/>
      <c r="GI392" s="15"/>
      <c r="GJ392" s="15"/>
      <c r="GK392" s="15"/>
      <c r="GL392" s="15"/>
      <c r="GM392" s="15"/>
      <c r="GN392" s="15"/>
      <c r="GO392" s="15"/>
      <c r="GP392" s="15"/>
      <c r="GQ392" s="15"/>
      <c r="GR392" s="15"/>
      <c r="GS392" s="15"/>
      <c r="GT392" s="15"/>
      <c r="GU392" s="15"/>
      <c r="GV392" s="15"/>
      <c r="GW392" s="15"/>
      <c r="GX392" s="15"/>
      <c r="GY392" s="15"/>
      <c r="GZ392" s="15"/>
      <c r="HA392" s="15"/>
      <c r="HB392" s="15"/>
      <c r="HC392" s="15"/>
      <c r="HD392" s="15"/>
      <c r="HE392" s="15"/>
      <c r="HF392" s="15"/>
      <c r="HG392" s="15"/>
      <c r="HH392" s="15"/>
      <c r="HI392" s="15"/>
      <c r="HJ392" s="15"/>
      <c r="HK392" s="15"/>
      <c r="HL392" s="15"/>
      <c r="HM392" s="15"/>
      <c r="HN392" s="15"/>
      <c r="HO392" s="15"/>
      <c r="HP392" s="15"/>
      <c r="HQ392" s="15"/>
      <c r="HR392" s="15"/>
      <c r="HS392" s="15"/>
      <c r="HT392" s="15"/>
      <c r="HU392" s="15"/>
      <c r="HV392" s="15"/>
      <c r="HW392" s="15"/>
      <c r="HX392" s="15"/>
      <c r="HY392" s="15"/>
      <c r="HZ392" s="15"/>
      <c r="IA392" s="15"/>
      <c r="IB392" s="15"/>
      <c r="IC392" s="15"/>
      <c r="ID392" s="15"/>
      <c r="IE392" s="15"/>
      <c r="IF392" s="15"/>
      <c r="IG392" s="15"/>
      <c r="IH392" s="15"/>
      <c r="II392" s="15"/>
      <c r="IJ392" s="15"/>
      <c r="IK392" s="15"/>
      <c r="IL392" s="15"/>
      <c r="IM392" s="15"/>
      <c r="IN392" s="15"/>
      <c r="IO392" s="15"/>
      <c r="IP392" s="15"/>
      <c r="IQ392" s="15"/>
      <c r="IR392" s="15"/>
      <c r="IS392" s="15"/>
      <c r="IT392" s="15"/>
      <c r="IU392" s="15"/>
      <c r="IV392" s="15"/>
      <c r="IW392" s="15"/>
    </row>
    <row r="393" spans="1:257" ht="15.75">
      <c r="A393" s="114"/>
      <c r="B393" s="121"/>
      <c r="C393" s="121"/>
      <c r="D393" s="82">
        <v>2025</v>
      </c>
      <c r="E393" s="43">
        <f t="shared" si="49"/>
        <v>16983.400000000001</v>
      </c>
      <c r="F393" s="51">
        <f>F405</f>
        <v>0</v>
      </c>
      <c r="G393" s="51">
        <f>G405</f>
        <v>0</v>
      </c>
      <c r="H393" s="70">
        <f>H405</f>
        <v>16983.400000000001</v>
      </c>
      <c r="I393" s="51">
        <f>I405</f>
        <v>0</v>
      </c>
      <c r="J393" s="122"/>
      <c r="K393" s="93"/>
    </row>
    <row r="394" spans="1:257" ht="15.75">
      <c r="A394" s="101" t="s">
        <v>63</v>
      </c>
      <c r="B394" s="93" t="s">
        <v>64</v>
      </c>
      <c r="C394" s="90"/>
      <c r="D394" s="72" t="s">
        <v>15</v>
      </c>
      <c r="E394" s="61">
        <f>SUM(E395:E405)</f>
        <v>146927.79999999999</v>
      </c>
      <c r="F394" s="51">
        <f>SUM(F395:F405)</f>
        <v>0</v>
      </c>
      <c r="G394" s="51">
        <f>SUM(G395:G405)</f>
        <v>0</v>
      </c>
      <c r="H394" s="70">
        <f>SUM(H395:H405)</f>
        <v>146178.59999999998</v>
      </c>
      <c r="I394" s="51">
        <f>SUM(I395:I405)</f>
        <v>749.2</v>
      </c>
      <c r="J394" s="122"/>
      <c r="K394" s="93"/>
    </row>
    <row r="395" spans="1:257" ht="15.75">
      <c r="A395" s="101"/>
      <c r="B395" s="93"/>
      <c r="C395" s="91"/>
      <c r="D395" s="72">
        <v>2015</v>
      </c>
      <c r="E395" s="43">
        <f>SUM(F395:I395)</f>
        <v>10405.9</v>
      </c>
      <c r="F395" s="42">
        <v>0</v>
      </c>
      <c r="G395" s="51">
        <v>0</v>
      </c>
      <c r="H395" s="70">
        <v>10037</v>
      </c>
      <c r="I395" s="51">
        <v>368.9</v>
      </c>
      <c r="J395" s="122"/>
      <c r="K395" s="93"/>
    </row>
    <row r="396" spans="1:257" ht="15.75">
      <c r="A396" s="101"/>
      <c r="B396" s="93"/>
      <c r="C396" s="91"/>
      <c r="D396" s="72">
        <v>2016</v>
      </c>
      <c r="E396" s="43">
        <f t="shared" ref="E396:E405" si="50">SUM(F396:I396)</f>
        <v>10353.299999999999</v>
      </c>
      <c r="F396" s="42">
        <v>0</v>
      </c>
      <c r="G396" s="51">
        <v>0</v>
      </c>
      <c r="H396" s="70">
        <v>9973</v>
      </c>
      <c r="I396" s="51">
        <v>380.3</v>
      </c>
      <c r="J396" s="122"/>
      <c r="K396" s="93"/>
    </row>
    <row r="397" spans="1:257" ht="15.75">
      <c r="A397" s="101"/>
      <c r="B397" s="93"/>
      <c r="C397" s="91"/>
      <c r="D397" s="72">
        <v>2017</v>
      </c>
      <c r="E397" s="43">
        <f t="shared" si="50"/>
        <v>10230</v>
      </c>
      <c r="F397" s="42">
        <v>0</v>
      </c>
      <c r="G397" s="51">
        <v>0</v>
      </c>
      <c r="H397" s="51">
        <v>10230</v>
      </c>
      <c r="I397" s="51">
        <v>0</v>
      </c>
      <c r="J397" s="122"/>
      <c r="K397" s="93"/>
    </row>
    <row r="398" spans="1:257" ht="15.75">
      <c r="A398" s="101"/>
      <c r="B398" s="93"/>
      <c r="C398" s="91"/>
      <c r="D398" s="72">
        <v>2018</v>
      </c>
      <c r="E398" s="43">
        <f t="shared" si="50"/>
        <v>11151</v>
      </c>
      <c r="F398" s="42">
        <v>0</v>
      </c>
      <c r="G398" s="51">
        <v>0</v>
      </c>
      <c r="H398" s="51">
        <v>11151</v>
      </c>
      <c r="I398" s="51">
        <v>0</v>
      </c>
      <c r="J398" s="122"/>
      <c r="K398" s="93"/>
    </row>
    <row r="399" spans="1:257" ht="15.75">
      <c r="A399" s="101"/>
      <c r="B399" s="93"/>
      <c r="C399" s="91"/>
      <c r="D399" s="72">
        <v>2019</v>
      </c>
      <c r="E399" s="43">
        <f t="shared" si="50"/>
        <v>12204</v>
      </c>
      <c r="F399" s="42">
        <v>0</v>
      </c>
      <c r="G399" s="51">
        <v>0</v>
      </c>
      <c r="H399" s="51">
        <f>12054+150</f>
        <v>12204</v>
      </c>
      <c r="I399" s="51">
        <v>0</v>
      </c>
      <c r="J399" s="122"/>
      <c r="K399" s="93"/>
    </row>
    <row r="400" spans="1:257" ht="15.75">
      <c r="A400" s="101"/>
      <c r="B400" s="93"/>
      <c r="C400" s="91"/>
      <c r="D400" s="72">
        <v>2020</v>
      </c>
      <c r="E400" s="43">
        <f t="shared" si="50"/>
        <v>12805.5</v>
      </c>
      <c r="F400" s="42">
        <v>0</v>
      </c>
      <c r="G400" s="51">
        <v>0</v>
      </c>
      <c r="H400" s="60">
        <f>12605.5+400-50-150</f>
        <v>12805.5</v>
      </c>
      <c r="I400" s="51">
        <v>0</v>
      </c>
      <c r="J400" s="122"/>
      <c r="K400" s="93"/>
    </row>
    <row r="401" spans="1:257" ht="15.75">
      <c r="A401" s="101"/>
      <c r="B401" s="93"/>
      <c r="C401" s="91"/>
      <c r="D401" s="72">
        <v>2021</v>
      </c>
      <c r="E401" s="43">
        <f t="shared" si="50"/>
        <v>13237.7</v>
      </c>
      <c r="F401" s="42">
        <v>0</v>
      </c>
      <c r="G401" s="51">
        <v>0</v>
      </c>
      <c r="H401" s="60">
        <f>13163.7+74</f>
        <v>13237.7</v>
      </c>
      <c r="I401" s="51">
        <v>0</v>
      </c>
      <c r="J401" s="122"/>
      <c r="K401" s="93"/>
    </row>
    <row r="402" spans="1:257" ht="15.75">
      <c r="A402" s="101"/>
      <c r="B402" s="94"/>
      <c r="C402" s="91"/>
      <c r="D402" s="72">
        <v>2022</v>
      </c>
      <c r="E402" s="43">
        <f t="shared" si="50"/>
        <v>16029.7</v>
      </c>
      <c r="F402" s="42">
        <v>0</v>
      </c>
      <c r="G402" s="51">
        <v>0</v>
      </c>
      <c r="H402" s="51">
        <f>13639.5+1000+1390.2</f>
        <v>16029.7</v>
      </c>
      <c r="I402" s="51">
        <v>0</v>
      </c>
      <c r="J402" s="122"/>
      <c r="K402" s="93"/>
    </row>
    <row r="403" spans="1:257" ht="15.75">
      <c r="A403" s="101"/>
      <c r="B403" s="94"/>
      <c r="C403" s="91"/>
      <c r="D403" s="72">
        <v>2023</v>
      </c>
      <c r="E403" s="43">
        <f t="shared" si="50"/>
        <v>16543.900000000001</v>
      </c>
      <c r="F403" s="42">
        <v>0</v>
      </c>
      <c r="G403" s="51">
        <v>0</v>
      </c>
      <c r="H403" s="51">
        <v>16543.900000000001</v>
      </c>
      <c r="I403" s="51">
        <v>0</v>
      </c>
      <c r="J403" s="122"/>
      <c r="K403" s="93"/>
    </row>
    <row r="404" spans="1:257" ht="15.75">
      <c r="A404" s="101"/>
      <c r="B404" s="94"/>
      <c r="C404" s="91"/>
      <c r="D404" s="82">
        <v>2024</v>
      </c>
      <c r="E404" s="43">
        <f t="shared" si="50"/>
        <v>16983.400000000001</v>
      </c>
      <c r="F404" s="42">
        <v>0</v>
      </c>
      <c r="G404" s="51">
        <v>0</v>
      </c>
      <c r="H404" s="51">
        <v>16983.400000000001</v>
      </c>
      <c r="I404" s="51">
        <v>0</v>
      </c>
      <c r="J404" s="122"/>
      <c r="K404" s="93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  <c r="AK404" s="15"/>
      <c r="AL404" s="15"/>
      <c r="AM404" s="15"/>
      <c r="AN404" s="15"/>
      <c r="AO404" s="15"/>
      <c r="AP404" s="15"/>
      <c r="AQ404" s="15"/>
      <c r="AR404" s="15"/>
      <c r="AS404" s="15"/>
      <c r="AT404" s="15"/>
      <c r="AU404" s="15"/>
      <c r="AV404" s="15"/>
      <c r="AW404" s="15"/>
      <c r="AX404" s="15"/>
      <c r="AY404" s="15"/>
      <c r="AZ404" s="15"/>
      <c r="BA404" s="15"/>
      <c r="BB404" s="15"/>
      <c r="BC404" s="15"/>
      <c r="BD404" s="15"/>
      <c r="BE404" s="15"/>
      <c r="BF404" s="15"/>
      <c r="BG404" s="15"/>
      <c r="BH404" s="15"/>
      <c r="BI404" s="15"/>
      <c r="BJ404" s="15"/>
      <c r="BK404" s="15"/>
      <c r="BL404" s="15"/>
      <c r="BM404" s="15"/>
      <c r="BN404" s="15"/>
      <c r="BO404" s="15"/>
      <c r="BP404" s="15"/>
      <c r="BQ404" s="15"/>
      <c r="BR404" s="15"/>
      <c r="BS404" s="15"/>
      <c r="BT404" s="15"/>
      <c r="BU404" s="15"/>
      <c r="BV404" s="15"/>
      <c r="BW404" s="15"/>
      <c r="BX404" s="15"/>
      <c r="BY404" s="15"/>
      <c r="BZ404" s="15"/>
      <c r="CA404" s="15"/>
      <c r="CB404" s="15"/>
      <c r="CC404" s="15"/>
      <c r="CD404" s="15"/>
      <c r="CE404" s="15"/>
      <c r="CF404" s="15"/>
      <c r="CG404" s="15"/>
      <c r="CH404" s="15"/>
      <c r="CI404" s="15"/>
      <c r="CJ404" s="15"/>
      <c r="CK404" s="15"/>
      <c r="CL404" s="15"/>
      <c r="CM404" s="15"/>
      <c r="CN404" s="15"/>
      <c r="CO404" s="15"/>
      <c r="CP404" s="15"/>
      <c r="CQ404" s="15"/>
      <c r="CR404" s="15"/>
      <c r="CS404" s="15"/>
      <c r="CT404" s="15"/>
      <c r="CU404" s="15"/>
      <c r="CV404" s="15"/>
      <c r="CW404" s="15"/>
      <c r="CX404" s="15"/>
      <c r="CY404" s="15"/>
      <c r="CZ404" s="15"/>
      <c r="DA404" s="15"/>
      <c r="DB404" s="15"/>
      <c r="DC404" s="15"/>
      <c r="DD404" s="15"/>
      <c r="DE404" s="15"/>
      <c r="DF404" s="15"/>
      <c r="DG404" s="15"/>
      <c r="DH404" s="15"/>
      <c r="DI404" s="15"/>
      <c r="DJ404" s="15"/>
      <c r="DK404" s="15"/>
      <c r="DL404" s="15"/>
      <c r="DM404" s="15"/>
      <c r="DN404" s="15"/>
      <c r="DO404" s="15"/>
      <c r="DP404" s="15"/>
      <c r="DQ404" s="15"/>
      <c r="DR404" s="15"/>
      <c r="DS404" s="15"/>
      <c r="DT404" s="15"/>
      <c r="DU404" s="15"/>
      <c r="DV404" s="15"/>
      <c r="DW404" s="15"/>
      <c r="DX404" s="15"/>
      <c r="DY404" s="15"/>
      <c r="DZ404" s="15"/>
      <c r="EA404" s="15"/>
      <c r="EB404" s="15"/>
      <c r="EC404" s="15"/>
      <c r="ED404" s="15"/>
      <c r="EE404" s="15"/>
      <c r="EF404" s="15"/>
      <c r="EG404" s="15"/>
      <c r="EH404" s="15"/>
      <c r="EI404" s="15"/>
      <c r="EJ404" s="15"/>
      <c r="EK404" s="15"/>
      <c r="EL404" s="15"/>
      <c r="EM404" s="15"/>
      <c r="EN404" s="15"/>
      <c r="EO404" s="15"/>
      <c r="EP404" s="15"/>
      <c r="EQ404" s="15"/>
      <c r="ER404" s="15"/>
      <c r="ES404" s="15"/>
      <c r="ET404" s="15"/>
      <c r="EU404" s="15"/>
      <c r="EV404" s="15"/>
      <c r="EW404" s="15"/>
      <c r="EX404" s="15"/>
      <c r="EY404" s="15"/>
      <c r="EZ404" s="15"/>
      <c r="FA404" s="15"/>
      <c r="FB404" s="15"/>
      <c r="FC404" s="15"/>
      <c r="FD404" s="15"/>
      <c r="FE404" s="15"/>
      <c r="FF404" s="15"/>
      <c r="FG404" s="15"/>
      <c r="FH404" s="15"/>
      <c r="FI404" s="15"/>
      <c r="FJ404" s="15"/>
      <c r="FK404" s="15"/>
      <c r="FL404" s="15"/>
      <c r="FM404" s="15"/>
      <c r="FN404" s="15"/>
      <c r="FO404" s="15"/>
      <c r="FP404" s="15"/>
      <c r="FQ404" s="15"/>
      <c r="FR404" s="15"/>
      <c r="FS404" s="15"/>
      <c r="FT404" s="15"/>
      <c r="FU404" s="15"/>
      <c r="FV404" s="15"/>
      <c r="FW404" s="15"/>
      <c r="FX404" s="15"/>
      <c r="FY404" s="15"/>
      <c r="FZ404" s="15"/>
      <c r="GA404" s="15"/>
      <c r="GB404" s="15"/>
      <c r="GC404" s="15"/>
      <c r="GD404" s="15"/>
      <c r="GE404" s="15"/>
      <c r="GF404" s="15"/>
      <c r="GG404" s="15"/>
      <c r="GH404" s="15"/>
      <c r="GI404" s="15"/>
      <c r="GJ404" s="15"/>
      <c r="GK404" s="15"/>
      <c r="GL404" s="15"/>
      <c r="GM404" s="15"/>
      <c r="GN404" s="15"/>
      <c r="GO404" s="15"/>
      <c r="GP404" s="15"/>
      <c r="GQ404" s="15"/>
      <c r="GR404" s="15"/>
      <c r="GS404" s="15"/>
      <c r="GT404" s="15"/>
      <c r="GU404" s="15"/>
      <c r="GV404" s="15"/>
      <c r="GW404" s="15"/>
      <c r="GX404" s="15"/>
      <c r="GY404" s="15"/>
      <c r="GZ404" s="15"/>
      <c r="HA404" s="15"/>
      <c r="HB404" s="15"/>
      <c r="HC404" s="15"/>
      <c r="HD404" s="15"/>
      <c r="HE404" s="15"/>
      <c r="HF404" s="15"/>
      <c r="HG404" s="15"/>
      <c r="HH404" s="15"/>
      <c r="HI404" s="15"/>
      <c r="HJ404" s="15"/>
      <c r="HK404" s="15"/>
      <c r="HL404" s="15"/>
      <c r="HM404" s="15"/>
      <c r="HN404" s="15"/>
      <c r="HO404" s="15"/>
      <c r="HP404" s="15"/>
      <c r="HQ404" s="15"/>
      <c r="HR404" s="15"/>
      <c r="HS404" s="15"/>
      <c r="HT404" s="15"/>
      <c r="HU404" s="15"/>
      <c r="HV404" s="15"/>
      <c r="HW404" s="15"/>
      <c r="HX404" s="15"/>
      <c r="HY404" s="15"/>
      <c r="HZ404" s="15"/>
      <c r="IA404" s="15"/>
      <c r="IB404" s="15"/>
      <c r="IC404" s="15"/>
      <c r="ID404" s="15"/>
      <c r="IE404" s="15"/>
      <c r="IF404" s="15"/>
      <c r="IG404" s="15"/>
      <c r="IH404" s="15"/>
      <c r="II404" s="15"/>
      <c r="IJ404" s="15"/>
      <c r="IK404" s="15"/>
      <c r="IL404" s="15"/>
      <c r="IM404" s="15"/>
      <c r="IN404" s="15"/>
      <c r="IO404" s="15"/>
      <c r="IP404" s="15"/>
      <c r="IQ404" s="15"/>
      <c r="IR404" s="15"/>
      <c r="IS404" s="15"/>
      <c r="IT404" s="15"/>
      <c r="IU404" s="15"/>
      <c r="IV404" s="15"/>
      <c r="IW404" s="15"/>
    </row>
    <row r="405" spans="1:257" ht="15.75">
      <c r="A405" s="101"/>
      <c r="B405" s="94"/>
      <c r="C405" s="92"/>
      <c r="D405" s="82">
        <v>2025</v>
      </c>
      <c r="E405" s="43">
        <f t="shared" si="50"/>
        <v>16983.400000000001</v>
      </c>
      <c r="F405" s="42">
        <v>0</v>
      </c>
      <c r="G405" s="51">
        <v>0</v>
      </c>
      <c r="H405" s="70">
        <v>16983.400000000001</v>
      </c>
      <c r="I405" s="51">
        <v>0</v>
      </c>
      <c r="J405" s="122"/>
      <c r="K405" s="93"/>
    </row>
    <row r="406" spans="1:257" ht="15.75">
      <c r="A406" s="45" t="s">
        <v>65</v>
      </c>
      <c r="B406" s="103" t="s">
        <v>66</v>
      </c>
      <c r="C406" s="90"/>
      <c r="D406" s="72" t="s">
        <v>15</v>
      </c>
      <c r="E406" s="61">
        <f>SUM(E407:E417)</f>
        <v>11577.5</v>
      </c>
      <c r="F406" s="51">
        <f>SUM(F407:F417)</f>
        <v>0</v>
      </c>
      <c r="G406" s="51">
        <f>SUM(G407:G417)</f>
        <v>0</v>
      </c>
      <c r="H406" s="51">
        <f>SUM(H407:H417)</f>
        <v>11577.5</v>
      </c>
      <c r="I406" s="52">
        <f>SUM(I407:I417)</f>
        <v>0</v>
      </c>
      <c r="J406" s="123" t="s">
        <v>96</v>
      </c>
      <c r="K406" s="93" t="s">
        <v>79</v>
      </c>
    </row>
    <row r="407" spans="1:257" ht="15.75">
      <c r="A407" s="46"/>
      <c r="B407" s="103"/>
      <c r="C407" s="91"/>
      <c r="D407" s="72">
        <v>2015</v>
      </c>
      <c r="E407" s="43">
        <f>SUM(F407:I407)</f>
        <v>936</v>
      </c>
      <c r="F407" s="51">
        <f t="shared" ref="F407:I416" si="51">F419</f>
        <v>0</v>
      </c>
      <c r="G407" s="51">
        <f t="shared" si="51"/>
        <v>0</v>
      </c>
      <c r="H407" s="51">
        <f t="shared" si="51"/>
        <v>936</v>
      </c>
      <c r="I407" s="52">
        <f t="shared" si="51"/>
        <v>0</v>
      </c>
      <c r="J407" s="123"/>
      <c r="K407" s="93"/>
    </row>
    <row r="408" spans="1:257" ht="15.75">
      <c r="A408" s="46"/>
      <c r="B408" s="103"/>
      <c r="C408" s="91"/>
      <c r="D408" s="72">
        <v>2016</v>
      </c>
      <c r="E408" s="43">
        <f t="shared" ref="E408:E417" si="52">SUM(F408:I408)</f>
        <v>948.5</v>
      </c>
      <c r="F408" s="51">
        <f t="shared" si="51"/>
        <v>0</v>
      </c>
      <c r="G408" s="51">
        <f t="shared" si="51"/>
        <v>0</v>
      </c>
      <c r="H408" s="51">
        <f t="shared" si="51"/>
        <v>948.5</v>
      </c>
      <c r="I408" s="52">
        <f t="shared" si="51"/>
        <v>0</v>
      </c>
      <c r="J408" s="123"/>
      <c r="K408" s="93"/>
    </row>
    <row r="409" spans="1:257" ht="15.75">
      <c r="A409" s="46"/>
      <c r="B409" s="103"/>
      <c r="C409" s="91"/>
      <c r="D409" s="72">
        <v>2017</v>
      </c>
      <c r="E409" s="43">
        <f t="shared" si="52"/>
        <v>1413</v>
      </c>
      <c r="F409" s="51">
        <f t="shared" si="51"/>
        <v>0</v>
      </c>
      <c r="G409" s="51">
        <f t="shared" si="51"/>
        <v>0</v>
      </c>
      <c r="H409" s="51">
        <f t="shared" si="51"/>
        <v>1413</v>
      </c>
      <c r="I409" s="52">
        <f t="shared" si="51"/>
        <v>0</v>
      </c>
      <c r="J409" s="123"/>
      <c r="K409" s="93"/>
    </row>
    <row r="410" spans="1:257" ht="15.75">
      <c r="A410" s="46"/>
      <c r="B410" s="103"/>
      <c r="C410" s="91"/>
      <c r="D410" s="72">
        <v>2018</v>
      </c>
      <c r="E410" s="43">
        <f t="shared" si="52"/>
        <v>1050</v>
      </c>
      <c r="F410" s="51">
        <f t="shared" si="51"/>
        <v>0</v>
      </c>
      <c r="G410" s="51">
        <f t="shared" si="51"/>
        <v>0</v>
      </c>
      <c r="H410" s="51">
        <f t="shared" si="51"/>
        <v>1050</v>
      </c>
      <c r="I410" s="52">
        <f t="shared" si="51"/>
        <v>0</v>
      </c>
      <c r="J410" s="123"/>
      <c r="K410" s="93"/>
    </row>
    <row r="411" spans="1:257" ht="15.75">
      <c r="A411" s="46"/>
      <c r="B411" s="103"/>
      <c r="C411" s="91"/>
      <c r="D411" s="72">
        <v>2019</v>
      </c>
      <c r="E411" s="43">
        <f t="shared" si="52"/>
        <v>1430</v>
      </c>
      <c r="F411" s="51">
        <f t="shared" si="51"/>
        <v>0</v>
      </c>
      <c r="G411" s="51">
        <f t="shared" si="51"/>
        <v>0</v>
      </c>
      <c r="H411" s="51">
        <f t="shared" si="51"/>
        <v>1430</v>
      </c>
      <c r="I411" s="52">
        <f t="shared" si="51"/>
        <v>0</v>
      </c>
      <c r="J411" s="123"/>
      <c r="K411" s="93"/>
    </row>
    <row r="412" spans="1:257" ht="15.75">
      <c r="A412" s="46"/>
      <c r="B412" s="103"/>
      <c r="C412" s="91"/>
      <c r="D412" s="72">
        <v>2020</v>
      </c>
      <c r="E412" s="43">
        <f t="shared" si="52"/>
        <v>350</v>
      </c>
      <c r="F412" s="51">
        <f t="shared" si="51"/>
        <v>0</v>
      </c>
      <c r="G412" s="51">
        <f t="shared" si="51"/>
        <v>0</v>
      </c>
      <c r="H412" s="51">
        <f t="shared" si="51"/>
        <v>350</v>
      </c>
      <c r="I412" s="52">
        <f t="shared" si="51"/>
        <v>0</v>
      </c>
      <c r="J412" s="123"/>
      <c r="K412" s="93"/>
    </row>
    <row r="413" spans="1:257" ht="15.75">
      <c r="A413" s="46"/>
      <c r="B413" s="103"/>
      <c r="C413" s="91"/>
      <c r="D413" s="72">
        <v>2021</v>
      </c>
      <c r="E413" s="43">
        <f t="shared" si="52"/>
        <v>950</v>
      </c>
      <c r="F413" s="51">
        <f t="shared" si="51"/>
        <v>0</v>
      </c>
      <c r="G413" s="51">
        <f t="shared" si="51"/>
        <v>0</v>
      </c>
      <c r="H413" s="51">
        <f t="shared" si="51"/>
        <v>950</v>
      </c>
      <c r="I413" s="52">
        <f t="shared" si="51"/>
        <v>0</v>
      </c>
      <c r="J413" s="123"/>
      <c r="K413" s="93"/>
    </row>
    <row r="414" spans="1:257" ht="15.75">
      <c r="A414" s="46"/>
      <c r="B414" s="103"/>
      <c r="C414" s="91"/>
      <c r="D414" s="72">
        <v>2022</v>
      </c>
      <c r="E414" s="43">
        <f t="shared" si="52"/>
        <v>2700</v>
      </c>
      <c r="F414" s="51">
        <f t="shared" si="51"/>
        <v>0</v>
      </c>
      <c r="G414" s="51">
        <f t="shared" si="51"/>
        <v>0</v>
      </c>
      <c r="H414" s="51">
        <f t="shared" si="51"/>
        <v>2700</v>
      </c>
      <c r="I414" s="52">
        <f t="shared" si="51"/>
        <v>0</v>
      </c>
      <c r="J414" s="123"/>
      <c r="K414" s="93"/>
    </row>
    <row r="415" spans="1:257" ht="15.75">
      <c r="A415" s="46"/>
      <c r="B415" s="103"/>
      <c r="C415" s="91"/>
      <c r="D415" s="72">
        <v>2023</v>
      </c>
      <c r="E415" s="43">
        <f t="shared" si="52"/>
        <v>700</v>
      </c>
      <c r="F415" s="51">
        <f t="shared" si="51"/>
        <v>0</v>
      </c>
      <c r="G415" s="51">
        <f t="shared" si="51"/>
        <v>0</v>
      </c>
      <c r="H415" s="51">
        <f t="shared" si="51"/>
        <v>700</v>
      </c>
      <c r="I415" s="52">
        <f t="shared" si="51"/>
        <v>0</v>
      </c>
      <c r="J415" s="123"/>
      <c r="K415" s="93"/>
    </row>
    <row r="416" spans="1:257" ht="15.75">
      <c r="A416" s="46"/>
      <c r="B416" s="103"/>
      <c r="C416" s="91"/>
      <c r="D416" s="82">
        <v>2024</v>
      </c>
      <c r="E416" s="43">
        <f t="shared" si="52"/>
        <v>550</v>
      </c>
      <c r="F416" s="51">
        <f>F428</f>
        <v>0</v>
      </c>
      <c r="G416" s="51">
        <f t="shared" si="51"/>
        <v>0</v>
      </c>
      <c r="H416" s="51">
        <f t="shared" si="51"/>
        <v>550</v>
      </c>
      <c r="I416" s="52">
        <f t="shared" si="51"/>
        <v>0</v>
      </c>
      <c r="J416" s="123"/>
      <c r="K416" s="93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  <c r="AK416" s="15"/>
      <c r="AL416" s="15"/>
      <c r="AM416" s="15"/>
      <c r="AN416" s="15"/>
      <c r="AO416" s="15"/>
      <c r="AP416" s="15"/>
      <c r="AQ416" s="15"/>
      <c r="AR416" s="15"/>
      <c r="AS416" s="15"/>
      <c r="AT416" s="15"/>
      <c r="AU416" s="15"/>
      <c r="AV416" s="15"/>
      <c r="AW416" s="15"/>
      <c r="AX416" s="15"/>
      <c r="AY416" s="15"/>
      <c r="AZ416" s="15"/>
      <c r="BA416" s="15"/>
      <c r="BB416" s="15"/>
      <c r="BC416" s="15"/>
      <c r="BD416" s="15"/>
      <c r="BE416" s="15"/>
      <c r="BF416" s="15"/>
      <c r="BG416" s="15"/>
      <c r="BH416" s="15"/>
      <c r="BI416" s="15"/>
      <c r="BJ416" s="15"/>
      <c r="BK416" s="15"/>
      <c r="BL416" s="15"/>
      <c r="BM416" s="15"/>
      <c r="BN416" s="15"/>
      <c r="BO416" s="15"/>
      <c r="BP416" s="15"/>
      <c r="BQ416" s="15"/>
      <c r="BR416" s="15"/>
      <c r="BS416" s="15"/>
      <c r="BT416" s="15"/>
      <c r="BU416" s="15"/>
      <c r="BV416" s="15"/>
      <c r="BW416" s="15"/>
      <c r="BX416" s="15"/>
      <c r="BY416" s="15"/>
      <c r="BZ416" s="15"/>
      <c r="CA416" s="15"/>
      <c r="CB416" s="15"/>
      <c r="CC416" s="15"/>
      <c r="CD416" s="15"/>
      <c r="CE416" s="15"/>
      <c r="CF416" s="15"/>
      <c r="CG416" s="15"/>
      <c r="CH416" s="15"/>
      <c r="CI416" s="15"/>
      <c r="CJ416" s="15"/>
      <c r="CK416" s="15"/>
      <c r="CL416" s="15"/>
      <c r="CM416" s="15"/>
      <c r="CN416" s="15"/>
      <c r="CO416" s="15"/>
      <c r="CP416" s="15"/>
      <c r="CQ416" s="15"/>
      <c r="CR416" s="15"/>
      <c r="CS416" s="15"/>
      <c r="CT416" s="15"/>
      <c r="CU416" s="15"/>
      <c r="CV416" s="15"/>
      <c r="CW416" s="15"/>
      <c r="CX416" s="15"/>
      <c r="CY416" s="15"/>
      <c r="CZ416" s="15"/>
      <c r="DA416" s="15"/>
      <c r="DB416" s="15"/>
      <c r="DC416" s="15"/>
      <c r="DD416" s="15"/>
      <c r="DE416" s="15"/>
      <c r="DF416" s="15"/>
      <c r="DG416" s="15"/>
      <c r="DH416" s="15"/>
      <c r="DI416" s="15"/>
      <c r="DJ416" s="15"/>
      <c r="DK416" s="15"/>
      <c r="DL416" s="15"/>
      <c r="DM416" s="15"/>
      <c r="DN416" s="15"/>
      <c r="DO416" s="15"/>
      <c r="DP416" s="15"/>
      <c r="DQ416" s="15"/>
      <c r="DR416" s="15"/>
      <c r="DS416" s="15"/>
      <c r="DT416" s="15"/>
      <c r="DU416" s="15"/>
      <c r="DV416" s="15"/>
      <c r="DW416" s="15"/>
      <c r="DX416" s="15"/>
      <c r="DY416" s="15"/>
      <c r="DZ416" s="15"/>
      <c r="EA416" s="15"/>
      <c r="EB416" s="15"/>
      <c r="EC416" s="15"/>
      <c r="ED416" s="15"/>
      <c r="EE416" s="15"/>
      <c r="EF416" s="15"/>
      <c r="EG416" s="15"/>
      <c r="EH416" s="15"/>
      <c r="EI416" s="15"/>
      <c r="EJ416" s="15"/>
      <c r="EK416" s="15"/>
      <c r="EL416" s="15"/>
      <c r="EM416" s="15"/>
      <c r="EN416" s="15"/>
      <c r="EO416" s="15"/>
      <c r="EP416" s="15"/>
      <c r="EQ416" s="15"/>
      <c r="ER416" s="15"/>
      <c r="ES416" s="15"/>
      <c r="ET416" s="15"/>
      <c r="EU416" s="15"/>
      <c r="EV416" s="15"/>
      <c r="EW416" s="15"/>
      <c r="EX416" s="15"/>
      <c r="EY416" s="15"/>
      <c r="EZ416" s="15"/>
      <c r="FA416" s="15"/>
      <c r="FB416" s="15"/>
      <c r="FC416" s="15"/>
      <c r="FD416" s="15"/>
      <c r="FE416" s="15"/>
      <c r="FF416" s="15"/>
      <c r="FG416" s="15"/>
      <c r="FH416" s="15"/>
      <c r="FI416" s="15"/>
      <c r="FJ416" s="15"/>
      <c r="FK416" s="15"/>
      <c r="FL416" s="15"/>
      <c r="FM416" s="15"/>
      <c r="FN416" s="15"/>
      <c r="FO416" s="15"/>
      <c r="FP416" s="15"/>
      <c r="FQ416" s="15"/>
      <c r="FR416" s="15"/>
      <c r="FS416" s="15"/>
      <c r="FT416" s="15"/>
      <c r="FU416" s="15"/>
      <c r="FV416" s="15"/>
      <c r="FW416" s="15"/>
      <c r="FX416" s="15"/>
      <c r="FY416" s="15"/>
      <c r="FZ416" s="15"/>
      <c r="GA416" s="15"/>
      <c r="GB416" s="15"/>
      <c r="GC416" s="15"/>
      <c r="GD416" s="15"/>
      <c r="GE416" s="15"/>
      <c r="GF416" s="15"/>
      <c r="GG416" s="15"/>
      <c r="GH416" s="15"/>
      <c r="GI416" s="15"/>
      <c r="GJ416" s="15"/>
      <c r="GK416" s="15"/>
      <c r="GL416" s="15"/>
      <c r="GM416" s="15"/>
      <c r="GN416" s="15"/>
      <c r="GO416" s="15"/>
      <c r="GP416" s="15"/>
      <c r="GQ416" s="15"/>
      <c r="GR416" s="15"/>
      <c r="GS416" s="15"/>
      <c r="GT416" s="15"/>
      <c r="GU416" s="15"/>
      <c r="GV416" s="15"/>
      <c r="GW416" s="15"/>
      <c r="GX416" s="15"/>
      <c r="GY416" s="15"/>
      <c r="GZ416" s="15"/>
      <c r="HA416" s="15"/>
      <c r="HB416" s="15"/>
      <c r="HC416" s="15"/>
      <c r="HD416" s="15"/>
      <c r="HE416" s="15"/>
      <c r="HF416" s="15"/>
      <c r="HG416" s="15"/>
      <c r="HH416" s="15"/>
      <c r="HI416" s="15"/>
      <c r="HJ416" s="15"/>
      <c r="HK416" s="15"/>
      <c r="HL416" s="15"/>
      <c r="HM416" s="15"/>
      <c r="HN416" s="15"/>
      <c r="HO416" s="15"/>
      <c r="HP416" s="15"/>
      <c r="HQ416" s="15"/>
      <c r="HR416" s="15"/>
      <c r="HS416" s="15"/>
      <c r="HT416" s="15"/>
      <c r="HU416" s="15"/>
      <c r="HV416" s="15"/>
      <c r="HW416" s="15"/>
      <c r="HX416" s="15"/>
      <c r="HY416" s="15"/>
      <c r="HZ416" s="15"/>
      <c r="IA416" s="15"/>
      <c r="IB416" s="15"/>
      <c r="IC416" s="15"/>
      <c r="ID416" s="15"/>
      <c r="IE416" s="15"/>
      <c r="IF416" s="15"/>
      <c r="IG416" s="15"/>
      <c r="IH416" s="15"/>
      <c r="II416" s="15"/>
      <c r="IJ416" s="15"/>
      <c r="IK416" s="15"/>
      <c r="IL416" s="15"/>
      <c r="IM416" s="15"/>
      <c r="IN416" s="15"/>
      <c r="IO416" s="15"/>
      <c r="IP416" s="15"/>
      <c r="IQ416" s="15"/>
      <c r="IR416" s="15"/>
      <c r="IS416" s="15"/>
      <c r="IT416" s="15"/>
      <c r="IU416" s="15"/>
      <c r="IV416" s="15"/>
      <c r="IW416" s="15"/>
    </row>
    <row r="417" spans="1:257" ht="15.75">
      <c r="A417" s="46"/>
      <c r="B417" s="103"/>
      <c r="C417" s="92"/>
      <c r="D417" s="82">
        <v>2025</v>
      </c>
      <c r="E417" s="43">
        <f t="shared" si="52"/>
        <v>550</v>
      </c>
      <c r="F417" s="51">
        <f>F429</f>
        <v>0</v>
      </c>
      <c r="G417" s="51">
        <f>G429</f>
        <v>0</v>
      </c>
      <c r="H417" s="51">
        <f>H429</f>
        <v>550</v>
      </c>
      <c r="I417" s="52">
        <f>I429</f>
        <v>0</v>
      </c>
      <c r="J417" s="123"/>
      <c r="K417" s="93"/>
    </row>
    <row r="418" spans="1:257" ht="15.75">
      <c r="A418" s="101" t="s">
        <v>67</v>
      </c>
      <c r="B418" s="124" t="s">
        <v>78</v>
      </c>
      <c r="C418" s="90"/>
      <c r="D418" s="72" t="s">
        <v>15</v>
      </c>
      <c r="E418" s="61">
        <f>SUM(E419:E429)</f>
        <v>11577.5</v>
      </c>
      <c r="F418" s="51">
        <f>F438</f>
        <v>0</v>
      </c>
      <c r="G418" s="51">
        <f>SUM(G419:G429)</f>
        <v>0</v>
      </c>
      <c r="H418" s="51">
        <f>SUM(H419:H429)</f>
        <v>11577.5</v>
      </c>
      <c r="I418" s="52">
        <f>SUM(I419:I429)</f>
        <v>0</v>
      </c>
      <c r="J418" s="123"/>
      <c r="K418" s="93"/>
    </row>
    <row r="419" spans="1:257" ht="15.75">
      <c r="A419" s="101"/>
      <c r="B419" s="124"/>
      <c r="C419" s="91"/>
      <c r="D419" s="72">
        <v>2015</v>
      </c>
      <c r="E419" s="43">
        <f>SUM(F419:I419)</f>
        <v>936</v>
      </c>
      <c r="F419" s="42">
        <v>0</v>
      </c>
      <c r="G419" s="42">
        <v>0</v>
      </c>
      <c r="H419" s="51">
        <v>936</v>
      </c>
      <c r="I419" s="53">
        <v>0</v>
      </c>
      <c r="J419" s="123"/>
      <c r="K419" s="93"/>
    </row>
    <row r="420" spans="1:257" ht="15.75">
      <c r="A420" s="101"/>
      <c r="B420" s="124"/>
      <c r="C420" s="91"/>
      <c r="D420" s="72">
        <v>2016</v>
      </c>
      <c r="E420" s="43">
        <f t="shared" ref="E420:E429" si="53">SUM(F420:I420)</f>
        <v>948.5</v>
      </c>
      <c r="F420" s="42">
        <v>0</v>
      </c>
      <c r="G420" s="42">
        <v>0</v>
      </c>
      <c r="H420" s="51">
        <v>948.5</v>
      </c>
      <c r="I420" s="53">
        <v>0</v>
      </c>
      <c r="J420" s="123"/>
      <c r="K420" s="93"/>
    </row>
    <row r="421" spans="1:257" ht="15.75">
      <c r="A421" s="101"/>
      <c r="B421" s="124"/>
      <c r="C421" s="91"/>
      <c r="D421" s="72">
        <v>2017</v>
      </c>
      <c r="E421" s="43">
        <f t="shared" si="53"/>
        <v>1413</v>
      </c>
      <c r="F421" s="42">
        <v>0</v>
      </c>
      <c r="G421" s="42">
        <v>0</v>
      </c>
      <c r="H421" s="51">
        <v>1413</v>
      </c>
      <c r="I421" s="53">
        <v>0</v>
      </c>
      <c r="J421" s="123"/>
      <c r="K421" s="93"/>
    </row>
    <row r="422" spans="1:257" ht="15.75">
      <c r="A422" s="101"/>
      <c r="B422" s="124"/>
      <c r="C422" s="91"/>
      <c r="D422" s="72">
        <v>2018</v>
      </c>
      <c r="E422" s="43">
        <f t="shared" si="53"/>
        <v>1050</v>
      </c>
      <c r="F422" s="42">
        <v>0</v>
      </c>
      <c r="G422" s="42">
        <v>0</v>
      </c>
      <c r="H422" s="51">
        <v>1050</v>
      </c>
      <c r="I422" s="53">
        <v>0</v>
      </c>
      <c r="J422" s="123"/>
      <c r="K422" s="93"/>
    </row>
    <row r="423" spans="1:257" ht="15.75">
      <c r="A423" s="101"/>
      <c r="B423" s="124"/>
      <c r="C423" s="91"/>
      <c r="D423" s="72">
        <v>2019</v>
      </c>
      <c r="E423" s="43">
        <f t="shared" si="53"/>
        <v>1430</v>
      </c>
      <c r="F423" s="42">
        <v>0</v>
      </c>
      <c r="G423" s="42">
        <v>0</v>
      </c>
      <c r="H423" s="51">
        <f>580+550+50+250</f>
        <v>1430</v>
      </c>
      <c r="I423" s="53">
        <v>0</v>
      </c>
      <c r="J423" s="123"/>
      <c r="K423" s="93"/>
    </row>
    <row r="424" spans="1:257" ht="15.75">
      <c r="A424" s="101"/>
      <c r="B424" s="124"/>
      <c r="C424" s="91"/>
      <c r="D424" s="72">
        <v>2020</v>
      </c>
      <c r="E424" s="43">
        <f t="shared" si="53"/>
        <v>350</v>
      </c>
      <c r="F424" s="42">
        <v>0</v>
      </c>
      <c r="G424" s="42">
        <v>0</v>
      </c>
      <c r="H424" s="51">
        <v>350</v>
      </c>
      <c r="I424" s="53">
        <v>0</v>
      </c>
      <c r="J424" s="123"/>
      <c r="K424" s="93"/>
    </row>
    <row r="425" spans="1:257" ht="15.75">
      <c r="A425" s="101"/>
      <c r="B425" s="124"/>
      <c r="C425" s="91"/>
      <c r="D425" s="77">
        <v>2021</v>
      </c>
      <c r="E425" s="43">
        <f t="shared" si="53"/>
        <v>950</v>
      </c>
      <c r="F425" s="42">
        <v>0</v>
      </c>
      <c r="G425" s="42">
        <v>0</v>
      </c>
      <c r="H425" s="63">
        <v>950</v>
      </c>
      <c r="I425" s="53">
        <v>0</v>
      </c>
      <c r="J425" s="123"/>
      <c r="K425" s="93"/>
    </row>
    <row r="426" spans="1:257" ht="15.75">
      <c r="A426" s="101"/>
      <c r="B426" s="124"/>
      <c r="C426" s="91"/>
      <c r="D426" s="72">
        <v>2022</v>
      </c>
      <c r="E426" s="43">
        <f t="shared" si="53"/>
        <v>2700</v>
      </c>
      <c r="F426" s="42">
        <v>0</v>
      </c>
      <c r="G426" s="42">
        <v>0</v>
      </c>
      <c r="H426" s="51">
        <f>700+2000</f>
        <v>2700</v>
      </c>
      <c r="I426" s="53">
        <v>0</v>
      </c>
      <c r="J426" s="123"/>
      <c r="K426" s="93"/>
    </row>
    <row r="427" spans="1:257" ht="15.75">
      <c r="A427" s="101"/>
      <c r="B427" s="124"/>
      <c r="C427" s="91"/>
      <c r="D427" s="72">
        <v>2023</v>
      </c>
      <c r="E427" s="43">
        <f t="shared" si="53"/>
        <v>700</v>
      </c>
      <c r="F427" s="42">
        <v>0</v>
      </c>
      <c r="G427" s="42">
        <v>0</v>
      </c>
      <c r="H427" s="51">
        <v>700</v>
      </c>
      <c r="I427" s="53">
        <v>0</v>
      </c>
      <c r="J427" s="123"/>
      <c r="K427" s="93"/>
    </row>
    <row r="428" spans="1:257" ht="15.75">
      <c r="A428" s="101"/>
      <c r="B428" s="124"/>
      <c r="C428" s="91"/>
      <c r="D428" s="82">
        <v>2024</v>
      </c>
      <c r="E428" s="43">
        <f t="shared" si="53"/>
        <v>550</v>
      </c>
      <c r="F428" s="42">
        <v>0</v>
      </c>
      <c r="G428" s="42">
        <v>0</v>
      </c>
      <c r="H428" s="51">
        <v>550</v>
      </c>
      <c r="I428" s="53">
        <v>0</v>
      </c>
      <c r="J428" s="123"/>
      <c r="K428" s="93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  <c r="AK428" s="15"/>
      <c r="AL428" s="15"/>
      <c r="AM428" s="15"/>
      <c r="AN428" s="15"/>
      <c r="AO428" s="15"/>
      <c r="AP428" s="15"/>
      <c r="AQ428" s="15"/>
      <c r="AR428" s="15"/>
      <c r="AS428" s="15"/>
      <c r="AT428" s="15"/>
      <c r="AU428" s="15"/>
      <c r="AV428" s="15"/>
      <c r="AW428" s="15"/>
      <c r="AX428" s="15"/>
      <c r="AY428" s="15"/>
      <c r="AZ428" s="15"/>
      <c r="BA428" s="15"/>
      <c r="BB428" s="15"/>
      <c r="BC428" s="15"/>
      <c r="BD428" s="15"/>
      <c r="BE428" s="15"/>
      <c r="BF428" s="15"/>
      <c r="BG428" s="15"/>
      <c r="BH428" s="15"/>
      <c r="BI428" s="15"/>
      <c r="BJ428" s="15"/>
      <c r="BK428" s="15"/>
      <c r="BL428" s="15"/>
      <c r="BM428" s="15"/>
      <c r="BN428" s="15"/>
      <c r="BO428" s="15"/>
      <c r="BP428" s="15"/>
      <c r="BQ428" s="15"/>
      <c r="BR428" s="15"/>
      <c r="BS428" s="15"/>
      <c r="BT428" s="15"/>
      <c r="BU428" s="15"/>
      <c r="BV428" s="15"/>
      <c r="BW428" s="15"/>
      <c r="BX428" s="15"/>
      <c r="BY428" s="15"/>
      <c r="BZ428" s="15"/>
      <c r="CA428" s="15"/>
      <c r="CB428" s="15"/>
      <c r="CC428" s="15"/>
      <c r="CD428" s="15"/>
      <c r="CE428" s="15"/>
      <c r="CF428" s="15"/>
      <c r="CG428" s="15"/>
      <c r="CH428" s="15"/>
      <c r="CI428" s="15"/>
      <c r="CJ428" s="15"/>
      <c r="CK428" s="15"/>
      <c r="CL428" s="15"/>
      <c r="CM428" s="15"/>
      <c r="CN428" s="15"/>
      <c r="CO428" s="15"/>
      <c r="CP428" s="15"/>
      <c r="CQ428" s="15"/>
      <c r="CR428" s="15"/>
      <c r="CS428" s="15"/>
      <c r="CT428" s="15"/>
      <c r="CU428" s="15"/>
      <c r="CV428" s="15"/>
      <c r="CW428" s="15"/>
      <c r="CX428" s="15"/>
      <c r="CY428" s="15"/>
      <c r="CZ428" s="15"/>
      <c r="DA428" s="15"/>
      <c r="DB428" s="15"/>
      <c r="DC428" s="15"/>
      <c r="DD428" s="15"/>
      <c r="DE428" s="15"/>
      <c r="DF428" s="15"/>
      <c r="DG428" s="15"/>
      <c r="DH428" s="15"/>
      <c r="DI428" s="15"/>
      <c r="DJ428" s="15"/>
      <c r="DK428" s="15"/>
      <c r="DL428" s="15"/>
      <c r="DM428" s="15"/>
      <c r="DN428" s="15"/>
      <c r="DO428" s="15"/>
      <c r="DP428" s="15"/>
      <c r="DQ428" s="15"/>
      <c r="DR428" s="15"/>
      <c r="DS428" s="15"/>
      <c r="DT428" s="15"/>
      <c r="DU428" s="15"/>
      <c r="DV428" s="15"/>
      <c r="DW428" s="15"/>
      <c r="DX428" s="15"/>
      <c r="DY428" s="15"/>
      <c r="DZ428" s="15"/>
      <c r="EA428" s="15"/>
      <c r="EB428" s="15"/>
      <c r="EC428" s="15"/>
      <c r="ED428" s="15"/>
      <c r="EE428" s="15"/>
      <c r="EF428" s="15"/>
      <c r="EG428" s="15"/>
      <c r="EH428" s="15"/>
      <c r="EI428" s="15"/>
      <c r="EJ428" s="15"/>
      <c r="EK428" s="15"/>
      <c r="EL428" s="15"/>
      <c r="EM428" s="15"/>
      <c r="EN428" s="15"/>
      <c r="EO428" s="15"/>
      <c r="EP428" s="15"/>
      <c r="EQ428" s="15"/>
      <c r="ER428" s="15"/>
      <c r="ES428" s="15"/>
      <c r="ET428" s="15"/>
      <c r="EU428" s="15"/>
      <c r="EV428" s="15"/>
      <c r="EW428" s="15"/>
      <c r="EX428" s="15"/>
      <c r="EY428" s="15"/>
      <c r="EZ428" s="15"/>
      <c r="FA428" s="15"/>
      <c r="FB428" s="15"/>
      <c r="FC428" s="15"/>
      <c r="FD428" s="15"/>
      <c r="FE428" s="15"/>
      <c r="FF428" s="15"/>
      <c r="FG428" s="15"/>
      <c r="FH428" s="15"/>
      <c r="FI428" s="15"/>
      <c r="FJ428" s="15"/>
      <c r="FK428" s="15"/>
      <c r="FL428" s="15"/>
      <c r="FM428" s="15"/>
      <c r="FN428" s="15"/>
      <c r="FO428" s="15"/>
      <c r="FP428" s="15"/>
      <c r="FQ428" s="15"/>
      <c r="FR428" s="15"/>
      <c r="FS428" s="15"/>
      <c r="FT428" s="15"/>
      <c r="FU428" s="15"/>
      <c r="FV428" s="15"/>
      <c r="FW428" s="15"/>
      <c r="FX428" s="15"/>
      <c r="FY428" s="15"/>
      <c r="FZ428" s="15"/>
      <c r="GA428" s="15"/>
      <c r="GB428" s="15"/>
      <c r="GC428" s="15"/>
      <c r="GD428" s="15"/>
      <c r="GE428" s="15"/>
      <c r="GF428" s="15"/>
      <c r="GG428" s="15"/>
      <c r="GH428" s="15"/>
      <c r="GI428" s="15"/>
      <c r="GJ428" s="15"/>
      <c r="GK428" s="15"/>
      <c r="GL428" s="15"/>
      <c r="GM428" s="15"/>
      <c r="GN428" s="15"/>
      <c r="GO428" s="15"/>
      <c r="GP428" s="15"/>
      <c r="GQ428" s="15"/>
      <c r="GR428" s="15"/>
      <c r="GS428" s="15"/>
      <c r="GT428" s="15"/>
      <c r="GU428" s="15"/>
      <c r="GV428" s="15"/>
      <c r="GW428" s="15"/>
      <c r="GX428" s="15"/>
      <c r="GY428" s="15"/>
      <c r="GZ428" s="15"/>
      <c r="HA428" s="15"/>
      <c r="HB428" s="15"/>
      <c r="HC428" s="15"/>
      <c r="HD428" s="15"/>
      <c r="HE428" s="15"/>
      <c r="HF428" s="15"/>
      <c r="HG428" s="15"/>
      <c r="HH428" s="15"/>
      <c r="HI428" s="15"/>
      <c r="HJ428" s="15"/>
      <c r="HK428" s="15"/>
      <c r="HL428" s="15"/>
      <c r="HM428" s="15"/>
      <c r="HN428" s="15"/>
      <c r="HO428" s="15"/>
      <c r="HP428" s="15"/>
      <c r="HQ428" s="15"/>
      <c r="HR428" s="15"/>
      <c r="HS428" s="15"/>
      <c r="HT428" s="15"/>
      <c r="HU428" s="15"/>
      <c r="HV428" s="15"/>
      <c r="HW428" s="15"/>
      <c r="HX428" s="15"/>
      <c r="HY428" s="15"/>
      <c r="HZ428" s="15"/>
      <c r="IA428" s="15"/>
      <c r="IB428" s="15"/>
      <c r="IC428" s="15"/>
      <c r="ID428" s="15"/>
      <c r="IE428" s="15"/>
      <c r="IF428" s="15"/>
      <c r="IG428" s="15"/>
      <c r="IH428" s="15"/>
      <c r="II428" s="15"/>
      <c r="IJ428" s="15"/>
      <c r="IK428" s="15"/>
      <c r="IL428" s="15"/>
      <c r="IM428" s="15"/>
      <c r="IN428" s="15"/>
      <c r="IO428" s="15"/>
      <c r="IP428" s="15"/>
      <c r="IQ428" s="15"/>
      <c r="IR428" s="15"/>
      <c r="IS428" s="15"/>
      <c r="IT428" s="15"/>
      <c r="IU428" s="15"/>
      <c r="IV428" s="15"/>
      <c r="IW428" s="15"/>
    </row>
    <row r="429" spans="1:257" ht="15.75">
      <c r="A429" s="101"/>
      <c r="B429" s="124"/>
      <c r="C429" s="92"/>
      <c r="D429" s="82">
        <v>2025</v>
      </c>
      <c r="E429" s="43">
        <f t="shared" si="53"/>
        <v>550</v>
      </c>
      <c r="F429" s="42">
        <v>0</v>
      </c>
      <c r="G429" s="42">
        <v>0</v>
      </c>
      <c r="H429" s="51">
        <v>550</v>
      </c>
      <c r="I429" s="53">
        <v>0</v>
      </c>
      <c r="J429" s="123"/>
      <c r="K429" s="93"/>
    </row>
    <row r="430" spans="1:257" ht="15.75">
      <c r="A430" s="6"/>
      <c r="B430" s="7"/>
      <c r="C430" s="7"/>
      <c r="D430" s="7"/>
      <c r="E430" s="8"/>
      <c r="F430" s="9"/>
      <c r="G430" s="9"/>
      <c r="H430" s="9"/>
      <c r="I430" s="9"/>
      <c r="J430" s="6"/>
      <c r="K430" s="7"/>
    </row>
    <row r="431" spans="1:257" ht="15.75" hidden="1">
      <c r="A431" s="6"/>
      <c r="B431" s="7"/>
      <c r="C431" s="7"/>
      <c r="D431" s="7"/>
      <c r="E431" s="8"/>
      <c r="F431" s="9"/>
      <c r="G431" s="9"/>
      <c r="H431" s="9"/>
      <c r="I431" s="9"/>
      <c r="J431" s="6"/>
      <c r="K431" s="7"/>
    </row>
    <row r="432" spans="1:257" ht="15.75">
      <c r="A432" s="120" t="s">
        <v>108</v>
      </c>
      <c r="B432" s="120"/>
      <c r="C432" s="120"/>
      <c r="D432" s="120"/>
      <c r="E432" s="120"/>
      <c r="F432" s="120"/>
      <c r="G432" s="120"/>
      <c r="H432" s="120"/>
      <c r="I432" s="120"/>
      <c r="J432" s="120"/>
      <c r="K432" s="120"/>
    </row>
    <row r="433" spans="1:11" ht="15.75">
      <c r="A433" s="10"/>
      <c r="B433" s="11"/>
      <c r="C433" s="11"/>
      <c r="D433" s="11"/>
      <c r="E433" s="12"/>
      <c r="F433" s="12"/>
      <c r="G433" s="12"/>
      <c r="H433" s="12"/>
      <c r="I433" s="12"/>
      <c r="J433" s="13"/>
      <c r="K433" s="11"/>
    </row>
    <row r="434" spans="1:11">
      <c r="A434" s="14"/>
      <c r="B434" s="15"/>
      <c r="C434" s="15"/>
      <c r="D434" s="15"/>
      <c r="E434" s="16"/>
      <c r="F434" s="16"/>
      <c r="G434" s="16"/>
      <c r="H434" s="16"/>
      <c r="I434" s="16"/>
      <c r="J434" s="17"/>
      <c r="K434" s="15"/>
    </row>
    <row r="435" spans="1:11">
      <c r="A435" s="14"/>
      <c r="B435" s="15"/>
      <c r="C435" s="15"/>
      <c r="D435" s="15"/>
      <c r="E435" s="16"/>
      <c r="F435" s="16"/>
      <c r="G435" s="16"/>
      <c r="H435" s="16"/>
      <c r="I435" s="16"/>
      <c r="J435" s="17"/>
      <c r="K435" s="15"/>
    </row>
    <row r="436" spans="1:11">
      <c r="A436" s="14"/>
      <c r="B436" s="15"/>
      <c r="C436" s="15"/>
      <c r="D436" s="15"/>
      <c r="E436" s="16"/>
      <c r="F436" s="16"/>
      <c r="G436" s="16"/>
      <c r="H436" s="16"/>
      <c r="I436" s="16"/>
      <c r="J436" s="17"/>
      <c r="K436" s="15"/>
    </row>
    <row r="437" spans="1:11">
      <c r="A437" s="14"/>
      <c r="B437" s="15"/>
      <c r="C437" s="15"/>
      <c r="D437" s="15"/>
      <c r="E437" s="16"/>
      <c r="F437" s="16"/>
      <c r="G437" s="16"/>
      <c r="H437" s="16"/>
      <c r="I437" s="16"/>
      <c r="J437" s="17"/>
      <c r="K437" s="15"/>
    </row>
    <row r="438" spans="1:11">
      <c r="A438" s="14"/>
      <c r="B438" s="15"/>
      <c r="C438" s="15"/>
      <c r="D438" s="15"/>
      <c r="E438" s="16"/>
      <c r="F438" s="16"/>
      <c r="G438" s="16"/>
      <c r="H438" s="16"/>
      <c r="I438" s="16"/>
      <c r="J438" s="17"/>
      <c r="K438" s="15"/>
    </row>
    <row r="439" spans="1:11">
      <c r="A439" s="14"/>
      <c r="B439" s="15"/>
      <c r="C439" s="15"/>
      <c r="D439" s="15"/>
      <c r="E439" s="16"/>
      <c r="F439" s="16"/>
      <c r="G439" s="16"/>
      <c r="H439" s="16"/>
      <c r="I439" s="16"/>
      <c r="J439" s="17"/>
      <c r="K439" s="15"/>
    </row>
    <row r="440" spans="1:11">
      <c r="A440" s="14"/>
      <c r="B440" s="15"/>
      <c r="C440" s="15"/>
      <c r="D440" s="15"/>
      <c r="E440" s="15"/>
      <c r="F440" s="15"/>
      <c r="G440" s="15"/>
      <c r="H440" s="15"/>
      <c r="I440" s="15"/>
      <c r="J440" s="17"/>
      <c r="K440" s="15"/>
    </row>
    <row r="441" spans="1:11">
      <c r="A441" s="14"/>
      <c r="B441" s="15"/>
      <c r="C441" s="15"/>
      <c r="D441" s="15"/>
      <c r="E441" s="15"/>
      <c r="F441" s="15"/>
      <c r="G441" s="15"/>
      <c r="H441" s="15"/>
      <c r="I441" s="15"/>
      <c r="J441" s="17"/>
      <c r="K441" s="15"/>
    </row>
    <row r="442" spans="1:11">
      <c r="A442" s="18"/>
    </row>
    <row r="443" spans="1:11">
      <c r="A443" s="18"/>
    </row>
    <row r="444" spans="1:11">
      <c r="A444" s="18"/>
    </row>
    <row r="445" spans="1:11">
      <c r="A445" s="18"/>
    </row>
    <row r="446" spans="1:11">
      <c r="A446" s="18"/>
    </row>
    <row r="447" spans="1:11">
      <c r="A447" s="18"/>
    </row>
    <row r="448" spans="1:11">
      <c r="A448" s="18"/>
    </row>
    <row r="449" spans="1:1">
      <c r="A449" s="18"/>
    </row>
    <row r="450" spans="1:1">
      <c r="A450" s="18"/>
    </row>
    <row r="451" spans="1:1">
      <c r="A451" s="18"/>
    </row>
    <row r="452" spans="1:1">
      <c r="A452" s="18"/>
    </row>
    <row r="453" spans="1:1">
      <c r="A453" s="18"/>
    </row>
    <row r="454" spans="1:1">
      <c r="A454" s="18"/>
    </row>
    <row r="455" spans="1:1">
      <c r="A455" s="18"/>
    </row>
    <row r="456" spans="1:1">
      <c r="A456" s="18"/>
    </row>
    <row r="457" spans="1:1">
      <c r="A457" s="18"/>
    </row>
    <row r="458" spans="1:1">
      <c r="A458" s="18"/>
    </row>
    <row r="459" spans="1:1">
      <c r="A459" s="18"/>
    </row>
    <row r="460" spans="1:1">
      <c r="A460" s="18"/>
    </row>
    <row r="461" spans="1:1">
      <c r="A461" s="18"/>
    </row>
    <row r="462" spans="1:1">
      <c r="A462" s="18"/>
    </row>
    <row r="463" spans="1:1">
      <c r="A463" s="18"/>
    </row>
    <row r="464" spans="1:1">
      <c r="A464" s="18"/>
    </row>
    <row r="465" spans="1:1">
      <c r="A465" s="18"/>
    </row>
    <row r="466" spans="1:1">
      <c r="A466" s="18"/>
    </row>
    <row r="467" spans="1:1">
      <c r="A467" s="18"/>
    </row>
    <row r="468" spans="1:1">
      <c r="A468" s="18"/>
    </row>
    <row r="469" spans="1:1">
      <c r="A469" s="18"/>
    </row>
    <row r="470" spans="1:1">
      <c r="A470" s="18"/>
    </row>
    <row r="471" spans="1:1">
      <c r="A471" s="18"/>
    </row>
    <row r="472" spans="1:1">
      <c r="A472" s="18"/>
    </row>
    <row r="473" spans="1:1">
      <c r="A473" s="18"/>
    </row>
    <row r="474" spans="1:1">
      <c r="A474" s="18"/>
    </row>
    <row r="475" spans="1:1">
      <c r="A475" s="18"/>
    </row>
    <row r="476" spans="1:1">
      <c r="A476" s="18"/>
    </row>
    <row r="477" spans="1:1">
      <c r="A477" s="18"/>
    </row>
    <row r="478" spans="1:1">
      <c r="A478" s="18"/>
    </row>
    <row r="479" spans="1:1">
      <c r="A479" s="18"/>
    </row>
    <row r="480" spans="1:1">
      <c r="A480" s="18"/>
    </row>
    <row r="481" spans="1:1">
      <c r="A481" s="18"/>
    </row>
    <row r="482" spans="1:1">
      <c r="A482" s="18"/>
    </row>
    <row r="483" spans="1:1">
      <c r="A483" s="18"/>
    </row>
    <row r="484" spans="1:1">
      <c r="A484" s="18"/>
    </row>
    <row r="485" spans="1:1">
      <c r="A485" s="18"/>
    </row>
    <row r="486" spans="1:1">
      <c r="A486" s="18"/>
    </row>
    <row r="487" spans="1:1">
      <c r="A487" s="18"/>
    </row>
    <row r="488" spans="1:1">
      <c r="A488" s="18"/>
    </row>
    <row r="489" spans="1:1">
      <c r="A489" s="18"/>
    </row>
    <row r="490" spans="1:1">
      <c r="A490" s="18"/>
    </row>
    <row r="491" spans="1:1">
      <c r="A491" s="18"/>
    </row>
    <row r="492" spans="1:1">
      <c r="A492" s="18"/>
    </row>
    <row r="493" spans="1:1">
      <c r="A493" s="18"/>
    </row>
    <row r="494" spans="1:1">
      <c r="A494" s="18"/>
    </row>
    <row r="495" spans="1:1">
      <c r="A495" s="18"/>
    </row>
    <row r="496" spans="1:1">
      <c r="A496" s="18"/>
    </row>
    <row r="497" spans="1:1">
      <c r="A497" s="18"/>
    </row>
    <row r="498" spans="1:1">
      <c r="A498" s="18"/>
    </row>
    <row r="499" spans="1:1">
      <c r="A499" s="18"/>
    </row>
    <row r="500" spans="1:1">
      <c r="A500" s="18"/>
    </row>
    <row r="501" spans="1:1">
      <c r="A501" s="18"/>
    </row>
    <row r="502" spans="1:1">
      <c r="A502" s="18"/>
    </row>
    <row r="503" spans="1:1">
      <c r="A503" s="18"/>
    </row>
    <row r="504" spans="1:1">
      <c r="A504" s="18"/>
    </row>
    <row r="505" spans="1:1">
      <c r="A505" s="18"/>
    </row>
    <row r="506" spans="1:1">
      <c r="A506" s="18"/>
    </row>
    <row r="507" spans="1:1">
      <c r="A507" s="18"/>
    </row>
    <row r="508" spans="1:1">
      <c r="A508" s="18"/>
    </row>
    <row r="509" spans="1:1">
      <c r="A509" s="18"/>
    </row>
    <row r="510" spans="1:1">
      <c r="A510" s="18"/>
    </row>
    <row r="511" spans="1:1">
      <c r="A511" s="18"/>
    </row>
    <row r="512" spans="1:1">
      <c r="A512" s="18"/>
    </row>
    <row r="513" spans="1:1">
      <c r="A513" s="18"/>
    </row>
    <row r="514" spans="1:1">
      <c r="A514" s="18"/>
    </row>
    <row r="515" spans="1:1">
      <c r="A515" s="18"/>
    </row>
    <row r="516" spans="1:1">
      <c r="A516" s="18"/>
    </row>
    <row r="517" spans="1:1">
      <c r="A517" s="18"/>
    </row>
    <row r="518" spans="1:1">
      <c r="A518" s="18"/>
    </row>
    <row r="519" spans="1:1">
      <c r="A519" s="18"/>
    </row>
    <row r="520" spans="1:1">
      <c r="A520" s="18"/>
    </row>
    <row r="521" spans="1:1">
      <c r="A521" s="18"/>
    </row>
    <row r="522" spans="1:1">
      <c r="A522" s="18"/>
    </row>
    <row r="523" spans="1:1">
      <c r="A523" s="18"/>
    </row>
    <row r="524" spans="1:1">
      <c r="A524" s="18"/>
    </row>
    <row r="525" spans="1:1">
      <c r="A525" s="18"/>
    </row>
    <row r="526" spans="1:1">
      <c r="A526" s="18"/>
    </row>
    <row r="527" spans="1:1">
      <c r="A527" s="18"/>
    </row>
    <row r="528" spans="1:1">
      <c r="A528" s="18"/>
    </row>
    <row r="529" spans="1:1">
      <c r="A529" s="18"/>
    </row>
    <row r="530" spans="1:1">
      <c r="A530" s="18"/>
    </row>
    <row r="531" spans="1:1">
      <c r="A531" s="18"/>
    </row>
    <row r="532" spans="1:1">
      <c r="A532" s="18"/>
    </row>
    <row r="533" spans="1:1">
      <c r="A533" s="18"/>
    </row>
    <row r="534" spans="1:1">
      <c r="A534" s="18"/>
    </row>
    <row r="535" spans="1:1">
      <c r="A535" s="18"/>
    </row>
    <row r="536" spans="1:1">
      <c r="A536" s="18"/>
    </row>
    <row r="537" spans="1:1">
      <c r="A537" s="18"/>
    </row>
    <row r="538" spans="1:1">
      <c r="A538" s="18"/>
    </row>
    <row r="539" spans="1:1">
      <c r="A539" s="18"/>
    </row>
    <row r="540" spans="1:1">
      <c r="A540" s="18"/>
    </row>
    <row r="541" spans="1:1">
      <c r="A541" s="18"/>
    </row>
    <row r="542" spans="1:1">
      <c r="A542" s="18"/>
    </row>
    <row r="543" spans="1:1">
      <c r="A543" s="18"/>
    </row>
    <row r="544" spans="1:1">
      <c r="A544" s="18"/>
    </row>
    <row r="545" spans="1:1">
      <c r="A545" s="18"/>
    </row>
    <row r="546" spans="1:1">
      <c r="A546" s="18"/>
    </row>
    <row r="547" spans="1:1">
      <c r="A547" s="18"/>
    </row>
    <row r="548" spans="1:1">
      <c r="A548" s="18"/>
    </row>
    <row r="549" spans="1:1">
      <c r="A549" s="18"/>
    </row>
    <row r="550" spans="1:1">
      <c r="A550" s="18"/>
    </row>
    <row r="551" spans="1:1">
      <c r="A551" s="18"/>
    </row>
    <row r="552" spans="1:1">
      <c r="A552" s="18"/>
    </row>
    <row r="553" spans="1:1">
      <c r="A553" s="18"/>
    </row>
    <row r="554" spans="1:1">
      <c r="A554" s="18"/>
    </row>
    <row r="555" spans="1:1">
      <c r="A555" s="18"/>
    </row>
    <row r="556" spans="1:1">
      <c r="A556" s="18"/>
    </row>
    <row r="557" spans="1:1">
      <c r="A557" s="18"/>
    </row>
    <row r="558" spans="1:1">
      <c r="A558" s="18"/>
    </row>
    <row r="559" spans="1:1">
      <c r="A559" s="18"/>
    </row>
  </sheetData>
  <mergeCells count="154">
    <mergeCell ref="A214:A225"/>
    <mergeCell ref="B214:B225"/>
    <mergeCell ref="C214:C225"/>
    <mergeCell ref="A46:A57"/>
    <mergeCell ref="B46:B57"/>
    <mergeCell ref="A106:A117"/>
    <mergeCell ref="B106:B117"/>
    <mergeCell ref="C106:C117"/>
    <mergeCell ref="A118:A129"/>
    <mergeCell ref="B118:B129"/>
    <mergeCell ref="C118:C129"/>
    <mergeCell ref="B190:B201"/>
    <mergeCell ref="C190:C201"/>
    <mergeCell ref="A202:A213"/>
    <mergeCell ref="B202:B213"/>
    <mergeCell ref="C202:C213"/>
    <mergeCell ref="L310:L321"/>
    <mergeCell ref="A226:A237"/>
    <mergeCell ref="B226:B237"/>
    <mergeCell ref="J130:J153"/>
    <mergeCell ref="K130:K177"/>
    <mergeCell ref="A142:A153"/>
    <mergeCell ref="B142:B153"/>
    <mergeCell ref="C142:C153"/>
    <mergeCell ref="A154:A165"/>
    <mergeCell ref="B154:B165"/>
    <mergeCell ref="C154:C165"/>
    <mergeCell ref="J154:J165"/>
    <mergeCell ref="A166:A177"/>
    <mergeCell ref="B166:B177"/>
    <mergeCell ref="C166:C177"/>
    <mergeCell ref="J166:J177"/>
    <mergeCell ref="A262:A273"/>
    <mergeCell ref="B262:B273"/>
    <mergeCell ref="B130:B141"/>
    <mergeCell ref="C130:C141"/>
    <mergeCell ref="A178:A189"/>
    <mergeCell ref="B178:B189"/>
    <mergeCell ref="C178:C189"/>
    <mergeCell ref="A190:A201"/>
    <mergeCell ref="A432:K432"/>
    <mergeCell ref="A382:A393"/>
    <mergeCell ref="B382:B393"/>
    <mergeCell ref="C382:C393"/>
    <mergeCell ref="J382:J405"/>
    <mergeCell ref="K382:K405"/>
    <mergeCell ref="A394:A405"/>
    <mergeCell ref="B394:B405"/>
    <mergeCell ref="B406:B417"/>
    <mergeCell ref="J406:J429"/>
    <mergeCell ref="K406:K429"/>
    <mergeCell ref="A418:A429"/>
    <mergeCell ref="B418:B429"/>
    <mergeCell ref="C418:C429"/>
    <mergeCell ref="C394:C405"/>
    <mergeCell ref="C406:C417"/>
    <mergeCell ref="I1:K1"/>
    <mergeCell ref="I2:K2"/>
    <mergeCell ref="A5:K5"/>
    <mergeCell ref="A6:A8"/>
    <mergeCell ref="B6:B8"/>
    <mergeCell ref="C6:C8"/>
    <mergeCell ref="D6:D8"/>
    <mergeCell ref="E6:I6"/>
    <mergeCell ref="J6:J8"/>
    <mergeCell ref="K6:K8"/>
    <mergeCell ref="E7:E8"/>
    <mergeCell ref="F7:I7"/>
    <mergeCell ref="A274:A285"/>
    <mergeCell ref="A286:A297"/>
    <mergeCell ref="B286:B297"/>
    <mergeCell ref="A10:A21"/>
    <mergeCell ref="B10:B21"/>
    <mergeCell ref="C10:C21"/>
    <mergeCell ref="J10:J21"/>
    <mergeCell ref="K10:K21"/>
    <mergeCell ref="A22:A33"/>
    <mergeCell ref="B22:B33"/>
    <mergeCell ref="C22:C33"/>
    <mergeCell ref="J22:J45"/>
    <mergeCell ref="K22:K45"/>
    <mergeCell ref="A34:A45"/>
    <mergeCell ref="B34:B45"/>
    <mergeCell ref="C34:C45"/>
    <mergeCell ref="J46:J57"/>
    <mergeCell ref="J58:J93"/>
    <mergeCell ref="J94:J117"/>
    <mergeCell ref="A238:A249"/>
    <mergeCell ref="B238:B249"/>
    <mergeCell ref="C238:C249"/>
    <mergeCell ref="A250:A261"/>
    <mergeCell ref="B250:B261"/>
    <mergeCell ref="A322:A333"/>
    <mergeCell ref="B322:B333"/>
    <mergeCell ref="J322:J381"/>
    <mergeCell ref="C46:C57"/>
    <mergeCell ref="K46:K117"/>
    <mergeCell ref="A58:A69"/>
    <mergeCell ref="B58:B69"/>
    <mergeCell ref="C58:C69"/>
    <mergeCell ref="A298:A309"/>
    <mergeCell ref="B298:B309"/>
    <mergeCell ref="C298:C309"/>
    <mergeCell ref="J298:J309"/>
    <mergeCell ref="A70:A81"/>
    <mergeCell ref="B70:B81"/>
    <mergeCell ref="C70:C81"/>
    <mergeCell ref="A82:A93"/>
    <mergeCell ref="B82:B93"/>
    <mergeCell ref="C82:C93"/>
    <mergeCell ref="A94:A105"/>
    <mergeCell ref="B94:B105"/>
    <mergeCell ref="C94:C105"/>
    <mergeCell ref="J118:J129"/>
    <mergeCell ref="K118:K129"/>
    <mergeCell ref="A130:A141"/>
    <mergeCell ref="L166:L177"/>
    <mergeCell ref="M166:M177"/>
    <mergeCell ref="L286:L297"/>
    <mergeCell ref="K322:K381"/>
    <mergeCell ref="A334:A345"/>
    <mergeCell ref="B334:B345"/>
    <mergeCell ref="A346:A357"/>
    <mergeCell ref="B346:B357"/>
    <mergeCell ref="A358:A369"/>
    <mergeCell ref="B358:B369"/>
    <mergeCell ref="K298:K305"/>
    <mergeCell ref="C286:C297"/>
    <mergeCell ref="A310:A321"/>
    <mergeCell ref="B310:B321"/>
    <mergeCell ref="J310:J321"/>
    <mergeCell ref="K310:K321"/>
    <mergeCell ref="C370:C381"/>
    <mergeCell ref="C334:C345"/>
    <mergeCell ref="C346:C357"/>
    <mergeCell ref="C358:C369"/>
    <mergeCell ref="C310:C321"/>
    <mergeCell ref="C322:C333"/>
    <mergeCell ref="A370:A381"/>
    <mergeCell ref="B370:B381"/>
    <mergeCell ref="C250:C261"/>
    <mergeCell ref="C262:C273"/>
    <mergeCell ref="C274:C285"/>
    <mergeCell ref="K178:K285"/>
    <mergeCell ref="C226:C237"/>
    <mergeCell ref="B274:B285"/>
    <mergeCell ref="J178:J189"/>
    <mergeCell ref="J190:J225"/>
    <mergeCell ref="J286:J297"/>
    <mergeCell ref="J226:J237"/>
    <mergeCell ref="J238:J249"/>
    <mergeCell ref="J274:J285"/>
    <mergeCell ref="J262:J273"/>
    <mergeCell ref="J250:J261"/>
  </mergeCells>
  <printOptions horizontalCentered="1"/>
  <pageMargins left="0.78740157480314965" right="0.39370078740157483" top="1.1811023622047245" bottom="0.78740157480314965" header="0.78740157480314965" footer="0.15748031496062992"/>
  <pageSetup paperSize="9" scale="67" firstPageNumber="0" fitToHeight="0" orientation="landscape" horizontalDpi="300" verticalDpi="300" r:id="rId1"/>
  <headerFooter differentFirst="1">
    <oddHeader>&amp;C&amp;P</oddHeader>
  </headerFooter>
  <rowBreaks count="2" manualBreakCount="2">
    <brk id="129" max="10" man="1"/>
    <brk id="15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233"/>
  <sheetViews>
    <sheetView tabSelected="1" view="pageBreakPreview" topLeftCell="A76" zoomScale="75" zoomScaleNormal="84" zoomScaleSheetLayoutView="75" zoomScalePageLayoutView="75" workbookViewId="0">
      <selection activeCell="G20" sqref="G20"/>
    </sheetView>
  </sheetViews>
  <sheetFormatPr defaultRowHeight="15"/>
  <cols>
    <col min="1" max="1" width="6.28515625" style="1" customWidth="1"/>
    <col min="2" max="2" width="57" style="1" customWidth="1"/>
    <col min="3" max="3" width="11" style="1" customWidth="1"/>
    <col min="4" max="4" width="14.42578125" style="1" customWidth="1"/>
    <col min="5" max="5" width="13.28515625" style="1" customWidth="1"/>
    <col min="6" max="7" width="13.85546875" style="1" customWidth="1"/>
    <col min="8" max="8" width="17" style="1" customWidth="1"/>
    <col min="9" max="9" width="0.140625" style="1" customWidth="1"/>
    <col min="10" max="257" width="8.7109375" style="1" customWidth="1"/>
    <col min="258" max="1025" width="8.7109375" customWidth="1"/>
  </cols>
  <sheetData>
    <row r="1" spans="1:17" ht="284.25" customHeight="1">
      <c r="A1" s="19"/>
      <c r="B1" s="19"/>
      <c r="C1" s="19"/>
      <c r="D1" s="19"/>
      <c r="E1" s="127" t="s">
        <v>116</v>
      </c>
      <c r="F1" s="127"/>
      <c r="G1" s="127"/>
      <c r="H1" s="127"/>
      <c r="I1" s="19"/>
    </row>
    <row r="2" spans="1:17" ht="39" customHeight="1">
      <c r="A2" s="19"/>
      <c r="B2" s="128" t="s">
        <v>81</v>
      </c>
      <c r="C2" s="128"/>
      <c r="D2" s="128"/>
      <c r="E2" s="128"/>
      <c r="F2" s="128"/>
      <c r="G2" s="128"/>
      <c r="H2" s="128"/>
      <c r="I2" s="128"/>
    </row>
    <row r="3" spans="1:17" ht="12.75" customHeight="1">
      <c r="A3" s="19"/>
      <c r="B3" s="129"/>
      <c r="C3" s="129"/>
      <c r="D3" s="20"/>
      <c r="E3" s="20"/>
      <c r="F3" s="129"/>
      <c r="G3" s="129"/>
      <c r="H3" s="129"/>
      <c r="I3" s="19"/>
    </row>
    <row r="4" spans="1:17" ht="24.75" customHeight="1">
      <c r="A4" s="130" t="s">
        <v>1</v>
      </c>
      <c r="B4" s="131" t="s">
        <v>2</v>
      </c>
      <c r="C4" s="131" t="s">
        <v>4</v>
      </c>
      <c r="D4" s="132" t="s">
        <v>5</v>
      </c>
      <c r="E4" s="132"/>
      <c r="F4" s="132"/>
      <c r="G4" s="132"/>
      <c r="H4" s="132"/>
      <c r="I4" s="19"/>
    </row>
    <row r="5" spans="1:17" ht="24.75" customHeight="1">
      <c r="A5" s="130"/>
      <c r="B5" s="131"/>
      <c r="C5" s="131"/>
      <c r="D5" s="133" t="s">
        <v>8</v>
      </c>
      <c r="E5" s="133" t="s">
        <v>9</v>
      </c>
      <c r="F5" s="133"/>
      <c r="G5" s="133"/>
      <c r="H5" s="133"/>
      <c r="I5" s="19"/>
    </row>
    <row r="6" spans="1:17" ht="49.5" customHeight="1">
      <c r="A6" s="130"/>
      <c r="B6" s="131"/>
      <c r="C6" s="131"/>
      <c r="D6" s="133"/>
      <c r="E6" s="21" t="s">
        <v>10</v>
      </c>
      <c r="F6" s="21" t="s">
        <v>11</v>
      </c>
      <c r="G6" s="21" t="s">
        <v>12</v>
      </c>
      <c r="H6" s="21" t="s">
        <v>13</v>
      </c>
      <c r="I6" s="19"/>
    </row>
    <row r="7" spans="1:17" ht="15.75">
      <c r="A7" s="22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19"/>
    </row>
    <row r="8" spans="1:17" ht="15.75">
      <c r="A8" s="134">
        <v>1</v>
      </c>
      <c r="B8" s="131" t="s">
        <v>68</v>
      </c>
      <c r="C8" s="37" t="s">
        <v>15</v>
      </c>
      <c r="D8" s="38">
        <f t="shared" ref="D8:D41" si="0">SUM(E8:H8)</f>
        <v>1096236.3</v>
      </c>
      <c r="E8" s="34">
        <f>SUM(E9:E19)</f>
        <v>20057.899999999998</v>
      </c>
      <c r="F8" s="34">
        <f>SUM(F9:F19)</f>
        <v>38577.100000000006</v>
      </c>
      <c r="G8" s="38">
        <f>SUM(G9:G19)</f>
        <v>1002685.4000000001</v>
      </c>
      <c r="H8" s="24">
        <f>SUM(H9:H19)</f>
        <v>34915.899999999994</v>
      </c>
      <c r="I8" s="78">
        <f>D8-'пр № 2 Пер мероп МП Культура'!E10-D104</f>
        <v>3.2559910323470831E-10</v>
      </c>
      <c r="J8" s="78">
        <f>E8-'пр № 2 Пер мероп МП Культура'!F10-E104</f>
        <v>0</v>
      </c>
      <c r="K8" s="78">
        <f>F8-'пр № 2 Пер мероп МП Культура'!G10-F104</f>
        <v>0</v>
      </c>
      <c r="L8" s="78">
        <f>G8-'пр № 2 Пер мероп МП Культура'!H10-G104</f>
        <v>9.3223206931725144E-11</v>
      </c>
      <c r="M8" s="78">
        <f>H8-'пр № 2 Пер мероп МП Культура'!I10-H104</f>
        <v>0</v>
      </c>
      <c r="N8" s="78"/>
      <c r="O8" s="78"/>
      <c r="P8" s="78"/>
      <c r="Q8" s="78"/>
    </row>
    <row r="9" spans="1:17" ht="15.75">
      <c r="A9" s="134"/>
      <c r="B9" s="131"/>
      <c r="C9" s="23">
        <v>2015</v>
      </c>
      <c r="D9" s="24">
        <f t="shared" si="0"/>
        <v>74429.2</v>
      </c>
      <c r="E9" s="24">
        <f t="shared" ref="E9:H17" si="1">E21+E105</f>
        <v>55</v>
      </c>
      <c r="F9" s="24">
        <f t="shared" si="1"/>
        <v>8624.4</v>
      </c>
      <c r="G9" s="24">
        <f t="shared" si="1"/>
        <v>59036.3</v>
      </c>
      <c r="H9" s="24">
        <f t="shared" si="1"/>
        <v>6713.5</v>
      </c>
      <c r="I9" s="78">
        <f>D9-'пр № 2 Пер мероп МП Культура'!E11-D105</f>
        <v>0</v>
      </c>
      <c r="J9" s="78">
        <f>E9-'пр № 2 Пер мероп МП Культура'!F11-E105</f>
        <v>0</v>
      </c>
      <c r="K9" s="78">
        <f>F9-'пр № 2 Пер мероп МП Культура'!G11-F105</f>
        <v>0</v>
      </c>
      <c r="L9" s="78">
        <f>G9-'пр № 2 Пер мероп МП Культура'!H11-G105</f>
        <v>0</v>
      </c>
      <c r="M9" s="78">
        <f>H9-'пр № 2 Пер мероп МП Культура'!I11-H105</f>
        <v>0</v>
      </c>
      <c r="N9" s="78"/>
      <c r="O9" s="78"/>
      <c r="P9" s="78"/>
      <c r="Q9" s="78"/>
    </row>
    <row r="10" spans="1:17" ht="15.75">
      <c r="A10" s="134"/>
      <c r="B10" s="131"/>
      <c r="C10" s="37">
        <v>2016</v>
      </c>
      <c r="D10" s="34">
        <f t="shared" si="0"/>
        <v>71364.600000000006</v>
      </c>
      <c r="E10" s="34">
        <f t="shared" si="1"/>
        <v>56</v>
      </c>
      <c r="F10" s="34">
        <f t="shared" si="1"/>
        <v>8441</v>
      </c>
      <c r="G10" s="34">
        <f t="shared" si="1"/>
        <v>61335.1</v>
      </c>
      <c r="H10" s="34">
        <f t="shared" si="1"/>
        <v>1532.5</v>
      </c>
      <c r="I10" s="78">
        <f>D10-'пр № 2 Пер мероп МП Культура'!E12-D106</f>
        <v>0</v>
      </c>
      <c r="J10" s="78">
        <f>E10-'пр № 2 Пер мероп МП Культура'!F12-E106</f>
        <v>0</v>
      </c>
      <c r="K10" s="78">
        <f>F10-'пр № 2 Пер мероп МП Культура'!G12-F106</f>
        <v>0</v>
      </c>
      <c r="L10" s="78">
        <f>G10-'пр № 2 Пер мероп МП Культура'!H12-G106</f>
        <v>0</v>
      </c>
      <c r="M10" s="78">
        <f>H10-'пр № 2 Пер мероп МП Культура'!I12-H106</f>
        <v>0</v>
      </c>
      <c r="N10" s="78"/>
      <c r="O10" s="78"/>
      <c r="P10" s="78"/>
      <c r="Q10" s="78"/>
    </row>
    <row r="11" spans="1:17" ht="15.75">
      <c r="A11" s="134"/>
      <c r="B11" s="131"/>
      <c r="C11" s="37">
        <v>2017</v>
      </c>
      <c r="D11" s="34">
        <f t="shared" si="0"/>
        <v>83969.3</v>
      </c>
      <c r="E11" s="34">
        <f t="shared" si="1"/>
        <v>60.8</v>
      </c>
      <c r="F11" s="34">
        <f t="shared" si="1"/>
        <v>7350.2999999999993</v>
      </c>
      <c r="G11" s="34">
        <f t="shared" si="1"/>
        <v>73579.399999999994</v>
      </c>
      <c r="H11" s="34">
        <f t="shared" si="1"/>
        <v>2978.8</v>
      </c>
      <c r="I11" s="78">
        <f>D11-'пр № 2 Пер мероп МП Культура'!E13-D107</f>
        <v>0</v>
      </c>
      <c r="J11" s="78">
        <f>E11-'пр № 2 Пер мероп МП Культура'!F13-E107</f>
        <v>0</v>
      </c>
      <c r="K11" s="78">
        <f>F11-'пр № 2 Пер мероп МП Культура'!G13-F107</f>
        <v>0</v>
      </c>
      <c r="L11" s="78">
        <f>G11-'пр № 2 Пер мероп МП Культура'!H13-G107</f>
        <v>0</v>
      </c>
      <c r="M11" s="78">
        <f>H11-'пр № 2 Пер мероп МП Культура'!I13-H107</f>
        <v>0</v>
      </c>
      <c r="N11" s="78"/>
      <c r="O11" s="78"/>
      <c r="P11" s="78"/>
      <c r="Q11" s="78"/>
    </row>
    <row r="12" spans="1:17" ht="17.25" customHeight="1">
      <c r="A12" s="134"/>
      <c r="B12" s="131"/>
      <c r="C12" s="54">
        <v>2018</v>
      </c>
      <c r="D12" s="34">
        <f t="shared" si="0"/>
        <v>86916.800000000003</v>
      </c>
      <c r="E12" s="34">
        <f t="shared" si="1"/>
        <v>55.8</v>
      </c>
      <c r="F12" s="34">
        <f t="shared" si="1"/>
        <v>4703.1000000000004</v>
      </c>
      <c r="G12" s="34">
        <f t="shared" si="1"/>
        <v>79377.100000000006</v>
      </c>
      <c r="H12" s="34">
        <f t="shared" si="1"/>
        <v>2780.8</v>
      </c>
      <c r="I12" s="78">
        <f>D12-'пр № 2 Пер мероп МП Культура'!E14-D108</f>
        <v>0</v>
      </c>
      <c r="J12" s="78">
        <f>E12-'пр № 2 Пер мероп МП Культура'!F14-E108</f>
        <v>0</v>
      </c>
      <c r="K12" s="78">
        <f>F12-'пр № 2 Пер мероп МП Культура'!G14-F108</f>
        <v>0</v>
      </c>
      <c r="L12" s="78">
        <f>G12-'пр № 2 Пер мероп МП Культура'!H14-G108</f>
        <v>0</v>
      </c>
      <c r="M12" s="78">
        <f>H12-'пр № 2 Пер мероп МП Культура'!I14-H108</f>
        <v>0</v>
      </c>
      <c r="N12" s="78"/>
      <c r="O12" s="78"/>
      <c r="P12" s="78"/>
      <c r="Q12" s="78"/>
    </row>
    <row r="13" spans="1:17" ht="16.5" customHeight="1">
      <c r="A13" s="134"/>
      <c r="B13" s="131"/>
      <c r="C13" s="54">
        <v>2019</v>
      </c>
      <c r="D13" s="34">
        <f t="shared" si="0"/>
        <v>95268.10000000002</v>
      </c>
      <c r="E13" s="34">
        <f t="shared" si="1"/>
        <v>55.8</v>
      </c>
      <c r="F13" s="34">
        <f t="shared" si="1"/>
        <v>1558.3</v>
      </c>
      <c r="G13" s="34">
        <f t="shared" si="1"/>
        <v>90320.300000000017</v>
      </c>
      <c r="H13" s="34">
        <f t="shared" si="1"/>
        <v>3333.7</v>
      </c>
      <c r="I13" s="78">
        <f>D13-'пр № 2 Пер мероп МП Культура'!E15-D109</f>
        <v>5.9117155615240335E-12</v>
      </c>
      <c r="J13" s="78">
        <f>E13-'пр № 2 Пер мероп МП Культура'!F15-E109</f>
        <v>0</v>
      </c>
      <c r="K13" s="78">
        <f>F13-'пр № 2 Пер мероп МП Культура'!G15-F109</f>
        <v>0</v>
      </c>
      <c r="L13" s="78">
        <f>G13-'пр № 2 Пер мероп МП Культура'!H15-G109</f>
        <v>5.9117155615240335E-12</v>
      </c>
      <c r="M13" s="78">
        <f>H13-'пр № 2 Пер мероп МП Культура'!I15-H109</f>
        <v>0</v>
      </c>
      <c r="N13" s="78"/>
      <c r="O13" s="78"/>
      <c r="P13" s="78"/>
      <c r="Q13" s="78"/>
    </row>
    <row r="14" spans="1:17" ht="15.75">
      <c r="A14" s="134"/>
      <c r="B14" s="131"/>
      <c r="C14" s="54">
        <v>2020</v>
      </c>
      <c r="D14" s="34">
        <f t="shared" si="0"/>
        <v>105151.8</v>
      </c>
      <c r="E14" s="34">
        <f t="shared" si="1"/>
        <v>6808</v>
      </c>
      <c r="F14" s="34">
        <f t="shared" si="1"/>
        <v>3234.2</v>
      </c>
      <c r="G14" s="34">
        <f t="shared" si="1"/>
        <v>92733</v>
      </c>
      <c r="H14" s="34">
        <f t="shared" si="1"/>
        <v>2376.6</v>
      </c>
      <c r="I14" s="78">
        <f>D14-'пр № 2 Пер мероп МП Культура'!E16-D110</f>
        <v>0</v>
      </c>
      <c r="J14" s="78">
        <f>E14-'пр № 2 Пер мероп МП Культура'!F16-E110</f>
        <v>0</v>
      </c>
      <c r="K14" s="78">
        <f>F14-'пр № 2 Пер мероп МП Культура'!G16-F110</f>
        <v>0</v>
      </c>
      <c r="L14" s="78">
        <f>G14-'пр № 2 Пер мероп МП Культура'!H16-G110</f>
        <v>0</v>
      </c>
      <c r="M14" s="78">
        <f>H14-'пр № 2 Пер мероп МП Культура'!I16-H110</f>
        <v>0</v>
      </c>
      <c r="N14" s="78"/>
      <c r="O14" s="78"/>
      <c r="P14" s="78"/>
      <c r="Q14" s="78"/>
    </row>
    <row r="15" spans="1:17" ht="15.75">
      <c r="A15" s="134"/>
      <c r="B15" s="131"/>
      <c r="C15" s="54">
        <v>2021</v>
      </c>
      <c r="D15" s="34">
        <f t="shared" si="0"/>
        <v>100225.1</v>
      </c>
      <c r="E15" s="34">
        <f t="shared" si="1"/>
        <v>466.9</v>
      </c>
      <c r="F15" s="34">
        <f t="shared" si="1"/>
        <v>321.89999999999998</v>
      </c>
      <c r="G15" s="34">
        <f t="shared" si="1"/>
        <v>96236.3</v>
      </c>
      <c r="H15" s="34">
        <f t="shared" si="1"/>
        <v>3200</v>
      </c>
      <c r="I15" s="78">
        <f>D15-'пр № 2 Пер мероп МП Культура'!E17-D111</f>
        <v>0</v>
      </c>
      <c r="J15" s="78">
        <f>E15-'пр № 2 Пер мероп МП Культура'!F17-E111</f>
        <v>0</v>
      </c>
      <c r="K15" s="78">
        <f>F15-'пр № 2 Пер мероп МП Культура'!G17-F111</f>
        <v>0</v>
      </c>
      <c r="L15" s="78">
        <f>G15-'пр № 2 Пер мероп МП Культура'!H17-G111</f>
        <v>0</v>
      </c>
      <c r="M15" s="78">
        <f>H15-'пр № 2 Пер мероп МП Культура'!I17-H111</f>
        <v>0</v>
      </c>
      <c r="N15" s="78"/>
      <c r="O15" s="78"/>
      <c r="P15" s="78"/>
      <c r="Q15" s="78"/>
    </row>
    <row r="16" spans="1:17" ht="15.75">
      <c r="A16" s="134"/>
      <c r="B16" s="131"/>
      <c r="C16" s="54">
        <v>2022</v>
      </c>
      <c r="D16" s="34">
        <f t="shared" si="0"/>
        <v>112647.59999999999</v>
      </c>
      <c r="E16" s="34">
        <f t="shared" si="1"/>
        <v>475.9</v>
      </c>
      <c r="F16" s="34">
        <f t="shared" si="1"/>
        <v>1217.3</v>
      </c>
      <c r="G16" s="34">
        <f t="shared" si="1"/>
        <v>107954.4</v>
      </c>
      <c r="H16" s="34">
        <f t="shared" si="1"/>
        <v>3000</v>
      </c>
      <c r="I16" s="78">
        <f>D16-'пр № 2 Пер мероп МП Культура'!E18-D112</f>
        <v>0</v>
      </c>
      <c r="J16" s="78">
        <f>E16-'пр № 2 Пер мероп МП Культура'!F18-E112</f>
        <v>0</v>
      </c>
      <c r="K16" s="78">
        <f>F16-'пр № 2 Пер мероп МП Культура'!G18-F112</f>
        <v>0</v>
      </c>
      <c r="L16" s="78">
        <f>G16-'пр № 2 Пер мероп МП Культура'!H18-G112</f>
        <v>0</v>
      </c>
      <c r="M16" s="78">
        <f>H16-'пр № 2 Пер мероп МП Культура'!I18-H112</f>
        <v>0</v>
      </c>
      <c r="N16" s="78"/>
      <c r="O16" s="78"/>
      <c r="P16" s="78"/>
      <c r="Q16" s="78"/>
    </row>
    <row r="17" spans="1:257" ht="15.75">
      <c r="A17" s="134"/>
      <c r="B17" s="131"/>
      <c r="C17" s="54">
        <v>2023</v>
      </c>
      <c r="D17" s="34">
        <f t="shared" si="0"/>
        <v>125264.2</v>
      </c>
      <c r="E17" s="34">
        <f t="shared" si="1"/>
        <v>7434.2</v>
      </c>
      <c r="F17" s="34">
        <f t="shared" si="1"/>
        <v>2269.1</v>
      </c>
      <c r="G17" s="34">
        <f t="shared" si="1"/>
        <v>112560.9</v>
      </c>
      <c r="H17" s="34">
        <f t="shared" si="1"/>
        <v>3000</v>
      </c>
      <c r="I17" s="78">
        <f>D17-'пр № 2 Пер мероп МП Культура'!E19-D113</f>
        <v>0</v>
      </c>
      <c r="J17" s="78">
        <f>E17-'пр № 2 Пер мероп МП Культура'!F19-E113</f>
        <v>0</v>
      </c>
      <c r="K17" s="78">
        <f>F17-'пр № 2 Пер мероп МП Культура'!G19-F113</f>
        <v>0</v>
      </c>
      <c r="L17" s="78">
        <f>G17-'пр № 2 Пер мероп МП Культура'!H19-G113</f>
        <v>0</v>
      </c>
      <c r="M17" s="78">
        <f>H17-'пр № 2 Пер мероп МП Культура'!I19-H113</f>
        <v>0</v>
      </c>
      <c r="N17" s="78"/>
      <c r="O17" s="78"/>
      <c r="P17" s="78"/>
      <c r="Q17" s="78"/>
    </row>
    <row r="18" spans="1:257" ht="15.75">
      <c r="A18" s="134"/>
      <c r="B18" s="131"/>
      <c r="C18" s="54">
        <v>2024</v>
      </c>
      <c r="D18" s="34">
        <f>SUM(E18:H18)</f>
        <v>124288.70000000001</v>
      </c>
      <c r="E18" s="34">
        <f t="shared" ref="E18:H19" si="2">E30+E114</f>
        <v>4589.5</v>
      </c>
      <c r="F18" s="34">
        <f t="shared" si="2"/>
        <v>671.09999999999991</v>
      </c>
      <c r="G18" s="34">
        <f t="shared" si="2"/>
        <v>116028.1</v>
      </c>
      <c r="H18" s="34">
        <f t="shared" si="2"/>
        <v>3000</v>
      </c>
      <c r="I18" s="78">
        <f>D18-'пр № 2 Пер мероп МП Культура'!E20-D114</f>
        <v>0</v>
      </c>
      <c r="J18" s="78">
        <f>E18-'пр № 2 Пер мероп МП Культура'!F20-E114</f>
        <v>0</v>
      </c>
      <c r="K18" s="78">
        <f>F18-'пр № 2 Пер мероп МП Культура'!G20-F114</f>
        <v>0</v>
      </c>
      <c r="L18" s="78">
        <f>G18-'пр № 2 Пер мероп МП Культура'!H20-G114</f>
        <v>0</v>
      </c>
      <c r="M18" s="78">
        <f>H18-'пр № 2 Пер мероп МП Культура'!I20-H114</f>
        <v>0</v>
      </c>
      <c r="N18" s="78"/>
      <c r="O18" s="78"/>
      <c r="P18" s="78"/>
      <c r="Q18" s="78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  <c r="IN18" s="15"/>
      <c r="IO18" s="15"/>
      <c r="IP18" s="15"/>
      <c r="IQ18" s="15"/>
      <c r="IR18" s="15"/>
      <c r="IS18" s="15"/>
      <c r="IT18" s="15"/>
      <c r="IU18" s="15"/>
      <c r="IV18" s="15"/>
      <c r="IW18" s="15"/>
    </row>
    <row r="19" spans="1:257" ht="15.75">
      <c r="A19" s="134"/>
      <c r="B19" s="131"/>
      <c r="C19" s="54">
        <v>2025</v>
      </c>
      <c r="D19" s="34">
        <f>SUM(E19:H19)</f>
        <v>116710.9</v>
      </c>
      <c r="E19" s="34">
        <f t="shared" si="2"/>
        <v>0</v>
      </c>
      <c r="F19" s="34">
        <f t="shared" si="2"/>
        <v>186.4</v>
      </c>
      <c r="G19" s="34">
        <f t="shared" si="2"/>
        <v>113524.5</v>
      </c>
      <c r="H19" s="34">
        <f t="shared" si="2"/>
        <v>3000</v>
      </c>
      <c r="I19" s="78">
        <f>D19-'пр № 2 Пер мероп МП Культура'!E21-D115</f>
        <v>0</v>
      </c>
      <c r="J19" s="78">
        <f>E19-'пр № 2 Пер мероп МП Культура'!F21-E115</f>
        <v>0</v>
      </c>
      <c r="K19" s="78">
        <f>F19-'пр № 2 Пер мероп МП Культура'!G21-F115</f>
        <v>0</v>
      </c>
      <c r="L19" s="78">
        <f>G19-'пр № 2 Пер мероп МП Культура'!H21-G115</f>
        <v>0</v>
      </c>
      <c r="M19" s="78">
        <f>H19-'пр № 2 Пер мероп МП Культура'!I21-H115</f>
        <v>0</v>
      </c>
      <c r="N19" s="78"/>
      <c r="O19" s="78"/>
      <c r="P19" s="78"/>
      <c r="Q19" s="78"/>
    </row>
    <row r="20" spans="1:257" ht="15" customHeight="1">
      <c r="A20" s="135">
        <v>2</v>
      </c>
      <c r="B20" s="135" t="s">
        <v>69</v>
      </c>
      <c r="C20" s="37" t="s">
        <v>15</v>
      </c>
      <c r="D20" s="34">
        <f t="shared" si="0"/>
        <v>1091008.2</v>
      </c>
      <c r="E20" s="34">
        <f>SUM(E21:E31)</f>
        <v>20057.899999999998</v>
      </c>
      <c r="F20" s="34">
        <f>SUM(F21:F31)</f>
        <v>34797.600000000006</v>
      </c>
      <c r="G20" s="34">
        <f>SUM(G21:G31)</f>
        <v>1001236.8</v>
      </c>
      <c r="H20" s="34">
        <f>SUM(H21:H31)</f>
        <v>34915.899999999994</v>
      </c>
      <c r="I20" s="19"/>
    </row>
    <row r="21" spans="1:257" ht="15.75">
      <c r="A21" s="135"/>
      <c r="B21" s="135"/>
      <c r="C21" s="37">
        <v>2015</v>
      </c>
      <c r="D21" s="34">
        <f t="shared" si="0"/>
        <v>74429.2</v>
      </c>
      <c r="E21" s="35">
        <f t="shared" ref="E21:H29" si="3">E33+E45+E57+E69+E81+E93</f>
        <v>55</v>
      </c>
      <c r="F21" s="35">
        <f t="shared" si="3"/>
        <v>8624.4</v>
      </c>
      <c r="G21" s="35">
        <f t="shared" si="3"/>
        <v>59036.3</v>
      </c>
      <c r="H21" s="35">
        <f t="shared" si="3"/>
        <v>6713.5</v>
      </c>
      <c r="I21" s="78"/>
      <c r="J21" s="78"/>
      <c r="K21" s="78"/>
      <c r="L21" s="78"/>
      <c r="M21" s="78"/>
    </row>
    <row r="22" spans="1:257" ht="15.75">
      <c r="A22" s="135"/>
      <c r="B22" s="135"/>
      <c r="C22" s="37">
        <v>2016</v>
      </c>
      <c r="D22" s="34">
        <f t="shared" si="0"/>
        <v>71364.600000000006</v>
      </c>
      <c r="E22" s="35">
        <f t="shared" si="3"/>
        <v>56</v>
      </c>
      <c r="F22" s="35">
        <f t="shared" si="3"/>
        <v>8441</v>
      </c>
      <c r="G22" s="35">
        <f t="shared" si="3"/>
        <v>61335.1</v>
      </c>
      <c r="H22" s="35">
        <f t="shared" si="3"/>
        <v>1532.5</v>
      </c>
      <c r="I22" s="78"/>
      <c r="J22" s="78"/>
      <c r="K22" s="78"/>
      <c r="L22" s="78"/>
      <c r="M22" s="78"/>
    </row>
    <row r="23" spans="1:257" ht="15.75">
      <c r="A23" s="135"/>
      <c r="B23" s="135"/>
      <c r="C23" s="37">
        <v>2017</v>
      </c>
      <c r="D23" s="34">
        <f t="shared" si="0"/>
        <v>83969.3</v>
      </c>
      <c r="E23" s="35">
        <f t="shared" si="3"/>
        <v>60.8</v>
      </c>
      <c r="F23" s="35">
        <f t="shared" si="3"/>
        <v>7350.2999999999993</v>
      </c>
      <c r="G23" s="35">
        <f t="shared" si="3"/>
        <v>73579.399999999994</v>
      </c>
      <c r="H23" s="35">
        <f t="shared" si="3"/>
        <v>2978.8</v>
      </c>
      <c r="I23" s="19"/>
    </row>
    <row r="24" spans="1:257" ht="15.75">
      <c r="A24" s="135"/>
      <c r="B24" s="135"/>
      <c r="C24" s="54">
        <v>2018</v>
      </c>
      <c r="D24" s="34">
        <f t="shared" si="0"/>
        <v>86916.800000000003</v>
      </c>
      <c r="E24" s="35">
        <f t="shared" si="3"/>
        <v>55.8</v>
      </c>
      <c r="F24" s="35">
        <f t="shared" si="3"/>
        <v>4703.1000000000004</v>
      </c>
      <c r="G24" s="35">
        <f t="shared" si="3"/>
        <v>79377.100000000006</v>
      </c>
      <c r="H24" s="35">
        <f t="shared" si="3"/>
        <v>2780.8</v>
      </c>
      <c r="I24" s="19"/>
    </row>
    <row r="25" spans="1:257" ht="15.75">
      <c r="A25" s="135"/>
      <c r="B25" s="135"/>
      <c r="C25" s="54">
        <v>2019</v>
      </c>
      <c r="D25" s="34">
        <f t="shared" si="0"/>
        <v>92570.000000000015</v>
      </c>
      <c r="E25" s="35">
        <f t="shared" si="3"/>
        <v>55.8</v>
      </c>
      <c r="F25" s="35">
        <f t="shared" si="3"/>
        <v>182.29999999999998</v>
      </c>
      <c r="G25" s="35">
        <f t="shared" si="3"/>
        <v>88998.200000000012</v>
      </c>
      <c r="H25" s="35">
        <f t="shared" si="3"/>
        <v>3333.7</v>
      </c>
      <c r="I25" s="19"/>
    </row>
    <row r="26" spans="1:257" ht="15.75">
      <c r="A26" s="135"/>
      <c r="B26" s="135"/>
      <c r="C26" s="54">
        <v>2020</v>
      </c>
      <c r="D26" s="34">
        <f t="shared" si="0"/>
        <v>102621.8</v>
      </c>
      <c r="E26" s="35">
        <f t="shared" si="3"/>
        <v>6808</v>
      </c>
      <c r="F26" s="35">
        <f t="shared" si="3"/>
        <v>830.69999999999993</v>
      </c>
      <c r="G26" s="35">
        <f t="shared" si="3"/>
        <v>92606.5</v>
      </c>
      <c r="H26" s="35">
        <f t="shared" si="3"/>
        <v>2376.6</v>
      </c>
      <c r="I26" s="19"/>
    </row>
    <row r="27" spans="1:257" ht="15.75">
      <c r="A27" s="135"/>
      <c r="B27" s="135"/>
      <c r="C27" s="54">
        <v>2021</v>
      </c>
      <c r="D27" s="34">
        <f t="shared" si="0"/>
        <v>100225.1</v>
      </c>
      <c r="E27" s="35">
        <f t="shared" si="3"/>
        <v>466.9</v>
      </c>
      <c r="F27" s="35">
        <f t="shared" si="3"/>
        <v>321.89999999999998</v>
      </c>
      <c r="G27" s="35">
        <f t="shared" si="3"/>
        <v>96236.3</v>
      </c>
      <c r="H27" s="35">
        <f t="shared" si="3"/>
        <v>3200</v>
      </c>
      <c r="I27" s="19"/>
    </row>
    <row r="28" spans="1:257" ht="15.75">
      <c r="A28" s="135"/>
      <c r="B28" s="135"/>
      <c r="C28" s="54">
        <v>2022</v>
      </c>
      <c r="D28" s="34">
        <f t="shared" si="0"/>
        <v>112647.59999999999</v>
      </c>
      <c r="E28" s="35">
        <f t="shared" si="3"/>
        <v>475.9</v>
      </c>
      <c r="F28" s="35">
        <f t="shared" si="3"/>
        <v>1217.3</v>
      </c>
      <c r="G28" s="35">
        <f t="shared" si="3"/>
        <v>107954.4</v>
      </c>
      <c r="H28" s="35">
        <f t="shared" si="3"/>
        <v>3000</v>
      </c>
      <c r="I28" s="19"/>
    </row>
    <row r="29" spans="1:257" ht="15.75">
      <c r="A29" s="135"/>
      <c r="B29" s="135"/>
      <c r="C29" s="54">
        <v>2023</v>
      </c>
      <c r="D29" s="34">
        <f t="shared" si="0"/>
        <v>125264.2</v>
      </c>
      <c r="E29" s="35">
        <f t="shared" si="3"/>
        <v>7434.2</v>
      </c>
      <c r="F29" s="35">
        <f t="shared" si="3"/>
        <v>2269.1</v>
      </c>
      <c r="G29" s="35">
        <f t="shared" si="3"/>
        <v>112560.9</v>
      </c>
      <c r="H29" s="35">
        <f t="shared" si="3"/>
        <v>3000</v>
      </c>
      <c r="I29" s="19"/>
    </row>
    <row r="30" spans="1:257" ht="15.75">
      <c r="A30" s="135"/>
      <c r="B30" s="135"/>
      <c r="C30" s="54">
        <v>2024</v>
      </c>
      <c r="D30" s="34">
        <f>SUM(E30:H30)</f>
        <v>124288.70000000001</v>
      </c>
      <c r="E30" s="35">
        <f t="shared" ref="E30:H31" si="4">E42+E54+E66+E78+E90+E102</f>
        <v>4589.5</v>
      </c>
      <c r="F30" s="35">
        <f t="shared" si="4"/>
        <v>671.09999999999991</v>
      </c>
      <c r="G30" s="35">
        <f t="shared" si="4"/>
        <v>116028.1</v>
      </c>
      <c r="H30" s="35">
        <f t="shared" si="4"/>
        <v>3000</v>
      </c>
      <c r="I30" s="19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  <c r="EQ30" s="15"/>
      <c r="ER30" s="15"/>
      <c r="ES30" s="15"/>
      <c r="ET30" s="15"/>
      <c r="EU30" s="15"/>
      <c r="EV30" s="15"/>
      <c r="EW30" s="15"/>
      <c r="EX30" s="15"/>
      <c r="EY30" s="15"/>
      <c r="EZ30" s="15"/>
      <c r="FA30" s="15"/>
      <c r="FB30" s="15"/>
      <c r="FC30" s="15"/>
      <c r="FD30" s="15"/>
      <c r="FE30" s="15"/>
      <c r="FF30" s="15"/>
      <c r="FG30" s="15"/>
      <c r="FH30" s="15"/>
      <c r="FI30" s="15"/>
      <c r="FJ30" s="15"/>
      <c r="FK30" s="15"/>
      <c r="FL30" s="15"/>
      <c r="FM30" s="15"/>
      <c r="FN30" s="15"/>
      <c r="FO30" s="15"/>
      <c r="FP30" s="15"/>
      <c r="FQ30" s="15"/>
      <c r="FR30" s="15"/>
      <c r="FS30" s="15"/>
      <c r="FT30" s="15"/>
      <c r="FU30" s="15"/>
      <c r="FV30" s="15"/>
      <c r="FW30" s="15"/>
      <c r="FX30" s="15"/>
      <c r="FY30" s="15"/>
      <c r="FZ30" s="15"/>
      <c r="GA30" s="15"/>
      <c r="GB30" s="15"/>
      <c r="GC30" s="15"/>
      <c r="GD30" s="15"/>
      <c r="GE30" s="15"/>
      <c r="GF30" s="15"/>
      <c r="GG30" s="15"/>
      <c r="GH30" s="15"/>
      <c r="GI30" s="15"/>
      <c r="GJ30" s="15"/>
      <c r="GK30" s="15"/>
      <c r="GL30" s="15"/>
      <c r="GM30" s="15"/>
      <c r="GN30" s="15"/>
      <c r="GO30" s="15"/>
      <c r="GP30" s="15"/>
      <c r="GQ30" s="15"/>
      <c r="GR30" s="15"/>
      <c r="GS30" s="15"/>
      <c r="GT30" s="15"/>
      <c r="GU30" s="15"/>
      <c r="GV30" s="15"/>
      <c r="GW30" s="15"/>
      <c r="GX30" s="15"/>
      <c r="GY30" s="15"/>
      <c r="GZ30" s="15"/>
      <c r="HA30" s="15"/>
      <c r="HB30" s="15"/>
      <c r="HC30" s="15"/>
      <c r="HD30" s="15"/>
      <c r="HE30" s="15"/>
      <c r="HF30" s="15"/>
      <c r="HG30" s="15"/>
      <c r="HH30" s="15"/>
      <c r="HI30" s="15"/>
      <c r="HJ30" s="15"/>
      <c r="HK30" s="15"/>
      <c r="HL30" s="15"/>
      <c r="HM30" s="15"/>
      <c r="HN30" s="15"/>
      <c r="HO30" s="15"/>
      <c r="HP30" s="15"/>
      <c r="HQ30" s="15"/>
      <c r="HR30" s="15"/>
      <c r="HS30" s="15"/>
      <c r="HT30" s="15"/>
      <c r="HU30" s="15"/>
      <c r="HV30" s="15"/>
      <c r="HW30" s="15"/>
      <c r="HX30" s="15"/>
      <c r="HY30" s="15"/>
      <c r="HZ30" s="15"/>
      <c r="IA30" s="15"/>
      <c r="IB30" s="15"/>
      <c r="IC30" s="15"/>
      <c r="ID30" s="15"/>
      <c r="IE30" s="15"/>
      <c r="IF30" s="15"/>
      <c r="IG30" s="15"/>
      <c r="IH30" s="15"/>
      <c r="II30" s="15"/>
      <c r="IJ30" s="15"/>
      <c r="IK30" s="15"/>
      <c r="IL30" s="15"/>
      <c r="IM30" s="15"/>
      <c r="IN30" s="15"/>
      <c r="IO30" s="15"/>
      <c r="IP30" s="15"/>
      <c r="IQ30" s="15"/>
      <c r="IR30" s="15"/>
      <c r="IS30" s="15"/>
      <c r="IT30" s="15"/>
      <c r="IU30" s="15"/>
      <c r="IV30" s="15"/>
      <c r="IW30" s="15"/>
    </row>
    <row r="31" spans="1:257" ht="15.75">
      <c r="A31" s="135"/>
      <c r="B31" s="135"/>
      <c r="C31" s="54">
        <v>2025</v>
      </c>
      <c r="D31" s="34">
        <f>SUM(E31:H31)</f>
        <v>116710.9</v>
      </c>
      <c r="E31" s="35">
        <f t="shared" si="4"/>
        <v>0</v>
      </c>
      <c r="F31" s="35">
        <f t="shared" si="4"/>
        <v>186.4</v>
      </c>
      <c r="G31" s="35">
        <f t="shared" si="4"/>
        <v>113524.5</v>
      </c>
      <c r="H31" s="35">
        <f t="shared" si="4"/>
        <v>3000</v>
      </c>
      <c r="I31" s="19"/>
    </row>
    <row r="32" spans="1:257" ht="15.75">
      <c r="A32" s="136" t="s">
        <v>35</v>
      </c>
      <c r="B32" s="131" t="s">
        <v>16</v>
      </c>
      <c r="C32" s="37" t="s">
        <v>15</v>
      </c>
      <c r="D32" s="34">
        <f t="shared" si="0"/>
        <v>32768.400000000001</v>
      </c>
      <c r="E32" s="36">
        <f>SUM(E33:E43)</f>
        <v>0</v>
      </c>
      <c r="F32" s="36">
        <f>SUM(F33:F43)</f>
        <v>0</v>
      </c>
      <c r="G32" s="36">
        <f>SUM(G33:G43)</f>
        <v>32768.400000000001</v>
      </c>
      <c r="H32" s="36">
        <f>SUM(H33:H43)</f>
        <v>0</v>
      </c>
      <c r="I32" s="19"/>
    </row>
    <row r="33" spans="1:257" ht="15.75">
      <c r="A33" s="136"/>
      <c r="B33" s="131"/>
      <c r="C33" s="37">
        <v>2015</v>
      </c>
      <c r="D33" s="34">
        <f t="shared" si="0"/>
        <v>2630</v>
      </c>
      <c r="E33" s="36">
        <v>0</v>
      </c>
      <c r="F33" s="36">
        <v>0</v>
      </c>
      <c r="G33" s="36">
        <f>'пр № 2 Пер мероп МП Культура'!H23</f>
        <v>2630</v>
      </c>
      <c r="H33" s="36">
        <v>0</v>
      </c>
      <c r="I33" s="19"/>
    </row>
    <row r="34" spans="1:257" ht="15.75">
      <c r="A34" s="136"/>
      <c r="B34" s="131"/>
      <c r="C34" s="37">
        <v>2016</v>
      </c>
      <c r="D34" s="34">
        <f t="shared" si="0"/>
        <v>2454</v>
      </c>
      <c r="E34" s="36">
        <v>0</v>
      </c>
      <c r="F34" s="36">
        <v>0</v>
      </c>
      <c r="G34" s="36">
        <f>'пр № 2 Пер мероп МП Культура'!H24</f>
        <v>2454</v>
      </c>
      <c r="H34" s="36">
        <v>0</v>
      </c>
      <c r="I34" s="19"/>
    </row>
    <row r="35" spans="1:257" ht="15.75">
      <c r="A35" s="136"/>
      <c r="B35" s="131"/>
      <c r="C35" s="37">
        <v>2017</v>
      </c>
      <c r="D35" s="34">
        <f t="shared" si="0"/>
        <v>2436</v>
      </c>
      <c r="E35" s="36">
        <v>0</v>
      </c>
      <c r="F35" s="36">
        <v>0</v>
      </c>
      <c r="G35" s="36">
        <f>'пр № 2 Пер мероп МП Культура'!H25</f>
        <v>2436</v>
      </c>
      <c r="H35" s="36">
        <v>0</v>
      </c>
      <c r="I35" s="19"/>
    </row>
    <row r="36" spans="1:257" ht="15.75">
      <c r="A36" s="136"/>
      <c r="B36" s="131"/>
      <c r="C36" s="54">
        <v>2018</v>
      </c>
      <c r="D36" s="34">
        <f t="shared" si="0"/>
        <v>2631.1</v>
      </c>
      <c r="E36" s="36">
        <v>0</v>
      </c>
      <c r="F36" s="36">
        <v>0</v>
      </c>
      <c r="G36" s="36">
        <f>'пр № 2 Пер мероп МП Культура'!H26</f>
        <v>2631.1</v>
      </c>
      <c r="H36" s="36">
        <v>0</v>
      </c>
      <c r="I36" s="19"/>
    </row>
    <row r="37" spans="1:257" ht="15.75" customHeight="1">
      <c r="A37" s="136"/>
      <c r="B37" s="131"/>
      <c r="C37" s="54">
        <v>2019</v>
      </c>
      <c r="D37" s="34">
        <f t="shared" si="0"/>
        <v>2798</v>
      </c>
      <c r="E37" s="36">
        <v>0</v>
      </c>
      <c r="F37" s="36">
        <v>0</v>
      </c>
      <c r="G37" s="36">
        <f>'пр № 2 Пер мероп МП Культура'!H27</f>
        <v>2798</v>
      </c>
      <c r="H37" s="36">
        <v>0</v>
      </c>
      <c r="I37" s="19"/>
    </row>
    <row r="38" spans="1:257" ht="15.75">
      <c r="A38" s="136"/>
      <c r="B38" s="131"/>
      <c r="C38" s="54">
        <v>2020</v>
      </c>
      <c r="D38" s="34">
        <f t="shared" si="0"/>
        <v>2869.8</v>
      </c>
      <c r="E38" s="36">
        <v>0</v>
      </c>
      <c r="F38" s="36">
        <v>0</v>
      </c>
      <c r="G38" s="36">
        <f>'пр № 2 Пер мероп МП Культура'!H28</f>
        <v>2869.8</v>
      </c>
      <c r="H38" s="36">
        <v>0</v>
      </c>
      <c r="I38" s="19"/>
    </row>
    <row r="39" spans="1:257" ht="15.75">
      <c r="A39" s="136"/>
      <c r="B39" s="131"/>
      <c r="C39" s="54">
        <v>2021</v>
      </c>
      <c r="D39" s="34">
        <f t="shared" si="0"/>
        <v>2996.5</v>
      </c>
      <c r="E39" s="36">
        <v>0</v>
      </c>
      <c r="F39" s="36">
        <v>0</v>
      </c>
      <c r="G39" s="36">
        <f>'пр № 2 Пер мероп МП Культура'!H29</f>
        <v>2996.5</v>
      </c>
      <c r="H39" s="36">
        <v>0</v>
      </c>
      <c r="I39" s="19"/>
    </row>
    <row r="40" spans="1:257" ht="15.75">
      <c r="A40" s="136"/>
      <c r="B40" s="131"/>
      <c r="C40" s="54">
        <v>2022</v>
      </c>
      <c r="D40" s="34">
        <f t="shared" si="0"/>
        <v>3362</v>
      </c>
      <c r="E40" s="36">
        <v>0</v>
      </c>
      <c r="F40" s="36">
        <v>0</v>
      </c>
      <c r="G40" s="36">
        <f>'пр № 2 Пер мероп МП Культура'!H30</f>
        <v>3362</v>
      </c>
      <c r="H40" s="36">
        <v>0</v>
      </c>
      <c r="I40" s="19"/>
    </row>
    <row r="41" spans="1:257" ht="15.75">
      <c r="A41" s="136"/>
      <c r="B41" s="131"/>
      <c r="C41" s="54">
        <v>2023</v>
      </c>
      <c r="D41" s="34">
        <f t="shared" si="0"/>
        <v>3465</v>
      </c>
      <c r="E41" s="36">
        <v>0</v>
      </c>
      <c r="F41" s="36">
        <v>0</v>
      </c>
      <c r="G41" s="36">
        <f>'пр № 2 Пер мероп МП Культура'!H31</f>
        <v>3465</v>
      </c>
      <c r="H41" s="36">
        <v>0</v>
      </c>
      <c r="I41" s="19"/>
    </row>
    <row r="42" spans="1:257" ht="15.75">
      <c r="A42" s="136"/>
      <c r="B42" s="131"/>
      <c r="C42" s="54">
        <v>2024</v>
      </c>
      <c r="D42" s="34">
        <f>SUM(E42:H42)</f>
        <v>3563</v>
      </c>
      <c r="E42" s="36">
        <v>0</v>
      </c>
      <c r="F42" s="36">
        <v>0</v>
      </c>
      <c r="G42" s="36">
        <f>'пр № 2 Пер мероп МП Культура'!H32</f>
        <v>3563</v>
      </c>
      <c r="H42" s="36">
        <v>0</v>
      </c>
      <c r="I42" s="19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5"/>
      <c r="EP42" s="15"/>
      <c r="EQ42" s="15"/>
      <c r="ER42" s="15"/>
      <c r="ES42" s="15"/>
      <c r="ET42" s="15"/>
      <c r="EU42" s="15"/>
      <c r="EV42" s="15"/>
      <c r="EW42" s="15"/>
      <c r="EX42" s="15"/>
      <c r="EY42" s="15"/>
      <c r="EZ42" s="15"/>
      <c r="FA42" s="15"/>
      <c r="FB42" s="15"/>
      <c r="FC42" s="15"/>
      <c r="FD42" s="15"/>
      <c r="FE42" s="15"/>
      <c r="FF42" s="15"/>
      <c r="FG42" s="15"/>
      <c r="FH42" s="15"/>
      <c r="FI42" s="15"/>
      <c r="FJ42" s="15"/>
      <c r="FK42" s="15"/>
      <c r="FL42" s="15"/>
      <c r="FM42" s="15"/>
      <c r="FN42" s="15"/>
      <c r="FO42" s="15"/>
      <c r="FP42" s="15"/>
      <c r="FQ42" s="15"/>
      <c r="FR42" s="15"/>
      <c r="FS42" s="15"/>
      <c r="FT42" s="15"/>
      <c r="FU42" s="15"/>
      <c r="FV42" s="15"/>
      <c r="FW42" s="15"/>
      <c r="FX42" s="15"/>
      <c r="FY42" s="15"/>
      <c r="FZ42" s="15"/>
      <c r="GA42" s="15"/>
      <c r="GB42" s="15"/>
      <c r="GC42" s="15"/>
      <c r="GD42" s="15"/>
      <c r="GE42" s="15"/>
      <c r="GF42" s="15"/>
      <c r="GG42" s="15"/>
      <c r="GH42" s="15"/>
      <c r="GI42" s="15"/>
      <c r="GJ42" s="15"/>
      <c r="GK42" s="15"/>
      <c r="GL42" s="15"/>
      <c r="GM42" s="15"/>
      <c r="GN42" s="15"/>
      <c r="GO42" s="15"/>
      <c r="GP42" s="15"/>
      <c r="GQ42" s="15"/>
      <c r="GR42" s="15"/>
      <c r="GS42" s="15"/>
      <c r="GT42" s="15"/>
      <c r="GU42" s="15"/>
      <c r="GV42" s="15"/>
      <c r="GW42" s="15"/>
      <c r="GX42" s="15"/>
      <c r="GY42" s="15"/>
      <c r="GZ42" s="15"/>
      <c r="HA42" s="15"/>
      <c r="HB42" s="15"/>
      <c r="HC42" s="15"/>
      <c r="HD42" s="15"/>
      <c r="HE42" s="15"/>
      <c r="HF42" s="15"/>
      <c r="HG42" s="15"/>
      <c r="HH42" s="15"/>
      <c r="HI42" s="15"/>
      <c r="HJ42" s="15"/>
      <c r="HK42" s="15"/>
      <c r="HL42" s="15"/>
      <c r="HM42" s="15"/>
      <c r="HN42" s="15"/>
      <c r="HO42" s="15"/>
      <c r="HP42" s="15"/>
      <c r="HQ42" s="15"/>
      <c r="HR42" s="15"/>
      <c r="HS42" s="15"/>
      <c r="HT42" s="15"/>
      <c r="HU42" s="15"/>
      <c r="HV42" s="15"/>
      <c r="HW42" s="15"/>
      <c r="HX42" s="15"/>
      <c r="HY42" s="15"/>
      <c r="HZ42" s="15"/>
      <c r="IA42" s="15"/>
      <c r="IB42" s="15"/>
      <c r="IC42" s="15"/>
      <c r="ID42" s="15"/>
      <c r="IE42" s="15"/>
      <c r="IF42" s="15"/>
      <c r="IG42" s="15"/>
      <c r="IH42" s="15"/>
      <c r="II42" s="15"/>
      <c r="IJ42" s="15"/>
      <c r="IK42" s="15"/>
      <c r="IL42" s="15"/>
      <c r="IM42" s="15"/>
      <c r="IN42" s="15"/>
      <c r="IO42" s="15"/>
      <c r="IP42" s="15"/>
      <c r="IQ42" s="15"/>
      <c r="IR42" s="15"/>
      <c r="IS42" s="15"/>
      <c r="IT42" s="15"/>
      <c r="IU42" s="15"/>
      <c r="IV42" s="15"/>
      <c r="IW42" s="15"/>
    </row>
    <row r="43" spans="1:257" ht="15.75">
      <c r="A43" s="136"/>
      <c r="B43" s="131"/>
      <c r="C43" s="54">
        <v>2025</v>
      </c>
      <c r="D43" s="34">
        <f>SUM(E43:H43)</f>
        <v>3563</v>
      </c>
      <c r="E43" s="36">
        <v>0</v>
      </c>
      <c r="F43" s="36">
        <v>0</v>
      </c>
      <c r="G43" s="36">
        <f>'пр № 2 Пер мероп МП Культура'!H33</f>
        <v>3563</v>
      </c>
      <c r="H43" s="36">
        <v>0</v>
      </c>
      <c r="I43" s="19"/>
    </row>
    <row r="44" spans="1:257" ht="15.75">
      <c r="A44" s="136">
        <v>4</v>
      </c>
      <c r="B44" s="134" t="s">
        <v>19</v>
      </c>
      <c r="C44" s="37" t="s">
        <v>15</v>
      </c>
      <c r="D44" s="34">
        <f t="shared" ref="D44:D76" si="5">SUM(E44:H44)</f>
        <v>800875.5</v>
      </c>
      <c r="E44" s="36">
        <f>SUM(E45:E55)</f>
        <v>17879.900000000001</v>
      </c>
      <c r="F44" s="48">
        <f>SUM(F45:F55)</f>
        <v>25755.600000000002</v>
      </c>
      <c r="G44" s="47">
        <f>SUM(G45:G55)</f>
        <v>723095.5</v>
      </c>
      <c r="H44" s="48">
        <f>SUM(H45:H55)</f>
        <v>34144.5</v>
      </c>
      <c r="I44" s="19"/>
    </row>
    <row r="45" spans="1:257" ht="15.75">
      <c r="A45" s="136"/>
      <c r="B45" s="134"/>
      <c r="C45" s="37">
        <v>2015</v>
      </c>
      <c r="D45" s="34">
        <f t="shared" si="5"/>
        <v>54595.8</v>
      </c>
      <c r="E45" s="36">
        <f>'пр № 2 Пер мероп МП Культура'!F47</f>
        <v>0</v>
      </c>
      <c r="F45" s="36">
        <f>'пр № 2 Пер мероп МП Культура'!G47</f>
        <v>7185.1</v>
      </c>
      <c r="G45" s="36">
        <f>'пр № 2 Пер мероп МП Культура'!H47</f>
        <v>41087.9</v>
      </c>
      <c r="H45" s="36">
        <f>'пр № 2 Пер мероп МП Культура'!I47</f>
        <v>6322.8</v>
      </c>
      <c r="I45" s="19"/>
    </row>
    <row r="46" spans="1:257" ht="15.75">
      <c r="A46" s="136"/>
      <c r="B46" s="134"/>
      <c r="C46" s="37">
        <v>2016</v>
      </c>
      <c r="D46" s="34">
        <f t="shared" si="5"/>
        <v>52064.800000000003</v>
      </c>
      <c r="E46" s="36">
        <f>'пр № 2 Пер мероп МП Культура'!F48</f>
        <v>0</v>
      </c>
      <c r="F46" s="36">
        <f>'пр № 2 Пер мероп МП Культура'!G48</f>
        <v>7327.5</v>
      </c>
      <c r="G46" s="36">
        <f>'пр № 2 Пер мероп МП Культура'!H48</f>
        <v>43585.5</v>
      </c>
      <c r="H46" s="36">
        <f>'пр № 2 Пер мероп МП Культура'!I48</f>
        <v>1151.8</v>
      </c>
      <c r="I46" s="19"/>
    </row>
    <row r="47" spans="1:257" ht="15.75">
      <c r="A47" s="136"/>
      <c r="B47" s="134"/>
      <c r="C47" s="37">
        <v>2017</v>
      </c>
      <c r="D47" s="34">
        <f t="shared" si="5"/>
        <v>62972.100000000006</v>
      </c>
      <c r="E47" s="36">
        <f>'пр № 2 Пер мероп МП Культура'!F49</f>
        <v>0</v>
      </c>
      <c r="F47" s="36">
        <f>'пр № 2 Пер мероп МП Культура'!G49</f>
        <v>5150</v>
      </c>
      <c r="G47" s="36">
        <f>'пр № 2 Пер мероп МП Культура'!H49</f>
        <v>54843.3</v>
      </c>
      <c r="H47" s="36">
        <f>'пр № 2 Пер мероп МП Культура'!I49</f>
        <v>2978.8</v>
      </c>
      <c r="I47" s="19"/>
    </row>
    <row r="48" spans="1:257" ht="15.75">
      <c r="A48" s="136"/>
      <c r="B48" s="134"/>
      <c r="C48" s="54">
        <v>2018</v>
      </c>
      <c r="D48" s="34">
        <f t="shared" si="5"/>
        <v>63681.9</v>
      </c>
      <c r="E48" s="36">
        <f>'пр № 2 Пер мероп МП Культура'!F50</f>
        <v>0</v>
      </c>
      <c r="F48" s="36">
        <f>'пр № 2 Пер мероп МП Культура'!G50</f>
        <v>1055.2</v>
      </c>
      <c r="G48" s="36">
        <f>'пр № 2 Пер мероп МП Культура'!H50</f>
        <v>59845.9</v>
      </c>
      <c r="H48" s="36">
        <f>'пр № 2 Пер мероп МП Культура'!I50</f>
        <v>2780.8</v>
      </c>
      <c r="I48" s="19"/>
    </row>
    <row r="49" spans="1:257" ht="15.75" customHeight="1">
      <c r="A49" s="136"/>
      <c r="B49" s="134"/>
      <c r="C49" s="54">
        <v>2019</v>
      </c>
      <c r="D49" s="34">
        <f t="shared" si="5"/>
        <v>67393.2</v>
      </c>
      <c r="E49" s="36">
        <f>'пр № 2 Пер мероп МП Культура'!F51</f>
        <v>0</v>
      </c>
      <c r="F49" s="36">
        <f>'пр № 2 Пер мероп МП Культура'!G51</f>
        <v>164.7</v>
      </c>
      <c r="G49" s="36">
        <f>'пр № 2 Пер мероп МП Культура'!H51</f>
        <v>63894.8</v>
      </c>
      <c r="H49" s="36">
        <f>'пр № 2 Пер мероп МП Культура'!I51</f>
        <v>3333.7</v>
      </c>
      <c r="I49" s="19"/>
    </row>
    <row r="50" spans="1:257" ht="15.75">
      <c r="A50" s="136"/>
      <c r="B50" s="134"/>
      <c r="C50" s="54">
        <v>2020</v>
      </c>
      <c r="D50" s="34">
        <f t="shared" si="5"/>
        <v>77744.800000000003</v>
      </c>
      <c r="E50" s="36">
        <f>'пр № 2 Пер мероп МП Культура'!F52</f>
        <v>6808</v>
      </c>
      <c r="F50" s="36">
        <f>'пр № 2 Пер мероп МП Культура'!G52</f>
        <v>757.3</v>
      </c>
      <c r="G50" s="36">
        <f>'пр № 2 Пер мероп МП Культура'!H52</f>
        <v>67802.899999999994</v>
      </c>
      <c r="H50" s="36">
        <f>'пр № 2 Пер мероп МП Культура'!I52</f>
        <v>2376.6</v>
      </c>
      <c r="I50" s="19"/>
    </row>
    <row r="51" spans="1:257" ht="15.75">
      <c r="A51" s="136"/>
      <c r="B51" s="134"/>
      <c r="C51" s="54">
        <v>2021</v>
      </c>
      <c r="D51" s="34">
        <f t="shared" si="5"/>
        <v>73103.3</v>
      </c>
      <c r="E51" s="36">
        <f>'пр № 2 Пер мероп МП Культура'!F53</f>
        <v>0</v>
      </c>
      <c r="F51" s="36">
        <f>'пр № 2 Пер мероп МП Культура'!G53</f>
        <v>174.5</v>
      </c>
      <c r="G51" s="36">
        <f>'пр № 2 Пер мероп МП Культура'!H53</f>
        <v>69728.800000000003</v>
      </c>
      <c r="H51" s="36">
        <f>'пр № 2 Пер мероп МП Культура'!I53</f>
        <v>3200</v>
      </c>
      <c r="I51" s="19"/>
    </row>
    <row r="52" spans="1:257" ht="15.75">
      <c r="A52" s="136"/>
      <c r="B52" s="134"/>
      <c r="C52" s="54">
        <v>2022</v>
      </c>
      <c r="D52" s="34">
        <f t="shared" si="5"/>
        <v>79834.3</v>
      </c>
      <c r="E52" s="36">
        <f>'пр № 2 Пер мероп МП Культура'!F54</f>
        <v>0</v>
      </c>
      <c r="F52" s="36">
        <f>'пр № 2 Пер мероп МП Культура'!G54</f>
        <v>1083.0999999999999</v>
      </c>
      <c r="G52" s="36">
        <f>'пр № 2 Пер мероп МП Культура'!H54</f>
        <v>75751.199999999997</v>
      </c>
      <c r="H52" s="36">
        <f>'пр № 2 Пер мероп МП Культура'!I54</f>
        <v>3000</v>
      </c>
      <c r="I52" s="19"/>
    </row>
    <row r="53" spans="1:257" ht="15.75">
      <c r="A53" s="136"/>
      <c r="B53" s="134"/>
      <c r="C53" s="54">
        <v>2023</v>
      </c>
      <c r="D53" s="34">
        <f t="shared" si="5"/>
        <v>93059.4</v>
      </c>
      <c r="E53" s="36">
        <f>'пр № 2 Пер мероп МП Культура'!F55</f>
        <v>6958.3</v>
      </c>
      <c r="F53" s="36">
        <f>'пр № 2 Пер мероп МП Культура'!G55</f>
        <v>2134.9</v>
      </c>
      <c r="G53" s="36">
        <f>'пр № 2 Пер мероп МП Культура'!H55</f>
        <v>80966.2</v>
      </c>
      <c r="H53" s="36">
        <f>'пр № 2 Пер мероп МП Культура'!I55</f>
        <v>3000</v>
      </c>
      <c r="I53" s="19"/>
    </row>
    <row r="54" spans="1:257" ht="15.75">
      <c r="A54" s="136"/>
      <c r="B54" s="134"/>
      <c r="C54" s="54">
        <v>2024</v>
      </c>
      <c r="D54" s="34">
        <f>SUM(E54:H54)</f>
        <v>91665.3</v>
      </c>
      <c r="E54" s="36">
        <f>'пр № 2 Пер мероп МП Культура'!F56</f>
        <v>4113.6000000000004</v>
      </c>
      <c r="F54" s="36">
        <f>'пр № 2 Пер мероп МП Культура'!G56</f>
        <v>536.9</v>
      </c>
      <c r="G54" s="36">
        <f>'пр № 2 Пер мероп МП Культура'!H56</f>
        <v>84014.8</v>
      </c>
      <c r="H54" s="36">
        <f>'пр № 2 Пер мероп МП Культура'!I56</f>
        <v>3000</v>
      </c>
      <c r="I54" s="19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  <c r="DZ54" s="15"/>
      <c r="EA54" s="15"/>
      <c r="EB54" s="15"/>
      <c r="EC54" s="15"/>
      <c r="ED54" s="15"/>
      <c r="EE54" s="15"/>
      <c r="EF54" s="15"/>
      <c r="EG54" s="15"/>
      <c r="EH54" s="15"/>
      <c r="EI54" s="15"/>
      <c r="EJ54" s="15"/>
      <c r="EK54" s="15"/>
      <c r="EL54" s="15"/>
      <c r="EM54" s="15"/>
      <c r="EN54" s="15"/>
      <c r="EO54" s="15"/>
      <c r="EP54" s="15"/>
      <c r="EQ54" s="15"/>
      <c r="ER54" s="15"/>
      <c r="ES54" s="15"/>
      <c r="ET54" s="15"/>
      <c r="EU54" s="15"/>
      <c r="EV54" s="15"/>
      <c r="EW54" s="15"/>
      <c r="EX54" s="15"/>
      <c r="EY54" s="15"/>
      <c r="EZ54" s="15"/>
      <c r="FA54" s="15"/>
      <c r="FB54" s="15"/>
      <c r="FC54" s="15"/>
      <c r="FD54" s="15"/>
      <c r="FE54" s="15"/>
      <c r="FF54" s="15"/>
      <c r="FG54" s="15"/>
      <c r="FH54" s="15"/>
      <c r="FI54" s="15"/>
      <c r="FJ54" s="15"/>
      <c r="FK54" s="15"/>
      <c r="FL54" s="15"/>
      <c r="FM54" s="15"/>
      <c r="FN54" s="15"/>
      <c r="FO54" s="15"/>
      <c r="FP54" s="15"/>
      <c r="FQ54" s="15"/>
      <c r="FR54" s="15"/>
      <c r="FS54" s="15"/>
      <c r="FT54" s="15"/>
      <c r="FU54" s="15"/>
      <c r="FV54" s="15"/>
      <c r="FW54" s="15"/>
      <c r="FX54" s="15"/>
      <c r="FY54" s="15"/>
      <c r="FZ54" s="15"/>
      <c r="GA54" s="15"/>
      <c r="GB54" s="15"/>
      <c r="GC54" s="15"/>
      <c r="GD54" s="15"/>
      <c r="GE54" s="15"/>
      <c r="GF54" s="15"/>
      <c r="GG54" s="15"/>
      <c r="GH54" s="15"/>
      <c r="GI54" s="15"/>
      <c r="GJ54" s="15"/>
      <c r="GK54" s="15"/>
      <c r="GL54" s="15"/>
      <c r="GM54" s="15"/>
      <c r="GN54" s="15"/>
      <c r="GO54" s="15"/>
      <c r="GP54" s="15"/>
      <c r="GQ54" s="15"/>
      <c r="GR54" s="15"/>
      <c r="GS54" s="15"/>
      <c r="GT54" s="15"/>
      <c r="GU54" s="15"/>
      <c r="GV54" s="15"/>
      <c r="GW54" s="15"/>
      <c r="GX54" s="15"/>
      <c r="GY54" s="15"/>
      <c r="GZ54" s="15"/>
      <c r="HA54" s="15"/>
      <c r="HB54" s="15"/>
      <c r="HC54" s="15"/>
      <c r="HD54" s="15"/>
      <c r="HE54" s="15"/>
      <c r="HF54" s="15"/>
      <c r="HG54" s="15"/>
      <c r="HH54" s="15"/>
      <c r="HI54" s="15"/>
      <c r="HJ54" s="15"/>
      <c r="HK54" s="15"/>
      <c r="HL54" s="15"/>
      <c r="HM54" s="15"/>
      <c r="HN54" s="15"/>
      <c r="HO54" s="15"/>
      <c r="HP54" s="15"/>
      <c r="HQ54" s="15"/>
      <c r="HR54" s="15"/>
      <c r="HS54" s="15"/>
      <c r="HT54" s="15"/>
      <c r="HU54" s="15"/>
      <c r="HV54" s="15"/>
      <c r="HW54" s="15"/>
      <c r="HX54" s="15"/>
      <c r="HY54" s="15"/>
      <c r="HZ54" s="15"/>
      <c r="IA54" s="15"/>
      <c r="IB54" s="15"/>
      <c r="IC54" s="15"/>
      <c r="ID54" s="15"/>
      <c r="IE54" s="15"/>
      <c r="IF54" s="15"/>
      <c r="IG54" s="15"/>
      <c r="IH54" s="15"/>
      <c r="II54" s="15"/>
      <c r="IJ54" s="15"/>
      <c r="IK54" s="15"/>
      <c r="IL54" s="15"/>
      <c r="IM54" s="15"/>
      <c r="IN54" s="15"/>
      <c r="IO54" s="15"/>
      <c r="IP54" s="15"/>
      <c r="IQ54" s="15"/>
      <c r="IR54" s="15"/>
      <c r="IS54" s="15"/>
      <c r="IT54" s="15"/>
      <c r="IU54" s="15"/>
      <c r="IV54" s="15"/>
      <c r="IW54" s="15"/>
    </row>
    <row r="55" spans="1:257" ht="15.75">
      <c r="A55" s="136"/>
      <c r="B55" s="134"/>
      <c r="C55" s="54">
        <v>2025</v>
      </c>
      <c r="D55" s="34">
        <f>SUM(E55:H55)</f>
        <v>84760.599999999991</v>
      </c>
      <c r="E55" s="36">
        <f>'пр № 2 Пер мероп МП Культура'!F57</f>
        <v>0</v>
      </c>
      <c r="F55" s="36">
        <f>'пр № 2 Пер мероп МП Культура'!G57</f>
        <v>186.4</v>
      </c>
      <c r="G55" s="36">
        <f>'пр № 2 Пер мероп МП Культура'!H57</f>
        <v>81574.2</v>
      </c>
      <c r="H55" s="36">
        <f>'пр № 2 Пер мероп МП Культура'!I57</f>
        <v>3000</v>
      </c>
      <c r="I55" s="19"/>
    </row>
    <row r="56" spans="1:257" ht="15.75">
      <c r="A56" s="136" t="s">
        <v>61</v>
      </c>
      <c r="B56" s="136" t="s">
        <v>36</v>
      </c>
      <c r="C56" s="37" t="s">
        <v>15</v>
      </c>
      <c r="D56" s="34">
        <f t="shared" si="5"/>
        <v>51036.5</v>
      </c>
      <c r="E56" s="36">
        <f>SUM(E57:E67)</f>
        <v>2178</v>
      </c>
      <c r="F56" s="48">
        <f>SUM(F57:F67)</f>
        <v>4841.3999999999987</v>
      </c>
      <c r="G56" s="47">
        <f>SUM(G57:G67)</f>
        <v>44015.9</v>
      </c>
      <c r="H56" s="47">
        <f>SUM(H57:H67)</f>
        <v>1.2</v>
      </c>
      <c r="I56" s="19"/>
    </row>
    <row r="57" spans="1:257" ht="15.75">
      <c r="A57" s="136"/>
      <c r="B57" s="136"/>
      <c r="C57" s="37">
        <v>2015</v>
      </c>
      <c r="D57" s="34">
        <f t="shared" si="5"/>
        <v>3020.2</v>
      </c>
      <c r="E57" s="50">
        <f>'пр № 2 Пер мероп МП Культура'!F179</f>
        <v>55</v>
      </c>
      <c r="F57" s="50">
        <f>'пр № 2 Пер мероп МП Культура'!G179</f>
        <v>639.70000000000005</v>
      </c>
      <c r="G57" s="50">
        <f>'пр № 2 Пер мероп МП Культура'!H179</f>
        <v>2324.2999999999997</v>
      </c>
      <c r="H57" s="50">
        <f>'пр № 2 Пер мероп МП Культура'!I179</f>
        <v>1.2</v>
      </c>
      <c r="I57" s="19"/>
    </row>
    <row r="58" spans="1:257" ht="15.75">
      <c r="A58" s="136"/>
      <c r="B58" s="136"/>
      <c r="C58" s="37">
        <v>2016</v>
      </c>
      <c r="D58" s="34">
        <f t="shared" si="5"/>
        <v>2987.2</v>
      </c>
      <c r="E58" s="50">
        <f>'пр № 2 Пер мероп МП Культура'!F180</f>
        <v>56</v>
      </c>
      <c r="F58" s="50">
        <f>'пр № 2 Пер мероп МП Культура'!G180</f>
        <v>553.1</v>
      </c>
      <c r="G58" s="50">
        <f>'пр № 2 Пер мероп МП Культура'!H180</f>
        <v>2378.1</v>
      </c>
      <c r="H58" s="50">
        <f>'пр № 2 Пер мероп МП Культура'!I180</f>
        <v>0</v>
      </c>
      <c r="I58" s="19"/>
    </row>
    <row r="59" spans="1:257" ht="15.75">
      <c r="A59" s="136"/>
      <c r="B59" s="136"/>
      <c r="C59" s="37">
        <v>2017</v>
      </c>
      <c r="D59" s="34">
        <f t="shared" si="5"/>
        <v>3621.6</v>
      </c>
      <c r="E59" s="50">
        <f>'пр № 2 Пер мероп МП Культура'!F181</f>
        <v>60.8</v>
      </c>
      <c r="F59" s="50">
        <f>'пр № 2 Пер мероп МП Культура'!G181</f>
        <v>1153.7</v>
      </c>
      <c r="G59" s="50">
        <f>'пр № 2 Пер мероп МП Культура'!H181</f>
        <v>2407.1</v>
      </c>
      <c r="H59" s="50">
        <f>'пр № 2 Пер мероп МП Культура'!I181</f>
        <v>0</v>
      </c>
      <c r="I59" s="19"/>
    </row>
    <row r="60" spans="1:257" ht="15.75">
      <c r="A60" s="136"/>
      <c r="B60" s="136"/>
      <c r="C60" s="54">
        <v>2018</v>
      </c>
      <c r="D60" s="34">
        <f t="shared" si="5"/>
        <v>4347.7999999999993</v>
      </c>
      <c r="E60" s="50">
        <f>'пр № 2 Пер мероп МП Культура'!F182</f>
        <v>55.8</v>
      </c>
      <c r="F60" s="50">
        <f>'пр № 2 Пер мероп МП Культура'!G182</f>
        <v>1853.8999999999999</v>
      </c>
      <c r="G60" s="50">
        <f>'пр № 2 Пер мероп МП Культура'!H182</f>
        <v>2438.0999999999995</v>
      </c>
      <c r="H60" s="50">
        <f>'пр № 2 Пер мероп МП Культура'!I182</f>
        <v>0</v>
      </c>
      <c r="I60" s="19"/>
    </row>
    <row r="61" spans="1:257" ht="15.75">
      <c r="A61" s="136"/>
      <c r="B61" s="136"/>
      <c r="C61" s="54">
        <v>2019</v>
      </c>
      <c r="D61" s="34">
        <f t="shared" si="5"/>
        <v>4498</v>
      </c>
      <c r="E61" s="50">
        <f>'пр № 2 Пер мероп МП Культура'!F183</f>
        <v>55.8</v>
      </c>
      <c r="F61" s="50">
        <f>'пр № 2 Пер мероп МП Культура'!G183</f>
        <v>17.600000000000001</v>
      </c>
      <c r="G61" s="50">
        <f>'пр № 2 Пер мероп МП Культура'!H183</f>
        <v>4424.6000000000004</v>
      </c>
      <c r="H61" s="50">
        <f>'пр № 2 Пер мероп МП Культура'!I183</f>
        <v>0</v>
      </c>
      <c r="I61" s="19"/>
    </row>
    <row r="62" spans="1:257" ht="15.75">
      <c r="A62" s="136"/>
      <c r="B62" s="136"/>
      <c r="C62" s="54">
        <v>2020</v>
      </c>
      <c r="D62" s="34">
        <f t="shared" si="5"/>
        <v>4541.7</v>
      </c>
      <c r="E62" s="50">
        <f>'пр № 2 Пер мероп МП Культура'!F184</f>
        <v>0</v>
      </c>
      <c r="F62" s="50">
        <f>'пр № 2 Пер мероп МП Культура'!G184</f>
        <v>73.400000000000006</v>
      </c>
      <c r="G62" s="50">
        <f>'пр № 2 Пер мероп МП Культура'!H184</f>
        <v>4468.3</v>
      </c>
      <c r="H62" s="50">
        <f>'пр № 2 Пер мероп МП Культура'!I184</f>
        <v>0</v>
      </c>
      <c r="I62" s="19"/>
    </row>
    <row r="63" spans="1:257" ht="15.75">
      <c r="A63" s="136"/>
      <c r="B63" s="136"/>
      <c r="C63" s="54">
        <v>2021</v>
      </c>
      <c r="D63" s="34">
        <f t="shared" si="5"/>
        <v>5087.6000000000004</v>
      </c>
      <c r="E63" s="50">
        <f>'пр № 2 Пер мероп МП Культура'!F185</f>
        <v>466.9</v>
      </c>
      <c r="F63" s="50">
        <f>'пр № 2 Пер мероп МП Культура'!G185</f>
        <v>147.4</v>
      </c>
      <c r="G63" s="50">
        <f>'пр № 2 Пер мероп МП Культура'!H185</f>
        <v>4473.3</v>
      </c>
      <c r="H63" s="50">
        <f>'пр № 2 Пер мероп МП Культура'!I185</f>
        <v>0</v>
      </c>
      <c r="I63" s="19"/>
    </row>
    <row r="64" spans="1:257" ht="15.75">
      <c r="A64" s="136"/>
      <c r="B64" s="136"/>
      <c r="C64" s="54">
        <v>2022</v>
      </c>
      <c r="D64" s="34">
        <f t="shared" si="5"/>
        <v>5354.9</v>
      </c>
      <c r="E64" s="50">
        <f>'пр № 2 Пер мероп МП Культура'!F186</f>
        <v>475.9</v>
      </c>
      <c r="F64" s="50">
        <f>'пр № 2 Пер мероп МП Культура'!G186</f>
        <v>134.19999999999999</v>
      </c>
      <c r="G64" s="50">
        <f>'пр № 2 Пер мероп МП Культура'!H186</f>
        <v>4744.7999999999993</v>
      </c>
      <c r="H64" s="50">
        <f>'пр № 2 Пер мероп МП Культура'!I186</f>
        <v>0</v>
      </c>
      <c r="I64" s="19"/>
    </row>
    <row r="65" spans="1:257" ht="15.75">
      <c r="A65" s="136"/>
      <c r="B65" s="136"/>
      <c r="C65" s="54">
        <v>2023</v>
      </c>
      <c r="D65" s="34">
        <f t="shared" si="5"/>
        <v>6062.7999999999993</v>
      </c>
      <c r="E65" s="50">
        <f>'пр № 2 Пер мероп МП Культура'!F187</f>
        <v>475.9</v>
      </c>
      <c r="F65" s="50">
        <f>'пр № 2 Пер мероп МП Культура'!G187</f>
        <v>134.19999999999999</v>
      </c>
      <c r="G65" s="50">
        <f>'пр № 2 Пер мероп МП Культура'!H187</f>
        <v>5452.7</v>
      </c>
      <c r="H65" s="50">
        <f>'пр № 2 Пер мероп МП Культура'!I187</f>
        <v>0</v>
      </c>
      <c r="I65" s="19"/>
    </row>
    <row r="66" spans="1:257" ht="15.75">
      <c r="A66" s="136"/>
      <c r="B66" s="136"/>
      <c r="C66" s="54">
        <v>2024</v>
      </c>
      <c r="D66" s="34">
        <f>SUM(E66:H66)</f>
        <v>6093.9</v>
      </c>
      <c r="E66" s="50">
        <f>'пр № 2 Пер мероп МП Культура'!F188</f>
        <v>475.9</v>
      </c>
      <c r="F66" s="50">
        <f>'пр № 2 Пер мероп МП Культура'!G188</f>
        <v>134.19999999999999</v>
      </c>
      <c r="G66" s="50">
        <f>'пр № 2 Пер мероп МП Культура'!H188</f>
        <v>5483.8</v>
      </c>
      <c r="H66" s="50">
        <f>'пр № 2 Пер мероп МП Культура'!I188</f>
        <v>0</v>
      </c>
      <c r="I66" s="19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  <c r="EN66" s="15"/>
      <c r="EO66" s="15"/>
      <c r="EP66" s="15"/>
      <c r="EQ66" s="15"/>
      <c r="ER66" s="15"/>
      <c r="ES66" s="15"/>
      <c r="ET66" s="15"/>
      <c r="EU66" s="15"/>
      <c r="EV66" s="15"/>
      <c r="EW66" s="15"/>
      <c r="EX66" s="15"/>
      <c r="EY66" s="15"/>
      <c r="EZ66" s="15"/>
      <c r="FA66" s="15"/>
      <c r="FB66" s="15"/>
      <c r="FC66" s="15"/>
      <c r="FD66" s="15"/>
      <c r="FE66" s="15"/>
      <c r="FF66" s="15"/>
      <c r="FG66" s="15"/>
      <c r="FH66" s="15"/>
      <c r="FI66" s="15"/>
      <c r="FJ66" s="15"/>
      <c r="FK66" s="15"/>
      <c r="FL66" s="15"/>
      <c r="FM66" s="15"/>
      <c r="FN66" s="15"/>
      <c r="FO66" s="15"/>
      <c r="FP66" s="15"/>
      <c r="FQ66" s="15"/>
      <c r="FR66" s="15"/>
      <c r="FS66" s="15"/>
      <c r="FT66" s="15"/>
      <c r="FU66" s="15"/>
      <c r="FV66" s="15"/>
      <c r="FW66" s="15"/>
      <c r="FX66" s="15"/>
      <c r="FY66" s="15"/>
      <c r="FZ66" s="15"/>
      <c r="GA66" s="15"/>
      <c r="GB66" s="15"/>
      <c r="GC66" s="15"/>
      <c r="GD66" s="15"/>
      <c r="GE66" s="15"/>
      <c r="GF66" s="15"/>
      <c r="GG66" s="15"/>
      <c r="GH66" s="15"/>
      <c r="GI66" s="15"/>
      <c r="GJ66" s="15"/>
      <c r="GK66" s="15"/>
      <c r="GL66" s="15"/>
      <c r="GM66" s="15"/>
      <c r="GN66" s="15"/>
      <c r="GO66" s="15"/>
      <c r="GP66" s="15"/>
      <c r="GQ66" s="15"/>
      <c r="GR66" s="15"/>
      <c r="GS66" s="15"/>
      <c r="GT66" s="15"/>
      <c r="GU66" s="15"/>
      <c r="GV66" s="15"/>
      <c r="GW66" s="15"/>
      <c r="GX66" s="15"/>
      <c r="GY66" s="15"/>
      <c r="GZ66" s="15"/>
      <c r="HA66" s="15"/>
      <c r="HB66" s="15"/>
      <c r="HC66" s="15"/>
      <c r="HD66" s="15"/>
      <c r="HE66" s="15"/>
      <c r="HF66" s="15"/>
      <c r="HG66" s="15"/>
      <c r="HH66" s="15"/>
      <c r="HI66" s="15"/>
      <c r="HJ66" s="15"/>
      <c r="HK66" s="15"/>
      <c r="HL66" s="15"/>
      <c r="HM66" s="15"/>
      <c r="HN66" s="15"/>
      <c r="HO66" s="15"/>
      <c r="HP66" s="15"/>
      <c r="HQ66" s="15"/>
      <c r="HR66" s="15"/>
      <c r="HS66" s="15"/>
      <c r="HT66" s="15"/>
      <c r="HU66" s="15"/>
      <c r="HV66" s="15"/>
      <c r="HW66" s="15"/>
      <c r="HX66" s="15"/>
      <c r="HY66" s="15"/>
      <c r="HZ66" s="15"/>
      <c r="IA66" s="15"/>
      <c r="IB66" s="15"/>
      <c r="IC66" s="15"/>
      <c r="ID66" s="15"/>
      <c r="IE66" s="15"/>
      <c r="IF66" s="15"/>
      <c r="IG66" s="15"/>
      <c r="IH66" s="15"/>
      <c r="II66" s="15"/>
      <c r="IJ66" s="15"/>
      <c r="IK66" s="15"/>
      <c r="IL66" s="15"/>
      <c r="IM66" s="15"/>
      <c r="IN66" s="15"/>
      <c r="IO66" s="15"/>
      <c r="IP66" s="15"/>
      <c r="IQ66" s="15"/>
      <c r="IR66" s="15"/>
      <c r="IS66" s="15"/>
      <c r="IT66" s="15"/>
      <c r="IU66" s="15"/>
      <c r="IV66" s="15"/>
      <c r="IW66" s="15"/>
    </row>
    <row r="67" spans="1:257" ht="15.75">
      <c r="A67" s="136"/>
      <c r="B67" s="136"/>
      <c r="C67" s="54">
        <v>2025</v>
      </c>
      <c r="D67" s="34">
        <f>SUM(E67:H67)</f>
        <v>5420.8</v>
      </c>
      <c r="E67" s="50">
        <f>'пр № 2 Пер мероп МП Культура'!F189</f>
        <v>0</v>
      </c>
      <c r="F67" s="50">
        <f>'пр № 2 Пер мероп МП Культура'!G189</f>
        <v>0</v>
      </c>
      <c r="G67" s="50">
        <f>'пр № 2 Пер мероп МП Культура'!H189</f>
        <v>5420.8</v>
      </c>
      <c r="H67" s="50">
        <f>'пр № 2 Пер мероп МП Культура'!I189</f>
        <v>0</v>
      </c>
      <c r="I67" s="19"/>
    </row>
    <row r="68" spans="1:257" ht="15.75" customHeight="1">
      <c r="A68" s="136" t="s">
        <v>65</v>
      </c>
      <c r="B68" s="136" t="s">
        <v>52</v>
      </c>
      <c r="C68" s="37" t="s">
        <v>15</v>
      </c>
      <c r="D68" s="34">
        <f t="shared" si="5"/>
        <v>47822.5</v>
      </c>
      <c r="E68" s="50">
        <f>SUM(E69:E79)</f>
        <v>0</v>
      </c>
      <c r="F68" s="49">
        <f>SUM(F69:F79)</f>
        <v>4200.6000000000004</v>
      </c>
      <c r="G68" s="49">
        <f>SUM(G69:G79)</f>
        <v>43600.9</v>
      </c>
      <c r="H68" s="49">
        <f>SUM(H69:H79)</f>
        <v>21</v>
      </c>
      <c r="I68" s="19"/>
    </row>
    <row r="69" spans="1:257" ht="15.75">
      <c r="A69" s="136"/>
      <c r="B69" s="136"/>
      <c r="C69" s="37">
        <v>2015</v>
      </c>
      <c r="D69" s="34">
        <f t="shared" si="5"/>
        <v>2841.2999999999997</v>
      </c>
      <c r="E69" s="50">
        <f>'пр № 2 Пер мероп МП Культура'!F323</f>
        <v>0</v>
      </c>
      <c r="F69" s="50">
        <f>'пр № 2 Пер мероп МП Культура'!G323</f>
        <v>799.6</v>
      </c>
      <c r="G69" s="50">
        <f>'пр № 2 Пер мероп МП Культура'!H323</f>
        <v>2021.1</v>
      </c>
      <c r="H69" s="50">
        <f>'пр № 2 Пер мероп МП Культура'!I323</f>
        <v>20.6</v>
      </c>
      <c r="I69" s="19"/>
    </row>
    <row r="70" spans="1:257" ht="15.75">
      <c r="A70" s="136"/>
      <c r="B70" s="136"/>
      <c r="C70" s="37">
        <v>2016</v>
      </c>
      <c r="D70" s="34">
        <f t="shared" si="5"/>
        <v>2556.8000000000002</v>
      </c>
      <c r="E70" s="50">
        <f>'пр № 2 Пер мероп МП Культура'!F324</f>
        <v>0</v>
      </c>
      <c r="F70" s="50">
        <f>'пр № 2 Пер мероп МП Культура'!G324</f>
        <v>560.4</v>
      </c>
      <c r="G70" s="50">
        <f>'пр № 2 Пер мероп МП Культура'!H324</f>
        <v>1996</v>
      </c>
      <c r="H70" s="50">
        <f>'пр № 2 Пер мероп МП Культура'!I324</f>
        <v>0.4</v>
      </c>
      <c r="I70" s="19"/>
    </row>
    <row r="71" spans="1:257" ht="15.75">
      <c r="A71" s="136"/>
      <c r="B71" s="136"/>
      <c r="C71" s="37">
        <v>2017</v>
      </c>
      <c r="D71" s="34">
        <f t="shared" si="5"/>
        <v>3296.6</v>
      </c>
      <c r="E71" s="50">
        <f>'пр № 2 Пер мероп МП Культура'!F325</f>
        <v>0</v>
      </c>
      <c r="F71" s="50">
        <f>'пр № 2 Пер мероп МП Культура'!G325</f>
        <v>1046.5999999999999</v>
      </c>
      <c r="G71" s="50">
        <f>'пр № 2 Пер мероп МП Культура'!H325</f>
        <v>2250</v>
      </c>
      <c r="H71" s="50">
        <f>'пр № 2 Пер мероп МП Культура'!I325</f>
        <v>0</v>
      </c>
      <c r="I71" s="19"/>
    </row>
    <row r="72" spans="1:257" ht="15.75">
      <c r="A72" s="136"/>
      <c r="B72" s="136"/>
      <c r="C72" s="54">
        <v>2018</v>
      </c>
      <c r="D72" s="34">
        <f t="shared" si="5"/>
        <v>4055</v>
      </c>
      <c r="E72" s="50">
        <f>'пр № 2 Пер мероп МП Культура'!F326</f>
        <v>0</v>
      </c>
      <c r="F72" s="50">
        <f>'пр № 2 Пер мероп МП Культура'!G326</f>
        <v>1794</v>
      </c>
      <c r="G72" s="50">
        <f>'пр № 2 Пер мероп МП Культура'!H326</f>
        <v>2261</v>
      </c>
      <c r="H72" s="50">
        <f>'пр № 2 Пер мероп МП Культура'!I326</f>
        <v>0</v>
      </c>
      <c r="I72" s="19"/>
    </row>
    <row r="73" spans="1:257" ht="15.75">
      <c r="A73" s="136"/>
      <c r="B73" s="136"/>
      <c r="C73" s="54">
        <v>2019</v>
      </c>
      <c r="D73" s="34">
        <f t="shared" si="5"/>
        <v>4246.8</v>
      </c>
      <c r="E73" s="50">
        <f>'пр № 2 Пер мероп МП Культура'!F327</f>
        <v>0</v>
      </c>
      <c r="F73" s="50">
        <f>'пр № 2 Пер мероп МП Культура'!G327</f>
        <v>0</v>
      </c>
      <c r="G73" s="50">
        <f>'пр № 2 Пер мероп МП Культура'!H327</f>
        <v>4246.8</v>
      </c>
      <c r="H73" s="50">
        <f>'пр № 2 Пер мероп МП Культура'!I327</f>
        <v>0</v>
      </c>
      <c r="I73" s="19"/>
    </row>
    <row r="74" spans="1:257" ht="15.75">
      <c r="A74" s="136"/>
      <c r="B74" s="136"/>
      <c r="C74" s="54">
        <v>2020</v>
      </c>
      <c r="D74" s="34">
        <f t="shared" si="5"/>
        <v>4310</v>
      </c>
      <c r="E74" s="50">
        <f>'пр № 2 Пер мероп МП Культура'!F328</f>
        <v>0</v>
      </c>
      <c r="F74" s="50">
        <f>'пр № 2 Пер мероп МП Культура'!G328</f>
        <v>0</v>
      </c>
      <c r="G74" s="50">
        <f>'пр № 2 Пер мероп МП Культура'!H328</f>
        <v>4310</v>
      </c>
      <c r="H74" s="50">
        <f>'пр № 2 Пер мероп МП Культура'!I328</f>
        <v>0</v>
      </c>
      <c r="I74" s="19"/>
    </row>
    <row r="75" spans="1:257" ht="15.75">
      <c r="A75" s="136"/>
      <c r="B75" s="136"/>
      <c r="C75" s="54">
        <v>2021</v>
      </c>
      <c r="D75" s="34">
        <f t="shared" si="5"/>
        <v>4850</v>
      </c>
      <c r="E75" s="50">
        <f>'пр № 2 Пер мероп МП Культура'!F329</f>
        <v>0</v>
      </c>
      <c r="F75" s="50">
        <f>'пр № 2 Пер мероп МП Культура'!G329</f>
        <v>0</v>
      </c>
      <c r="G75" s="50">
        <f>'пр № 2 Пер мероп МП Культура'!H329</f>
        <v>4850</v>
      </c>
      <c r="H75" s="50">
        <f>'пр № 2 Пер мероп МП Культура'!I329</f>
        <v>0</v>
      </c>
      <c r="I75" s="19"/>
    </row>
    <row r="76" spans="1:257" ht="15.75">
      <c r="A76" s="136"/>
      <c r="B76" s="136"/>
      <c r="C76" s="54">
        <v>2022</v>
      </c>
      <c r="D76" s="34">
        <f t="shared" si="5"/>
        <v>5366.7</v>
      </c>
      <c r="E76" s="50">
        <f>'пр № 2 Пер мероп МП Культура'!F330</f>
        <v>0</v>
      </c>
      <c r="F76" s="50">
        <f>'пр № 2 Пер мероп МП Культура'!G330</f>
        <v>0</v>
      </c>
      <c r="G76" s="50">
        <f>'пр № 2 Пер мероп МП Культура'!H330</f>
        <v>5366.7</v>
      </c>
      <c r="H76" s="50">
        <f>'пр № 2 Пер мероп МП Культура'!I330</f>
        <v>0</v>
      </c>
      <c r="I76" s="19"/>
    </row>
    <row r="77" spans="1:257" ht="15.75">
      <c r="A77" s="136"/>
      <c r="B77" s="136"/>
      <c r="C77" s="54">
        <v>2023</v>
      </c>
      <c r="D77" s="34">
        <f t="shared" ref="D77:D111" si="6">SUM(E77:H77)</f>
        <v>5433.1</v>
      </c>
      <c r="E77" s="50">
        <f>'пр № 2 Пер мероп МП Культура'!F331</f>
        <v>0</v>
      </c>
      <c r="F77" s="50">
        <f>'пр № 2 Пер мероп МП Культура'!G331</f>
        <v>0</v>
      </c>
      <c r="G77" s="50">
        <f>'пр № 2 Пер мероп МП Культура'!H331</f>
        <v>5433.1</v>
      </c>
      <c r="H77" s="50">
        <f>'пр № 2 Пер мероп МП Культура'!I331</f>
        <v>0</v>
      </c>
      <c r="I77" s="19"/>
    </row>
    <row r="78" spans="1:257" ht="15.75">
      <c r="A78" s="136"/>
      <c r="B78" s="136"/>
      <c r="C78" s="54">
        <v>2024</v>
      </c>
      <c r="D78" s="34">
        <f>SUM(E78:H78)</f>
        <v>5433.1</v>
      </c>
      <c r="E78" s="50">
        <f>'пр № 2 Пер мероп МП Культура'!F332</f>
        <v>0</v>
      </c>
      <c r="F78" s="50">
        <f>'пр № 2 Пер мероп МП Культура'!G332</f>
        <v>0</v>
      </c>
      <c r="G78" s="50">
        <f>'пр № 2 Пер мероп МП Культура'!H332</f>
        <v>5433.1</v>
      </c>
      <c r="H78" s="50">
        <f>'пр № 2 Пер мероп МП Культура'!I332</f>
        <v>0</v>
      </c>
      <c r="I78" s="19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  <c r="DV78" s="15"/>
      <c r="DW78" s="15"/>
      <c r="DX78" s="15"/>
      <c r="DY78" s="15"/>
      <c r="DZ78" s="15"/>
      <c r="EA78" s="15"/>
      <c r="EB78" s="15"/>
      <c r="EC78" s="15"/>
      <c r="ED78" s="15"/>
      <c r="EE78" s="15"/>
      <c r="EF78" s="15"/>
      <c r="EG78" s="15"/>
      <c r="EH78" s="15"/>
      <c r="EI78" s="15"/>
      <c r="EJ78" s="15"/>
      <c r="EK78" s="15"/>
      <c r="EL78" s="15"/>
      <c r="EM78" s="15"/>
      <c r="EN78" s="15"/>
      <c r="EO78" s="15"/>
      <c r="EP78" s="15"/>
      <c r="EQ78" s="15"/>
      <c r="ER78" s="15"/>
      <c r="ES78" s="15"/>
      <c r="ET78" s="15"/>
      <c r="EU78" s="15"/>
      <c r="EV78" s="15"/>
      <c r="EW78" s="15"/>
      <c r="EX78" s="15"/>
      <c r="EY78" s="15"/>
      <c r="EZ78" s="15"/>
      <c r="FA78" s="15"/>
      <c r="FB78" s="15"/>
      <c r="FC78" s="15"/>
      <c r="FD78" s="15"/>
      <c r="FE78" s="15"/>
      <c r="FF78" s="15"/>
      <c r="FG78" s="15"/>
      <c r="FH78" s="15"/>
      <c r="FI78" s="15"/>
      <c r="FJ78" s="15"/>
      <c r="FK78" s="15"/>
      <c r="FL78" s="15"/>
      <c r="FM78" s="15"/>
      <c r="FN78" s="15"/>
      <c r="FO78" s="15"/>
      <c r="FP78" s="15"/>
      <c r="FQ78" s="15"/>
      <c r="FR78" s="15"/>
      <c r="FS78" s="15"/>
      <c r="FT78" s="15"/>
      <c r="FU78" s="15"/>
      <c r="FV78" s="15"/>
      <c r="FW78" s="15"/>
      <c r="FX78" s="15"/>
      <c r="FY78" s="15"/>
      <c r="FZ78" s="15"/>
      <c r="GA78" s="15"/>
      <c r="GB78" s="15"/>
      <c r="GC78" s="15"/>
      <c r="GD78" s="15"/>
      <c r="GE78" s="15"/>
      <c r="GF78" s="15"/>
      <c r="GG78" s="15"/>
      <c r="GH78" s="15"/>
      <c r="GI78" s="15"/>
      <c r="GJ78" s="15"/>
      <c r="GK78" s="15"/>
      <c r="GL78" s="15"/>
      <c r="GM78" s="15"/>
      <c r="GN78" s="15"/>
      <c r="GO78" s="15"/>
      <c r="GP78" s="15"/>
      <c r="GQ78" s="15"/>
      <c r="GR78" s="15"/>
      <c r="GS78" s="15"/>
      <c r="GT78" s="15"/>
      <c r="GU78" s="15"/>
      <c r="GV78" s="15"/>
      <c r="GW78" s="15"/>
      <c r="GX78" s="15"/>
      <c r="GY78" s="15"/>
      <c r="GZ78" s="15"/>
      <c r="HA78" s="15"/>
      <c r="HB78" s="15"/>
      <c r="HC78" s="15"/>
      <c r="HD78" s="15"/>
      <c r="HE78" s="15"/>
      <c r="HF78" s="15"/>
      <c r="HG78" s="15"/>
      <c r="HH78" s="15"/>
      <c r="HI78" s="15"/>
      <c r="HJ78" s="15"/>
      <c r="HK78" s="15"/>
      <c r="HL78" s="15"/>
      <c r="HM78" s="15"/>
      <c r="HN78" s="15"/>
      <c r="HO78" s="15"/>
      <c r="HP78" s="15"/>
      <c r="HQ78" s="15"/>
      <c r="HR78" s="15"/>
      <c r="HS78" s="15"/>
      <c r="HT78" s="15"/>
      <c r="HU78" s="15"/>
      <c r="HV78" s="15"/>
      <c r="HW78" s="15"/>
      <c r="HX78" s="15"/>
      <c r="HY78" s="15"/>
      <c r="HZ78" s="15"/>
      <c r="IA78" s="15"/>
      <c r="IB78" s="15"/>
      <c r="IC78" s="15"/>
      <c r="ID78" s="15"/>
      <c r="IE78" s="15"/>
      <c r="IF78" s="15"/>
      <c r="IG78" s="15"/>
      <c r="IH78" s="15"/>
      <c r="II78" s="15"/>
      <c r="IJ78" s="15"/>
      <c r="IK78" s="15"/>
      <c r="IL78" s="15"/>
      <c r="IM78" s="15"/>
      <c r="IN78" s="15"/>
      <c r="IO78" s="15"/>
      <c r="IP78" s="15"/>
      <c r="IQ78" s="15"/>
      <c r="IR78" s="15"/>
      <c r="IS78" s="15"/>
      <c r="IT78" s="15"/>
      <c r="IU78" s="15"/>
      <c r="IV78" s="15"/>
      <c r="IW78" s="15"/>
    </row>
    <row r="79" spans="1:257" ht="15.75">
      <c r="A79" s="136"/>
      <c r="B79" s="136"/>
      <c r="C79" s="54">
        <v>2025</v>
      </c>
      <c r="D79" s="34">
        <f>SUM(E79:H79)</f>
        <v>5433.1</v>
      </c>
      <c r="E79" s="50">
        <f>'пр № 2 Пер мероп МП Культура'!F333</f>
        <v>0</v>
      </c>
      <c r="F79" s="50">
        <f>'пр № 2 Пер мероп МП Культура'!G333</f>
        <v>0</v>
      </c>
      <c r="G79" s="50">
        <f>'пр № 2 Пер мероп МП Культура'!H333</f>
        <v>5433.1</v>
      </c>
      <c r="H79" s="50">
        <f>'пр № 2 Пер мероп МП Культура'!I333</f>
        <v>0</v>
      </c>
      <c r="I79" s="19"/>
    </row>
    <row r="80" spans="1:257" ht="15.75">
      <c r="A80" s="136" t="s">
        <v>70</v>
      </c>
      <c r="B80" s="134" t="s">
        <v>62</v>
      </c>
      <c r="C80" s="37" t="s">
        <v>15</v>
      </c>
      <c r="D80" s="34">
        <f t="shared" si="6"/>
        <v>146927.79999999999</v>
      </c>
      <c r="E80" s="50">
        <f>SUM(E81:E91)</f>
        <v>0</v>
      </c>
      <c r="F80" s="49">
        <f>SUM(F81:F91)</f>
        <v>0</v>
      </c>
      <c r="G80" s="49">
        <f>SUM(G81:G91)</f>
        <v>146178.59999999998</v>
      </c>
      <c r="H80" s="50">
        <f>SUM(H81:H91)</f>
        <v>749.2</v>
      </c>
      <c r="I80" s="19"/>
    </row>
    <row r="81" spans="1:257" ht="15.75">
      <c r="A81" s="136"/>
      <c r="B81" s="134"/>
      <c r="C81" s="37">
        <v>2015</v>
      </c>
      <c r="D81" s="34">
        <f t="shared" si="6"/>
        <v>10405.9</v>
      </c>
      <c r="E81" s="50">
        <f>'пр № 2 Пер мероп МП Культура'!F383</f>
        <v>0</v>
      </c>
      <c r="F81" s="50">
        <f>'пр № 2 Пер мероп МП Культура'!G383</f>
        <v>0</v>
      </c>
      <c r="G81" s="50">
        <f>'пр № 2 Пер мероп МП Культура'!H383</f>
        <v>10037</v>
      </c>
      <c r="H81" s="50">
        <f>'пр № 2 Пер мероп МП Культура'!I383</f>
        <v>368.9</v>
      </c>
      <c r="I81" s="19"/>
    </row>
    <row r="82" spans="1:257" ht="15.75">
      <c r="A82" s="136"/>
      <c r="B82" s="134"/>
      <c r="C82" s="37">
        <v>2016</v>
      </c>
      <c r="D82" s="34">
        <f t="shared" si="6"/>
        <v>10353.299999999999</v>
      </c>
      <c r="E82" s="50">
        <f>'пр № 2 Пер мероп МП Культура'!F384</f>
        <v>0</v>
      </c>
      <c r="F82" s="50">
        <f>'пр № 2 Пер мероп МП Культура'!G384</f>
        <v>0</v>
      </c>
      <c r="G82" s="50">
        <f>'пр № 2 Пер мероп МП Культура'!H384</f>
        <v>9973</v>
      </c>
      <c r="H82" s="50">
        <f>'пр № 2 Пер мероп МП Культура'!I384</f>
        <v>380.3</v>
      </c>
      <c r="I82" s="19"/>
    </row>
    <row r="83" spans="1:257" ht="15.75">
      <c r="A83" s="136"/>
      <c r="B83" s="134"/>
      <c r="C83" s="37">
        <v>2017</v>
      </c>
      <c r="D83" s="34">
        <f t="shared" si="6"/>
        <v>10230</v>
      </c>
      <c r="E83" s="50">
        <f>'пр № 2 Пер мероп МП Культура'!F385</f>
        <v>0</v>
      </c>
      <c r="F83" s="50">
        <f>'пр № 2 Пер мероп МП Культура'!G385</f>
        <v>0</v>
      </c>
      <c r="G83" s="50">
        <f>'пр № 2 Пер мероп МП Культура'!H385</f>
        <v>10230</v>
      </c>
      <c r="H83" s="50">
        <f>'пр № 2 Пер мероп МП Культура'!I385</f>
        <v>0</v>
      </c>
      <c r="I83" s="19"/>
    </row>
    <row r="84" spans="1:257" ht="15.75">
      <c r="A84" s="136"/>
      <c r="B84" s="134"/>
      <c r="C84" s="54">
        <v>2018</v>
      </c>
      <c r="D84" s="34">
        <f t="shared" si="6"/>
        <v>11151</v>
      </c>
      <c r="E84" s="50">
        <f>'пр № 2 Пер мероп МП Культура'!F386</f>
        <v>0</v>
      </c>
      <c r="F84" s="50">
        <f>'пр № 2 Пер мероп МП Культура'!G386</f>
        <v>0</v>
      </c>
      <c r="G84" s="50">
        <f>'пр № 2 Пер мероп МП Культура'!H386</f>
        <v>11151</v>
      </c>
      <c r="H84" s="50">
        <f>'пр № 2 Пер мероп МП Культура'!I386</f>
        <v>0</v>
      </c>
      <c r="I84" s="19"/>
    </row>
    <row r="85" spans="1:257" ht="15.75">
      <c r="A85" s="136"/>
      <c r="B85" s="134"/>
      <c r="C85" s="54">
        <v>2019</v>
      </c>
      <c r="D85" s="34">
        <f t="shared" si="6"/>
        <v>12204</v>
      </c>
      <c r="E85" s="50">
        <f>'пр № 2 Пер мероп МП Культура'!F387</f>
        <v>0</v>
      </c>
      <c r="F85" s="50">
        <f>'пр № 2 Пер мероп МП Культура'!G387</f>
        <v>0</v>
      </c>
      <c r="G85" s="50">
        <f>'пр № 2 Пер мероп МП Культура'!H387</f>
        <v>12204</v>
      </c>
      <c r="H85" s="50">
        <f>'пр № 2 Пер мероп МП Культура'!I387</f>
        <v>0</v>
      </c>
      <c r="I85" s="19"/>
    </row>
    <row r="86" spans="1:257" ht="15.75">
      <c r="A86" s="136"/>
      <c r="B86" s="134"/>
      <c r="C86" s="54">
        <v>2020</v>
      </c>
      <c r="D86" s="34">
        <f t="shared" si="6"/>
        <v>12805.5</v>
      </c>
      <c r="E86" s="50">
        <f>'пр № 2 Пер мероп МП Культура'!F388</f>
        <v>0</v>
      </c>
      <c r="F86" s="50">
        <f>'пр № 2 Пер мероп МП Культура'!G388</f>
        <v>0</v>
      </c>
      <c r="G86" s="50">
        <f>'пр № 2 Пер мероп МП Культура'!H388</f>
        <v>12805.5</v>
      </c>
      <c r="H86" s="50">
        <f>'пр № 2 Пер мероп МП Культура'!I388</f>
        <v>0</v>
      </c>
      <c r="I86" s="19"/>
    </row>
    <row r="87" spans="1:257" ht="15.75">
      <c r="A87" s="136"/>
      <c r="B87" s="134"/>
      <c r="C87" s="54">
        <v>2021</v>
      </c>
      <c r="D87" s="34">
        <f t="shared" si="6"/>
        <v>13237.7</v>
      </c>
      <c r="E87" s="50">
        <f>'пр № 2 Пер мероп МП Культура'!F389</f>
        <v>0</v>
      </c>
      <c r="F87" s="50">
        <f>'пр № 2 Пер мероп МП Культура'!G389</f>
        <v>0</v>
      </c>
      <c r="G87" s="50">
        <f>'пр № 2 Пер мероп МП Культура'!H389</f>
        <v>13237.7</v>
      </c>
      <c r="H87" s="50">
        <f>'пр № 2 Пер мероп МП Культура'!I389</f>
        <v>0</v>
      </c>
      <c r="I87" s="19"/>
    </row>
    <row r="88" spans="1:257" ht="15.75">
      <c r="A88" s="136"/>
      <c r="B88" s="134"/>
      <c r="C88" s="54">
        <v>2022</v>
      </c>
      <c r="D88" s="34">
        <f t="shared" si="6"/>
        <v>16029.7</v>
      </c>
      <c r="E88" s="50">
        <f>'пр № 2 Пер мероп МП Культура'!F390</f>
        <v>0</v>
      </c>
      <c r="F88" s="50">
        <f>'пр № 2 Пер мероп МП Культура'!G390</f>
        <v>0</v>
      </c>
      <c r="G88" s="50">
        <f>'пр № 2 Пер мероп МП Культура'!H390</f>
        <v>16029.7</v>
      </c>
      <c r="H88" s="50">
        <f>'пр № 2 Пер мероп МП Культура'!I390</f>
        <v>0</v>
      </c>
      <c r="I88" s="19"/>
    </row>
    <row r="89" spans="1:257" ht="15.75">
      <c r="A89" s="136"/>
      <c r="B89" s="134"/>
      <c r="C89" s="54">
        <v>2023</v>
      </c>
      <c r="D89" s="34">
        <f t="shared" si="6"/>
        <v>16543.900000000001</v>
      </c>
      <c r="E89" s="50">
        <f>'пр № 2 Пер мероп МП Культура'!F391</f>
        <v>0</v>
      </c>
      <c r="F89" s="50">
        <f>'пр № 2 Пер мероп МП Культура'!G391</f>
        <v>0</v>
      </c>
      <c r="G89" s="50">
        <f>'пр № 2 Пер мероп МП Культура'!H391</f>
        <v>16543.900000000001</v>
      </c>
      <c r="H89" s="50">
        <f>'пр № 2 Пер мероп МП Культура'!I391</f>
        <v>0</v>
      </c>
      <c r="I89" s="19"/>
    </row>
    <row r="90" spans="1:257" ht="15.75">
      <c r="A90" s="136"/>
      <c r="B90" s="134"/>
      <c r="C90" s="54">
        <v>2024</v>
      </c>
      <c r="D90" s="34">
        <f>SUM(E90:H90)</f>
        <v>16983.400000000001</v>
      </c>
      <c r="E90" s="50">
        <f>'пр № 2 Пер мероп МП Культура'!F392</f>
        <v>0</v>
      </c>
      <c r="F90" s="50">
        <f>'пр № 2 Пер мероп МП Культура'!G392</f>
        <v>0</v>
      </c>
      <c r="G90" s="50">
        <f>'пр № 2 Пер мероп МП Культура'!H392</f>
        <v>16983.400000000001</v>
      </c>
      <c r="H90" s="50">
        <f>'пр № 2 Пер мероп МП Культура'!I392</f>
        <v>0</v>
      </c>
      <c r="I90" s="19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  <c r="DR90" s="15"/>
      <c r="DS90" s="15"/>
      <c r="DT90" s="15"/>
      <c r="DU90" s="15"/>
      <c r="DV90" s="15"/>
      <c r="DW90" s="15"/>
      <c r="DX90" s="15"/>
      <c r="DY90" s="15"/>
      <c r="DZ90" s="15"/>
      <c r="EA90" s="15"/>
      <c r="EB90" s="15"/>
      <c r="EC90" s="15"/>
      <c r="ED90" s="15"/>
      <c r="EE90" s="15"/>
      <c r="EF90" s="15"/>
      <c r="EG90" s="15"/>
      <c r="EH90" s="15"/>
      <c r="EI90" s="15"/>
      <c r="EJ90" s="15"/>
      <c r="EK90" s="15"/>
      <c r="EL90" s="15"/>
      <c r="EM90" s="15"/>
      <c r="EN90" s="15"/>
      <c r="EO90" s="15"/>
      <c r="EP90" s="15"/>
      <c r="EQ90" s="15"/>
      <c r="ER90" s="15"/>
      <c r="ES90" s="15"/>
      <c r="ET90" s="15"/>
      <c r="EU90" s="15"/>
      <c r="EV90" s="15"/>
      <c r="EW90" s="15"/>
      <c r="EX90" s="15"/>
      <c r="EY90" s="15"/>
      <c r="EZ90" s="15"/>
      <c r="FA90" s="15"/>
      <c r="FB90" s="15"/>
      <c r="FC90" s="15"/>
      <c r="FD90" s="15"/>
      <c r="FE90" s="15"/>
      <c r="FF90" s="15"/>
      <c r="FG90" s="15"/>
      <c r="FH90" s="15"/>
      <c r="FI90" s="15"/>
      <c r="FJ90" s="15"/>
      <c r="FK90" s="15"/>
      <c r="FL90" s="15"/>
      <c r="FM90" s="15"/>
      <c r="FN90" s="15"/>
      <c r="FO90" s="15"/>
      <c r="FP90" s="15"/>
      <c r="FQ90" s="15"/>
      <c r="FR90" s="15"/>
      <c r="FS90" s="15"/>
      <c r="FT90" s="15"/>
      <c r="FU90" s="15"/>
      <c r="FV90" s="15"/>
      <c r="FW90" s="15"/>
      <c r="FX90" s="15"/>
      <c r="FY90" s="15"/>
      <c r="FZ90" s="15"/>
      <c r="GA90" s="15"/>
      <c r="GB90" s="15"/>
      <c r="GC90" s="15"/>
      <c r="GD90" s="15"/>
      <c r="GE90" s="15"/>
      <c r="GF90" s="15"/>
      <c r="GG90" s="15"/>
      <c r="GH90" s="15"/>
      <c r="GI90" s="15"/>
      <c r="GJ90" s="15"/>
      <c r="GK90" s="15"/>
      <c r="GL90" s="15"/>
      <c r="GM90" s="15"/>
      <c r="GN90" s="15"/>
      <c r="GO90" s="15"/>
      <c r="GP90" s="15"/>
      <c r="GQ90" s="15"/>
      <c r="GR90" s="15"/>
      <c r="GS90" s="15"/>
      <c r="GT90" s="15"/>
      <c r="GU90" s="15"/>
      <c r="GV90" s="15"/>
      <c r="GW90" s="15"/>
      <c r="GX90" s="15"/>
      <c r="GY90" s="15"/>
      <c r="GZ90" s="15"/>
      <c r="HA90" s="15"/>
      <c r="HB90" s="15"/>
      <c r="HC90" s="15"/>
      <c r="HD90" s="15"/>
      <c r="HE90" s="15"/>
      <c r="HF90" s="15"/>
      <c r="HG90" s="15"/>
      <c r="HH90" s="15"/>
      <c r="HI90" s="15"/>
      <c r="HJ90" s="15"/>
      <c r="HK90" s="15"/>
      <c r="HL90" s="15"/>
      <c r="HM90" s="15"/>
      <c r="HN90" s="15"/>
      <c r="HO90" s="15"/>
      <c r="HP90" s="15"/>
      <c r="HQ90" s="15"/>
      <c r="HR90" s="15"/>
      <c r="HS90" s="15"/>
      <c r="HT90" s="15"/>
      <c r="HU90" s="15"/>
      <c r="HV90" s="15"/>
      <c r="HW90" s="15"/>
      <c r="HX90" s="15"/>
      <c r="HY90" s="15"/>
      <c r="HZ90" s="15"/>
      <c r="IA90" s="15"/>
      <c r="IB90" s="15"/>
      <c r="IC90" s="15"/>
      <c r="ID90" s="15"/>
      <c r="IE90" s="15"/>
      <c r="IF90" s="15"/>
      <c r="IG90" s="15"/>
      <c r="IH90" s="15"/>
      <c r="II90" s="15"/>
      <c r="IJ90" s="15"/>
      <c r="IK90" s="15"/>
      <c r="IL90" s="15"/>
      <c r="IM90" s="15"/>
      <c r="IN90" s="15"/>
      <c r="IO90" s="15"/>
      <c r="IP90" s="15"/>
      <c r="IQ90" s="15"/>
      <c r="IR90" s="15"/>
      <c r="IS90" s="15"/>
      <c r="IT90" s="15"/>
      <c r="IU90" s="15"/>
      <c r="IV90" s="15"/>
      <c r="IW90" s="15"/>
    </row>
    <row r="91" spans="1:257" ht="15.75">
      <c r="A91" s="136"/>
      <c r="B91" s="134"/>
      <c r="C91" s="54">
        <v>2025</v>
      </c>
      <c r="D91" s="34">
        <f>SUM(E91:H91)</f>
        <v>16983.400000000001</v>
      </c>
      <c r="E91" s="50">
        <f>'пр № 2 Пер мероп МП Культура'!F393</f>
        <v>0</v>
      </c>
      <c r="F91" s="50">
        <f>'пр № 2 Пер мероп МП Культура'!G393</f>
        <v>0</v>
      </c>
      <c r="G91" s="50">
        <f>'пр № 2 Пер мероп МП Культура'!H393</f>
        <v>16983.400000000001</v>
      </c>
      <c r="H91" s="50">
        <f>'пр № 2 Пер мероп МП Культура'!I393</f>
        <v>0</v>
      </c>
      <c r="I91" s="19"/>
    </row>
    <row r="92" spans="1:257" ht="15.75">
      <c r="A92" s="136" t="s">
        <v>71</v>
      </c>
      <c r="B92" s="134" t="s">
        <v>66</v>
      </c>
      <c r="C92" s="37" t="s">
        <v>15</v>
      </c>
      <c r="D92" s="34">
        <f t="shared" si="6"/>
        <v>11577.5</v>
      </c>
      <c r="E92" s="50">
        <f>SUM(E93:E103)</f>
        <v>0</v>
      </c>
      <c r="F92" s="49">
        <f>SUM(F93:F103)</f>
        <v>0</v>
      </c>
      <c r="G92" s="49">
        <f>SUM(G93:G103)</f>
        <v>11577.5</v>
      </c>
      <c r="H92" s="50">
        <f>SUM(H93:H103)</f>
        <v>0</v>
      </c>
      <c r="I92" s="19"/>
    </row>
    <row r="93" spans="1:257" ht="15.75">
      <c r="A93" s="136"/>
      <c r="B93" s="134"/>
      <c r="C93" s="37">
        <v>2015</v>
      </c>
      <c r="D93" s="34">
        <f t="shared" si="6"/>
        <v>936</v>
      </c>
      <c r="E93" s="50">
        <f>'пр № 2 Пер мероп МП Культура'!F407</f>
        <v>0</v>
      </c>
      <c r="F93" s="50">
        <f>'пр № 2 Пер мероп МП Культура'!G407</f>
        <v>0</v>
      </c>
      <c r="G93" s="50">
        <f>'пр № 2 Пер мероп МП Культура'!H407</f>
        <v>936</v>
      </c>
      <c r="H93" s="50">
        <f>'пр № 2 Пер мероп МП Культура'!I407</f>
        <v>0</v>
      </c>
      <c r="I93" s="19"/>
    </row>
    <row r="94" spans="1:257" ht="15.75">
      <c r="A94" s="136"/>
      <c r="B94" s="134"/>
      <c r="C94" s="37">
        <v>2016</v>
      </c>
      <c r="D94" s="34">
        <f t="shared" si="6"/>
        <v>948.5</v>
      </c>
      <c r="E94" s="50">
        <f>'пр № 2 Пер мероп МП Культура'!F408</f>
        <v>0</v>
      </c>
      <c r="F94" s="50">
        <f>'пр № 2 Пер мероп МП Культура'!G408</f>
        <v>0</v>
      </c>
      <c r="G94" s="50">
        <f>'пр № 2 Пер мероп МП Культура'!H408</f>
        <v>948.5</v>
      </c>
      <c r="H94" s="50">
        <f>'пр № 2 Пер мероп МП Культура'!I408</f>
        <v>0</v>
      </c>
      <c r="I94" s="19"/>
    </row>
    <row r="95" spans="1:257" ht="15.75">
      <c r="A95" s="136"/>
      <c r="B95" s="134"/>
      <c r="C95" s="37">
        <v>2017</v>
      </c>
      <c r="D95" s="34">
        <f t="shared" si="6"/>
        <v>1413</v>
      </c>
      <c r="E95" s="50">
        <f>'пр № 2 Пер мероп МП Культура'!F409</f>
        <v>0</v>
      </c>
      <c r="F95" s="50">
        <f>'пр № 2 Пер мероп МП Культура'!G409</f>
        <v>0</v>
      </c>
      <c r="G95" s="50">
        <f>'пр № 2 Пер мероп МП Культура'!H409</f>
        <v>1413</v>
      </c>
      <c r="H95" s="50">
        <f>'пр № 2 Пер мероп МП Культура'!I409</f>
        <v>0</v>
      </c>
      <c r="I95" s="19"/>
    </row>
    <row r="96" spans="1:257" ht="15.75">
      <c r="A96" s="136"/>
      <c r="B96" s="134"/>
      <c r="C96" s="54">
        <v>2018</v>
      </c>
      <c r="D96" s="34">
        <f t="shared" si="6"/>
        <v>1050</v>
      </c>
      <c r="E96" s="50">
        <f>'пр № 2 Пер мероп МП Культура'!F410</f>
        <v>0</v>
      </c>
      <c r="F96" s="50">
        <f>'пр № 2 Пер мероп МП Культура'!G410</f>
        <v>0</v>
      </c>
      <c r="G96" s="50">
        <f>'пр № 2 Пер мероп МП Культура'!H410</f>
        <v>1050</v>
      </c>
      <c r="H96" s="50">
        <f>'пр № 2 Пер мероп МП Культура'!I410</f>
        <v>0</v>
      </c>
      <c r="I96" s="19"/>
    </row>
    <row r="97" spans="1:257" ht="15.75">
      <c r="A97" s="136"/>
      <c r="B97" s="134"/>
      <c r="C97" s="54">
        <v>2019</v>
      </c>
      <c r="D97" s="34">
        <v>1430</v>
      </c>
      <c r="E97" s="50">
        <f>'пр № 2 Пер мероп МП Культура'!F411</f>
        <v>0</v>
      </c>
      <c r="F97" s="50">
        <f>'пр № 2 Пер мероп МП Культура'!G411</f>
        <v>0</v>
      </c>
      <c r="G97" s="50">
        <f>'пр № 2 Пер мероп МП Культура'!H411</f>
        <v>1430</v>
      </c>
      <c r="H97" s="50">
        <f>'пр № 2 Пер мероп МП Культура'!I411</f>
        <v>0</v>
      </c>
      <c r="I97" s="19"/>
    </row>
    <row r="98" spans="1:257" ht="15.75">
      <c r="A98" s="136"/>
      <c r="B98" s="134"/>
      <c r="C98" s="54">
        <v>2020</v>
      </c>
      <c r="D98" s="34">
        <v>350</v>
      </c>
      <c r="E98" s="50">
        <f>'пр № 2 Пер мероп МП Культура'!F412</f>
        <v>0</v>
      </c>
      <c r="F98" s="50">
        <f>'пр № 2 Пер мероп МП Культура'!G412</f>
        <v>0</v>
      </c>
      <c r="G98" s="50">
        <f>'пр № 2 Пер мероп МП Культура'!H412</f>
        <v>350</v>
      </c>
      <c r="H98" s="50">
        <f>'пр № 2 Пер мероп МП Культура'!I412</f>
        <v>0</v>
      </c>
      <c r="I98" s="19"/>
    </row>
    <row r="99" spans="1:257" ht="15.75">
      <c r="A99" s="136"/>
      <c r="B99" s="134"/>
      <c r="C99" s="54">
        <v>2021</v>
      </c>
      <c r="D99" s="34">
        <f t="shared" si="6"/>
        <v>950</v>
      </c>
      <c r="E99" s="50">
        <f>'пр № 2 Пер мероп МП Культура'!F413</f>
        <v>0</v>
      </c>
      <c r="F99" s="50">
        <f>'пр № 2 Пер мероп МП Культура'!G413</f>
        <v>0</v>
      </c>
      <c r="G99" s="50">
        <f>'пр № 2 Пер мероп МП Культура'!H413</f>
        <v>950</v>
      </c>
      <c r="H99" s="50">
        <f>'пр № 2 Пер мероп МП Культура'!I413</f>
        <v>0</v>
      </c>
      <c r="I99" s="19"/>
    </row>
    <row r="100" spans="1:257" ht="15.75">
      <c r="A100" s="136"/>
      <c r="B100" s="134"/>
      <c r="C100" s="54">
        <v>2022</v>
      </c>
      <c r="D100" s="34">
        <f t="shared" si="6"/>
        <v>2700</v>
      </c>
      <c r="E100" s="50">
        <f>'пр № 2 Пер мероп МП Культура'!F414</f>
        <v>0</v>
      </c>
      <c r="F100" s="50">
        <f>'пр № 2 Пер мероп МП Культура'!G414</f>
        <v>0</v>
      </c>
      <c r="G100" s="50">
        <f>'пр № 2 Пер мероп МП Культура'!H414</f>
        <v>2700</v>
      </c>
      <c r="H100" s="50">
        <f>'пр № 2 Пер мероп МП Культура'!I414</f>
        <v>0</v>
      </c>
      <c r="I100" s="19"/>
    </row>
    <row r="101" spans="1:257" ht="15.75">
      <c r="A101" s="136"/>
      <c r="B101" s="134"/>
      <c r="C101" s="54">
        <v>2023</v>
      </c>
      <c r="D101" s="34">
        <f t="shared" si="6"/>
        <v>700</v>
      </c>
      <c r="E101" s="50">
        <f>'пр № 2 Пер мероп МП Культура'!F415</f>
        <v>0</v>
      </c>
      <c r="F101" s="50">
        <f>'пр № 2 Пер мероп МП Культура'!G415</f>
        <v>0</v>
      </c>
      <c r="G101" s="50">
        <f>'пр № 2 Пер мероп МП Культура'!H415</f>
        <v>700</v>
      </c>
      <c r="H101" s="50">
        <f>'пр № 2 Пер мероп МП Культура'!I415</f>
        <v>0</v>
      </c>
      <c r="I101" s="19"/>
    </row>
    <row r="102" spans="1:257" ht="15.75">
      <c r="A102" s="136"/>
      <c r="B102" s="134"/>
      <c r="C102" s="54">
        <v>2024</v>
      </c>
      <c r="D102" s="34">
        <f>SUM(E102:H102)</f>
        <v>550</v>
      </c>
      <c r="E102" s="50">
        <f>'пр № 2 Пер мероп МП Культура'!F416</f>
        <v>0</v>
      </c>
      <c r="F102" s="50">
        <f>'пр № 2 Пер мероп МП Культура'!G416</f>
        <v>0</v>
      </c>
      <c r="G102" s="50">
        <f>'пр № 2 Пер мероп МП Культура'!H416</f>
        <v>550</v>
      </c>
      <c r="H102" s="50">
        <f>'пр № 2 Пер мероп МП Культура'!I416</f>
        <v>0</v>
      </c>
      <c r="I102" s="19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  <c r="BO102" s="15"/>
      <c r="BP102" s="15"/>
      <c r="BQ102" s="15"/>
      <c r="BR102" s="15"/>
      <c r="BS102" s="15"/>
      <c r="BT102" s="15"/>
      <c r="BU102" s="15"/>
      <c r="BV102" s="15"/>
      <c r="BW102" s="15"/>
      <c r="BX102" s="15"/>
      <c r="BY102" s="15"/>
      <c r="BZ102" s="15"/>
      <c r="CA102" s="15"/>
      <c r="CB102" s="15"/>
      <c r="CC102" s="15"/>
      <c r="CD102" s="15"/>
      <c r="CE102" s="15"/>
      <c r="CF102" s="15"/>
      <c r="CG102" s="15"/>
      <c r="CH102" s="15"/>
      <c r="CI102" s="15"/>
      <c r="CJ102" s="15"/>
      <c r="CK102" s="15"/>
      <c r="CL102" s="15"/>
      <c r="CM102" s="15"/>
      <c r="CN102" s="15"/>
      <c r="CO102" s="15"/>
      <c r="CP102" s="15"/>
      <c r="CQ102" s="15"/>
      <c r="CR102" s="15"/>
      <c r="CS102" s="15"/>
      <c r="CT102" s="15"/>
      <c r="CU102" s="15"/>
      <c r="CV102" s="15"/>
      <c r="CW102" s="15"/>
      <c r="CX102" s="15"/>
      <c r="CY102" s="15"/>
      <c r="CZ102" s="15"/>
      <c r="DA102" s="15"/>
      <c r="DB102" s="15"/>
      <c r="DC102" s="15"/>
      <c r="DD102" s="15"/>
      <c r="DE102" s="15"/>
      <c r="DF102" s="15"/>
      <c r="DG102" s="15"/>
      <c r="DH102" s="15"/>
      <c r="DI102" s="15"/>
      <c r="DJ102" s="15"/>
      <c r="DK102" s="15"/>
      <c r="DL102" s="15"/>
      <c r="DM102" s="15"/>
      <c r="DN102" s="15"/>
      <c r="DO102" s="15"/>
      <c r="DP102" s="15"/>
      <c r="DQ102" s="15"/>
      <c r="DR102" s="15"/>
      <c r="DS102" s="15"/>
      <c r="DT102" s="15"/>
      <c r="DU102" s="15"/>
      <c r="DV102" s="15"/>
      <c r="DW102" s="15"/>
      <c r="DX102" s="15"/>
      <c r="DY102" s="15"/>
      <c r="DZ102" s="15"/>
      <c r="EA102" s="15"/>
      <c r="EB102" s="15"/>
      <c r="EC102" s="15"/>
      <c r="ED102" s="15"/>
      <c r="EE102" s="15"/>
      <c r="EF102" s="15"/>
      <c r="EG102" s="15"/>
      <c r="EH102" s="15"/>
      <c r="EI102" s="15"/>
      <c r="EJ102" s="15"/>
      <c r="EK102" s="15"/>
      <c r="EL102" s="15"/>
      <c r="EM102" s="15"/>
      <c r="EN102" s="15"/>
      <c r="EO102" s="15"/>
      <c r="EP102" s="15"/>
      <c r="EQ102" s="15"/>
      <c r="ER102" s="15"/>
      <c r="ES102" s="15"/>
      <c r="ET102" s="15"/>
      <c r="EU102" s="15"/>
      <c r="EV102" s="15"/>
      <c r="EW102" s="15"/>
      <c r="EX102" s="15"/>
      <c r="EY102" s="15"/>
      <c r="EZ102" s="15"/>
      <c r="FA102" s="15"/>
      <c r="FB102" s="15"/>
      <c r="FC102" s="15"/>
      <c r="FD102" s="15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  <c r="FO102" s="15"/>
      <c r="FP102" s="15"/>
      <c r="FQ102" s="15"/>
      <c r="FR102" s="15"/>
      <c r="FS102" s="15"/>
      <c r="FT102" s="15"/>
      <c r="FU102" s="15"/>
      <c r="FV102" s="15"/>
      <c r="FW102" s="15"/>
      <c r="FX102" s="15"/>
      <c r="FY102" s="15"/>
      <c r="FZ102" s="15"/>
      <c r="GA102" s="15"/>
      <c r="GB102" s="15"/>
      <c r="GC102" s="15"/>
      <c r="GD102" s="15"/>
      <c r="GE102" s="15"/>
      <c r="GF102" s="15"/>
      <c r="GG102" s="15"/>
      <c r="GH102" s="15"/>
      <c r="GI102" s="15"/>
      <c r="GJ102" s="15"/>
      <c r="GK102" s="15"/>
      <c r="GL102" s="15"/>
      <c r="GM102" s="15"/>
      <c r="GN102" s="15"/>
      <c r="GO102" s="15"/>
      <c r="GP102" s="15"/>
      <c r="GQ102" s="15"/>
      <c r="GR102" s="15"/>
      <c r="GS102" s="15"/>
      <c r="GT102" s="15"/>
      <c r="GU102" s="15"/>
      <c r="GV102" s="15"/>
      <c r="GW102" s="15"/>
      <c r="GX102" s="15"/>
      <c r="GY102" s="15"/>
      <c r="GZ102" s="15"/>
      <c r="HA102" s="15"/>
      <c r="HB102" s="15"/>
      <c r="HC102" s="15"/>
      <c r="HD102" s="15"/>
      <c r="HE102" s="15"/>
      <c r="HF102" s="15"/>
      <c r="HG102" s="15"/>
      <c r="HH102" s="15"/>
      <c r="HI102" s="15"/>
      <c r="HJ102" s="15"/>
      <c r="HK102" s="15"/>
      <c r="HL102" s="15"/>
      <c r="HM102" s="15"/>
      <c r="HN102" s="15"/>
      <c r="HO102" s="15"/>
      <c r="HP102" s="15"/>
      <c r="HQ102" s="15"/>
      <c r="HR102" s="15"/>
      <c r="HS102" s="15"/>
      <c r="HT102" s="15"/>
      <c r="HU102" s="15"/>
      <c r="HV102" s="15"/>
      <c r="HW102" s="15"/>
      <c r="HX102" s="15"/>
      <c r="HY102" s="15"/>
      <c r="HZ102" s="15"/>
      <c r="IA102" s="15"/>
      <c r="IB102" s="15"/>
      <c r="IC102" s="15"/>
      <c r="ID102" s="15"/>
      <c r="IE102" s="15"/>
      <c r="IF102" s="15"/>
      <c r="IG102" s="15"/>
      <c r="IH102" s="15"/>
      <c r="II102" s="15"/>
      <c r="IJ102" s="15"/>
      <c r="IK102" s="15"/>
      <c r="IL102" s="15"/>
      <c r="IM102" s="15"/>
      <c r="IN102" s="15"/>
      <c r="IO102" s="15"/>
      <c r="IP102" s="15"/>
      <c r="IQ102" s="15"/>
      <c r="IR102" s="15"/>
      <c r="IS102" s="15"/>
      <c r="IT102" s="15"/>
      <c r="IU102" s="15"/>
      <c r="IV102" s="15"/>
      <c r="IW102" s="15"/>
    </row>
    <row r="103" spans="1:257" ht="15.75">
      <c r="A103" s="136"/>
      <c r="B103" s="134"/>
      <c r="C103" s="54">
        <v>2025</v>
      </c>
      <c r="D103" s="34">
        <f>SUM(E103:H103)</f>
        <v>550</v>
      </c>
      <c r="E103" s="50">
        <f>'пр № 2 Пер мероп МП Культура'!F417</f>
        <v>0</v>
      </c>
      <c r="F103" s="50">
        <f>'пр № 2 Пер мероп МП Культура'!G417</f>
        <v>0</v>
      </c>
      <c r="G103" s="50">
        <f>'пр № 2 Пер мероп МП Культура'!H417</f>
        <v>550</v>
      </c>
      <c r="H103" s="50">
        <f>'пр № 2 Пер мероп МП Культура'!I417</f>
        <v>0</v>
      </c>
      <c r="I103" s="19"/>
    </row>
    <row r="104" spans="1:257" ht="15.75">
      <c r="A104" s="136" t="s">
        <v>72</v>
      </c>
      <c r="B104" s="134" t="s">
        <v>73</v>
      </c>
      <c r="C104" s="55" t="s">
        <v>15</v>
      </c>
      <c r="D104" s="34">
        <f t="shared" si="6"/>
        <v>5228.1000000000004</v>
      </c>
      <c r="E104" s="50">
        <f>SUM(E105:E115)</f>
        <v>0</v>
      </c>
      <c r="F104" s="49">
        <f>SUM(F105:F115)</f>
        <v>3779.5</v>
      </c>
      <c r="G104" s="49">
        <f>SUM(G105:G115)</f>
        <v>1448.6</v>
      </c>
      <c r="H104" s="50">
        <f>SUM(H105:H115)</f>
        <v>0</v>
      </c>
      <c r="I104" s="19"/>
    </row>
    <row r="105" spans="1:257" ht="15.75">
      <c r="A105" s="136"/>
      <c r="B105" s="134"/>
      <c r="C105" s="55">
        <v>2015</v>
      </c>
      <c r="D105" s="34">
        <f t="shared" si="6"/>
        <v>0</v>
      </c>
      <c r="E105" s="50">
        <v>0</v>
      </c>
      <c r="F105" s="49">
        <v>0</v>
      </c>
      <c r="G105" s="49">
        <v>0</v>
      </c>
      <c r="H105" s="50">
        <v>0</v>
      </c>
      <c r="I105" s="19"/>
    </row>
    <row r="106" spans="1:257" ht="15.75">
      <c r="A106" s="136"/>
      <c r="B106" s="134"/>
      <c r="C106" s="55">
        <v>2016</v>
      </c>
      <c r="D106" s="34">
        <f t="shared" si="6"/>
        <v>0</v>
      </c>
      <c r="E106" s="50">
        <v>0</v>
      </c>
      <c r="F106" s="49">
        <v>0</v>
      </c>
      <c r="G106" s="49">
        <v>0</v>
      </c>
      <c r="H106" s="50">
        <v>0</v>
      </c>
      <c r="I106" s="19"/>
    </row>
    <row r="107" spans="1:257" ht="15.75">
      <c r="A107" s="136"/>
      <c r="B107" s="134"/>
      <c r="C107" s="55">
        <v>2017</v>
      </c>
      <c r="D107" s="34">
        <f t="shared" si="6"/>
        <v>0</v>
      </c>
      <c r="E107" s="50">
        <v>0</v>
      </c>
      <c r="F107" s="49">
        <v>0</v>
      </c>
      <c r="G107" s="49">
        <v>0</v>
      </c>
      <c r="H107" s="50">
        <v>0</v>
      </c>
      <c r="I107" s="19"/>
    </row>
    <row r="108" spans="1:257" ht="15.75">
      <c r="A108" s="136"/>
      <c r="B108" s="134"/>
      <c r="C108" s="56">
        <v>2018</v>
      </c>
      <c r="D108" s="34">
        <f t="shared" si="6"/>
        <v>0</v>
      </c>
      <c r="E108" s="50">
        <v>0</v>
      </c>
      <c r="F108" s="49">
        <v>0</v>
      </c>
      <c r="G108" s="49">
        <v>0</v>
      </c>
      <c r="H108" s="50">
        <v>0</v>
      </c>
      <c r="I108" s="19"/>
    </row>
    <row r="109" spans="1:257" ht="15.75">
      <c r="A109" s="136"/>
      <c r="B109" s="134"/>
      <c r="C109" s="56">
        <v>2019</v>
      </c>
      <c r="D109" s="34">
        <f t="shared" si="6"/>
        <v>2698.1</v>
      </c>
      <c r="E109" s="50">
        <v>0</v>
      </c>
      <c r="F109" s="49">
        <v>1376</v>
      </c>
      <c r="G109" s="49">
        <v>1322.1</v>
      </c>
      <c r="H109" s="50">
        <v>0</v>
      </c>
      <c r="I109" s="19"/>
    </row>
    <row r="110" spans="1:257" ht="15.75">
      <c r="A110" s="136"/>
      <c r="B110" s="134"/>
      <c r="C110" s="56">
        <v>2020</v>
      </c>
      <c r="D110" s="34">
        <f t="shared" si="6"/>
        <v>2530</v>
      </c>
      <c r="E110" s="50">
        <v>0</v>
      </c>
      <c r="F110" s="49">
        <v>2403.5</v>
      </c>
      <c r="G110" s="49">
        <v>126.5</v>
      </c>
      <c r="H110" s="50">
        <v>0</v>
      </c>
      <c r="I110" s="19"/>
    </row>
    <row r="111" spans="1:257" ht="15.75">
      <c r="A111" s="136"/>
      <c r="B111" s="134"/>
      <c r="C111" s="57">
        <v>2021</v>
      </c>
      <c r="D111" s="34">
        <f t="shared" si="6"/>
        <v>0</v>
      </c>
      <c r="E111" s="58">
        <v>0</v>
      </c>
      <c r="F111" s="59">
        <v>0</v>
      </c>
      <c r="G111" s="59">
        <v>0</v>
      </c>
      <c r="H111" s="58">
        <v>0</v>
      </c>
      <c r="I111" s="19"/>
    </row>
    <row r="112" spans="1:257" ht="15.75">
      <c r="A112" s="136"/>
      <c r="B112" s="134"/>
      <c r="C112" s="56">
        <v>2022</v>
      </c>
      <c r="D112" s="34">
        <f>SUM(E112:H112)</f>
        <v>0</v>
      </c>
      <c r="E112" s="58">
        <v>0</v>
      </c>
      <c r="F112" s="59">
        <v>0</v>
      </c>
      <c r="G112" s="59">
        <v>0</v>
      </c>
      <c r="H112" s="58">
        <v>0</v>
      </c>
      <c r="I112" s="19"/>
    </row>
    <row r="113" spans="1:257" ht="15.75">
      <c r="A113" s="136"/>
      <c r="B113" s="134"/>
      <c r="C113" s="56">
        <v>2023</v>
      </c>
      <c r="D113" s="34">
        <f>SUM(E113:H113)</f>
        <v>0</v>
      </c>
      <c r="E113" s="58">
        <v>0</v>
      </c>
      <c r="F113" s="59">
        <v>0</v>
      </c>
      <c r="G113" s="59">
        <v>0</v>
      </c>
      <c r="H113" s="58">
        <v>0</v>
      </c>
      <c r="I113" s="19"/>
    </row>
    <row r="114" spans="1:257" ht="15.75">
      <c r="A114" s="136"/>
      <c r="B114" s="134"/>
      <c r="C114" s="56">
        <v>2024</v>
      </c>
      <c r="D114" s="34">
        <f>SUM(E114:H114)</f>
        <v>0</v>
      </c>
      <c r="E114" s="58">
        <v>0</v>
      </c>
      <c r="F114" s="59">
        <v>0</v>
      </c>
      <c r="G114" s="59">
        <v>0</v>
      </c>
      <c r="H114" s="58">
        <v>0</v>
      </c>
      <c r="I114" s="19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  <c r="DU114" s="15"/>
      <c r="DV114" s="15"/>
      <c r="DW114" s="15"/>
      <c r="DX114" s="15"/>
      <c r="DY114" s="15"/>
      <c r="DZ114" s="15"/>
      <c r="EA114" s="15"/>
      <c r="EB114" s="15"/>
      <c r="EC114" s="15"/>
      <c r="ED114" s="15"/>
      <c r="EE114" s="15"/>
      <c r="EF114" s="15"/>
      <c r="EG114" s="15"/>
      <c r="EH114" s="15"/>
      <c r="EI114" s="15"/>
      <c r="EJ114" s="15"/>
      <c r="EK114" s="15"/>
      <c r="EL114" s="15"/>
      <c r="EM114" s="15"/>
      <c r="EN114" s="15"/>
      <c r="EO114" s="15"/>
      <c r="EP114" s="15"/>
      <c r="EQ114" s="15"/>
      <c r="ER114" s="15"/>
      <c r="ES114" s="15"/>
      <c r="ET114" s="15"/>
      <c r="EU114" s="15"/>
      <c r="EV114" s="15"/>
      <c r="EW114" s="15"/>
      <c r="EX114" s="15"/>
      <c r="EY114" s="15"/>
      <c r="EZ114" s="15"/>
      <c r="FA114" s="15"/>
      <c r="FB114" s="15"/>
      <c r="FC114" s="15"/>
      <c r="FD114" s="15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  <c r="FO114" s="15"/>
      <c r="FP114" s="15"/>
      <c r="FQ114" s="15"/>
      <c r="FR114" s="15"/>
      <c r="FS114" s="15"/>
      <c r="FT114" s="15"/>
      <c r="FU114" s="15"/>
      <c r="FV114" s="15"/>
      <c r="FW114" s="15"/>
      <c r="FX114" s="15"/>
      <c r="FY114" s="15"/>
      <c r="FZ114" s="15"/>
      <c r="GA114" s="15"/>
      <c r="GB114" s="15"/>
      <c r="GC114" s="15"/>
      <c r="GD114" s="15"/>
      <c r="GE114" s="15"/>
      <c r="GF114" s="15"/>
      <c r="GG114" s="15"/>
      <c r="GH114" s="15"/>
      <c r="GI114" s="15"/>
      <c r="GJ114" s="15"/>
      <c r="GK114" s="15"/>
      <c r="GL114" s="15"/>
      <c r="GM114" s="15"/>
      <c r="GN114" s="15"/>
      <c r="GO114" s="15"/>
      <c r="GP114" s="15"/>
      <c r="GQ114" s="15"/>
      <c r="GR114" s="15"/>
      <c r="GS114" s="15"/>
      <c r="GT114" s="15"/>
      <c r="GU114" s="15"/>
      <c r="GV114" s="15"/>
      <c r="GW114" s="15"/>
      <c r="GX114" s="15"/>
      <c r="GY114" s="15"/>
      <c r="GZ114" s="15"/>
      <c r="HA114" s="15"/>
      <c r="HB114" s="15"/>
      <c r="HC114" s="15"/>
      <c r="HD114" s="15"/>
      <c r="HE114" s="15"/>
      <c r="HF114" s="15"/>
      <c r="HG114" s="15"/>
      <c r="HH114" s="15"/>
      <c r="HI114" s="15"/>
      <c r="HJ114" s="15"/>
      <c r="HK114" s="15"/>
      <c r="HL114" s="15"/>
      <c r="HM114" s="15"/>
      <c r="HN114" s="15"/>
      <c r="HO114" s="15"/>
      <c r="HP114" s="15"/>
      <c r="HQ114" s="15"/>
      <c r="HR114" s="15"/>
      <c r="HS114" s="15"/>
      <c r="HT114" s="15"/>
      <c r="HU114" s="15"/>
      <c r="HV114" s="15"/>
      <c r="HW114" s="15"/>
      <c r="HX114" s="15"/>
      <c r="HY114" s="15"/>
      <c r="HZ114" s="15"/>
      <c r="IA114" s="15"/>
      <c r="IB114" s="15"/>
      <c r="IC114" s="15"/>
      <c r="ID114" s="15"/>
      <c r="IE114" s="15"/>
      <c r="IF114" s="15"/>
      <c r="IG114" s="15"/>
      <c r="IH114" s="15"/>
      <c r="II114" s="15"/>
      <c r="IJ114" s="15"/>
      <c r="IK114" s="15"/>
      <c r="IL114" s="15"/>
      <c r="IM114" s="15"/>
      <c r="IN114" s="15"/>
      <c r="IO114" s="15"/>
      <c r="IP114" s="15"/>
      <c r="IQ114" s="15"/>
      <c r="IR114" s="15"/>
      <c r="IS114" s="15"/>
      <c r="IT114" s="15"/>
      <c r="IU114" s="15"/>
      <c r="IV114" s="15"/>
      <c r="IW114" s="15"/>
    </row>
    <row r="115" spans="1:257" ht="15.75">
      <c r="A115" s="136"/>
      <c r="B115" s="134"/>
      <c r="C115" s="54">
        <v>2025</v>
      </c>
      <c r="D115" s="34">
        <f>SUM(E115:H115)</f>
        <v>0</v>
      </c>
      <c r="E115" s="50">
        <v>0</v>
      </c>
      <c r="F115" s="49">
        <v>0</v>
      </c>
      <c r="G115" s="49">
        <v>0</v>
      </c>
      <c r="H115" s="50">
        <v>0</v>
      </c>
      <c r="I115" s="19"/>
    </row>
    <row r="116" spans="1:257" ht="15.75">
      <c r="A116" s="25"/>
      <c r="B116" s="26"/>
      <c r="C116" s="26"/>
      <c r="D116" s="27"/>
      <c r="E116" s="28"/>
      <c r="F116" s="28"/>
      <c r="G116" s="28"/>
      <c r="H116" s="28"/>
      <c r="I116" s="19"/>
    </row>
    <row r="117" spans="1:257" ht="15.75">
      <c r="A117" s="29"/>
      <c r="B117" s="19"/>
      <c r="C117" s="19"/>
      <c r="D117" s="19"/>
      <c r="E117" s="19"/>
      <c r="F117" s="19"/>
      <c r="G117" s="19"/>
      <c r="H117" s="19"/>
      <c r="I117" s="19"/>
    </row>
    <row r="118" spans="1:257" ht="15.75" customHeight="1">
      <c r="A118" s="137" t="s">
        <v>82</v>
      </c>
      <c r="B118" s="137"/>
      <c r="C118" s="137"/>
      <c r="D118" s="137"/>
      <c r="E118" s="137"/>
      <c r="F118" s="137"/>
      <c r="G118" s="137"/>
      <c r="H118" s="137"/>
      <c r="I118" s="30"/>
      <c r="J118" s="31"/>
      <c r="K118" s="31"/>
    </row>
    <row r="119" spans="1:257" ht="15.75">
      <c r="A119" s="29"/>
      <c r="B119" s="19"/>
      <c r="C119" s="19"/>
      <c r="D119" s="19"/>
      <c r="E119" s="19"/>
      <c r="F119" s="19"/>
      <c r="G119" s="19"/>
      <c r="H119" s="19"/>
      <c r="I119" s="19"/>
    </row>
    <row r="120" spans="1:257" ht="15.75">
      <c r="A120" s="29"/>
      <c r="B120" s="19"/>
      <c r="C120" s="19"/>
      <c r="D120" s="19"/>
      <c r="E120" s="19"/>
      <c r="F120" s="19"/>
      <c r="G120" s="19"/>
      <c r="H120" s="19"/>
      <c r="I120" s="19"/>
    </row>
    <row r="121" spans="1:257" ht="15.75">
      <c r="A121" s="29"/>
      <c r="B121" s="19"/>
      <c r="C121" s="19"/>
      <c r="D121" s="19"/>
      <c r="E121" s="19"/>
      <c r="F121" s="19"/>
      <c r="G121" s="19"/>
      <c r="H121" s="19"/>
      <c r="I121" s="19"/>
    </row>
    <row r="122" spans="1:257" ht="15.75">
      <c r="A122" s="29"/>
      <c r="B122" s="19"/>
      <c r="C122" s="19"/>
      <c r="D122" s="19"/>
      <c r="E122" s="19"/>
      <c r="F122" s="19"/>
      <c r="G122" s="19"/>
      <c r="H122" s="19"/>
      <c r="I122" s="19"/>
    </row>
    <row r="123" spans="1:257" ht="15.75">
      <c r="A123" s="29"/>
      <c r="B123" s="19"/>
      <c r="C123" s="19"/>
      <c r="D123" s="19"/>
      <c r="E123" s="19"/>
      <c r="F123" s="19"/>
      <c r="G123" s="19"/>
      <c r="H123" s="19"/>
      <c r="I123" s="19"/>
    </row>
    <row r="124" spans="1:257" ht="15.75">
      <c r="A124" s="29"/>
      <c r="B124" s="19"/>
      <c r="C124" s="19"/>
      <c r="D124" s="19"/>
      <c r="E124" s="19"/>
      <c r="F124" s="19"/>
      <c r="G124" s="19"/>
      <c r="H124" s="19"/>
      <c r="I124" s="19"/>
    </row>
    <row r="125" spans="1:257" ht="15.75">
      <c r="A125" s="29"/>
      <c r="B125" s="19"/>
      <c r="C125" s="19"/>
      <c r="D125" s="19"/>
      <c r="E125" s="19"/>
      <c r="F125" s="19"/>
      <c r="G125" s="19"/>
      <c r="H125" s="19"/>
      <c r="I125" s="19"/>
    </row>
    <row r="126" spans="1:257" ht="15.75">
      <c r="A126" s="29"/>
      <c r="B126" s="19"/>
      <c r="C126" s="19"/>
      <c r="D126" s="19"/>
      <c r="E126" s="19"/>
      <c r="F126" s="19"/>
      <c r="G126" s="19"/>
      <c r="H126" s="19"/>
      <c r="I126" s="19"/>
    </row>
    <row r="127" spans="1:257" ht="15.75">
      <c r="A127" s="29"/>
      <c r="B127" s="19"/>
      <c r="C127" s="19"/>
      <c r="D127" s="19"/>
      <c r="E127" s="19"/>
      <c r="F127" s="19"/>
      <c r="G127" s="19"/>
      <c r="H127" s="19"/>
      <c r="I127" s="19"/>
    </row>
    <row r="128" spans="1:257" ht="15.75">
      <c r="A128" s="29"/>
      <c r="B128" s="19"/>
      <c r="C128" s="19"/>
      <c r="D128" s="19"/>
      <c r="E128" s="19"/>
      <c r="F128" s="19"/>
      <c r="G128" s="19"/>
      <c r="H128" s="19"/>
      <c r="I128" s="19"/>
    </row>
    <row r="129" spans="1:9" ht="15.75">
      <c r="A129" s="29"/>
      <c r="B129" s="19"/>
      <c r="C129" s="19"/>
      <c r="D129" s="19"/>
      <c r="E129" s="19"/>
      <c r="F129" s="19"/>
      <c r="G129" s="19"/>
      <c r="H129" s="19"/>
      <c r="I129" s="19"/>
    </row>
    <row r="130" spans="1:9" ht="15.75">
      <c r="A130" s="29"/>
      <c r="B130" s="19"/>
      <c r="C130" s="19"/>
      <c r="D130" s="19"/>
      <c r="E130" s="19"/>
      <c r="F130" s="19"/>
      <c r="G130" s="19"/>
      <c r="H130" s="19"/>
      <c r="I130" s="19"/>
    </row>
    <row r="131" spans="1:9" ht="15.75">
      <c r="A131" s="29"/>
      <c r="B131" s="19"/>
      <c r="C131" s="19"/>
      <c r="D131" s="19"/>
      <c r="E131" s="19"/>
      <c r="F131" s="19"/>
      <c r="G131" s="19"/>
      <c r="H131" s="19"/>
      <c r="I131" s="19"/>
    </row>
    <row r="132" spans="1:9" ht="15.75">
      <c r="A132" s="29"/>
      <c r="B132" s="19"/>
      <c r="C132" s="19"/>
      <c r="D132" s="19"/>
      <c r="E132" s="19"/>
      <c r="F132" s="19"/>
      <c r="G132" s="19"/>
      <c r="H132" s="19"/>
      <c r="I132" s="19"/>
    </row>
    <row r="133" spans="1:9" ht="15.75">
      <c r="A133" s="29"/>
      <c r="B133" s="19"/>
      <c r="C133" s="19"/>
      <c r="D133" s="19"/>
      <c r="E133" s="19"/>
      <c r="F133" s="19"/>
      <c r="G133" s="19"/>
      <c r="H133" s="19"/>
      <c r="I133" s="19"/>
    </row>
    <row r="134" spans="1:9" ht="15.75">
      <c r="A134" s="29"/>
      <c r="B134" s="19"/>
      <c r="C134" s="19"/>
      <c r="D134" s="19"/>
      <c r="E134" s="19"/>
      <c r="F134" s="19"/>
      <c r="G134" s="19"/>
      <c r="H134" s="19"/>
      <c r="I134" s="19"/>
    </row>
    <row r="135" spans="1:9" ht="15.75">
      <c r="A135" s="29"/>
      <c r="B135" s="19"/>
      <c r="C135" s="19"/>
      <c r="D135" s="19"/>
      <c r="E135" s="19"/>
      <c r="F135" s="19"/>
      <c r="G135" s="19"/>
      <c r="H135" s="19"/>
      <c r="I135" s="19"/>
    </row>
    <row r="136" spans="1:9" ht="15.75">
      <c r="A136" s="29"/>
      <c r="B136" s="19"/>
      <c r="C136" s="19"/>
      <c r="D136" s="19"/>
      <c r="E136" s="19"/>
      <c r="F136" s="19"/>
      <c r="G136" s="19"/>
      <c r="H136" s="19"/>
      <c r="I136" s="19"/>
    </row>
    <row r="137" spans="1:9" ht="15.75">
      <c r="A137" s="29"/>
      <c r="B137" s="19"/>
      <c r="C137" s="19"/>
      <c r="D137" s="19"/>
      <c r="E137" s="19"/>
      <c r="F137" s="19"/>
      <c r="G137" s="19"/>
      <c r="H137" s="19"/>
      <c r="I137" s="19"/>
    </row>
    <row r="138" spans="1:9" ht="15.75">
      <c r="A138" s="29"/>
      <c r="B138" s="19"/>
      <c r="C138" s="19"/>
      <c r="D138" s="19"/>
      <c r="E138" s="19"/>
      <c r="F138" s="19"/>
      <c r="G138" s="19"/>
      <c r="H138" s="19"/>
      <c r="I138" s="19"/>
    </row>
    <row r="139" spans="1:9" ht="15.75">
      <c r="A139" s="29"/>
      <c r="B139" s="19"/>
      <c r="C139" s="19"/>
      <c r="D139" s="19"/>
      <c r="E139" s="19"/>
      <c r="F139" s="19"/>
      <c r="G139" s="19"/>
      <c r="H139" s="19"/>
      <c r="I139" s="19"/>
    </row>
    <row r="140" spans="1:9" ht="15.75">
      <c r="A140" s="29"/>
      <c r="B140" s="19"/>
      <c r="C140" s="19"/>
      <c r="D140" s="19"/>
      <c r="E140" s="19"/>
      <c r="F140" s="19"/>
      <c r="G140" s="19"/>
      <c r="H140" s="19"/>
      <c r="I140" s="19"/>
    </row>
    <row r="141" spans="1:9" ht="15.75">
      <c r="A141" s="29"/>
      <c r="B141" s="19"/>
      <c r="C141" s="19"/>
      <c r="D141" s="19"/>
      <c r="E141" s="19"/>
      <c r="F141" s="19"/>
      <c r="G141" s="19"/>
      <c r="H141" s="19"/>
      <c r="I141" s="19"/>
    </row>
    <row r="142" spans="1:9" ht="15.75">
      <c r="A142" s="29"/>
      <c r="B142" s="19"/>
      <c r="C142" s="19"/>
      <c r="D142" s="19"/>
      <c r="E142" s="19"/>
      <c r="F142" s="19"/>
      <c r="G142" s="19"/>
      <c r="H142" s="19"/>
      <c r="I142" s="19"/>
    </row>
    <row r="143" spans="1:9" ht="15.75">
      <c r="A143" s="29"/>
      <c r="B143" s="19"/>
      <c r="C143" s="19"/>
      <c r="D143" s="19"/>
      <c r="E143" s="19"/>
      <c r="F143" s="19"/>
      <c r="G143" s="19"/>
      <c r="H143" s="19"/>
      <c r="I143" s="19"/>
    </row>
    <row r="144" spans="1:9" ht="15.75">
      <c r="A144" s="29"/>
      <c r="B144" s="19"/>
      <c r="C144" s="19"/>
      <c r="D144" s="19"/>
      <c r="E144" s="19"/>
      <c r="F144" s="19"/>
      <c r="G144" s="19"/>
      <c r="H144" s="19"/>
      <c r="I144" s="19"/>
    </row>
    <row r="145" spans="1:9" ht="15.75">
      <c r="A145" s="29"/>
      <c r="B145" s="19"/>
      <c r="C145" s="19"/>
      <c r="D145" s="19"/>
      <c r="E145" s="19"/>
      <c r="F145" s="19"/>
      <c r="G145" s="19"/>
      <c r="H145" s="19"/>
      <c r="I145" s="19"/>
    </row>
    <row r="146" spans="1:9" ht="15.75">
      <c r="A146" s="29"/>
      <c r="B146" s="19"/>
      <c r="C146" s="19"/>
      <c r="D146" s="19"/>
      <c r="E146" s="19"/>
      <c r="F146" s="19"/>
      <c r="G146" s="19"/>
      <c r="H146" s="19"/>
      <c r="I146" s="19"/>
    </row>
    <row r="147" spans="1:9" ht="15.75">
      <c r="A147" s="29"/>
      <c r="B147" s="19"/>
      <c r="C147" s="19"/>
      <c r="D147" s="19"/>
      <c r="E147" s="19"/>
      <c r="F147" s="19"/>
      <c r="G147" s="19"/>
      <c r="H147" s="19"/>
      <c r="I147" s="19"/>
    </row>
    <row r="148" spans="1:9" ht="15.75">
      <c r="A148" s="29"/>
      <c r="B148" s="19"/>
      <c r="C148" s="19"/>
      <c r="D148" s="19"/>
      <c r="E148" s="19"/>
      <c r="F148" s="19"/>
      <c r="G148" s="19"/>
      <c r="H148" s="19"/>
      <c r="I148" s="19"/>
    </row>
    <row r="149" spans="1:9" ht="15.75">
      <c r="A149" s="29"/>
      <c r="B149" s="19"/>
      <c r="C149" s="19"/>
      <c r="D149" s="19"/>
      <c r="E149" s="19"/>
      <c r="F149" s="19"/>
      <c r="G149" s="19"/>
      <c r="H149" s="19"/>
      <c r="I149" s="19"/>
    </row>
    <row r="150" spans="1:9" ht="15.75">
      <c r="A150" s="29"/>
      <c r="B150" s="19"/>
      <c r="C150" s="19"/>
      <c r="D150" s="19"/>
      <c r="E150" s="19"/>
      <c r="F150" s="19"/>
      <c r="G150" s="19"/>
      <c r="H150" s="19"/>
      <c r="I150" s="19"/>
    </row>
    <row r="151" spans="1:9" ht="15.75">
      <c r="A151" s="29"/>
      <c r="B151" s="19"/>
      <c r="C151" s="19"/>
      <c r="D151" s="19"/>
      <c r="E151" s="19"/>
      <c r="F151" s="19"/>
      <c r="G151" s="19"/>
      <c r="H151" s="19"/>
      <c r="I151" s="19"/>
    </row>
    <row r="152" spans="1:9" ht="15.75">
      <c r="A152" s="29"/>
      <c r="B152" s="19"/>
      <c r="C152" s="19"/>
      <c r="D152" s="19"/>
      <c r="E152" s="19"/>
      <c r="F152" s="19"/>
      <c r="G152" s="19"/>
      <c r="H152" s="19"/>
      <c r="I152" s="19"/>
    </row>
    <row r="153" spans="1:9" ht="15.75">
      <c r="A153" s="29"/>
      <c r="B153" s="19"/>
      <c r="C153" s="19"/>
      <c r="D153" s="19"/>
      <c r="E153" s="19"/>
      <c r="F153" s="19"/>
      <c r="G153" s="19"/>
      <c r="H153" s="19"/>
      <c r="I153" s="19"/>
    </row>
    <row r="154" spans="1:9" ht="15.75">
      <c r="A154" s="29"/>
      <c r="B154" s="19"/>
      <c r="C154" s="19"/>
      <c r="D154" s="19"/>
      <c r="E154" s="19"/>
      <c r="F154" s="19"/>
      <c r="G154" s="19"/>
      <c r="H154" s="19"/>
      <c r="I154" s="19"/>
    </row>
    <row r="155" spans="1:9" ht="15.75">
      <c r="A155" s="29"/>
      <c r="B155" s="19"/>
      <c r="C155" s="19"/>
      <c r="D155" s="19"/>
      <c r="E155" s="19"/>
      <c r="F155" s="19"/>
      <c r="G155" s="19"/>
      <c r="H155" s="19"/>
      <c r="I155" s="19"/>
    </row>
    <row r="156" spans="1:9" ht="15.75">
      <c r="A156" s="29"/>
      <c r="B156" s="19"/>
      <c r="C156" s="19"/>
      <c r="D156" s="19"/>
      <c r="E156" s="19"/>
      <c r="F156" s="19"/>
      <c r="G156" s="19"/>
      <c r="H156" s="19"/>
      <c r="I156" s="19"/>
    </row>
    <row r="157" spans="1:9" ht="15.75">
      <c r="A157" s="29"/>
      <c r="B157" s="19"/>
      <c r="C157" s="19"/>
      <c r="D157" s="19"/>
      <c r="E157" s="19"/>
      <c r="F157" s="19"/>
      <c r="G157" s="19"/>
      <c r="H157" s="19"/>
      <c r="I157" s="19"/>
    </row>
    <row r="158" spans="1:9" ht="15.75">
      <c r="A158" s="29"/>
      <c r="B158" s="19"/>
      <c r="C158" s="19"/>
      <c r="D158" s="19"/>
      <c r="E158" s="19"/>
      <c r="F158" s="19"/>
      <c r="G158" s="19"/>
      <c r="H158" s="19"/>
      <c r="I158" s="19"/>
    </row>
    <row r="159" spans="1:9" ht="15.75">
      <c r="A159" s="29"/>
      <c r="B159" s="19"/>
      <c r="C159" s="19"/>
      <c r="D159" s="19"/>
      <c r="E159" s="19"/>
      <c r="F159" s="19"/>
      <c r="G159" s="19"/>
      <c r="H159" s="19"/>
      <c r="I159" s="19"/>
    </row>
    <row r="160" spans="1:9" ht="15.75">
      <c r="A160" s="29"/>
      <c r="B160" s="19"/>
      <c r="C160" s="19"/>
      <c r="D160" s="19"/>
      <c r="E160" s="19"/>
      <c r="F160" s="19"/>
      <c r="G160" s="19"/>
      <c r="H160" s="19"/>
      <c r="I160" s="19"/>
    </row>
    <row r="161" spans="1:9" ht="15.75">
      <c r="A161" s="29"/>
      <c r="B161" s="19"/>
      <c r="C161" s="19"/>
      <c r="D161" s="19"/>
      <c r="E161" s="19"/>
      <c r="F161" s="19"/>
      <c r="G161" s="19"/>
      <c r="H161" s="19"/>
      <c r="I161" s="19"/>
    </row>
    <row r="162" spans="1:9" ht="15.75">
      <c r="A162" s="29"/>
      <c r="B162" s="19"/>
      <c r="C162" s="19"/>
      <c r="D162" s="19"/>
      <c r="E162" s="19"/>
      <c r="F162" s="19"/>
      <c r="G162" s="19"/>
      <c r="H162" s="19"/>
      <c r="I162" s="19"/>
    </row>
    <row r="163" spans="1:9" ht="15.75">
      <c r="A163" s="29"/>
      <c r="B163" s="19"/>
      <c r="C163" s="19"/>
      <c r="D163" s="19"/>
      <c r="E163" s="19"/>
      <c r="F163" s="19"/>
      <c r="G163" s="19"/>
      <c r="H163" s="19"/>
      <c r="I163" s="19"/>
    </row>
    <row r="164" spans="1:9" ht="15.75">
      <c r="A164" s="29"/>
      <c r="B164" s="19"/>
      <c r="C164" s="19"/>
      <c r="D164" s="19"/>
      <c r="E164" s="19"/>
      <c r="F164" s="19"/>
      <c r="G164" s="19"/>
      <c r="H164" s="19"/>
      <c r="I164" s="19"/>
    </row>
    <row r="165" spans="1:9" ht="15.75">
      <c r="A165" s="29"/>
      <c r="B165" s="19"/>
      <c r="C165" s="19"/>
      <c r="D165" s="19"/>
      <c r="E165" s="19"/>
      <c r="F165" s="19"/>
      <c r="G165" s="19"/>
      <c r="H165" s="19"/>
      <c r="I165" s="19"/>
    </row>
    <row r="166" spans="1:9" ht="15.75">
      <c r="A166" s="29"/>
      <c r="B166" s="19"/>
      <c r="C166" s="19"/>
      <c r="D166" s="19"/>
      <c r="E166" s="19"/>
      <c r="F166" s="19"/>
      <c r="G166" s="19"/>
      <c r="H166" s="19"/>
      <c r="I166" s="19"/>
    </row>
    <row r="167" spans="1:9" ht="15.75">
      <c r="A167" s="29"/>
      <c r="B167" s="19"/>
      <c r="C167" s="19"/>
      <c r="D167" s="19"/>
      <c r="E167" s="19"/>
      <c r="F167" s="19"/>
      <c r="G167" s="19"/>
      <c r="H167" s="19"/>
      <c r="I167" s="19"/>
    </row>
    <row r="168" spans="1:9" ht="15.75">
      <c r="A168" s="29"/>
      <c r="B168" s="19"/>
      <c r="C168" s="19"/>
      <c r="D168" s="19"/>
      <c r="E168" s="19"/>
      <c r="F168" s="19"/>
      <c r="G168" s="19"/>
      <c r="H168" s="19"/>
      <c r="I168" s="19"/>
    </row>
    <row r="169" spans="1:9" ht="15.75">
      <c r="A169" s="29"/>
      <c r="B169" s="19"/>
      <c r="C169" s="19"/>
      <c r="D169" s="19"/>
      <c r="E169" s="19"/>
      <c r="F169" s="19"/>
      <c r="G169" s="19"/>
      <c r="H169" s="19"/>
      <c r="I169" s="19"/>
    </row>
    <row r="170" spans="1:9" ht="15.75">
      <c r="A170" s="29"/>
      <c r="B170" s="19"/>
      <c r="C170" s="19"/>
      <c r="D170" s="19"/>
      <c r="E170" s="19"/>
      <c r="F170" s="19"/>
      <c r="G170" s="19"/>
      <c r="H170" s="19"/>
      <c r="I170" s="19"/>
    </row>
    <row r="171" spans="1:9" ht="15.75">
      <c r="A171" s="29"/>
      <c r="B171" s="19"/>
      <c r="C171" s="19"/>
      <c r="D171" s="19"/>
      <c r="E171" s="19"/>
      <c r="F171" s="19"/>
      <c r="G171" s="19"/>
      <c r="H171" s="19"/>
      <c r="I171" s="19"/>
    </row>
    <row r="172" spans="1:9" ht="15.75">
      <c r="A172" s="29"/>
      <c r="B172" s="19"/>
      <c r="C172" s="19"/>
      <c r="D172" s="19"/>
      <c r="E172" s="19"/>
      <c r="F172" s="19"/>
      <c r="G172" s="19"/>
      <c r="H172" s="19"/>
      <c r="I172" s="19"/>
    </row>
    <row r="173" spans="1:9" ht="15.75">
      <c r="A173" s="29"/>
      <c r="B173" s="19"/>
      <c r="C173" s="19"/>
      <c r="D173" s="19"/>
      <c r="E173" s="19"/>
      <c r="F173" s="19"/>
      <c r="G173" s="19"/>
      <c r="H173" s="19"/>
      <c r="I173" s="19"/>
    </row>
    <row r="174" spans="1:9" ht="15.75">
      <c r="A174" s="29"/>
      <c r="B174" s="19"/>
      <c r="C174" s="19"/>
      <c r="D174" s="19"/>
      <c r="E174" s="19"/>
      <c r="F174" s="19"/>
      <c r="G174" s="19"/>
      <c r="H174" s="19"/>
      <c r="I174" s="19"/>
    </row>
    <row r="175" spans="1:9" ht="15.75">
      <c r="A175" s="29"/>
      <c r="B175" s="19"/>
      <c r="C175" s="19"/>
      <c r="D175" s="19"/>
      <c r="E175" s="19"/>
      <c r="F175" s="19"/>
      <c r="G175" s="19"/>
      <c r="H175" s="19"/>
      <c r="I175" s="19"/>
    </row>
    <row r="176" spans="1:9" ht="15.75">
      <c r="A176" s="29"/>
      <c r="B176" s="19"/>
      <c r="C176" s="19"/>
      <c r="D176" s="19"/>
      <c r="E176" s="19"/>
      <c r="F176" s="19"/>
      <c r="G176" s="19"/>
      <c r="H176" s="19"/>
      <c r="I176" s="19"/>
    </row>
    <row r="177" spans="1:9" ht="15.75">
      <c r="A177" s="32"/>
      <c r="B177" s="33"/>
      <c r="C177" s="33"/>
      <c r="D177" s="33"/>
      <c r="E177" s="33"/>
      <c r="F177" s="33"/>
      <c r="G177" s="33"/>
      <c r="H177" s="33"/>
      <c r="I177" s="33"/>
    </row>
    <row r="178" spans="1:9">
      <c r="A178" s="18"/>
    </row>
    <row r="179" spans="1:9">
      <c r="A179" s="18"/>
    </row>
    <row r="180" spans="1:9">
      <c r="A180" s="18"/>
    </row>
    <row r="181" spans="1:9">
      <c r="A181" s="18"/>
    </row>
    <row r="182" spans="1:9">
      <c r="A182" s="18"/>
    </row>
    <row r="183" spans="1:9">
      <c r="A183" s="18"/>
    </row>
    <row r="184" spans="1:9">
      <c r="A184" s="18"/>
    </row>
    <row r="185" spans="1:9">
      <c r="A185" s="18"/>
    </row>
    <row r="186" spans="1:9">
      <c r="A186" s="18"/>
    </row>
    <row r="187" spans="1:9">
      <c r="A187" s="18"/>
    </row>
    <row r="188" spans="1:9">
      <c r="A188" s="18"/>
    </row>
    <row r="189" spans="1:9">
      <c r="A189" s="18"/>
    </row>
    <row r="190" spans="1:9">
      <c r="A190" s="18"/>
    </row>
    <row r="191" spans="1:9">
      <c r="A191" s="18"/>
    </row>
    <row r="192" spans="1:9">
      <c r="A192" s="18"/>
    </row>
    <row r="193" spans="1:1">
      <c r="A193" s="18"/>
    </row>
    <row r="194" spans="1:1">
      <c r="A194" s="18"/>
    </row>
    <row r="195" spans="1:1">
      <c r="A195" s="18"/>
    </row>
    <row r="196" spans="1:1">
      <c r="A196" s="18"/>
    </row>
    <row r="197" spans="1:1">
      <c r="A197" s="18"/>
    </row>
    <row r="198" spans="1:1">
      <c r="A198" s="18"/>
    </row>
    <row r="199" spans="1:1">
      <c r="A199" s="18"/>
    </row>
    <row r="200" spans="1:1">
      <c r="A200" s="18"/>
    </row>
    <row r="201" spans="1:1">
      <c r="A201" s="18"/>
    </row>
    <row r="202" spans="1:1">
      <c r="A202" s="18"/>
    </row>
    <row r="203" spans="1:1">
      <c r="A203" s="18"/>
    </row>
    <row r="204" spans="1:1">
      <c r="A204" s="18"/>
    </row>
    <row r="205" spans="1:1">
      <c r="A205" s="18"/>
    </row>
    <row r="206" spans="1:1">
      <c r="A206" s="18"/>
    </row>
    <row r="207" spans="1:1">
      <c r="A207" s="18"/>
    </row>
    <row r="208" spans="1:1">
      <c r="A208" s="18"/>
    </row>
    <row r="209" spans="1:1">
      <c r="A209" s="18"/>
    </row>
    <row r="210" spans="1:1">
      <c r="A210" s="18"/>
    </row>
    <row r="211" spans="1:1">
      <c r="A211" s="18"/>
    </row>
    <row r="212" spans="1:1">
      <c r="A212" s="18"/>
    </row>
    <row r="213" spans="1:1">
      <c r="A213" s="18"/>
    </row>
    <row r="214" spans="1:1">
      <c r="A214" s="18"/>
    </row>
    <row r="215" spans="1:1">
      <c r="A215" s="18"/>
    </row>
    <row r="216" spans="1:1">
      <c r="A216" s="18"/>
    </row>
    <row r="217" spans="1:1">
      <c r="A217" s="18"/>
    </row>
    <row r="218" spans="1:1">
      <c r="A218" s="18"/>
    </row>
    <row r="219" spans="1:1">
      <c r="A219" s="18"/>
    </row>
    <row r="220" spans="1:1">
      <c r="A220" s="18"/>
    </row>
    <row r="221" spans="1:1">
      <c r="A221" s="18"/>
    </row>
    <row r="222" spans="1:1">
      <c r="A222" s="18"/>
    </row>
    <row r="223" spans="1:1">
      <c r="A223" s="18"/>
    </row>
    <row r="224" spans="1:1">
      <c r="A224" s="18"/>
    </row>
    <row r="225" spans="1:1">
      <c r="A225" s="18"/>
    </row>
    <row r="226" spans="1:1">
      <c r="A226" s="18"/>
    </row>
    <row r="227" spans="1:1">
      <c r="A227" s="18"/>
    </row>
    <row r="228" spans="1:1">
      <c r="A228" s="18"/>
    </row>
    <row r="229" spans="1:1">
      <c r="A229" s="18"/>
    </row>
    <row r="230" spans="1:1">
      <c r="A230" s="18"/>
    </row>
    <row r="231" spans="1:1">
      <c r="A231" s="18"/>
    </row>
    <row r="232" spans="1:1">
      <c r="A232" s="18"/>
    </row>
    <row r="233" spans="1:1">
      <c r="A233" s="18"/>
    </row>
  </sheetData>
  <mergeCells count="29">
    <mergeCell ref="A118:H118"/>
    <mergeCell ref="A80:A91"/>
    <mergeCell ref="B80:B91"/>
    <mergeCell ref="A92:A103"/>
    <mergeCell ref="B92:B103"/>
    <mergeCell ref="A104:A115"/>
    <mergeCell ref="B104:B115"/>
    <mergeCell ref="A44:A55"/>
    <mergeCell ref="B44:B55"/>
    <mergeCell ref="A56:A67"/>
    <mergeCell ref="B56:B67"/>
    <mergeCell ref="A68:A79"/>
    <mergeCell ref="B68:B79"/>
    <mergeCell ref="A8:A19"/>
    <mergeCell ref="B8:B19"/>
    <mergeCell ref="A20:A31"/>
    <mergeCell ref="B20:B31"/>
    <mergeCell ref="A32:A43"/>
    <mergeCell ref="B32:B43"/>
    <mergeCell ref="E1:H1"/>
    <mergeCell ref="B2:I2"/>
    <mergeCell ref="B3:C3"/>
    <mergeCell ref="F3:H3"/>
    <mergeCell ref="A4:A6"/>
    <mergeCell ref="B4:B6"/>
    <mergeCell ref="C4:C6"/>
    <mergeCell ref="D4:H4"/>
    <mergeCell ref="D5:D6"/>
    <mergeCell ref="E5:H5"/>
  </mergeCells>
  <printOptions horizontalCentered="1"/>
  <pageMargins left="0.78740157480314965" right="0.39370078740157483" top="1.1811023622047245" bottom="0.78740157480314965" header="0.78740157480314965" footer="0.15748031496062992"/>
  <pageSetup paperSize="9" scale="93" firstPageNumber="0" fitToHeight="0" orientation="landscape" horizontalDpi="300" verticalDpi="30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пр № 2 Пер мероп МП Культура</vt:lpstr>
      <vt:lpstr>прил 3 Рес. обесп. МП Культ  </vt:lpstr>
      <vt:lpstr>'прил 3 Рес. обесп. МП Культ  '!__xlnm_Print_Area</vt:lpstr>
      <vt:lpstr>'пр № 2 Пер мероп МП Культура'!__xlnm_Print_Titles</vt:lpstr>
      <vt:lpstr>'пр № 2 Пер мероп МП Культура'!_xlnm_Print_Area</vt:lpstr>
      <vt:lpstr>'прил 3 Рес. обесп. МП Культ  '!_xlnm_Print_Area</vt:lpstr>
      <vt:lpstr>'пр № 2 Пер мероп МП Культура'!_xlnm_Print_Titles</vt:lpstr>
      <vt:lpstr>'пр № 2 Пер мероп МП Культура'!Excel_BuiltIn_Print_Titles</vt:lpstr>
      <vt:lpstr>'пр № 2 Пер мероп МП Культура'!Заголовки_для_печати</vt:lpstr>
      <vt:lpstr>'пр № 2 Пер мероп МП Культура'!Область_печати</vt:lpstr>
      <vt:lpstr>'прил 3 Рес. обесп. МП Культ 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User-22-12</cp:lastModifiedBy>
  <cp:revision>8</cp:revision>
  <cp:lastPrinted>2023-02-03T07:03:09Z</cp:lastPrinted>
  <dcterms:created xsi:type="dcterms:W3CDTF">2020-08-17T12:18:23Z</dcterms:created>
  <dcterms:modified xsi:type="dcterms:W3CDTF">2023-02-08T13:57:26Z</dcterms:modified>
  <dc:language>ru-RU</dc:language>
</cp:coreProperties>
</file>