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2030" windowHeight="5565"/>
  </bookViews>
  <sheets>
    <sheet name="Лист1" sheetId="1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A5" i="11"/>
  <c r="B17" l="1"/>
  <c r="A16"/>
  <c r="B14"/>
  <c r="A17" s="1"/>
  <c r="A7"/>
  <c r="C17" l="1"/>
  <c r="F17" s="1"/>
  <c r="J17"/>
  <c r="D17"/>
  <c r="A18"/>
  <c r="E17" l="1"/>
  <c r="A19"/>
  <c r="J18"/>
  <c r="O17"/>
  <c r="K17"/>
  <c r="P17" s="1"/>
  <c r="N17"/>
  <c r="R17"/>
  <c r="M17"/>
  <c r="H17"/>
  <c r="L17"/>
  <c r="I17"/>
  <c r="G17"/>
  <c r="B18"/>
  <c r="Q17" l="1"/>
  <c r="A20"/>
  <c r="J19"/>
  <c r="B19"/>
  <c r="J20" l="1"/>
  <c r="A21"/>
  <c r="B20"/>
  <c r="J21" l="1"/>
  <c r="A22"/>
  <c r="B21"/>
  <c r="A23" l="1"/>
  <c r="J22"/>
  <c r="B22"/>
  <c r="A24" l="1"/>
  <c r="J23"/>
  <c r="B23"/>
  <c r="J24" l="1"/>
  <c r="A25"/>
  <c r="B24"/>
  <c r="J25" l="1"/>
  <c r="A26"/>
  <c r="B25"/>
  <c r="A27" l="1"/>
  <c r="J26"/>
  <c r="B26"/>
  <c r="A28" l="1"/>
  <c r="J27"/>
  <c r="B27"/>
  <c r="J28" l="1"/>
  <c r="A29"/>
  <c r="B28"/>
  <c r="J29" l="1"/>
  <c r="A30"/>
  <c r="B29"/>
  <c r="A31" l="1"/>
  <c r="J30"/>
  <c r="B30"/>
  <c r="A32" l="1"/>
  <c r="J31"/>
  <c r="B31"/>
  <c r="J32" l="1"/>
  <c r="A33"/>
  <c r="B32"/>
  <c r="J33" l="1"/>
  <c r="A34"/>
  <c r="B33"/>
  <c r="A35" l="1"/>
  <c r="J34"/>
  <c r="B34"/>
  <c r="I35" l="1"/>
  <c r="A36"/>
  <c r="C35"/>
  <c r="J35"/>
  <c r="B35"/>
  <c r="M35" l="1"/>
  <c r="L35"/>
  <c r="K35"/>
  <c r="R35"/>
  <c r="G36"/>
  <c r="C36"/>
  <c r="J36"/>
  <c r="F36"/>
  <c r="I36"/>
  <c r="B36"/>
  <c r="H36"/>
  <c r="E36"/>
  <c r="A37"/>
  <c r="D36"/>
  <c r="O36" l="1"/>
  <c r="K36"/>
  <c r="R36"/>
  <c r="N36"/>
  <c r="Q36"/>
  <c r="P36"/>
  <c r="M36"/>
  <c r="L36"/>
  <c r="A38"/>
  <c r="H37"/>
  <c r="D37"/>
  <c r="G37"/>
  <c r="C37"/>
  <c r="F37"/>
  <c r="E37"/>
  <c r="J37"/>
  <c r="B37"/>
  <c r="I37"/>
  <c r="P37" l="1"/>
  <c r="L37"/>
  <c r="O37"/>
  <c r="K37"/>
  <c r="N37"/>
  <c r="M37"/>
  <c r="R37"/>
  <c r="Q37"/>
  <c r="I38"/>
  <c r="E38"/>
  <c r="A39"/>
  <c r="H38"/>
  <c r="D38"/>
  <c r="C38"/>
  <c r="J38"/>
  <c r="B38"/>
  <c r="G38"/>
  <c r="F38"/>
  <c r="J39" l="1"/>
  <c r="F39"/>
  <c r="B39"/>
  <c r="I39"/>
  <c r="E39"/>
  <c r="H39"/>
  <c r="G39"/>
  <c r="A40"/>
  <c r="D39"/>
  <c r="C39"/>
  <c r="Q38"/>
  <c r="M38"/>
  <c r="P38"/>
  <c r="L38"/>
  <c r="K38"/>
  <c r="R38"/>
  <c r="O38"/>
  <c r="N38"/>
  <c r="G40" l="1"/>
  <c r="C40"/>
  <c r="J40"/>
  <c r="F40"/>
  <c r="B40"/>
  <c r="E40"/>
  <c r="A41"/>
  <c r="D40"/>
  <c r="I40"/>
  <c r="H40"/>
  <c r="R39"/>
  <c r="N39"/>
  <c r="Q39"/>
  <c r="M39"/>
  <c r="P39"/>
  <c r="O39"/>
  <c r="L39"/>
  <c r="K39"/>
  <c r="A42" l="1"/>
  <c r="H41"/>
  <c r="D41"/>
  <c r="G41"/>
  <c r="C41"/>
  <c r="J41"/>
  <c r="B41"/>
  <c r="I41"/>
  <c r="F41"/>
  <c r="E41"/>
  <c r="O40"/>
  <c r="K40"/>
  <c r="R40"/>
  <c r="N40"/>
  <c r="M40"/>
  <c r="L40"/>
  <c r="Q40"/>
  <c r="P40"/>
  <c r="P41" l="1"/>
  <c r="L41"/>
  <c r="O41"/>
  <c r="K41"/>
  <c r="R41"/>
  <c r="Q41"/>
  <c r="N41"/>
  <c r="M41"/>
  <c r="I42"/>
  <c r="E42"/>
  <c r="A43"/>
  <c r="H42"/>
  <c r="D42"/>
  <c r="G42"/>
  <c r="F42"/>
  <c r="C42"/>
  <c r="J42"/>
  <c r="B42"/>
  <c r="J43" l="1"/>
  <c r="F43"/>
  <c r="B43"/>
  <c r="I43"/>
  <c r="E43"/>
  <c r="A44"/>
  <c r="D43"/>
  <c r="C43"/>
  <c r="H43"/>
  <c r="G43"/>
  <c r="Q42"/>
  <c r="M42"/>
  <c r="P42"/>
  <c r="L42"/>
  <c r="O42"/>
  <c r="N42"/>
  <c r="K42"/>
  <c r="R42"/>
  <c r="R43" l="1"/>
  <c r="N43"/>
  <c r="Q43"/>
  <c r="M43"/>
  <c r="L43"/>
  <c r="K43"/>
  <c r="P43"/>
  <c r="O43"/>
  <c r="G44"/>
  <c r="C44"/>
  <c r="J44"/>
  <c r="F44"/>
  <c r="B44"/>
  <c r="I44"/>
  <c r="H44"/>
  <c r="E44"/>
  <c r="A45"/>
  <c r="D44"/>
  <c r="O44" l="1"/>
  <c r="K44"/>
  <c r="R44"/>
  <c r="N44"/>
  <c r="Q44"/>
  <c r="P44"/>
  <c r="M44"/>
  <c r="L44"/>
  <c r="A46"/>
  <c r="H45"/>
  <c r="D45"/>
  <c r="G45"/>
  <c r="C45"/>
  <c r="F45"/>
  <c r="E45"/>
  <c r="J45"/>
  <c r="B45"/>
  <c r="I45"/>
  <c r="P45" l="1"/>
  <c r="L45"/>
  <c r="O45"/>
  <c r="K45"/>
  <c r="N45"/>
  <c r="M45"/>
  <c r="R45"/>
  <c r="Q45"/>
  <c r="I46"/>
  <c r="E46"/>
  <c r="A47"/>
  <c r="H46"/>
  <c r="D46"/>
  <c r="C46"/>
  <c r="J46"/>
  <c r="B46"/>
  <c r="G46"/>
  <c r="F46"/>
  <c r="Q46" l="1"/>
  <c r="M46"/>
  <c r="P46"/>
  <c r="L46"/>
  <c r="K46"/>
  <c r="R46"/>
  <c r="O46"/>
  <c r="N46"/>
  <c r="J47"/>
  <c r="F47"/>
  <c r="B47"/>
  <c r="I47"/>
  <c r="E47"/>
  <c r="H47"/>
  <c r="G47"/>
  <c r="A48"/>
  <c r="D47"/>
  <c r="C47"/>
  <c r="R47" l="1"/>
  <c r="N47"/>
  <c r="Q47"/>
  <c r="M47"/>
  <c r="P47"/>
  <c r="O47"/>
  <c r="L47"/>
  <c r="K47"/>
  <c r="G48"/>
  <c r="C48"/>
  <c r="J48"/>
  <c r="F48"/>
  <c r="B48"/>
  <c r="E48"/>
  <c r="A49"/>
  <c r="D48"/>
  <c r="I48"/>
  <c r="H48"/>
  <c r="A50" l="1"/>
  <c r="H49"/>
  <c r="D49"/>
  <c r="G49"/>
  <c r="C49"/>
  <c r="J49"/>
  <c r="B49"/>
  <c r="I49"/>
  <c r="F49"/>
  <c r="E49"/>
  <c r="O48"/>
  <c r="K48"/>
  <c r="R48"/>
  <c r="N48"/>
  <c r="M48"/>
  <c r="L48"/>
  <c r="Q48"/>
  <c r="P48"/>
  <c r="P49" l="1"/>
  <c r="L49"/>
  <c r="O49"/>
  <c r="K49"/>
  <c r="R49"/>
  <c r="Q49"/>
  <c r="N49"/>
  <c r="M49"/>
  <c r="I50"/>
  <c r="E50"/>
  <c r="A51"/>
  <c r="H50"/>
  <c r="D50"/>
  <c r="G50"/>
  <c r="F50"/>
  <c r="C50"/>
  <c r="J50"/>
  <c r="B50"/>
  <c r="Q50" l="1"/>
  <c r="M50"/>
  <c r="P50"/>
  <c r="L50"/>
  <c r="O50"/>
  <c r="N50"/>
  <c r="K50"/>
  <c r="R50"/>
  <c r="J51"/>
  <c r="F51"/>
  <c r="B51"/>
  <c r="I51"/>
  <c r="E51"/>
  <c r="A52"/>
  <c r="D51"/>
  <c r="C51"/>
  <c r="H51"/>
  <c r="G51"/>
  <c r="R51" l="1"/>
  <c r="N51"/>
  <c r="Q51"/>
  <c r="M51"/>
  <c r="L51"/>
  <c r="K51"/>
  <c r="P51"/>
  <c r="O51"/>
  <c r="G52"/>
  <c r="C52"/>
  <c r="J52"/>
  <c r="F52"/>
  <c r="B52"/>
  <c r="I52"/>
  <c r="H52"/>
  <c r="E52"/>
  <c r="A53"/>
  <c r="D52"/>
  <c r="O52" l="1"/>
  <c r="K52"/>
  <c r="R52"/>
  <c r="N52"/>
  <c r="Q52"/>
  <c r="P52"/>
  <c r="M52"/>
  <c r="L52"/>
  <c r="A54"/>
  <c r="H53"/>
  <c r="D53"/>
  <c r="G53"/>
  <c r="C53"/>
  <c r="F53"/>
  <c r="E53"/>
  <c r="J53"/>
  <c r="B53"/>
  <c r="I53"/>
  <c r="P53" l="1"/>
  <c r="L53"/>
  <c r="O53"/>
  <c r="K53"/>
  <c r="N53"/>
  <c r="M53"/>
  <c r="R53"/>
  <c r="Q53"/>
  <c r="I54"/>
  <c r="E54"/>
  <c r="A55"/>
  <c r="H54"/>
  <c r="D54"/>
  <c r="C54"/>
  <c r="J54"/>
  <c r="B54"/>
  <c r="G54"/>
  <c r="F54"/>
  <c r="Q54" l="1"/>
  <c r="M54"/>
  <c r="P54"/>
  <c r="L54"/>
  <c r="K54"/>
  <c r="R54"/>
  <c r="O54"/>
  <c r="N54"/>
  <c r="J55"/>
  <c r="F55"/>
  <c r="B55"/>
  <c r="I55"/>
  <c r="E55"/>
  <c r="H55"/>
  <c r="G55"/>
  <c r="A56"/>
  <c r="D55"/>
  <c r="C55"/>
  <c r="G56" l="1"/>
  <c r="C56"/>
  <c r="J56"/>
  <c r="F56"/>
  <c r="B56"/>
  <c r="E56"/>
  <c r="A57"/>
  <c r="D56"/>
  <c r="I56"/>
  <c r="H56"/>
  <c r="R55"/>
  <c r="N55"/>
  <c r="Q55"/>
  <c r="M55"/>
  <c r="P55"/>
  <c r="O55"/>
  <c r="L55"/>
  <c r="K55"/>
  <c r="A58" l="1"/>
  <c r="H57"/>
  <c r="D57"/>
  <c r="G57"/>
  <c r="C57"/>
  <c r="J57"/>
  <c r="B57"/>
  <c r="I57"/>
  <c r="F57"/>
  <c r="E57"/>
  <c r="O56"/>
  <c r="K56"/>
  <c r="R56"/>
  <c r="N56"/>
  <c r="M56"/>
  <c r="L56"/>
  <c r="Q56"/>
  <c r="P56"/>
  <c r="P57" l="1"/>
  <c r="L57"/>
  <c r="O57"/>
  <c r="K57"/>
  <c r="R57"/>
  <c r="Q57"/>
  <c r="N57"/>
  <c r="M57"/>
  <c r="I58"/>
  <c r="E58"/>
  <c r="A59"/>
  <c r="H58"/>
  <c r="D58"/>
  <c r="G58"/>
  <c r="F58"/>
  <c r="C58"/>
  <c r="J58"/>
  <c r="B58"/>
  <c r="J59" l="1"/>
  <c r="F59"/>
  <c r="B59"/>
  <c r="I59"/>
  <c r="E59"/>
  <c r="A60"/>
  <c r="D59"/>
  <c r="C59"/>
  <c r="H59"/>
  <c r="G59"/>
  <c r="Q58"/>
  <c r="M58"/>
  <c r="P58"/>
  <c r="L58"/>
  <c r="O58"/>
  <c r="N58"/>
  <c r="K58"/>
  <c r="R58"/>
  <c r="R59" l="1"/>
  <c r="N59"/>
  <c r="Q59"/>
  <c r="M59"/>
  <c r="L59"/>
  <c r="K59"/>
  <c r="P59"/>
  <c r="O59"/>
  <c r="G60"/>
  <c r="C60"/>
  <c r="J60"/>
  <c r="F60"/>
  <c r="B60"/>
  <c r="I60"/>
  <c r="H60"/>
  <c r="E60"/>
  <c r="A61"/>
  <c r="D60"/>
  <c r="O60" l="1"/>
  <c r="K60"/>
  <c r="R60"/>
  <c r="N60"/>
  <c r="Q60"/>
  <c r="P60"/>
  <c r="M60"/>
  <c r="L60"/>
  <c r="A62"/>
  <c r="H61"/>
  <c r="D61"/>
  <c r="G61"/>
  <c r="C61"/>
  <c r="F61"/>
  <c r="E61"/>
  <c r="J61"/>
  <c r="B61"/>
  <c r="I61"/>
  <c r="P61" l="1"/>
  <c r="L61"/>
  <c r="O61"/>
  <c r="K61"/>
  <c r="N61"/>
  <c r="M61"/>
  <c r="R61"/>
  <c r="Q61"/>
  <c r="I62"/>
  <c r="E62"/>
  <c r="A63"/>
  <c r="H62"/>
  <c r="D62"/>
  <c r="C62"/>
  <c r="J62"/>
  <c r="B62"/>
  <c r="G62"/>
  <c r="F62"/>
  <c r="J63" l="1"/>
  <c r="F63"/>
  <c r="B63"/>
  <c r="I63"/>
  <c r="E63"/>
  <c r="H63"/>
  <c r="G63"/>
  <c r="A64"/>
  <c r="D63"/>
  <c r="C63"/>
  <c r="Q62"/>
  <c r="M62"/>
  <c r="P62"/>
  <c r="L62"/>
  <c r="K62"/>
  <c r="R62"/>
  <c r="O62"/>
  <c r="N62"/>
  <c r="G64" l="1"/>
  <c r="C64"/>
  <c r="J64"/>
  <c r="F64"/>
  <c r="B64"/>
  <c r="E64"/>
  <c r="A65"/>
  <c r="D64"/>
  <c r="I64"/>
  <c r="H64"/>
  <c r="R63"/>
  <c r="N63"/>
  <c r="Q63"/>
  <c r="M63"/>
  <c r="P63"/>
  <c r="O63"/>
  <c r="L63"/>
  <c r="K63"/>
  <c r="A66" l="1"/>
  <c r="H65"/>
  <c r="D65"/>
  <c r="G65"/>
  <c r="C65"/>
  <c r="J65"/>
  <c r="B65"/>
  <c r="I65"/>
  <c r="F65"/>
  <c r="E65"/>
  <c r="O64"/>
  <c r="K64"/>
  <c r="R64"/>
  <c r="N64"/>
  <c r="M64"/>
  <c r="L64"/>
  <c r="Q64"/>
  <c r="P64"/>
  <c r="P65" l="1"/>
  <c r="L65"/>
  <c r="O65"/>
  <c r="K65"/>
  <c r="R65"/>
  <c r="Q65"/>
  <c r="N65"/>
  <c r="M65"/>
  <c r="I66"/>
  <c r="E66"/>
  <c r="A67"/>
  <c r="H66"/>
  <c r="D66"/>
  <c r="G66"/>
  <c r="F66"/>
  <c r="C66"/>
  <c r="J66"/>
  <c r="B66"/>
  <c r="J67" l="1"/>
  <c r="F67"/>
  <c r="B67"/>
  <c r="I67"/>
  <c r="E67"/>
  <c r="A68"/>
  <c r="D67"/>
  <c r="C67"/>
  <c r="H67"/>
  <c r="G67"/>
  <c r="Q66"/>
  <c r="M66"/>
  <c r="P66"/>
  <c r="L66"/>
  <c r="O66"/>
  <c r="N66"/>
  <c r="K66"/>
  <c r="R66"/>
  <c r="R67" l="1"/>
  <c r="N67"/>
  <c r="Q67"/>
  <c r="M67"/>
  <c r="L67"/>
  <c r="K67"/>
  <c r="P67"/>
  <c r="O67"/>
  <c r="G68"/>
  <c r="C68"/>
  <c r="J68"/>
  <c r="F68"/>
  <c r="B68"/>
  <c r="I68"/>
  <c r="H68"/>
  <c r="E68"/>
  <c r="A69"/>
  <c r="D68"/>
  <c r="O68" l="1"/>
  <c r="K68"/>
  <c r="R68"/>
  <c r="N68"/>
  <c r="Q68"/>
  <c r="P68"/>
  <c r="M68"/>
  <c r="L68"/>
  <c r="A70"/>
  <c r="H69"/>
  <c r="D69"/>
  <c r="G69"/>
  <c r="C69"/>
  <c r="F69"/>
  <c r="E69"/>
  <c r="J69"/>
  <c r="B69"/>
  <c r="I69"/>
  <c r="P69" l="1"/>
  <c r="L69"/>
  <c r="O69"/>
  <c r="K69"/>
  <c r="N69"/>
  <c r="M69"/>
  <c r="R69"/>
  <c r="Q69"/>
  <c r="I70"/>
  <c r="E70"/>
  <c r="A71"/>
  <c r="H70"/>
  <c r="D70"/>
  <c r="C70"/>
  <c r="J70"/>
  <c r="B70"/>
  <c r="G70"/>
  <c r="F70"/>
  <c r="J71" l="1"/>
  <c r="F71"/>
  <c r="B71"/>
  <c r="I71"/>
  <c r="E71"/>
  <c r="H71"/>
  <c r="G71"/>
  <c r="A72"/>
  <c r="D71"/>
  <c r="C71"/>
  <c r="Q70"/>
  <c r="M70"/>
  <c r="P70"/>
  <c r="L70"/>
  <c r="K70"/>
  <c r="R70"/>
  <c r="O70"/>
  <c r="N70"/>
  <c r="G72" l="1"/>
  <c r="C72"/>
  <c r="J72"/>
  <c r="F72"/>
  <c r="B72"/>
  <c r="E72"/>
  <c r="A73"/>
  <c r="D72"/>
  <c r="I72"/>
  <c r="H72"/>
  <c r="R71"/>
  <c r="N71"/>
  <c r="Q71"/>
  <c r="M71"/>
  <c r="P71"/>
  <c r="O71"/>
  <c r="L71"/>
  <c r="K71"/>
  <c r="A74" l="1"/>
  <c r="H73"/>
  <c r="D73"/>
  <c r="G73"/>
  <c r="C73"/>
  <c r="J73"/>
  <c r="B73"/>
  <c r="I73"/>
  <c r="F73"/>
  <c r="E73"/>
  <c r="O72"/>
  <c r="K72"/>
  <c r="R72"/>
  <c r="N72"/>
  <c r="M72"/>
  <c r="L72"/>
  <c r="Q72"/>
  <c r="P72"/>
  <c r="P73" l="1"/>
  <c r="L73"/>
  <c r="O73"/>
  <c r="K73"/>
  <c r="R73"/>
  <c r="Q73"/>
  <c r="N73"/>
  <c r="M73"/>
  <c r="I74"/>
  <c r="E74"/>
  <c r="A75"/>
  <c r="H74"/>
  <c r="D74"/>
  <c r="G74"/>
  <c r="F74"/>
  <c r="C74"/>
  <c r="J74"/>
  <c r="B74"/>
  <c r="Q74" l="1"/>
  <c r="M74"/>
  <c r="P74"/>
  <c r="L74"/>
  <c r="O74"/>
  <c r="N74"/>
  <c r="K74"/>
  <c r="R74"/>
  <c r="J75"/>
  <c r="F75"/>
  <c r="B75"/>
  <c r="I75"/>
  <c r="E75"/>
  <c r="A76"/>
  <c r="D75"/>
  <c r="C75"/>
  <c r="H75"/>
  <c r="G75"/>
  <c r="R75" l="1"/>
  <c r="N75"/>
  <c r="Q75"/>
  <c r="M75"/>
  <c r="L75"/>
  <c r="K75"/>
  <c r="P75"/>
  <c r="O75"/>
  <c r="G76"/>
  <c r="C76"/>
  <c r="J76"/>
  <c r="F76"/>
  <c r="B76"/>
  <c r="I76"/>
  <c r="H76"/>
  <c r="E76"/>
  <c r="A77"/>
  <c r="D76"/>
  <c r="O76" l="1"/>
  <c r="K76"/>
  <c r="R76"/>
  <c r="N76"/>
  <c r="Q76"/>
  <c r="P76"/>
  <c r="M76"/>
  <c r="L76"/>
  <c r="A78"/>
  <c r="H77"/>
  <c r="D77"/>
  <c r="G77"/>
  <c r="C77"/>
  <c r="F77"/>
  <c r="E77"/>
  <c r="J77"/>
  <c r="B77"/>
  <c r="I77"/>
  <c r="P77" l="1"/>
  <c r="L77"/>
  <c r="O77"/>
  <c r="K77"/>
  <c r="N77"/>
  <c r="M77"/>
  <c r="R77"/>
  <c r="Q77"/>
  <c r="I78"/>
  <c r="E78"/>
  <c r="A79"/>
  <c r="H78"/>
  <c r="D78"/>
  <c r="C78"/>
  <c r="J78"/>
  <c r="B78"/>
  <c r="G78"/>
  <c r="F78"/>
  <c r="J79" l="1"/>
  <c r="F79"/>
  <c r="B79"/>
  <c r="I79"/>
  <c r="E79"/>
  <c r="H79"/>
  <c r="G79"/>
  <c r="A80"/>
  <c r="D79"/>
  <c r="C79"/>
  <c r="Q78"/>
  <c r="M78"/>
  <c r="P78"/>
  <c r="L78"/>
  <c r="K78"/>
  <c r="R78"/>
  <c r="O78"/>
  <c r="N78"/>
  <c r="G80" l="1"/>
  <c r="C80"/>
  <c r="J80"/>
  <c r="F80"/>
  <c r="B80"/>
  <c r="E80"/>
  <c r="A81"/>
  <c r="D80"/>
  <c r="I80"/>
  <c r="H80"/>
  <c r="R79"/>
  <c r="N79"/>
  <c r="Q79"/>
  <c r="M79"/>
  <c r="P79"/>
  <c r="O79"/>
  <c r="L79"/>
  <c r="K79"/>
  <c r="A82" l="1"/>
  <c r="H81"/>
  <c r="D81"/>
  <c r="G81"/>
  <c r="C81"/>
  <c r="J81"/>
  <c r="B81"/>
  <c r="I81"/>
  <c r="F81"/>
  <c r="E81"/>
  <c r="O80"/>
  <c r="K80"/>
  <c r="R80"/>
  <c r="N80"/>
  <c r="M80"/>
  <c r="L80"/>
  <c r="Q80"/>
  <c r="P80"/>
  <c r="P81" l="1"/>
  <c r="L81"/>
  <c r="O81"/>
  <c r="K81"/>
  <c r="R81"/>
  <c r="Q81"/>
  <c r="N81"/>
  <c r="M81"/>
  <c r="I82"/>
  <c r="E82"/>
  <c r="A83"/>
  <c r="H82"/>
  <c r="D82"/>
  <c r="G82"/>
  <c r="F82"/>
  <c r="C82"/>
  <c r="J82"/>
  <c r="B82"/>
  <c r="Q82" l="1"/>
  <c r="M82"/>
  <c r="P82"/>
  <c r="L82"/>
  <c r="O82"/>
  <c r="N82"/>
  <c r="K82"/>
  <c r="R82"/>
  <c r="J83"/>
  <c r="F83"/>
  <c r="B83"/>
  <c r="I83"/>
  <c r="E83"/>
  <c r="A84"/>
  <c r="D83"/>
  <c r="C83"/>
  <c r="H83"/>
  <c r="G83"/>
  <c r="G84" l="1"/>
  <c r="C84"/>
  <c r="J84"/>
  <c r="F84"/>
  <c r="B84"/>
  <c r="I84"/>
  <c r="H84"/>
  <c r="E84"/>
  <c r="A85"/>
  <c r="D84"/>
  <c r="R83"/>
  <c r="N83"/>
  <c r="Q83"/>
  <c r="M83"/>
  <c r="L83"/>
  <c r="K83"/>
  <c r="P83"/>
  <c r="O83"/>
  <c r="O84" l="1"/>
  <c r="K84"/>
  <c r="R84"/>
  <c r="N84"/>
  <c r="Q84"/>
  <c r="P84"/>
  <c r="M84"/>
  <c r="L84"/>
  <c r="A86"/>
  <c r="H85"/>
  <c r="D85"/>
  <c r="G85"/>
  <c r="C85"/>
  <c r="F85"/>
  <c r="E85"/>
  <c r="J85"/>
  <c r="B85"/>
  <c r="I85"/>
  <c r="P85" l="1"/>
  <c r="L85"/>
  <c r="O85"/>
  <c r="K85"/>
  <c r="N85"/>
  <c r="M85"/>
  <c r="R85"/>
  <c r="Q85"/>
  <c r="I86"/>
  <c r="E86"/>
  <c r="A87"/>
  <c r="H86"/>
  <c r="D86"/>
  <c r="C86"/>
  <c r="J86"/>
  <c r="B86"/>
  <c r="G86"/>
  <c r="F86"/>
  <c r="J87" l="1"/>
  <c r="F87"/>
  <c r="B87"/>
  <c r="I87"/>
  <c r="E87"/>
  <c r="H87"/>
  <c r="G87"/>
  <c r="A88"/>
  <c r="D87"/>
  <c r="C87"/>
  <c r="Q86"/>
  <c r="M86"/>
  <c r="P86"/>
  <c r="L86"/>
  <c r="K86"/>
  <c r="R86"/>
  <c r="O86"/>
  <c r="N86"/>
  <c r="G88" l="1"/>
  <c r="C88"/>
  <c r="J88"/>
  <c r="F88"/>
  <c r="B88"/>
  <c r="E88"/>
  <c r="A89"/>
  <c r="D88"/>
  <c r="I88"/>
  <c r="H88"/>
  <c r="R87"/>
  <c r="N87"/>
  <c r="Q87"/>
  <c r="M87"/>
  <c r="P87"/>
  <c r="O87"/>
  <c r="L87"/>
  <c r="K87"/>
  <c r="A90" l="1"/>
  <c r="H89"/>
  <c r="D89"/>
  <c r="G89"/>
  <c r="C89"/>
  <c r="J89"/>
  <c r="B89"/>
  <c r="I89"/>
  <c r="F89"/>
  <c r="E89"/>
  <c r="O88"/>
  <c r="K88"/>
  <c r="R88"/>
  <c r="N88"/>
  <c r="M88"/>
  <c r="L88"/>
  <c r="Q88"/>
  <c r="P88"/>
  <c r="P89" l="1"/>
  <c r="L89"/>
  <c r="O89"/>
  <c r="K89"/>
  <c r="R89"/>
  <c r="Q89"/>
  <c r="N89"/>
  <c r="M89"/>
  <c r="I90"/>
  <c r="E90"/>
  <c r="A91"/>
  <c r="H90"/>
  <c r="D90"/>
  <c r="G90"/>
  <c r="F90"/>
  <c r="C90"/>
  <c r="J90"/>
  <c r="B90"/>
  <c r="Q90" l="1"/>
  <c r="M90"/>
  <c r="P90"/>
  <c r="L90"/>
  <c r="O90"/>
  <c r="N90"/>
  <c r="K90"/>
  <c r="R90"/>
  <c r="J91"/>
  <c r="F91"/>
  <c r="B91"/>
  <c r="I91"/>
  <c r="E91"/>
  <c r="A92"/>
  <c r="D91"/>
  <c r="C91"/>
  <c r="H91"/>
  <c r="G91"/>
  <c r="R91" l="1"/>
  <c r="N91"/>
  <c r="Q91"/>
  <c r="M91"/>
  <c r="L91"/>
  <c r="K91"/>
  <c r="P91"/>
  <c r="O91"/>
  <c r="G92"/>
  <c r="C92"/>
  <c r="J92"/>
  <c r="F92"/>
  <c r="B92"/>
  <c r="I92"/>
  <c r="H92"/>
  <c r="E92"/>
  <c r="A93"/>
  <c r="D92"/>
  <c r="A94" l="1"/>
  <c r="H93"/>
  <c r="D93"/>
  <c r="G93"/>
  <c r="C93"/>
  <c r="F93"/>
  <c r="E93"/>
  <c r="J93"/>
  <c r="B93"/>
  <c r="I93"/>
  <c r="O92"/>
  <c r="K92"/>
  <c r="R92"/>
  <c r="N92"/>
  <c r="Q92"/>
  <c r="P92"/>
  <c r="M92"/>
  <c r="L92"/>
  <c r="P93" l="1"/>
  <c r="L93"/>
  <c r="O93"/>
  <c r="K93"/>
  <c r="N93"/>
  <c r="M93"/>
  <c r="R93"/>
  <c r="Q93"/>
  <c r="I94"/>
  <c r="E94"/>
  <c r="A95"/>
  <c r="H94"/>
  <c r="D94"/>
  <c r="C94"/>
  <c r="J94"/>
  <c r="B94"/>
  <c r="G94"/>
  <c r="F94"/>
  <c r="J95" l="1"/>
  <c r="F95"/>
  <c r="B95"/>
  <c r="I95"/>
  <c r="E95"/>
  <c r="H95"/>
  <c r="G95"/>
  <c r="A96"/>
  <c r="D95"/>
  <c r="C95"/>
  <c r="Q94"/>
  <c r="M94"/>
  <c r="P94"/>
  <c r="L94"/>
  <c r="K94"/>
  <c r="R94"/>
  <c r="O94"/>
  <c r="N94"/>
  <c r="R95" l="1"/>
  <c r="N95"/>
  <c r="Q95"/>
  <c r="M95"/>
  <c r="P95"/>
  <c r="O95"/>
  <c r="L95"/>
  <c r="K95"/>
  <c r="G96"/>
  <c r="C96"/>
  <c r="J96"/>
  <c r="F96"/>
  <c r="B96"/>
  <c r="E96"/>
  <c r="A97"/>
  <c r="D96"/>
  <c r="I96"/>
  <c r="H96"/>
  <c r="A98" l="1"/>
  <c r="H97"/>
  <c r="D97"/>
  <c r="G97"/>
  <c r="C97"/>
  <c r="J97"/>
  <c r="B97"/>
  <c r="I97"/>
  <c r="F97"/>
  <c r="E97"/>
  <c r="O96"/>
  <c r="K96"/>
  <c r="R96"/>
  <c r="N96"/>
  <c r="M96"/>
  <c r="L96"/>
  <c r="Q96"/>
  <c r="P96"/>
  <c r="P97" l="1"/>
  <c r="L97"/>
  <c r="O97"/>
  <c r="K97"/>
  <c r="R97"/>
  <c r="Q97"/>
  <c r="N97"/>
  <c r="M97"/>
  <c r="I98"/>
  <c r="E98"/>
  <c r="A99"/>
  <c r="H98"/>
  <c r="D98"/>
  <c r="G98"/>
  <c r="F98"/>
  <c r="C98"/>
  <c r="J98"/>
  <c r="B98"/>
  <c r="Q98" l="1"/>
  <c r="M98"/>
  <c r="P98"/>
  <c r="L98"/>
  <c r="O98"/>
  <c r="N98"/>
  <c r="K98"/>
  <c r="R98"/>
  <c r="J99"/>
  <c r="F99"/>
  <c r="B99"/>
  <c r="I99"/>
  <c r="E99"/>
  <c r="A100"/>
  <c r="D99"/>
  <c r="C99"/>
  <c r="H99"/>
  <c r="G99"/>
  <c r="R99" l="1"/>
  <c r="N99"/>
  <c r="Q99"/>
  <c r="M99"/>
  <c r="L99"/>
  <c r="K99"/>
  <c r="P99"/>
  <c r="O99"/>
  <c r="G100"/>
  <c r="C100"/>
  <c r="J100"/>
  <c r="F100"/>
  <c r="B100"/>
  <c r="I100"/>
  <c r="H100"/>
  <c r="E100"/>
  <c r="A101"/>
  <c r="D100"/>
  <c r="O100" l="1"/>
  <c r="K100"/>
  <c r="R100"/>
  <c r="N100"/>
  <c r="Q100"/>
  <c r="P100"/>
  <c r="M100"/>
  <c r="L100"/>
  <c r="A102"/>
  <c r="H101"/>
  <c r="D101"/>
  <c r="G101"/>
  <c r="C101"/>
  <c r="F101"/>
  <c r="E101"/>
  <c r="J101"/>
  <c r="B101"/>
  <c r="I101"/>
  <c r="P101" l="1"/>
  <c r="L101"/>
  <c r="O101"/>
  <c r="K101"/>
  <c r="N101"/>
  <c r="M101"/>
  <c r="R101"/>
  <c r="Q101"/>
  <c r="I102"/>
  <c r="E102"/>
  <c r="A103"/>
  <c r="H102"/>
  <c r="D102"/>
  <c r="C102"/>
  <c r="J102"/>
  <c r="B102"/>
  <c r="G102"/>
  <c r="F102"/>
  <c r="J103" l="1"/>
  <c r="F103"/>
  <c r="B103"/>
  <c r="I103"/>
  <c r="E103"/>
  <c r="H103"/>
  <c r="G103"/>
  <c r="A104"/>
  <c r="D103"/>
  <c r="C103"/>
  <c r="Q102"/>
  <c r="M102"/>
  <c r="P102"/>
  <c r="L102"/>
  <c r="K102"/>
  <c r="R102"/>
  <c r="O102"/>
  <c r="N102"/>
  <c r="R103" l="1"/>
  <c r="N103"/>
  <c r="Q103"/>
  <c r="M103"/>
  <c r="P103"/>
  <c r="O103"/>
  <c r="L103"/>
  <c r="K103"/>
  <c r="G104"/>
  <c r="C104"/>
  <c r="J104"/>
  <c r="F104"/>
  <c r="B104"/>
  <c r="E104"/>
  <c r="A105"/>
  <c r="D104"/>
  <c r="I104"/>
  <c r="H104"/>
  <c r="A106" l="1"/>
  <c r="H105"/>
  <c r="D105"/>
  <c r="G105"/>
  <c r="C105"/>
  <c r="J105"/>
  <c r="B105"/>
  <c r="I105"/>
  <c r="F105"/>
  <c r="E105"/>
  <c r="O104"/>
  <c r="K104"/>
  <c r="R104"/>
  <c r="N104"/>
  <c r="M104"/>
  <c r="L104"/>
  <c r="Q104"/>
  <c r="P104"/>
  <c r="P105" l="1"/>
  <c r="L105"/>
  <c r="O105"/>
  <c r="K105"/>
  <c r="R105"/>
  <c r="Q105"/>
  <c r="N105"/>
  <c r="M105"/>
  <c r="I106"/>
  <c r="E106"/>
  <c r="A107"/>
  <c r="H106"/>
  <c r="D106"/>
  <c r="G106"/>
  <c r="F106"/>
  <c r="C106"/>
  <c r="J106"/>
  <c r="B106"/>
  <c r="J107" l="1"/>
  <c r="F107"/>
  <c r="B107"/>
  <c r="I107"/>
  <c r="E107"/>
  <c r="A108"/>
  <c r="D107"/>
  <c r="C107"/>
  <c r="H107"/>
  <c r="G107"/>
  <c r="Q106"/>
  <c r="M106"/>
  <c r="P106"/>
  <c r="L106"/>
  <c r="O106"/>
  <c r="N106"/>
  <c r="K106"/>
  <c r="R106"/>
  <c r="G108" l="1"/>
  <c r="C108"/>
  <c r="J108"/>
  <c r="F108"/>
  <c r="B108"/>
  <c r="I108"/>
  <c r="H108"/>
  <c r="E108"/>
  <c r="A109"/>
  <c r="D108"/>
  <c r="R107"/>
  <c r="N107"/>
  <c r="Q107"/>
  <c r="M107"/>
  <c r="L107"/>
  <c r="K107"/>
  <c r="P107"/>
  <c r="O107"/>
  <c r="O108" l="1"/>
  <c r="K108"/>
  <c r="R108"/>
  <c r="N108"/>
  <c r="Q108"/>
  <c r="P108"/>
  <c r="M108"/>
  <c r="L108"/>
  <c r="A110"/>
  <c r="H109"/>
  <c r="D109"/>
  <c r="G109"/>
  <c r="C109"/>
  <c r="F109"/>
  <c r="E109"/>
  <c r="J109"/>
  <c r="B109"/>
  <c r="I109"/>
  <c r="P109" l="1"/>
  <c r="L109"/>
  <c r="O109"/>
  <c r="K109"/>
  <c r="N109"/>
  <c r="M109"/>
  <c r="R109"/>
  <c r="Q109"/>
  <c r="I110"/>
  <c r="E110"/>
  <c r="A111"/>
  <c r="H110"/>
  <c r="D110"/>
  <c r="C110"/>
  <c r="J110"/>
  <c r="B110"/>
  <c r="G110"/>
  <c r="F110"/>
  <c r="J111" l="1"/>
  <c r="F111"/>
  <c r="B111"/>
  <c r="I111"/>
  <c r="E111"/>
  <c r="H111"/>
  <c r="G111"/>
  <c r="A112"/>
  <c r="D111"/>
  <c r="C111"/>
  <c r="Q110"/>
  <c r="M110"/>
  <c r="P110"/>
  <c r="L110"/>
  <c r="K110"/>
  <c r="R110"/>
  <c r="O110"/>
  <c r="N110"/>
  <c r="G112" l="1"/>
  <c r="C112"/>
  <c r="J112"/>
  <c r="F112"/>
  <c r="B112"/>
  <c r="E112"/>
  <c r="A113"/>
  <c r="D112"/>
  <c r="I112"/>
  <c r="H112"/>
  <c r="R111"/>
  <c r="N111"/>
  <c r="Q111"/>
  <c r="M111"/>
  <c r="P111"/>
  <c r="O111"/>
  <c r="L111"/>
  <c r="K111"/>
  <c r="A114" l="1"/>
  <c r="H113"/>
  <c r="D113"/>
  <c r="G113"/>
  <c r="C113"/>
  <c r="J113"/>
  <c r="B113"/>
  <c r="I113"/>
  <c r="F113"/>
  <c r="E113"/>
  <c r="O112"/>
  <c r="K112"/>
  <c r="R112"/>
  <c r="N112"/>
  <c r="M112"/>
  <c r="L112"/>
  <c r="Q112"/>
  <c r="P112"/>
  <c r="P113" l="1"/>
  <c r="L113"/>
  <c r="O113"/>
  <c r="K113"/>
  <c r="R113"/>
  <c r="Q113"/>
  <c r="N113"/>
  <c r="M113"/>
  <c r="I114"/>
  <c r="E114"/>
  <c r="A115"/>
  <c r="H114"/>
  <c r="D114"/>
  <c r="G114"/>
  <c r="F114"/>
  <c r="C114"/>
  <c r="J114"/>
  <c r="B114"/>
  <c r="Q114" l="1"/>
  <c r="M114"/>
  <c r="P114"/>
  <c r="L114"/>
  <c r="O114"/>
  <c r="N114"/>
  <c r="K114"/>
  <c r="R114"/>
  <c r="J115"/>
  <c r="F115"/>
  <c r="B115"/>
  <c r="I115"/>
  <c r="E115"/>
  <c r="A116"/>
  <c r="D115"/>
  <c r="C115"/>
  <c r="H115"/>
  <c r="G115"/>
  <c r="R115" l="1"/>
  <c r="N115"/>
  <c r="Q115"/>
  <c r="M115"/>
  <c r="L115"/>
  <c r="K115"/>
  <c r="P115"/>
  <c r="O115"/>
  <c r="G116"/>
  <c r="C116"/>
  <c r="J116"/>
  <c r="F116"/>
  <c r="B116"/>
  <c r="I116"/>
  <c r="H116"/>
  <c r="E116"/>
  <c r="A117"/>
  <c r="D116"/>
  <c r="O116" l="1"/>
  <c r="K116"/>
  <c r="R116"/>
  <c r="N116"/>
  <c r="Q116"/>
  <c r="P116"/>
  <c r="M116"/>
  <c r="L116"/>
  <c r="A118"/>
  <c r="H117"/>
  <c r="D117"/>
  <c r="G117"/>
  <c r="C117"/>
  <c r="F117"/>
  <c r="E117"/>
  <c r="J117"/>
  <c r="B117"/>
  <c r="I117"/>
  <c r="P117" l="1"/>
  <c r="L117"/>
  <c r="O117"/>
  <c r="K117"/>
  <c r="N117"/>
  <c r="M117"/>
  <c r="R117"/>
  <c r="Q117"/>
  <c r="I118"/>
  <c r="E118"/>
  <c r="A119"/>
  <c r="H118"/>
  <c r="D118"/>
  <c r="C118"/>
  <c r="J118"/>
  <c r="B118"/>
  <c r="G118"/>
  <c r="F118"/>
  <c r="J119" l="1"/>
  <c r="F119"/>
  <c r="B119"/>
  <c r="I119"/>
  <c r="E119"/>
  <c r="H119"/>
  <c r="G119"/>
  <c r="A120"/>
  <c r="D119"/>
  <c r="C119"/>
  <c r="Q118"/>
  <c r="M118"/>
  <c r="P118"/>
  <c r="L118"/>
  <c r="K118"/>
  <c r="R118"/>
  <c r="O118"/>
  <c r="N118"/>
  <c r="G120" l="1"/>
  <c r="C120"/>
  <c r="J120"/>
  <c r="F120"/>
  <c r="B120"/>
  <c r="E120"/>
  <c r="A121"/>
  <c r="D120"/>
  <c r="I120"/>
  <c r="H120"/>
  <c r="R119"/>
  <c r="N119"/>
  <c r="Q119"/>
  <c r="M119"/>
  <c r="P119"/>
  <c r="O119"/>
  <c r="L119"/>
  <c r="K119"/>
  <c r="A122" l="1"/>
  <c r="H121"/>
  <c r="D121"/>
  <c r="G121"/>
  <c r="C121"/>
  <c r="J121"/>
  <c r="B121"/>
  <c r="I121"/>
  <c r="F121"/>
  <c r="E121"/>
  <c r="O120"/>
  <c r="K120"/>
  <c r="R120"/>
  <c r="N120"/>
  <c r="M120"/>
  <c r="L120"/>
  <c r="Q120"/>
  <c r="P120"/>
  <c r="P121" l="1"/>
  <c r="L121"/>
  <c r="O121"/>
  <c r="K121"/>
  <c r="R121"/>
  <c r="Q121"/>
  <c r="N121"/>
  <c r="M121"/>
  <c r="A123"/>
  <c r="H122"/>
  <c r="J122"/>
  <c r="E122"/>
  <c r="I122"/>
  <c r="D122"/>
  <c r="G122"/>
  <c r="F122"/>
  <c r="C122"/>
  <c r="B122"/>
  <c r="P122" l="1"/>
  <c r="L122"/>
  <c r="O122"/>
  <c r="N122"/>
  <c r="R122"/>
  <c r="Q122"/>
  <c r="M122"/>
  <c r="K122"/>
  <c r="I123"/>
  <c r="E123"/>
  <c r="G123"/>
  <c r="B123"/>
  <c r="F123"/>
  <c r="A124"/>
  <c r="J123"/>
  <c r="H123"/>
  <c r="D123"/>
  <c r="C123"/>
  <c r="J124" l="1"/>
  <c r="F124"/>
  <c r="B124"/>
  <c r="A125"/>
  <c r="I124"/>
  <c r="D124"/>
  <c r="H124"/>
  <c r="C124"/>
  <c r="G124"/>
  <c r="E124"/>
  <c r="Q123"/>
  <c r="M123"/>
  <c r="R123"/>
  <c r="L123"/>
  <c r="P123"/>
  <c r="K123"/>
  <c r="O123"/>
  <c r="N123"/>
  <c r="G125" l="1"/>
  <c r="C125"/>
  <c r="F125"/>
  <c r="J125"/>
  <c r="E125"/>
  <c r="A126"/>
  <c r="I125"/>
  <c r="D125"/>
  <c r="H125"/>
  <c r="B125"/>
  <c r="R124"/>
  <c r="N124"/>
  <c r="O124"/>
  <c r="M124"/>
  <c r="Q124"/>
  <c r="L124"/>
  <c r="K124"/>
  <c r="P124"/>
  <c r="A127" l="1"/>
  <c r="H126"/>
  <c r="D126"/>
  <c r="I126"/>
  <c r="C126"/>
  <c r="G126"/>
  <c r="B126"/>
  <c r="F126"/>
  <c r="J126"/>
  <c r="E126"/>
  <c r="O125"/>
  <c r="K125"/>
  <c r="Q125"/>
  <c r="L125"/>
  <c r="P125"/>
  <c r="N125"/>
  <c r="M125"/>
  <c r="R125"/>
  <c r="P126" l="1"/>
  <c r="L126"/>
  <c r="N126"/>
  <c r="R126"/>
  <c r="M126"/>
  <c r="Q126"/>
  <c r="K126"/>
  <c r="O126"/>
  <c r="I127"/>
  <c r="E127"/>
  <c r="F127"/>
  <c r="A128"/>
  <c r="J127"/>
  <c r="D127"/>
  <c r="H127"/>
  <c r="C127"/>
  <c r="G127"/>
  <c r="B127"/>
  <c r="Q127" l="1"/>
  <c r="M127"/>
  <c r="P127"/>
  <c r="K127"/>
  <c r="O127"/>
  <c r="N127"/>
  <c r="R127"/>
  <c r="L127"/>
  <c r="J128"/>
  <c r="F128"/>
  <c r="B128"/>
  <c r="H128"/>
  <c r="C128"/>
  <c r="G128"/>
  <c r="E128"/>
  <c r="A129"/>
  <c r="I128"/>
  <c r="D128"/>
  <c r="G129" l="1"/>
  <c r="C129"/>
  <c r="J129"/>
  <c r="E129"/>
  <c r="A130"/>
  <c r="I129"/>
  <c r="D129"/>
  <c r="H129"/>
  <c r="B129"/>
  <c r="F129"/>
  <c r="R128"/>
  <c r="N128"/>
  <c r="M128"/>
  <c r="Q128"/>
  <c r="L128"/>
  <c r="P128"/>
  <c r="K128"/>
  <c r="O128"/>
  <c r="O129" l="1"/>
  <c r="K129"/>
  <c r="P129"/>
  <c r="N129"/>
  <c r="R129"/>
  <c r="M129"/>
  <c r="Q129"/>
  <c r="L129"/>
  <c r="A131"/>
  <c r="H130"/>
  <c r="D130"/>
  <c r="G130"/>
  <c r="B130"/>
  <c r="F130"/>
  <c r="J130"/>
  <c r="E130"/>
  <c r="C130"/>
  <c r="I130"/>
  <c r="P130" l="1"/>
  <c r="L130"/>
  <c r="R130"/>
  <c r="M130"/>
  <c r="Q130"/>
  <c r="K130"/>
  <c r="O130"/>
  <c r="N130"/>
  <c r="I131"/>
  <c r="E131"/>
  <c r="A132"/>
  <c r="J131"/>
  <c r="D131"/>
  <c r="H131"/>
  <c r="C131"/>
  <c r="G131"/>
  <c r="B131"/>
  <c r="F131"/>
  <c r="Q131" l="1"/>
  <c r="M131"/>
  <c r="O131"/>
  <c r="N131"/>
  <c r="R131"/>
  <c r="L131"/>
  <c r="P131"/>
  <c r="K131"/>
  <c r="J132"/>
  <c r="F132"/>
  <c r="B132"/>
  <c r="G132"/>
  <c r="E132"/>
  <c r="A133"/>
  <c r="I132"/>
  <c r="D132"/>
  <c r="H132"/>
  <c r="C132"/>
  <c r="R132" l="1"/>
  <c r="N132"/>
  <c r="Q132"/>
  <c r="L132"/>
  <c r="P132"/>
  <c r="K132"/>
  <c r="O132"/>
  <c r="M132"/>
  <c r="G133"/>
  <c r="C133"/>
  <c r="I133"/>
  <c r="D133"/>
  <c r="A134"/>
  <c r="H133"/>
  <c r="B133"/>
  <c r="F133"/>
  <c r="J133"/>
  <c r="E133"/>
  <c r="O133" l="1"/>
  <c r="K133"/>
  <c r="Q133"/>
  <c r="N133"/>
  <c r="M133"/>
  <c r="R133"/>
  <c r="L133"/>
  <c r="P133"/>
  <c r="A135"/>
  <c r="H134"/>
  <c r="D134"/>
  <c r="J134"/>
  <c r="F134"/>
  <c r="B134"/>
  <c r="C134"/>
  <c r="I134"/>
  <c r="G134"/>
  <c r="E134"/>
  <c r="P134" l="1"/>
  <c r="L134"/>
  <c r="R134"/>
  <c r="N134"/>
  <c r="K134"/>
  <c r="Q134"/>
  <c r="O134"/>
  <c r="M134"/>
  <c r="I135"/>
  <c r="E135"/>
  <c r="G135"/>
  <c r="C135"/>
  <c r="H135"/>
  <c r="F135"/>
  <c r="A136"/>
  <c r="D135"/>
  <c r="B135"/>
  <c r="J135"/>
  <c r="J136" l="1"/>
  <c r="F136"/>
  <c r="B136"/>
  <c r="A137"/>
  <c r="H136"/>
  <c r="D136"/>
  <c r="E136"/>
  <c r="C136"/>
  <c r="I136"/>
  <c r="G136"/>
  <c r="Q135"/>
  <c r="M135"/>
  <c r="O135"/>
  <c r="K135"/>
  <c r="P135"/>
  <c r="N135"/>
  <c r="L135"/>
  <c r="R135"/>
  <c r="R136" l="1"/>
  <c r="N136"/>
  <c r="P136"/>
  <c r="L136"/>
  <c r="M136"/>
  <c r="K136"/>
  <c r="Q136"/>
  <c r="O136"/>
  <c r="G137"/>
  <c r="C137"/>
  <c r="I137"/>
  <c r="E137"/>
  <c r="J137"/>
  <c r="B137"/>
  <c r="H137"/>
  <c r="F137"/>
  <c r="A138"/>
  <c r="D137"/>
  <c r="O137" l="1"/>
  <c r="K137"/>
  <c r="Q137"/>
  <c r="M137"/>
  <c r="R137"/>
  <c r="P137"/>
  <c r="N137"/>
  <c r="L137"/>
  <c r="A139"/>
  <c r="H138"/>
  <c r="D138"/>
  <c r="J138"/>
  <c r="F138"/>
  <c r="B138"/>
  <c r="G138"/>
  <c r="E138"/>
  <c r="C138"/>
  <c r="I138"/>
  <c r="I139" l="1"/>
  <c r="E139"/>
  <c r="G139"/>
  <c r="C139"/>
  <c r="A140"/>
  <c r="D139"/>
  <c r="J139"/>
  <c r="B139"/>
  <c r="H139"/>
  <c r="F139"/>
  <c r="P138"/>
  <c r="L138"/>
  <c r="R138"/>
  <c r="N138"/>
  <c r="O138"/>
  <c r="M138"/>
  <c r="K138"/>
  <c r="Q138"/>
  <c r="Q139" l="1"/>
  <c r="M139"/>
  <c r="O139"/>
  <c r="K139"/>
  <c r="L139"/>
  <c r="R139"/>
  <c r="P139"/>
  <c r="N139"/>
  <c r="J140"/>
  <c r="F140"/>
  <c r="B140"/>
  <c r="A141"/>
  <c r="H140"/>
  <c r="D140"/>
  <c r="I140"/>
  <c r="G140"/>
  <c r="E140"/>
  <c r="C140"/>
  <c r="G141" l="1"/>
  <c r="C141"/>
  <c r="I141"/>
  <c r="E141"/>
  <c r="F141"/>
  <c r="A142"/>
  <c r="D141"/>
  <c r="J141"/>
  <c r="B141"/>
  <c r="H141"/>
  <c r="R140"/>
  <c r="N140"/>
  <c r="P140"/>
  <c r="L140"/>
  <c r="Q140"/>
  <c r="O140"/>
  <c r="M140"/>
  <c r="K140"/>
  <c r="A143" l="1"/>
  <c r="H142"/>
  <c r="D142"/>
  <c r="J142"/>
  <c r="F142"/>
  <c r="B142"/>
  <c r="C142"/>
  <c r="I142"/>
  <c r="G142"/>
  <c r="E142"/>
  <c r="O141"/>
  <c r="K141"/>
  <c r="Q141"/>
  <c r="M141"/>
  <c r="N141"/>
  <c r="L141"/>
  <c r="R141"/>
  <c r="P141"/>
  <c r="P142" l="1"/>
  <c r="L142"/>
  <c r="R142"/>
  <c r="N142"/>
  <c r="K142"/>
  <c r="Q142"/>
  <c r="O142"/>
  <c r="M142"/>
  <c r="I143"/>
  <c r="E143"/>
  <c r="G143"/>
  <c r="C143"/>
  <c r="H143"/>
  <c r="F143"/>
  <c r="A144"/>
  <c r="D143"/>
  <c r="J143"/>
  <c r="B143"/>
  <c r="Q143" l="1"/>
  <c r="M143"/>
  <c r="O143"/>
  <c r="K143"/>
  <c r="P143"/>
  <c r="N143"/>
  <c r="L143"/>
  <c r="R143"/>
  <c r="J144"/>
  <c r="F144"/>
  <c r="B144"/>
  <c r="A145"/>
  <c r="H144"/>
  <c r="D144"/>
  <c r="E144"/>
  <c r="C144"/>
  <c r="I144"/>
  <c r="G144"/>
  <c r="R144" l="1"/>
  <c r="N144"/>
  <c r="P144"/>
  <c r="L144"/>
  <c r="M144"/>
  <c r="K144"/>
  <c r="Q144"/>
  <c r="O144"/>
  <c r="G145"/>
  <c r="C145"/>
  <c r="I145"/>
  <c r="E145"/>
  <c r="J145"/>
  <c r="B145"/>
  <c r="H145"/>
  <c r="F145"/>
  <c r="D145"/>
  <c r="A146"/>
  <c r="A147" l="1"/>
  <c r="H146"/>
  <c r="D146"/>
  <c r="J146"/>
  <c r="F146"/>
  <c r="B146"/>
  <c r="G146"/>
  <c r="E146"/>
  <c r="C146"/>
  <c r="I146"/>
  <c r="O145"/>
  <c r="K145"/>
  <c r="Q145"/>
  <c r="M145"/>
  <c r="R145"/>
  <c r="P145"/>
  <c r="N145"/>
  <c r="L145"/>
  <c r="P146" l="1"/>
  <c r="L146"/>
  <c r="R146"/>
  <c r="N146"/>
  <c r="O146"/>
  <c r="M146"/>
  <c r="K146"/>
  <c r="Q146"/>
  <c r="I147"/>
  <c r="E147"/>
  <c r="G147"/>
  <c r="C147"/>
  <c r="A148"/>
  <c r="D147"/>
  <c r="J147"/>
  <c r="B147"/>
  <c r="H147"/>
  <c r="F147"/>
  <c r="Q147" l="1"/>
  <c r="M147"/>
  <c r="O147"/>
  <c r="K147"/>
  <c r="L147"/>
  <c r="R147"/>
  <c r="P147"/>
  <c r="N147"/>
  <c r="J148"/>
  <c r="F148"/>
  <c r="B148"/>
  <c r="A149"/>
  <c r="H148"/>
  <c r="D148"/>
  <c r="I148"/>
  <c r="G148"/>
  <c r="E148"/>
  <c r="C148"/>
  <c r="G149" l="1"/>
  <c r="C149"/>
  <c r="I149"/>
  <c r="E149"/>
  <c r="F149"/>
  <c r="A150"/>
  <c r="D149"/>
  <c r="J149"/>
  <c r="B149"/>
  <c r="H149"/>
  <c r="R148"/>
  <c r="N148"/>
  <c r="P148"/>
  <c r="L148"/>
  <c r="Q148"/>
  <c r="O148"/>
  <c r="M148"/>
  <c r="K148"/>
  <c r="A151" l="1"/>
  <c r="H150"/>
  <c r="D150"/>
  <c r="J150"/>
  <c r="F150"/>
  <c r="B150"/>
  <c r="C150"/>
  <c r="I150"/>
  <c r="G150"/>
  <c r="E150"/>
  <c r="O149"/>
  <c r="K149"/>
  <c r="Q149"/>
  <c r="M149"/>
  <c r="N149"/>
  <c r="L149"/>
  <c r="R149"/>
  <c r="P149"/>
  <c r="P150" l="1"/>
  <c r="L150"/>
  <c r="R150"/>
  <c r="N150"/>
  <c r="K150"/>
  <c r="Q150"/>
  <c r="O150"/>
  <c r="M150"/>
  <c r="I151"/>
  <c r="E151"/>
  <c r="G151"/>
  <c r="C151"/>
  <c r="H151"/>
  <c r="F151"/>
  <c r="A152"/>
  <c r="D151"/>
  <c r="J151"/>
  <c r="B151"/>
  <c r="Q151" l="1"/>
  <c r="M151"/>
  <c r="O151"/>
  <c r="K151"/>
  <c r="P151"/>
  <c r="N151"/>
  <c r="L151"/>
  <c r="R151"/>
  <c r="J152"/>
  <c r="F152"/>
  <c r="B152"/>
  <c r="A153"/>
  <c r="H152"/>
  <c r="D152"/>
  <c r="E152"/>
  <c r="C152"/>
  <c r="I152"/>
  <c r="G152"/>
  <c r="G153" l="1"/>
  <c r="C153"/>
  <c r="I153"/>
  <c r="E153"/>
  <c r="J153"/>
  <c r="B153"/>
  <c r="H153"/>
  <c r="F153"/>
  <c r="D153"/>
  <c r="A154"/>
  <c r="R152"/>
  <c r="N152"/>
  <c r="P152"/>
  <c r="L152"/>
  <c r="M152"/>
  <c r="K152"/>
  <c r="Q152"/>
  <c r="O152"/>
  <c r="A155" l="1"/>
  <c r="H154"/>
  <c r="D154"/>
  <c r="J154"/>
  <c r="F154"/>
  <c r="B154"/>
  <c r="G154"/>
  <c r="E154"/>
  <c r="C154"/>
  <c r="I154"/>
  <c r="O153"/>
  <c r="K153"/>
  <c r="Q153"/>
  <c r="M153"/>
  <c r="R153"/>
  <c r="P153"/>
  <c r="N153"/>
  <c r="L153"/>
  <c r="P154" l="1"/>
  <c r="L154"/>
  <c r="R154"/>
  <c r="N154"/>
  <c r="O154"/>
  <c r="M154"/>
  <c r="K154"/>
  <c r="Q154"/>
  <c r="I155"/>
  <c r="E155"/>
  <c r="G155"/>
  <c r="C155"/>
  <c r="A156"/>
  <c r="D155"/>
  <c r="J155"/>
  <c r="B155"/>
  <c r="H155"/>
  <c r="F155"/>
  <c r="Q155" l="1"/>
  <c r="M155"/>
  <c r="O155"/>
  <c r="K155"/>
  <c r="L155"/>
  <c r="R155"/>
  <c r="P155"/>
  <c r="N155"/>
  <c r="J156"/>
  <c r="F156"/>
  <c r="B156"/>
  <c r="A157"/>
  <c r="H156"/>
  <c r="D156"/>
  <c r="I156"/>
  <c r="G156"/>
  <c r="E156"/>
  <c r="C156"/>
  <c r="G157" l="1"/>
  <c r="C157"/>
  <c r="I157"/>
  <c r="E157"/>
  <c r="F157"/>
  <c r="A158"/>
  <c r="D157"/>
  <c r="J157"/>
  <c r="B157"/>
  <c r="H157"/>
  <c r="R156"/>
  <c r="N156"/>
  <c r="P156"/>
  <c r="L156"/>
  <c r="Q156"/>
  <c r="O156"/>
  <c r="M156"/>
  <c r="K156"/>
  <c r="A159" l="1"/>
  <c r="H158"/>
  <c r="D158"/>
  <c r="J158"/>
  <c r="F158"/>
  <c r="B158"/>
  <c r="C158"/>
  <c r="I158"/>
  <c r="G158"/>
  <c r="E158"/>
  <c r="O157"/>
  <c r="K157"/>
  <c r="Q157"/>
  <c r="M157"/>
  <c r="N157"/>
  <c r="L157"/>
  <c r="R157"/>
  <c r="P157"/>
  <c r="P158" l="1"/>
  <c r="L158"/>
  <c r="R158"/>
  <c r="N158"/>
  <c r="K158"/>
  <c r="Q158"/>
  <c r="O158"/>
  <c r="M158"/>
  <c r="I159"/>
  <c r="E159"/>
  <c r="G159"/>
  <c r="C159"/>
  <c r="H159"/>
  <c r="F159"/>
  <c r="A160"/>
  <c r="D159"/>
  <c r="J159"/>
  <c r="B159"/>
  <c r="Q159" l="1"/>
  <c r="M159"/>
  <c r="O159"/>
  <c r="K159"/>
  <c r="P159"/>
  <c r="N159"/>
  <c r="L159"/>
  <c r="R159"/>
  <c r="J160"/>
  <c r="F160"/>
  <c r="B160"/>
  <c r="A161"/>
  <c r="H160"/>
  <c r="D160"/>
  <c r="E160"/>
  <c r="C160"/>
  <c r="I160"/>
  <c r="G160"/>
  <c r="R160" l="1"/>
  <c r="N160"/>
  <c r="P160"/>
  <c r="L160"/>
  <c r="M160"/>
  <c r="K160"/>
  <c r="Q160"/>
  <c r="O160"/>
  <c r="G161"/>
  <c r="C161"/>
  <c r="I161"/>
  <c r="E161"/>
  <c r="J161"/>
  <c r="B161"/>
  <c r="H161"/>
  <c r="F161"/>
  <c r="A162"/>
  <c r="D161"/>
  <c r="O161" l="1"/>
  <c r="K161"/>
  <c r="Q161"/>
  <c r="M161"/>
  <c r="R161"/>
  <c r="P161"/>
  <c r="N161"/>
  <c r="L161"/>
  <c r="A163"/>
  <c r="H162"/>
  <c r="D162"/>
  <c r="J162"/>
  <c r="F162"/>
  <c r="B162"/>
  <c r="G162"/>
  <c r="E162"/>
  <c r="C162"/>
  <c r="I162"/>
  <c r="P162" l="1"/>
  <c r="L162"/>
  <c r="R162"/>
  <c r="N162"/>
  <c r="O162"/>
  <c r="M162"/>
  <c r="K162"/>
  <c r="Q162"/>
  <c r="I163"/>
  <c r="E163"/>
  <c r="G163"/>
  <c r="C163"/>
  <c r="A164"/>
  <c r="D163"/>
  <c r="J163"/>
  <c r="B163"/>
  <c r="H163"/>
  <c r="F163"/>
  <c r="Q163" l="1"/>
  <c r="M163"/>
  <c r="O163"/>
  <c r="K163"/>
  <c r="L163"/>
  <c r="R163"/>
  <c r="P163"/>
  <c r="N163"/>
  <c r="J164"/>
  <c r="F164"/>
  <c r="B164"/>
  <c r="A165"/>
  <c r="H164"/>
  <c r="D164"/>
  <c r="I164"/>
  <c r="G164"/>
  <c r="E164"/>
  <c r="C164"/>
  <c r="R164" l="1"/>
  <c r="N164"/>
  <c r="P164"/>
  <c r="L164"/>
  <c r="Q164"/>
  <c r="O164"/>
  <c r="M164"/>
  <c r="K164"/>
  <c r="G165"/>
  <c r="C165"/>
  <c r="I165"/>
  <c r="E165"/>
  <c r="F165"/>
  <c r="A166"/>
  <c r="D165"/>
  <c r="J165"/>
  <c r="B165"/>
  <c r="H165"/>
  <c r="O165" l="1"/>
  <c r="K165"/>
  <c r="Q165"/>
  <c r="M165"/>
  <c r="N165"/>
  <c r="L165"/>
  <c r="R165"/>
  <c r="P165"/>
  <c r="A167"/>
  <c r="H166"/>
  <c r="D166"/>
  <c r="J166"/>
  <c r="F166"/>
  <c r="B166"/>
  <c r="C166"/>
  <c r="I166"/>
  <c r="G166"/>
  <c r="E166"/>
  <c r="P166" l="1"/>
  <c r="L166"/>
  <c r="R166"/>
  <c r="N166"/>
  <c r="K166"/>
  <c r="Q166"/>
  <c r="O166"/>
  <c r="M166"/>
  <c r="I167"/>
  <c r="E167"/>
  <c r="G167"/>
  <c r="C167"/>
  <c r="H167"/>
  <c r="F167"/>
  <c r="A168"/>
  <c r="D167"/>
  <c r="B167"/>
  <c r="J167"/>
  <c r="J168" l="1"/>
  <c r="F168"/>
  <c r="B168"/>
  <c r="A169"/>
  <c r="H168"/>
  <c r="D168"/>
  <c r="E168"/>
  <c r="C168"/>
  <c r="I168"/>
  <c r="G168"/>
  <c r="Q167"/>
  <c r="M167"/>
  <c r="O167"/>
  <c r="K167"/>
  <c r="P167"/>
  <c r="N167"/>
  <c r="L167"/>
  <c r="R167"/>
  <c r="R168" l="1"/>
  <c r="N168"/>
  <c r="P168"/>
  <c r="L168"/>
  <c r="M168"/>
  <c r="K168"/>
  <c r="Q168"/>
  <c r="O168"/>
  <c r="G169"/>
  <c r="C169"/>
  <c r="I169"/>
  <c r="E169"/>
  <c r="J169"/>
  <c r="B169"/>
  <c r="H169"/>
  <c r="F169"/>
  <c r="A170"/>
  <c r="D169"/>
  <c r="O169" l="1"/>
  <c r="K169"/>
  <c r="Q169"/>
  <c r="M169"/>
  <c r="R169"/>
  <c r="P169"/>
  <c r="N169"/>
  <c r="L169"/>
  <c r="A171"/>
  <c r="H170"/>
  <c r="D170"/>
  <c r="J170"/>
  <c r="F170"/>
  <c r="B170"/>
  <c r="G170"/>
  <c r="E170"/>
  <c r="C170"/>
  <c r="I170"/>
  <c r="P170" l="1"/>
  <c r="L170"/>
  <c r="R170"/>
  <c r="N170"/>
  <c r="O170"/>
  <c r="M170"/>
  <c r="K170"/>
  <c r="Q170"/>
  <c r="I171"/>
  <c r="E171"/>
  <c r="G171"/>
  <c r="C171"/>
  <c r="A172"/>
  <c r="D171"/>
  <c r="J171"/>
  <c r="B171"/>
  <c r="H171"/>
  <c r="F171"/>
  <c r="Q171" l="1"/>
  <c r="M171"/>
  <c r="O171"/>
  <c r="K171"/>
  <c r="L171"/>
  <c r="R171"/>
  <c r="P171"/>
  <c r="N171"/>
  <c r="J172"/>
  <c r="F172"/>
  <c r="B172"/>
  <c r="A173"/>
  <c r="H172"/>
  <c r="D172"/>
  <c r="I172"/>
  <c r="G172"/>
  <c r="E172"/>
  <c r="C172"/>
  <c r="G173" l="1"/>
  <c r="C173"/>
  <c r="I173"/>
  <c r="E173"/>
  <c r="F173"/>
  <c r="A174"/>
  <c r="D173"/>
  <c r="J173"/>
  <c r="B173"/>
  <c r="H173"/>
  <c r="R172"/>
  <c r="N172"/>
  <c r="P172"/>
  <c r="L172"/>
  <c r="Q172"/>
  <c r="O172"/>
  <c r="M172"/>
  <c r="K172"/>
  <c r="A175" l="1"/>
  <c r="H174"/>
  <c r="D174"/>
  <c r="J174"/>
  <c r="F174"/>
  <c r="B174"/>
  <c r="C174"/>
  <c r="I174"/>
  <c r="G174"/>
  <c r="E174"/>
  <c r="O173"/>
  <c r="K173"/>
  <c r="Q173"/>
  <c r="M173"/>
  <c r="N173"/>
  <c r="L173"/>
  <c r="R173"/>
  <c r="P173"/>
  <c r="P174" l="1"/>
  <c r="L174"/>
  <c r="R174"/>
  <c r="N174"/>
  <c r="K174"/>
  <c r="Q174"/>
  <c r="O174"/>
  <c r="M174"/>
  <c r="I175"/>
  <c r="E175"/>
  <c r="G175"/>
  <c r="C175"/>
  <c r="H175"/>
  <c r="F175"/>
  <c r="A176"/>
  <c r="D175"/>
  <c r="J175"/>
  <c r="B175"/>
  <c r="Q175" l="1"/>
  <c r="M175"/>
  <c r="O175"/>
  <c r="K175"/>
  <c r="P175"/>
  <c r="N175"/>
  <c r="L175"/>
  <c r="R175"/>
  <c r="J176"/>
  <c r="F176"/>
  <c r="B176"/>
  <c r="A177"/>
  <c r="H176"/>
  <c r="D176"/>
  <c r="E176"/>
  <c r="C176"/>
  <c r="I176"/>
  <c r="G176"/>
  <c r="R176" l="1"/>
  <c r="N176"/>
  <c r="P176"/>
  <c r="L176"/>
  <c r="M176"/>
  <c r="K176"/>
  <c r="Q176"/>
  <c r="O176"/>
  <c r="G177"/>
  <c r="C177"/>
  <c r="I177"/>
  <c r="E177"/>
  <c r="J177"/>
  <c r="B177"/>
  <c r="H177"/>
  <c r="F177"/>
  <c r="D177"/>
  <c r="A178"/>
  <c r="A179" l="1"/>
  <c r="H178"/>
  <c r="D178"/>
  <c r="J178"/>
  <c r="F178"/>
  <c r="B178"/>
  <c r="G178"/>
  <c r="E178"/>
  <c r="C178"/>
  <c r="I178"/>
  <c r="O177"/>
  <c r="K177"/>
  <c r="Q177"/>
  <c r="M177"/>
  <c r="R177"/>
  <c r="P177"/>
  <c r="N177"/>
  <c r="L177"/>
  <c r="P178" l="1"/>
  <c r="L178"/>
  <c r="R178"/>
  <c r="N178"/>
  <c r="O178"/>
  <c r="M178"/>
  <c r="K178"/>
  <c r="Q178"/>
  <c r="I179"/>
  <c r="E179"/>
  <c r="G179"/>
  <c r="C179"/>
  <c r="A180"/>
  <c r="D179"/>
  <c r="J179"/>
  <c r="B179"/>
  <c r="H179"/>
  <c r="F179"/>
  <c r="Q179" l="1"/>
  <c r="M179"/>
  <c r="O179"/>
  <c r="K179"/>
  <c r="L179"/>
  <c r="R179"/>
  <c r="P179"/>
  <c r="N179"/>
  <c r="J180"/>
  <c r="F180"/>
  <c r="B180"/>
  <c r="A181"/>
  <c r="H180"/>
  <c r="D180"/>
  <c r="I180"/>
  <c r="G180"/>
  <c r="E180"/>
  <c r="C180"/>
  <c r="G181" l="1"/>
  <c r="C181"/>
  <c r="I181"/>
  <c r="E181"/>
  <c r="F181"/>
  <c r="A182"/>
  <c r="D181"/>
  <c r="J181"/>
  <c r="B181"/>
  <c r="H181"/>
  <c r="R180"/>
  <c r="N180"/>
  <c r="P180"/>
  <c r="L180"/>
  <c r="Q180"/>
  <c r="O180"/>
  <c r="M180"/>
  <c r="K180"/>
  <c r="A183" l="1"/>
  <c r="H182"/>
  <c r="D182"/>
  <c r="J182"/>
  <c r="F182"/>
  <c r="B182"/>
  <c r="C182"/>
  <c r="I182"/>
  <c r="G182"/>
  <c r="E182"/>
  <c r="O181"/>
  <c r="K181"/>
  <c r="Q181"/>
  <c r="M181"/>
  <c r="N181"/>
  <c r="L181"/>
  <c r="R181"/>
  <c r="P181"/>
  <c r="P182" l="1"/>
  <c r="L182"/>
  <c r="R182"/>
  <c r="N182"/>
  <c r="K182"/>
  <c r="Q182"/>
  <c r="O182"/>
  <c r="M182"/>
  <c r="I183"/>
  <c r="E183"/>
  <c r="G183"/>
  <c r="C183"/>
  <c r="H183"/>
  <c r="F183"/>
  <c r="A184"/>
  <c r="D183"/>
  <c r="J183"/>
  <c r="B183"/>
  <c r="J184" l="1"/>
  <c r="F184"/>
  <c r="B184"/>
  <c r="A185"/>
  <c r="H184"/>
  <c r="D184"/>
  <c r="E184"/>
  <c r="C184"/>
  <c r="I184"/>
  <c r="G184"/>
  <c r="Q183"/>
  <c r="M183"/>
  <c r="O183"/>
  <c r="K183"/>
  <c r="P183"/>
  <c r="N183"/>
  <c r="L183"/>
  <c r="R183"/>
  <c r="G185" l="1"/>
  <c r="C185"/>
  <c r="I185"/>
  <c r="E185"/>
  <c r="J185"/>
  <c r="B185"/>
  <c r="H185"/>
  <c r="F185"/>
  <c r="D185"/>
  <c r="A186"/>
  <c r="R184"/>
  <c r="N184"/>
  <c r="P184"/>
  <c r="L184"/>
  <c r="M184"/>
  <c r="K184"/>
  <c r="Q184"/>
  <c r="O184"/>
  <c r="A187" l="1"/>
  <c r="H186"/>
  <c r="D186"/>
  <c r="J186"/>
  <c r="F186"/>
  <c r="B186"/>
  <c r="G186"/>
  <c r="E186"/>
  <c r="C186"/>
  <c r="I186"/>
  <c r="O185"/>
  <c r="K185"/>
  <c r="Q185"/>
  <c r="M185"/>
  <c r="R185"/>
  <c r="P185"/>
  <c r="N185"/>
  <c r="L185"/>
  <c r="P186" l="1"/>
  <c r="L186"/>
  <c r="R186"/>
  <c r="N186"/>
  <c r="O186"/>
  <c r="M186"/>
  <c r="K186"/>
  <c r="Q186"/>
  <c r="I187"/>
  <c r="E187"/>
  <c r="G187"/>
  <c r="C187"/>
  <c r="A188"/>
  <c r="D187"/>
  <c r="J187"/>
  <c r="B187"/>
  <c r="H187"/>
  <c r="F187"/>
  <c r="Q187" l="1"/>
  <c r="M187"/>
  <c r="O187"/>
  <c r="K187"/>
  <c r="L187"/>
  <c r="R187"/>
  <c r="P187"/>
  <c r="N187"/>
  <c r="J188"/>
  <c r="F188"/>
  <c r="B188"/>
  <c r="A189"/>
  <c r="H188"/>
  <c r="D188"/>
  <c r="I188"/>
  <c r="G188"/>
  <c r="E188"/>
  <c r="C188"/>
  <c r="G189" l="1"/>
  <c r="C189"/>
  <c r="I189"/>
  <c r="E189"/>
  <c r="F189"/>
  <c r="A190"/>
  <c r="D189"/>
  <c r="J189"/>
  <c r="B189"/>
  <c r="H189"/>
  <c r="R188"/>
  <c r="N188"/>
  <c r="P188"/>
  <c r="L188"/>
  <c r="Q188"/>
  <c r="O188"/>
  <c r="M188"/>
  <c r="K188"/>
  <c r="A191" l="1"/>
  <c r="H190"/>
  <c r="D190"/>
  <c r="J190"/>
  <c r="F190"/>
  <c r="B190"/>
  <c r="C190"/>
  <c r="I190"/>
  <c r="G190"/>
  <c r="E190"/>
  <c r="O189"/>
  <c r="K189"/>
  <c r="Q189"/>
  <c r="M189"/>
  <c r="N189"/>
  <c r="L189"/>
  <c r="R189"/>
  <c r="P189"/>
  <c r="P190" l="1"/>
  <c r="L190"/>
  <c r="R190"/>
  <c r="N190"/>
  <c r="K190"/>
  <c r="Q190"/>
  <c r="O190"/>
  <c r="M190"/>
  <c r="I191"/>
  <c r="E191"/>
  <c r="G191"/>
  <c r="C191"/>
  <c r="H191"/>
  <c r="F191"/>
  <c r="A192"/>
  <c r="D191"/>
  <c r="J191"/>
  <c r="B191"/>
  <c r="Q191" l="1"/>
  <c r="M191"/>
  <c r="O191"/>
  <c r="K191"/>
  <c r="P191"/>
  <c r="N191"/>
  <c r="L191"/>
  <c r="R191"/>
  <c r="J192"/>
  <c r="F192"/>
  <c r="B192"/>
  <c r="A193"/>
  <c r="H192"/>
  <c r="D192"/>
  <c r="E192"/>
  <c r="C192"/>
  <c r="I192"/>
  <c r="G192"/>
  <c r="R192" l="1"/>
  <c r="N192"/>
  <c r="P192"/>
  <c r="L192"/>
  <c r="M192"/>
  <c r="K192"/>
  <c r="Q192"/>
  <c r="O192"/>
  <c r="G193"/>
  <c r="C193"/>
  <c r="I193"/>
  <c r="E193"/>
  <c r="J193"/>
  <c r="B193"/>
  <c r="H193"/>
  <c r="F193"/>
  <c r="A194"/>
  <c r="D193"/>
  <c r="O193" l="1"/>
  <c r="K193"/>
  <c r="Q193"/>
  <c r="M193"/>
  <c r="R193"/>
  <c r="P193"/>
  <c r="N193"/>
  <c r="L193"/>
  <c r="A195"/>
  <c r="H194"/>
  <c r="D194"/>
  <c r="J194"/>
  <c r="F194"/>
  <c r="B194"/>
  <c r="G194"/>
  <c r="E194"/>
  <c r="C194"/>
  <c r="I194"/>
  <c r="P194" l="1"/>
  <c r="L194"/>
  <c r="R194"/>
  <c r="N194"/>
  <c r="O194"/>
  <c r="M194"/>
  <c r="K194"/>
  <c r="Q194"/>
  <c r="I195"/>
  <c r="E195"/>
  <c r="G195"/>
  <c r="C195"/>
  <c r="A196"/>
  <c r="D195"/>
  <c r="J195"/>
  <c r="B195"/>
  <c r="H195"/>
  <c r="F195"/>
  <c r="Q195" l="1"/>
  <c r="M195"/>
  <c r="O195"/>
  <c r="K195"/>
  <c r="L195"/>
  <c r="R195"/>
  <c r="P195"/>
  <c r="N195"/>
  <c r="J196"/>
  <c r="F196"/>
  <c r="B196"/>
  <c r="A197"/>
  <c r="H196"/>
  <c r="D196"/>
  <c r="I196"/>
  <c r="G196"/>
  <c r="E196"/>
  <c r="C196"/>
  <c r="G197" l="1"/>
  <c r="C197"/>
  <c r="J197"/>
  <c r="F197"/>
  <c r="I197"/>
  <c r="E197"/>
  <c r="H197"/>
  <c r="A198"/>
  <c r="D197"/>
  <c r="B197"/>
  <c r="R196"/>
  <c r="N196"/>
  <c r="P196"/>
  <c r="L196"/>
  <c r="Q196"/>
  <c r="O196"/>
  <c r="M196"/>
  <c r="K196"/>
  <c r="A199" l="1"/>
  <c r="H198"/>
  <c r="D198"/>
  <c r="G198"/>
  <c r="C198"/>
  <c r="J198"/>
  <c r="F198"/>
  <c r="B198"/>
  <c r="E198"/>
  <c r="I198"/>
  <c r="O197"/>
  <c r="K197"/>
  <c r="R197"/>
  <c r="N197"/>
  <c r="Q197"/>
  <c r="M197"/>
  <c r="P197"/>
  <c r="L197"/>
  <c r="P198" l="1"/>
  <c r="L198"/>
  <c r="O198"/>
  <c r="K198"/>
  <c r="R198"/>
  <c r="N198"/>
  <c r="Q198"/>
  <c r="M198"/>
  <c r="I199"/>
  <c r="E199"/>
  <c r="A200"/>
  <c r="H199"/>
  <c r="D199"/>
  <c r="G199"/>
  <c r="C199"/>
  <c r="B199"/>
  <c r="J199"/>
  <c r="F199"/>
  <c r="Q199" l="1"/>
  <c r="M199"/>
  <c r="P199"/>
  <c r="L199"/>
  <c r="O199"/>
  <c r="K199"/>
  <c r="R199"/>
  <c r="N199"/>
  <c r="J200"/>
  <c r="F200"/>
  <c r="B200"/>
  <c r="I200"/>
  <c r="E200"/>
  <c r="A201"/>
  <c r="H200"/>
  <c r="D200"/>
  <c r="G200"/>
  <c r="C200"/>
  <c r="G201" l="1"/>
  <c r="C201"/>
  <c r="J201"/>
  <c r="F201"/>
  <c r="B201"/>
  <c r="I201"/>
  <c r="E201"/>
  <c r="H201"/>
  <c r="A202"/>
  <c r="D201"/>
  <c r="R200"/>
  <c r="N200"/>
  <c r="Q200"/>
  <c r="M200"/>
  <c r="P200"/>
  <c r="L200"/>
  <c r="O200"/>
  <c r="K200"/>
  <c r="O201" l="1"/>
  <c r="K201"/>
  <c r="R201"/>
  <c r="N201"/>
  <c r="Q201"/>
  <c r="M201"/>
  <c r="L201"/>
  <c r="P201"/>
  <c r="A203"/>
  <c r="H202"/>
  <c r="D202"/>
  <c r="G202"/>
  <c r="C202"/>
  <c r="J202"/>
  <c r="F202"/>
  <c r="B202"/>
  <c r="I202"/>
  <c r="E202"/>
  <c r="P202" l="1"/>
  <c r="L202"/>
  <c r="O202"/>
  <c r="K202"/>
  <c r="R202"/>
  <c r="N202"/>
  <c r="Q202"/>
  <c r="M202"/>
  <c r="I203"/>
  <c r="E203"/>
  <c r="A204"/>
  <c r="H203"/>
  <c r="D203"/>
  <c r="G203"/>
  <c r="C203"/>
  <c r="F203"/>
  <c r="B203"/>
  <c r="J203"/>
  <c r="Q203" l="1"/>
  <c r="M203"/>
  <c r="P203"/>
  <c r="L203"/>
  <c r="O203"/>
  <c r="K203"/>
  <c r="R203"/>
  <c r="N203"/>
  <c r="J204"/>
  <c r="F204"/>
  <c r="B204"/>
  <c r="I204"/>
  <c r="E204"/>
  <c r="A205"/>
  <c r="H204"/>
  <c r="D204"/>
  <c r="C204"/>
  <c r="G204"/>
  <c r="G205" l="1"/>
  <c r="C205"/>
  <c r="J205"/>
  <c r="F205"/>
  <c r="B205"/>
  <c r="I205"/>
  <c r="E205"/>
  <c r="H205"/>
  <c r="A206"/>
  <c r="D205"/>
  <c r="R204"/>
  <c r="N204"/>
  <c r="Q204"/>
  <c r="M204"/>
  <c r="P204"/>
  <c r="L204"/>
  <c r="O204"/>
  <c r="K204"/>
  <c r="A207" l="1"/>
  <c r="H206"/>
  <c r="D206"/>
  <c r="G206"/>
  <c r="C206"/>
  <c r="J206"/>
  <c r="F206"/>
  <c r="B206"/>
  <c r="I206"/>
  <c r="E206"/>
  <c r="O205"/>
  <c r="K205"/>
  <c r="R205"/>
  <c r="N205"/>
  <c r="Q205"/>
  <c r="M205"/>
  <c r="P205"/>
  <c r="L205"/>
  <c r="P206" l="1"/>
  <c r="L206"/>
  <c r="O206"/>
  <c r="K206"/>
  <c r="R206"/>
  <c r="N206"/>
  <c r="M206"/>
  <c r="Q206"/>
  <c r="I207"/>
  <c r="E207"/>
  <c r="A208"/>
  <c r="H207"/>
  <c r="D207"/>
  <c r="G207"/>
  <c r="C207"/>
  <c r="J207"/>
  <c r="F207"/>
  <c r="B207"/>
  <c r="J208" l="1"/>
  <c r="F208"/>
  <c r="B208"/>
  <c r="I208"/>
  <c r="E208"/>
  <c r="A209"/>
  <c r="H208"/>
  <c r="D208"/>
  <c r="G208"/>
  <c r="C208"/>
  <c r="Q207"/>
  <c r="M207"/>
  <c r="P207"/>
  <c r="L207"/>
  <c r="O207"/>
  <c r="K207"/>
  <c r="R207"/>
  <c r="N207"/>
  <c r="R208" l="1"/>
  <c r="N208"/>
  <c r="Q208"/>
  <c r="M208"/>
  <c r="P208"/>
  <c r="L208"/>
  <c r="O208"/>
  <c r="K208"/>
  <c r="G209"/>
  <c r="C209"/>
  <c r="J209"/>
  <c r="F209"/>
  <c r="B209"/>
  <c r="I209"/>
  <c r="E209"/>
  <c r="A210"/>
  <c r="D209"/>
  <c r="H209"/>
  <c r="A211" l="1"/>
  <c r="H210"/>
  <c r="D210"/>
  <c r="G210"/>
  <c r="C210"/>
  <c r="J210"/>
  <c r="F210"/>
  <c r="B210"/>
  <c r="I210"/>
  <c r="E210"/>
  <c r="O209"/>
  <c r="K209"/>
  <c r="R209"/>
  <c r="N209"/>
  <c r="Q209"/>
  <c r="M209"/>
  <c r="P209"/>
  <c r="L209"/>
  <c r="P210" l="1"/>
  <c r="L210"/>
  <c r="O210"/>
  <c r="K210"/>
  <c r="R210"/>
  <c r="N210"/>
  <c r="Q210"/>
  <c r="M210"/>
  <c r="I211"/>
  <c r="E211"/>
  <c r="A212"/>
  <c r="H211"/>
  <c r="D211"/>
  <c r="G211"/>
  <c r="C211"/>
  <c r="J211"/>
  <c r="F211"/>
  <c r="B211"/>
  <c r="Q211" l="1"/>
  <c r="M211"/>
  <c r="P211"/>
  <c r="L211"/>
  <c r="O211"/>
  <c r="K211"/>
  <c r="N211"/>
  <c r="R211"/>
  <c r="J212"/>
  <c r="F212"/>
  <c r="B212"/>
  <c r="I212"/>
  <c r="E212"/>
  <c r="A213"/>
  <c r="H212"/>
  <c r="D212"/>
  <c r="G212"/>
  <c r="C212"/>
  <c r="R212" l="1"/>
  <c r="N212"/>
  <c r="Q212"/>
  <c r="M212"/>
  <c r="P212"/>
  <c r="L212"/>
  <c r="K212"/>
  <c r="O212"/>
  <c r="G213"/>
  <c r="C213"/>
  <c r="J213"/>
  <c r="F213"/>
  <c r="B213"/>
  <c r="I213"/>
  <c r="E213"/>
  <c r="H213"/>
  <c r="A214"/>
  <c r="D213"/>
  <c r="O213" l="1"/>
  <c r="K213"/>
  <c r="R213"/>
  <c r="N213"/>
  <c r="Q213"/>
  <c r="M213"/>
  <c r="P213"/>
  <c r="L213"/>
  <c r="A215"/>
  <c r="H214"/>
  <c r="D214"/>
  <c r="G214"/>
  <c r="C214"/>
  <c r="J214"/>
  <c r="F214"/>
  <c r="B214"/>
  <c r="E214"/>
  <c r="I214"/>
  <c r="P214" l="1"/>
  <c r="L214"/>
  <c r="O214"/>
  <c r="K214"/>
  <c r="R214"/>
  <c r="N214"/>
  <c r="Q214"/>
  <c r="M214"/>
  <c r="I215"/>
  <c r="E215"/>
  <c r="A216"/>
  <c r="H215"/>
  <c r="D215"/>
  <c r="G215"/>
  <c r="C215"/>
  <c r="B215"/>
  <c r="J215"/>
  <c r="F215"/>
  <c r="Q215" l="1"/>
  <c r="M215"/>
  <c r="P215"/>
  <c r="L215"/>
  <c r="O215"/>
  <c r="K215"/>
  <c r="R215"/>
  <c r="N215"/>
  <c r="J216"/>
  <c r="F216"/>
  <c r="B216"/>
  <c r="I216"/>
  <c r="E216"/>
  <c r="A217"/>
  <c r="H216"/>
  <c r="D216"/>
  <c r="G216"/>
  <c r="C216"/>
  <c r="R216" l="1"/>
  <c r="N216"/>
  <c r="Q216"/>
  <c r="M216"/>
  <c r="P216"/>
  <c r="L216"/>
  <c r="O216"/>
  <c r="K216"/>
  <c r="G217"/>
  <c r="C217"/>
  <c r="J217"/>
  <c r="F217"/>
  <c r="B217"/>
  <c r="I217"/>
  <c r="E217"/>
  <c r="H217"/>
  <c r="A218"/>
  <c r="D217"/>
  <c r="O217" l="1"/>
  <c r="K217"/>
  <c r="R217"/>
  <c r="N217"/>
  <c r="Q217"/>
  <c r="M217"/>
  <c r="L217"/>
  <c r="P217"/>
  <c r="A219"/>
  <c r="H218"/>
  <c r="D218"/>
  <c r="G218"/>
  <c r="C218"/>
  <c r="J218"/>
  <c r="F218"/>
  <c r="B218"/>
  <c r="I218"/>
  <c r="E218"/>
  <c r="P218" l="1"/>
  <c r="L218"/>
  <c r="O218"/>
  <c r="K218"/>
  <c r="R218"/>
  <c r="N218"/>
  <c r="Q218"/>
  <c r="M218"/>
  <c r="I219"/>
  <c r="E219"/>
  <c r="A220"/>
  <c r="H219"/>
  <c r="D219"/>
  <c r="G219"/>
  <c r="C219"/>
  <c r="F219"/>
  <c r="B219"/>
  <c r="J219"/>
  <c r="Q219" l="1"/>
  <c r="M219"/>
  <c r="P219"/>
  <c r="L219"/>
  <c r="O219"/>
  <c r="K219"/>
  <c r="R219"/>
  <c r="N219"/>
  <c r="J220"/>
  <c r="F220"/>
  <c r="B220"/>
  <c r="I220"/>
  <c r="E220"/>
  <c r="A221"/>
  <c r="H220"/>
  <c r="D220"/>
  <c r="C220"/>
  <c r="G220"/>
  <c r="G221" l="1"/>
  <c r="C221"/>
  <c r="J221"/>
  <c r="F221"/>
  <c r="B221"/>
  <c r="I221"/>
  <c r="E221"/>
  <c r="H221"/>
  <c r="D221"/>
  <c r="A222"/>
  <c r="R220"/>
  <c r="N220"/>
  <c r="Q220"/>
  <c r="M220"/>
  <c r="P220"/>
  <c r="L220"/>
  <c r="O220"/>
  <c r="K220"/>
  <c r="A223" l="1"/>
  <c r="H222"/>
  <c r="D222"/>
  <c r="G222"/>
  <c r="C222"/>
  <c r="J222"/>
  <c r="F222"/>
  <c r="B222"/>
  <c r="I222"/>
  <c r="E222"/>
  <c r="O221"/>
  <c r="K221"/>
  <c r="R221"/>
  <c r="N221"/>
  <c r="Q221"/>
  <c r="M221"/>
  <c r="P221"/>
  <c r="L221"/>
  <c r="P222" l="1"/>
  <c r="L222"/>
  <c r="O222"/>
  <c r="K222"/>
  <c r="R222"/>
  <c r="N222"/>
  <c r="M222"/>
  <c r="Q222"/>
  <c r="I223"/>
  <c r="E223"/>
  <c r="A224"/>
  <c r="H223"/>
  <c r="D223"/>
  <c r="G223"/>
  <c r="C223"/>
  <c r="J223"/>
  <c r="F223"/>
  <c r="B223"/>
  <c r="Q223" l="1"/>
  <c r="M223"/>
  <c r="P223"/>
  <c r="L223"/>
  <c r="O223"/>
  <c r="K223"/>
  <c r="R223"/>
  <c r="N223"/>
  <c r="J224"/>
  <c r="F224"/>
  <c r="B224"/>
  <c r="I224"/>
  <c r="E224"/>
  <c r="A225"/>
  <c r="H224"/>
  <c r="D224"/>
  <c r="G224"/>
  <c r="C224"/>
  <c r="G225" l="1"/>
  <c r="C225"/>
  <c r="J225"/>
  <c r="F225"/>
  <c r="B225"/>
  <c r="I225"/>
  <c r="E225"/>
  <c r="A226"/>
  <c r="D225"/>
  <c r="H225"/>
  <c r="R224"/>
  <c r="N224"/>
  <c r="Q224"/>
  <c r="M224"/>
  <c r="P224"/>
  <c r="L224"/>
  <c r="O224"/>
  <c r="K224"/>
  <c r="A227" l="1"/>
  <c r="H226"/>
  <c r="D226"/>
  <c r="G226"/>
  <c r="C226"/>
  <c r="J226"/>
  <c r="F226"/>
  <c r="B226"/>
  <c r="I226"/>
  <c r="E226"/>
  <c r="O225"/>
  <c r="K225"/>
  <c r="R225"/>
  <c r="N225"/>
  <c r="Q225"/>
  <c r="M225"/>
  <c r="P225"/>
  <c r="L225"/>
  <c r="P226" l="1"/>
  <c r="L226"/>
  <c r="O226"/>
  <c r="K226"/>
  <c r="R226"/>
  <c r="N226"/>
  <c r="Q226"/>
  <c r="M226"/>
  <c r="I227"/>
  <c r="E227"/>
  <c r="A228"/>
  <c r="H227"/>
  <c r="D227"/>
  <c r="G227"/>
  <c r="C227"/>
  <c r="J227"/>
  <c r="F227"/>
  <c r="B227"/>
  <c r="Q227" l="1"/>
  <c r="M227"/>
  <c r="P227"/>
  <c r="L227"/>
  <c r="O227"/>
  <c r="K227"/>
  <c r="N227"/>
  <c r="R227"/>
  <c r="J228"/>
  <c r="F228"/>
  <c r="B228"/>
  <c r="I228"/>
  <c r="E228"/>
  <c r="A229"/>
  <c r="H228"/>
  <c r="D228"/>
  <c r="G228"/>
  <c r="C228"/>
  <c r="R228" l="1"/>
  <c r="N228"/>
  <c r="Q228"/>
  <c r="M228"/>
  <c r="P228"/>
  <c r="L228"/>
  <c r="K228"/>
  <c r="O228"/>
  <c r="G229"/>
  <c r="C229"/>
  <c r="J229"/>
  <c r="F229"/>
  <c r="B229"/>
  <c r="I229"/>
  <c r="E229"/>
  <c r="H229"/>
  <c r="A230"/>
  <c r="D229"/>
  <c r="O229" l="1"/>
  <c r="K229"/>
  <c r="R229"/>
  <c r="N229"/>
  <c r="Q229"/>
  <c r="M229"/>
  <c r="P229"/>
  <c r="L229"/>
  <c r="A231"/>
  <c r="H230"/>
  <c r="D230"/>
  <c r="G230"/>
  <c r="C230"/>
  <c r="J230"/>
  <c r="F230"/>
  <c r="B230"/>
  <c r="E230"/>
  <c r="I230"/>
  <c r="P230" l="1"/>
  <c r="L230"/>
  <c r="O230"/>
  <c r="K230"/>
  <c r="R230"/>
  <c r="N230"/>
  <c r="Q230"/>
  <c r="M230"/>
  <c r="I231"/>
  <c r="E231"/>
  <c r="A232"/>
  <c r="H231"/>
  <c r="D231"/>
  <c r="G231"/>
  <c r="C231"/>
  <c r="B231"/>
  <c r="J231"/>
  <c r="F231"/>
  <c r="Q231" l="1"/>
  <c r="M231"/>
  <c r="P231"/>
  <c r="L231"/>
  <c r="O231"/>
  <c r="K231"/>
  <c r="R231"/>
  <c r="N231"/>
  <c r="J232"/>
  <c r="F232"/>
  <c r="B232"/>
  <c r="I232"/>
  <c r="E232"/>
  <c r="A233"/>
  <c r="H232"/>
  <c r="D232"/>
  <c r="G232"/>
  <c r="C232"/>
  <c r="R232" l="1"/>
  <c r="N232"/>
  <c r="Q232"/>
  <c r="M232"/>
  <c r="P232"/>
  <c r="L232"/>
  <c r="O232"/>
  <c r="K232"/>
  <c r="G233"/>
  <c r="C233"/>
  <c r="J233"/>
  <c r="F233"/>
  <c r="B233"/>
  <c r="I233"/>
  <c r="E233"/>
  <c r="H233"/>
  <c r="A234"/>
  <c r="D233"/>
  <c r="O233" l="1"/>
  <c r="K233"/>
  <c r="R233"/>
  <c r="N233"/>
  <c r="Q233"/>
  <c r="M233"/>
  <c r="L233"/>
  <c r="P233"/>
  <c r="A235"/>
  <c r="H234"/>
  <c r="D234"/>
  <c r="G234"/>
  <c r="C234"/>
  <c r="J234"/>
  <c r="F234"/>
  <c r="B234"/>
  <c r="I234"/>
  <c r="E234"/>
  <c r="P234" l="1"/>
  <c r="L234"/>
  <c r="O234"/>
  <c r="K234"/>
  <c r="R234"/>
  <c r="N234"/>
  <c r="Q234"/>
  <c r="M234"/>
  <c r="I235"/>
  <c r="E235"/>
  <c r="A236"/>
  <c r="H235"/>
  <c r="D235"/>
  <c r="G235"/>
  <c r="C235"/>
  <c r="F235"/>
  <c r="B235"/>
  <c r="J235"/>
  <c r="Q235" l="1"/>
  <c r="M235"/>
  <c r="P235"/>
  <c r="L235"/>
  <c r="O235"/>
  <c r="K235"/>
  <c r="R235"/>
  <c r="N235"/>
  <c r="J236"/>
  <c r="F236"/>
  <c r="B236"/>
  <c r="I236"/>
  <c r="E236"/>
  <c r="A237"/>
  <c r="H236"/>
  <c r="D236"/>
  <c r="C236"/>
  <c r="G236"/>
  <c r="G237" l="1"/>
  <c r="C237"/>
  <c r="J237"/>
  <c r="F237"/>
  <c r="B237"/>
  <c r="I237"/>
  <c r="E237"/>
  <c r="H237"/>
  <c r="A238"/>
  <c r="D237"/>
  <c r="R236"/>
  <c r="N236"/>
  <c r="Q236"/>
  <c r="M236"/>
  <c r="P236"/>
  <c r="L236"/>
  <c r="O236"/>
  <c r="K236"/>
  <c r="O237" l="1"/>
  <c r="K237"/>
  <c r="R237"/>
  <c r="N237"/>
  <c r="Q237"/>
  <c r="M237"/>
  <c r="P237"/>
  <c r="L237"/>
  <c r="A239"/>
  <c r="H238"/>
  <c r="D238"/>
  <c r="G238"/>
  <c r="C238"/>
  <c r="J238"/>
  <c r="F238"/>
  <c r="B238"/>
  <c r="I238"/>
  <c r="E238"/>
  <c r="P238" l="1"/>
  <c r="L238"/>
  <c r="O238"/>
  <c r="K238"/>
  <c r="R238"/>
  <c r="N238"/>
  <c r="M238"/>
  <c r="Q238"/>
  <c r="I239"/>
  <c r="E239"/>
  <c r="A240"/>
  <c r="H239"/>
  <c r="D239"/>
  <c r="G239"/>
  <c r="C239"/>
  <c r="J239"/>
  <c r="F239"/>
  <c r="B239"/>
  <c r="Q239" l="1"/>
  <c r="M239"/>
  <c r="P239"/>
  <c r="L239"/>
  <c r="O239"/>
  <c r="K239"/>
  <c r="R239"/>
  <c r="N239"/>
  <c r="J240"/>
  <c r="F240"/>
  <c r="B240"/>
  <c r="I240"/>
  <c r="E240"/>
  <c r="A241"/>
  <c r="H240"/>
  <c r="D240"/>
  <c r="G240"/>
  <c r="C240"/>
  <c r="R240" l="1"/>
  <c r="N240"/>
  <c r="Q240"/>
  <c r="M240"/>
  <c r="P240"/>
  <c r="L240"/>
  <c r="O240"/>
  <c r="K240"/>
  <c r="G241"/>
  <c r="C241"/>
  <c r="J241"/>
  <c r="F241"/>
  <c r="B241"/>
  <c r="I241"/>
  <c r="E241"/>
  <c r="A242"/>
  <c r="D241"/>
  <c r="H241"/>
  <c r="A243" l="1"/>
  <c r="H242"/>
  <c r="D242"/>
  <c r="G242"/>
  <c r="C242"/>
  <c r="J242"/>
  <c r="F242"/>
  <c r="B242"/>
  <c r="I242"/>
  <c r="E242"/>
  <c r="O241"/>
  <c r="K241"/>
  <c r="R241"/>
  <c r="N241"/>
  <c r="Q241"/>
  <c r="M241"/>
  <c r="P241"/>
  <c r="L241"/>
  <c r="P242" l="1"/>
  <c r="L242"/>
  <c r="O242"/>
  <c r="K242"/>
  <c r="R242"/>
  <c r="N242"/>
  <c r="Q242"/>
  <c r="M242"/>
  <c r="A244"/>
  <c r="I243"/>
  <c r="E243"/>
  <c r="H243"/>
  <c r="D243"/>
  <c r="G243"/>
  <c r="C243"/>
  <c r="J243"/>
  <c r="F243"/>
  <c r="B243"/>
  <c r="P243" l="1"/>
  <c r="R243"/>
  <c r="M243"/>
  <c r="Q243"/>
  <c r="L243"/>
  <c r="O243"/>
  <c r="K243"/>
  <c r="N243"/>
  <c r="I244"/>
  <c r="E244"/>
  <c r="G244"/>
  <c r="C244"/>
  <c r="F244"/>
  <c r="A245"/>
  <c r="D244"/>
  <c r="J244"/>
  <c r="B244"/>
  <c r="H244"/>
  <c r="Q244" l="1"/>
  <c r="M244"/>
  <c r="O244"/>
  <c r="K244"/>
  <c r="N244"/>
  <c r="L244"/>
  <c r="R244"/>
  <c r="P244"/>
  <c r="J245"/>
  <c r="F245"/>
  <c r="B245"/>
  <c r="A246"/>
  <c r="H245"/>
  <c r="D245"/>
  <c r="C245"/>
  <c r="I245"/>
  <c r="G245"/>
  <c r="E245"/>
  <c r="G246" l="1"/>
  <c r="C246"/>
  <c r="I246"/>
  <c r="E246"/>
  <c r="H246"/>
  <c r="F246"/>
  <c r="A247"/>
  <c r="D246"/>
  <c r="J246"/>
  <c r="B246"/>
  <c r="R245"/>
  <c r="N245"/>
  <c r="P245"/>
  <c r="L245"/>
  <c r="K245"/>
  <c r="Q245"/>
  <c r="O245"/>
  <c r="M245"/>
  <c r="A248" l="1"/>
  <c r="H247"/>
  <c r="D247"/>
  <c r="J247"/>
  <c r="F247"/>
  <c r="B247"/>
  <c r="E247"/>
  <c r="C247"/>
  <c r="I247"/>
  <c r="G247"/>
  <c r="O246"/>
  <c r="K246"/>
  <c r="Q246"/>
  <c r="M246"/>
  <c r="P246"/>
  <c r="N246"/>
  <c r="L246"/>
  <c r="R246"/>
  <c r="P247" l="1"/>
  <c r="L247"/>
  <c r="R247"/>
  <c r="N247"/>
  <c r="M247"/>
  <c r="K247"/>
  <c r="Q247"/>
  <c r="O247"/>
  <c r="I248"/>
  <c r="E248"/>
  <c r="G248"/>
  <c r="C248"/>
  <c r="J248"/>
  <c r="B248"/>
  <c r="H248"/>
  <c r="F248"/>
  <c r="D248"/>
  <c r="A249"/>
  <c r="Q248" l="1"/>
  <c r="M248"/>
  <c r="O248"/>
  <c r="K248"/>
  <c r="R248"/>
  <c r="P248"/>
  <c r="N248"/>
  <c r="L248"/>
  <c r="J249"/>
  <c r="F249"/>
  <c r="B249"/>
  <c r="A250"/>
  <c r="H249"/>
  <c r="D249"/>
  <c r="G249"/>
  <c r="E249"/>
  <c r="C249"/>
  <c r="I249"/>
  <c r="G250" l="1"/>
  <c r="C250"/>
  <c r="I250"/>
  <c r="E250"/>
  <c r="A251"/>
  <c r="D250"/>
  <c r="J250"/>
  <c r="B250"/>
  <c r="H250"/>
  <c r="F250"/>
  <c r="R249"/>
  <c r="N249"/>
  <c r="P249"/>
  <c r="L249"/>
  <c r="O249"/>
  <c r="M249"/>
  <c r="K249"/>
  <c r="Q249"/>
  <c r="O250" l="1"/>
  <c r="K250"/>
  <c r="Q250"/>
  <c r="M250"/>
  <c r="L250"/>
  <c r="R250"/>
  <c r="P250"/>
  <c r="N250"/>
  <c r="A252"/>
  <c r="H251"/>
  <c r="D251"/>
  <c r="J251"/>
  <c r="F251"/>
  <c r="B251"/>
  <c r="I251"/>
  <c r="G251"/>
  <c r="E251"/>
  <c r="C251"/>
  <c r="I252" l="1"/>
  <c r="E252"/>
  <c r="G252"/>
  <c r="C252"/>
  <c r="F252"/>
  <c r="A253"/>
  <c r="D252"/>
  <c r="J252"/>
  <c r="B252"/>
  <c r="H252"/>
  <c r="P251"/>
  <c r="L251"/>
  <c r="R251"/>
  <c r="N251"/>
  <c r="Q251"/>
  <c r="O251"/>
  <c r="M251"/>
  <c r="K251"/>
  <c r="Q252" l="1"/>
  <c r="M252"/>
  <c r="O252"/>
  <c r="K252"/>
  <c r="N252"/>
  <c r="L252"/>
  <c r="R252"/>
  <c r="P252"/>
  <c r="J253"/>
  <c r="F253"/>
  <c r="B253"/>
  <c r="A254"/>
  <c r="H253"/>
  <c r="D253"/>
  <c r="C253"/>
  <c r="I253"/>
  <c r="G253"/>
  <c r="E253"/>
  <c r="G254" l="1"/>
  <c r="C254"/>
  <c r="I254"/>
  <c r="E254"/>
  <c r="H254"/>
  <c r="F254"/>
  <c r="A255"/>
  <c r="D254"/>
  <c r="J254"/>
  <c r="B254"/>
  <c r="R253"/>
  <c r="N253"/>
  <c r="P253"/>
  <c r="L253"/>
  <c r="K253"/>
  <c r="Q253"/>
  <c r="O253"/>
  <c r="M253"/>
  <c r="A256" l="1"/>
  <c r="H255"/>
  <c r="D255"/>
  <c r="J255"/>
  <c r="F255"/>
  <c r="B255"/>
  <c r="E255"/>
  <c r="C255"/>
  <c r="I255"/>
  <c r="G255"/>
  <c r="O254"/>
  <c r="K254"/>
  <c r="Q254"/>
  <c r="M254"/>
  <c r="P254"/>
  <c r="N254"/>
  <c r="L254"/>
  <c r="R254"/>
  <c r="P255" l="1"/>
  <c r="L255"/>
  <c r="R255"/>
  <c r="N255"/>
  <c r="M255"/>
  <c r="K255"/>
  <c r="Q255"/>
  <c r="O255"/>
  <c r="I256"/>
  <c r="E256"/>
  <c r="G256"/>
  <c r="C256"/>
  <c r="J256"/>
  <c r="B256"/>
  <c r="H256"/>
  <c r="F256"/>
  <c r="A257"/>
  <c r="D256"/>
  <c r="Q256" l="1"/>
  <c r="M256"/>
  <c r="O256"/>
  <c r="K256"/>
  <c r="R256"/>
  <c r="P256"/>
  <c r="N256"/>
  <c r="L256"/>
  <c r="J257"/>
  <c r="F257"/>
  <c r="B257"/>
  <c r="A258"/>
  <c r="H257"/>
  <c r="D257"/>
  <c r="G257"/>
  <c r="E257"/>
  <c r="C257"/>
  <c r="I257"/>
  <c r="G258" l="1"/>
  <c r="C258"/>
  <c r="I258"/>
  <c r="E258"/>
  <c r="A259"/>
  <c r="D258"/>
  <c r="J258"/>
  <c r="B258"/>
  <c r="H258"/>
  <c r="F258"/>
  <c r="R257"/>
  <c r="N257"/>
  <c r="P257"/>
  <c r="L257"/>
  <c r="O257"/>
  <c r="M257"/>
  <c r="K257"/>
  <c r="Q257"/>
  <c r="O258" l="1"/>
  <c r="K258"/>
  <c r="Q258"/>
  <c r="M258"/>
  <c r="L258"/>
  <c r="R258"/>
  <c r="P258"/>
  <c r="N258"/>
  <c r="A260"/>
  <c r="H259"/>
  <c r="D259"/>
  <c r="J259"/>
  <c r="F259"/>
  <c r="B259"/>
  <c r="I259"/>
  <c r="G259"/>
  <c r="E259"/>
  <c r="C259"/>
  <c r="P259" l="1"/>
  <c r="L259"/>
  <c r="O259"/>
  <c r="R259"/>
  <c r="N259"/>
  <c r="Q259"/>
  <c r="M259"/>
  <c r="K259"/>
  <c r="I260"/>
  <c r="E260"/>
  <c r="A261"/>
  <c r="H260"/>
  <c r="D260"/>
  <c r="G260"/>
  <c r="C260"/>
  <c r="B260"/>
  <c r="J260"/>
  <c r="F260"/>
  <c r="Q260" l="1"/>
  <c r="M260"/>
  <c r="P260"/>
  <c r="L260"/>
  <c r="O260"/>
  <c r="K260"/>
  <c r="R260"/>
  <c r="N260"/>
  <c r="J261"/>
  <c r="F261"/>
  <c r="B261"/>
  <c r="I261"/>
  <c r="E261"/>
  <c r="A262"/>
  <c r="H261"/>
  <c r="D261"/>
  <c r="G261"/>
  <c r="C261"/>
  <c r="R261" l="1"/>
  <c r="N261"/>
  <c r="Q261"/>
  <c r="M261"/>
  <c r="P261"/>
  <c r="L261"/>
  <c r="O261"/>
  <c r="K261"/>
  <c r="G262"/>
  <c r="C262"/>
  <c r="J262"/>
  <c r="F262"/>
  <c r="B262"/>
  <c r="I262"/>
  <c r="E262"/>
  <c r="H262"/>
  <c r="A263"/>
  <c r="D262"/>
  <c r="O262" l="1"/>
  <c r="K262"/>
  <c r="R262"/>
  <c r="N262"/>
  <c r="Q262"/>
  <c r="M262"/>
  <c r="L262"/>
  <c r="P262"/>
  <c r="A264"/>
  <c r="H263"/>
  <c r="D263"/>
  <c r="G263"/>
  <c r="C263"/>
  <c r="J263"/>
  <c r="F263"/>
  <c r="B263"/>
  <c r="I263"/>
  <c r="E263"/>
  <c r="P263" l="1"/>
  <c r="L263"/>
  <c r="O263"/>
  <c r="K263"/>
  <c r="R263"/>
  <c r="N263"/>
  <c r="Q263"/>
  <c r="M263"/>
  <c r="I264"/>
  <c r="E264"/>
  <c r="A265"/>
  <c r="H264"/>
  <c r="D264"/>
  <c r="G264"/>
  <c r="C264"/>
  <c r="F264"/>
  <c r="B264"/>
  <c r="J264"/>
  <c r="Q264" l="1"/>
  <c r="M264"/>
  <c r="P264"/>
  <c r="L264"/>
  <c r="O264"/>
  <c r="K264"/>
  <c r="R264"/>
  <c r="N264"/>
  <c r="J265"/>
  <c r="F265"/>
  <c r="B265"/>
  <c r="I265"/>
  <c r="E265"/>
  <c r="A266"/>
  <c r="H265"/>
  <c r="D265"/>
  <c r="C265"/>
  <c r="G265"/>
  <c r="G266" l="1"/>
  <c r="C266"/>
  <c r="J266"/>
  <c r="F266"/>
  <c r="B266"/>
  <c r="I266"/>
  <c r="E266"/>
  <c r="H266"/>
  <c r="A267"/>
  <c r="D266"/>
  <c r="R265"/>
  <c r="N265"/>
  <c r="Q265"/>
  <c r="M265"/>
  <c r="P265"/>
  <c r="L265"/>
  <c r="O265"/>
  <c r="K265"/>
  <c r="A268" l="1"/>
  <c r="H267"/>
  <c r="D267"/>
  <c r="G267"/>
  <c r="C267"/>
  <c r="J267"/>
  <c r="F267"/>
  <c r="B267"/>
  <c r="I267"/>
  <c r="E267"/>
  <c r="O266"/>
  <c r="K266"/>
  <c r="R266"/>
  <c r="N266"/>
  <c r="Q266"/>
  <c r="M266"/>
  <c r="P266"/>
  <c r="L266"/>
  <c r="P267" l="1"/>
  <c r="L267"/>
  <c r="O267"/>
  <c r="K267"/>
  <c r="R267"/>
  <c r="N267"/>
  <c r="M267"/>
  <c r="Q267"/>
  <c r="I268"/>
  <c r="E268"/>
  <c r="A269"/>
  <c r="H268"/>
  <c r="D268"/>
  <c r="G268"/>
  <c r="C268"/>
  <c r="J268"/>
  <c r="F268"/>
  <c r="B268"/>
  <c r="J269" l="1"/>
  <c r="F269"/>
  <c r="B269"/>
  <c r="I269"/>
  <c r="E269"/>
  <c r="A270"/>
  <c r="H269"/>
  <c r="D269"/>
  <c r="G269"/>
  <c r="C269"/>
  <c r="Q268"/>
  <c r="M268"/>
  <c r="P268"/>
  <c r="L268"/>
  <c r="O268"/>
  <c r="K268"/>
  <c r="R268"/>
  <c r="N268"/>
  <c r="R269" l="1"/>
  <c r="N269"/>
  <c r="Q269"/>
  <c r="M269"/>
  <c r="P269"/>
  <c r="L269"/>
  <c r="O269"/>
  <c r="K269"/>
  <c r="G270"/>
  <c r="C270"/>
  <c r="J270"/>
  <c r="F270"/>
  <c r="B270"/>
  <c r="I270"/>
  <c r="E270"/>
  <c r="A271"/>
  <c r="D270"/>
  <c r="H270"/>
  <c r="A272" l="1"/>
  <c r="H271"/>
  <c r="D271"/>
  <c r="G271"/>
  <c r="C271"/>
  <c r="J271"/>
  <c r="F271"/>
  <c r="B271"/>
  <c r="I271"/>
  <c r="E271"/>
  <c r="O270"/>
  <c r="K270"/>
  <c r="R270"/>
  <c r="N270"/>
  <c r="Q270"/>
  <c r="M270"/>
  <c r="P270"/>
  <c r="L270"/>
  <c r="P271" l="1"/>
  <c r="L271"/>
  <c r="O271"/>
  <c r="K271"/>
  <c r="R271"/>
  <c r="N271"/>
  <c r="Q271"/>
  <c r="M271"/>
  <c r="I272"/>
  <c r="E272"/>
  <c r="A273"/>
  <c r="H272"/>
  <c r="D272"/>
  <c r="G272"/>
  <c r="C272"/>
  <c r="J272"/>
  <c r="F272"/>
  <c r="B272"/>
  <c r="Q272" l="1"/>
  <c r="M272"/>
  <c r="P272"/>
  <c r="L272"/>
  <c r="O272"/>
  <c r="K272"/>
  <c r="N272"/>
  <c r="R272"/>
  <c r="J273"/>
  <c r="F273"/>
  <c r="B273"/>
  <c r="I273"/>
  <c r="E273"/>
  <c r="A274"/>
  <c r="H273"/>
  <c r="D273"/>
  <c r="G273"/>
  <c r="C273"/>
  <c r="G274" l="1"/>
  <c r="C274"/>
  <c r="J274"/>
  <c r="F274"/>
  <c r="B274"/>
  <c r="I274"/>
  <c r="E274"/>
  <c r="H274"/>
  <c r="A275"/>
  <c r="D274"/>
  <c r="R273"/>
  <c r="N273"/>
  <c r="Q273"/>
  <c r="M273"/>
  <c r="P273"/>
  <c r="L273"/>
  <c r="K273"/>
  <c r="O273"/>
  <c r="O274" l="1"/>
  <c r="K274"/>
  <c r="R274"/>
  <c r="N274"/>
  <c r="Q274"/>
  <c r="M274"/>
  <c r="P274"/>
  <c r="L274"/>
  <c r="A276"/>
  <c r="H275"/>
  <c r="D275"/>
  <c r="G275"/>
  <c r="C275"/>
  <c r="J275"/>
  <c r="F275"/>
  <c r="B275"/>
  <c r="E275"/>
  <c r="I275"/>
  <c r="P275" l="1"/>
  <c r="L275"/>
  <c r="O275"/>
  <c r="K275"/>
  <c r="R275"/>
  <c r="N275"/>
  <c r="Q275"/>
  <c r="M275"/>
  <c r="I276"/>
  <c r="E276"/>
  <c r="A277"/>
  <c r="H276"/>
  <c r="D276"/>
  <c r="G276"/>
  <c r="C276"/>
  <c r="B276"/>
  <c r="J276"/>
  <c r="F276"/>
  <c r="Q276" l="1"/>
  <c r="M276"/>
  <c r="P276"/>
  <c r="L276"/>
  <c r="O276"/>
  <c r="K276"/>
  <c r="R276"/>
  <c r="N276"/>
  <c r="J277"/>
  <c r="F277"/>
  <c r="B277"/>
  <c r="I277"/>
  <c r="E277"/>
  <c r="A278"/>
  <c r="H277"/>
  <c r="D277"/>
  <c r="G277"/>
  <c r="C277"/>
  <c r="R277" l="1"/>
  <c r="N277"/>
  <c r="Q277"/>
  <c r="M277"/>
  <c r="P277"/>
  <c r="L277"/>
  <c r="O277"/>
  <c r="K277"/>
  <c r="G278"/>
  <c r="C278"/>
  <c r="J278"/>
  <c r="F278"/>
  <c r="B278"/>
  <c r="I278"/>
  <c r="E278"/>
  <c r="H278"/>
  <c r="A279"/>
  <c r="D278"/>
  <c r="O278" l="1"/>
  <c r="K278"/>
  <c r="R278"/>
  <c r="N278"/>
  <c r="Q278"/>
  <c r="M278"/>
  <c r="L278"/>
  <c r="P278"/>
  <c r="A280"/>
  <c r="H279"/>
  <c r="D279"/>
  <c r="G279"/>
  <c r="C279"/>
  <c r="J279"/>
  <c r="F279"/>
  <c r="B279"/>
  <c r="I279"/>
  <c r="E279"/>
  <c r="P279" l="1"/>
  <c r="Q279"/>
  <c r="L279"/>
  <c r="O279"/>
  <c r="K279"/>
  <c r="N279"/>
  <c r="R279"/>
  <c r="M279"/>
  <c r="I280"/>
  <c r="E280"/>
  <c r="A281"/>
  <c r="H280"/>
  <c r="D280"/>
  <c r="C280"/>
  <c r="J280"/>
  <c r="B280"/>
  <c r="G280"/>
  <c r="F280"/>
  <c r="J281" l="1"/>
  <c r="F281"/>
  <c r="B281"/>
  <c r="I281"/>
  <c r="E281"/>
  <c r="H281"/>
  <c r="G281"/>
  <c r="A282"/>
  <c r="D281"/>
  <c r="C281"/>
  <c r="Q280"/>
  <c r="M280"/>
  <c r="P280"/>
  <c r="L280"/>
  <c r="K280"/>
  <c r="R280"/>
  <c r="O280"/>
  <c r="N280"/>
  <c r="G282" l="1"/>
  <c r="C282"/>
  <c r="J282"/>
  <c r="F282"/>
  <c r="B282"/>
  <c r="E282"/>
  <c r="A283"/>
  <c r="D282"/>
  <c r="I282"/>
  <c r="H282"/>
  <c r="R281"/>
  <c r="N281"/>
  <c r="Q281"/>
  <c r="M281"/>
  <c r="P281"/>
  <c r="O281"/>
  <c r="L281"/>
  <c r="K281"/>
  <c r="A284" l="1"/>
  <c r="H283"/>
  <c r="D283"/>
  <c r="G283"/>
  <c r="C283"/>
  <c r="J283"/>
  <c r="B283"/>
  <c r="I283"/>
  <c r="F283"/>
  <c r="E283"/>
  <c r="O282"/>
  <c r="K282"/>
  <c r="R282"/>
  <c r="N282"/>
  <c r="M282"/>
  <c r="L282"/>
  <c r="Q282"/>
  <c r="P282"/>
  <c r="P283" l="1"/>
  <c r="L283"/>
  <c r="O283"/>
  <c r="K283"/>
  <c r="R283"/>
  <c r="Q283"/>
  <c r="N283"/>
  <c r="M283"/>
  <c r="I284"/>
  <c r="E284"/>
  <c r="A285"/>
  <c r="H284"/>
  <c r="D284"/>
  <c r="G284"/>
  <c r="F284"/>
  <c r="C284"/>
  <c r="B284"/>
  <c r="J284"/>
  <c r="Q284" l="1"/>
  <c r="M284"/>
  <c r="P284"/>
  <c r="L284"/>
  <c r="O284"/>
  <c r="N284"/>
  <c r="K284"/>
  <c r="R284"/>
  <c r="J285"/>
  <c r="F285"/>
  <c r="B285"/>
  <c r="I285"/>
  <c r="E285"/>
  <c r="A286"/>
  <c r="D285"/>
  <c r="C285"/>
  <c r="H285"/>
  <c r="G285"/>
  <c r="R285" l="1"/>
  <c r="N285"/>
  <c r="Q285"/>
  <c r="M285"/>
  <c r="L285"/>
  <c r="K285"/>
  <c r="P285"/>
  <c r="O285"/>
  <c r="G286"/>
  <c r="C286"/>
  <c r="J286"/>
  <c r="F286"/>
  <c r="B286"/>
  <c r="I286"/>
  <c r="H286"/>
  <c r="E286"/>
  <c r="A287"/>
  <c r="D286"/>
  <c r="A288" l="1"/>
  <c r="H287"/>
  <c r="D287"/>
  <c r="G287"/>
  <c r="C287"/>
  <c r="F287"/>
  <c r="E287"/>
  <c r="J287"/>
  <c r="B287"/>
  <c r="I287"/>
  <c r="O286"/>
  <c r="K286"/>
  <c r="R286"/>
  <c r="N286"/>
  <c r="Q286"/>
  <c r="P286"/>
  <c r="M286"/>
  <c r="L286"/>
  <c r="P287" l="1"/>
  <c r="L287"/>
  <c r="O287"/>
  <c r="K287"/>
  <c r="N287"/>
  <c r="M287"/>
  <c r="R287"/>
  <c r="Q287"/>
  <c r="I288"/>
  <c r="E288"/>
  <c r="A289"/>
  <c r="H288"/>
  <c r="D288"/>
  <c r="C288"/>
  <c r="J288"/>
  <c r="B288"/>
  <c r="G288"/>
  <c r="F288"/>
  <c r="J289" l="1"/>
  <c r="F289"/>
  <c r="B289"/>
  <c r="I289"/>
  <c r="E289"/>
  <c r="H289"/>
  <c r="G289"/>
  <c r="A290"/>
  <c r="D289"/>
  <c r="C289"/>
  <c r="Q288"/>
  <c r="M288"/>
  <c r="P288"/>
  <c r="L288"/>
  <c r="K288"/>
  <c r="R288"/>
  <c r="O288"/>
  <c r="N288"/>
  <c r="G290" l="1"/>
  <c r="C290"/>
  <c r="J290"/>
  <c r="F290"/>
  <c r="B290"/>
  <c r="E290"/>
  <c r="A291"/>
  <c r="D290"/>
  <c r="I290"/>
  <c r="H290"/>
  <c r="R289"/>
  <c r="N289"/>
  <c r="Q289"/>
  <c r="M289"/>
  <c r="P289"/>
  <c r="O289"/>
  <c r="L289"/>
  <c r="K289"/>
  <c r="A292" l="1"/>
  <c r="H291"/>
  <c r="D291"/>
  <c r="G291"/>
  <c r="C291"/>
  <c r="J291"/>
  <c r="B291"/>
  <c r="I291"/>
  <c r="F291"/>
  <c r="E291"/>
  <c r="O290"/>
  <c r="K290"/>
  <c r="R290"/>
  <c r="N290"/>
  <c r="M290"/>
  <c r="L290"/>
  <c r="Q290"/>
  <c r="P290"/>
  <c r="P291" l="1"/>
  <c r="L291"/>
  <c r="O291"/>
  <c r="K291"/>
  <c r="R291"/>
  <c r="Q291"/>
  <c r="N291"/>
  <c r="M291"/>
  <c r="I292"/>
  <c r="E292"/>
  <c r="A293"/>
  <c r="H292"/>
  <c r="D292"/>
  <c r="G292"/>
  <c r="F292"/>
  <c r="C292"/>
  <c r="J292"/>
  <c r="B292"/>
  <c r="Q292" l="1"/>
  <c r="M292"/>
  <c r="P292"/>
  <c r="L292"/>
  <c r="O292"/>
  <c r="N292"/>
  <c r="K292"/>
  <c r="R292"/>
  <c r="J293"/>
  <c r="F293"/>
  <c r="B293"/>
  <c r="I293"/>
  <c r="E293"/>
  <c r="A294"/>
  <c r="D293"/>
  <c r="C293"/>
  <c r="H293"/>
  <c r="G293"/>
  <c r="R293" l="1"/>
  <c r="N293"/>
  <c r="Q293"/>
  <c r="M293"/>
  <c r="L293"/>
  <c r="K293"/>
  <c r="P293"/>
  <c r="O293"/>
  <c r="G294"/>
  <c r="C294"/>
  <c r="J294"/>
  <c r="F294"/>
  <c r="B294"/>
  <c r="I294"/>
  <c r="H294"/>
  <c r="E294"/>
  <c r="D294"/>
  <c r="A295"/>
  <c r="A296" l="1"/>
  <c r="H295"/>
  <c r="D295"/>
  <c r="G295"/>
  <c r="C295"/>
  <c r="F295"/>
  <c r="E295"/>
  <c r="J295"/>
  <c r="B295"/>
  <c r="I295"/>
  <c r="O294"/>
  <c r="K294"/>
  <c r="R294"/>
  <c r="N294"/>
  <c r="Q294"/>
  <c r="P294"/>
  <c r="M294"/>
  <c r="L294"/>
  <c r="P295" l="1"/>
  <c r="L295"/>
  <c r="O295"/>
  <c r="K295"/>
  <c r="N295"/>
  <c r="M295"/>
  <c r="R295"/>
  <c r="Q295"/>
  <c r="I296"/>
  <c r="E296"/>
  <c r="A297"/>
  <c r="H296"/>
  <c r="D296"/>
  <c r="C296"/>
  <c r="J296"/>
  <c r="B296"/>
  <c r="G296"/>
  <c r="F296"/>
  <c r="J297" l="1"/>
  <c r="F297"/>
  <c r="B297"/>
  <c r="I297"/>
  <c r="E297"/>
  <c r="H297"/>
  <c r="G297"/>
  <c r="A298"/>
  <c r="D297"/>
  <c r="C297"/>
  <c r="Q296"/>
  <c r="M296"/>
  <c r="P296"/>
  <c r="L296"/>
  <c r="K296"/>
  <c r="R296"/>
  <c r="O296"/>
  <c r="N296"/>
  <c r="R297" l="1"/>
  <c r="N297"/>
  <c r="Q297"/>
  <c r="M297"/>
  <c r="P297"/>
  <c r="O297"/>
  <c r="L297"/>
  <c r="K297"/>
  <c r="G298"/>
  <c r="C298"/>
  <c r="J298"/>
  <c r="F298"/>
  <c r="B298"/>
  <c r="E298"/>
  <c r="A299"/>
  <c r="D298"/>
  <c r="I298"/>
  <c r="H298"/>
  <c r="A300" l="1"/>
  <c r="H299"/>
  <c r="D299"/>
  <c r="G299"/>
  <c r="C299"/>
  <c r="J299"/>
  <c r="B299"/>
  <c r="I299"/>
  <c r="F299"/>
  <c r="E299"/>
  <c r="O298"/>
  <c r="K298"/>
  <c r="R298"/>
  <c r="N298"/>
  <c r="M298"/>
  <c r="L298"/>
  <c r="Q298"/>
  <c r="P298"/>
  <c r="P299" l="1"/>
  <c r="L299"/>
  <c r="O299"/>
  <c r="K299"/>
  <c r="R299"/>
  <c r="Q299"/>
  <c r="N299"/>
  <c r="M299"/>
  <c r="I300"/>
  <c r="E300"/>
  <c r="A301"/>
  <c r="H300"/>
  <c r="D300"/>
  <c r="G300"/>
  <c r="F300"/>
  <c r="C300"/>
  <c r="J300"/>
  <c r="B300"/>
  <c r="Q300" l="1"/>
  <c r="M300"/>
  <c r="P300"/>
  <c r="L300"/>
  <c r="O300"/>
  <c r="N300"/>
  <c r="K300"/>
  <c r="R300"/>
  <c r="J301"/>
  <c r="F301"/>
  <c r="B301"/>
  <c r="I301"/>
  <c r="E301"/>
  <c r="A302"/>
  <c r="D301"/>
  <c r="C301"/>
  <c r="H301"/>
  <c r="G301"/>
  <c r="R301" l="1"/>
  <c r="N301"/>
  <c r="Q301"/>
  <c r="M301"/>
  <c r="L301"/>
  <c r="K301"/>
  <c r="P301"/>
  <c r="O301"/>
  <c r="G302"/>
  <c r="C302"/>
  <c r="J302"/>
  <c r="F302"/>
  <c r="B302"/>
  <c r="I302"/>
  <c r="H302"/>
  <c r="E302"/>
  <c r="D302"/>
  <c r="A303"/>
  <c r="A304" l="1"/>
  <c r="H303"/>
  <c r="D303"/>
  <c r="G303"/>
  <c r="C303"/>
  <c r="F303"/>
  <c r="E303"/>
  <c r="J303"/>
  <c r="B303"/>
  <c r="I303"/>
  <c r="O302"/>
  <c r="K302"/>
  <c r="R302"/>
  <c r="N302"/>
  <c r="Q302"/>
  <c r="P302"/>
  <c r="M302"/>
  <c r="L302"/>
  <c r="P303" l="1"/>
  <c r="L303"/>
  <c r="O303"/>
  <c r="K303"/>
  <c r="N303"/>
  <c r="M303"/>
  <c r="R303"/>
  <c r="Q303"/>
  <c r="I304"/>
  <c r="E304"/>
  <c r="A305"/>
  <c r="H304"/>
  <c r="D304"/>
  <c r="C304"/>
  <c r="J304"/>
  <c r="B304"/>
  <c r="G304"/>
  <c r="F304"/>
  <c r="J305" l="1"/>
  <c r="F305"/>
  <c r="B305"/>
  <c r="I305"/>
  <c r="E305"/>
  <c r="H305"/>
  <c r="G305"/>
  <c r="A306"/>
  <c r="D305"/>
  <c r="C305"/>
  <c r="Q304"/>
  <c r="M304"/>
  <c r="P304"/>
  <c r="L304"/>
  <c r="K304"/>
  <c r="R304"/>
  <c r="O304"/>
  <c r="N304"/>
  <c r="G306" l="1"/>
  <c r="C306"/>
  <c r="J306"/>
  <c r="F306"/>
  <c r="B306"/>
  <c r="E306"/>
  <c r="A307"/>
  <c r="D306"/>
  <c r="I306"/>
  <c r="H306"/>
  <c r="R305"/>
  <c r="N305"/>
  <c r="Q305"/>
  <c r="M305"/>
  <c r="P305"/>
  <c r="O305"/>
  <c r="L305"/>
  <c r="K305"/>
  <c r="A308" l="1"/>
  <c r="H307"/>
  <c r="D307"/>
  <c r="G307"/>
  <c r="C307"/>
  <c r="J307"/>
  <c r="B307"/>
  <c r="I307"/>
  <c r="F307"/>
  <c r="E307"/>
  <c r="O306"/>
  <c r="K306"/>
  <c r="R306"/>
  <c r="N306"/>
  <c r="M306"/>
  <c r="L306"/>
  <c r="Q306"/>
  <c r="P306"/>
  <c r="P307" l="1"/>
  <c r="L307"/>
  <c r="O307"/>
  <c r="K307"/>
  <c r="R307"/>
  <c r="Q307"/>
  <c r="N307"/>
  <c r="M307"/>
  <c r="I308"/>
  <c r="E308"/>
  <c r="A309"/>
  <c r="H308"/>
  <c r="D308"/>
  <c r="G308"/>
  <c r="F308"/>
  <c r="C308"/>
  <c r="J308"/>
  <c r="B308"/>
  <c r="J309" l="1"/>
  <c r="F309"/>
  <c r="B309"/>
  <c r="I309"/>
  <c r="E309"/>
  <c r="A310"/>
  <c r="D309"/>
  <c r="C309"/>
  <c r="H309"/>
  <c r="G309"/>
  <c r="Q308"/>
  <c r="M308"/>
  <c r="P308"/>
  <c r="L308"/>
  <c r="O308"/>
  <c r="N308"/>
  <c r="K308"/>
  <c r="R308"/>
  <c r="G310" l="1"/>
  <c r="C310"/>
  <c r="J310"/>
  <c r="F310"/>
  <c r="B310"/>
  <c r="I310"/>
  <c r="H310"/>
  <c r="E310"/>
  <c r="A311"/>
  <c r="D310"/>
  <c r="R309"/>
  <c r="N309"/>
  <c r="Q309"/>
  <c r="M309"/>
  <c r="L309"/>
  <c r="K309"/>
  <c r="P309"/>
  <c r="O309"/>
  <c r="O310" l="1"/>
  <c r="K310"/>
  <c r="R310"/>
  <c r="N310"/>
  <c r="Q310"/>
  <c r="P310"/>
  <c r="M310"/>
  <c r="L310"/>
  <c r="A312"/>
  <c r="H311"/>
  <c r="D311"/>
  <c r="G311"/>
  <c r="C311"/>
  <c r="F311"/>
  <c r="E311"/>
  <c r="J311"/>
  <c r="B311"/>
  <c r="I311"/>
  <c r="P311" l="1"/>
  <c r="L311"/>
  <c r="O311"/>
  <c r="K311"/>
  <c r="N311"/>
  <c r="M311"/>
  <c r="R311"/>
  <c r="Q311"/>
  <c r="I312"/>
  <c r="E312"/>
  <c r="A313"/>
  <c r="H312"/>
  <c r="D312"/>
  <c r="C312"/>
  <c r="J312"/>
  <c r="B312"/>
  <c r="G312"/>
  <c r="F312"/>
  <c r="J313" l="1"/>
  <c r="F313"/>
  <c r="B313"/>
  <c r="I313"/>
  <c r="E313"/>
  <c r="H313"/>
  <c r="G313"/>
  <c r="A314"/>
  <c r="D313"/>
  <c r="C313"/>
  <c r="Q312"/>
  <c r="M312"/>
  <c r="P312"/>
  <c r="L312"/>
  <c r="K312"/>
  <c r="R312"/>
  <c r="O312"/>
  <c r="N312"/>
  <c r="G314" l="1"/>
  <c r="C314"/>
  <c r="J314"/>
  <c r="F314"/>
  <c r="B314"/>
  <c r="E314"/>
  <c r="A315"/>
  <c r="D314"/>
  <c r="I314"/>
  <c r="H314"/>
  <c r="R313"/>
  <c r="N313"/>
  <c r="Q313"/>
  <c r="M313"/>
  <c r="P313"/>
  <c r="O313"/>
  <c r="L313"/>
  <c r="K313"/>
  <c r="A316" l="1"/>
  <c r="H315"/>
  <c r="D315"/>
  <c r="G315"/>
  <c r="C315"/>
  <c r="J315"/>
  <c r="B315"/>
  <c r="I315"/>
  <c r="F315"/>
  <c r="E315"/>
  <c r="O314"/>
  <c r="K314"/>
  <c r="R314"/>
  <c r="N314"/>
  <c r="M314"/>
  <c r="L314"/>
  <c r="Q314"/>
  <c r="P314"/>
  <c r="P315" l="1"/>
  <c r="L315"/>
  <c r="O315"/>
  <c r="K315"/>
  <c r="R315"/>
  <c r="Q315"/>
  <c r="N315"/>
  <c r="M315"/>
  <c r="I316"/>
  <c r="E316"/>
  <c r="A317"/>
  <c r="H316"/>
  <c r="D316"/>
  <c r="G316"/>
  <c r="F316"/>
  <c r="C316"/>
  <c r="B316"/>
  <c r="J316"/>
  <c r="Q316" l="1"/>
  <c r="M316"/>
  <c r="P316"/>
  <c r="L316"/>
  <c r="O316"/>
  <c r="N316"/>
  <c r="K316"/>
  <c r="R316"/>
  <c r="J317"/>
  <c r="F317"/>
  <c r="B317"/>
  <c r="I317"/>
  <c r="E317"/>
  <c r="A318"/>
  <c r="D317"/>
  <c r="C317"/>
  <c r="H317"/>
  <c r="G317"/>
  <c r="R317" l="1"/>
  <c r="N317"/>
  <c r="Q317"/>
  <c r="M317"/>
  <c r="L317"/>
  <c r="K317"/>
  <c r="P317"/>
  <c r="O317"/>
  <c r="G318"/>
  <c r="C318"/>
  <c r="J318"/>
  <c r="F318"/>
  <c r="B318"/>
  <c r="I318"/>
  <c r="H318"/>
  <c r="E318"/>
  <c r="A319"/>
  <c r="D318"/>
  <c r="O318" l="1"/>
  <c r="K318"/>
  <c r="R318"/>
  <c r="N318"/>
  <c r="Q318"/>
  <c r="P318"/>
  <c r="M318"/>
  <c r="L318"/>
  <c r="A320"/>
  <c r="H319"/>
  <c r="D319"/>
  <c r="G319"/>
  <c r="C319"/>
  <c r="F319"/>
  <c r="E319"/>
  <c r="J319"/>
  <c r="B319"/>
  <c r="I319"/>
  <c r="P319" l="1"/>
  <c r="L319"/>
  <c r="O319"/>
  <c r="K319"/>
  <c r="N319"/>
  <c r="M319"/>
  <c r="R319"/>
  <c r="Q319"/>
  <c r="I320"/>
  <c r="E320"/>
  <c r="A321"/>
  <c r="H320"/>
  <c r="D320"/>
  <c r="C320"/>
  <c r="J320"/>
  <c r="B320"/>
  <c r="G320"/>
  <c r="F320"/>
  <c r="J321" l="1"/>
  <c r="F321"/>
  <c r="B321"/>
  <c r="I321"/>
  <c r="E321"/>
  <c r="H321"/>
  <c r="G321"/>
  <c r="A322"/>
  <c r="D321"/>
  <c r="C321"/>
  <c r="Q320"/>
  <c r="M320"/>
  <c r="P320"/>
  <c r="L320"/>
  <c r="K320"/>
  <c r="R320"/>
  <c r="O320"/>
  <c r="N320"/>
  <c r="G322" l="1"/>
  <c r="C322"/>
  <c r="J322"/>
  <c r="F322"/>
  <c r="B322"/>
  <c r="E322"/>
  <c r="A323"/>
  <c r="D322"/>
  <c r="I322"/>
  <c r="H322"/>
  <c r="R321"/>
  <c r="N321"/>
  <c r="Q321"/>
  <c r="M321"/>
  <c r="P321"/>
  <c r="O321"/>
  <c r="L321"/>
  <c r="K321"/>
  <c r="A324" l="1"/>
  <c r="H323"/>
  <c r="D323"/>
  <c r="G323"/>
  <c r="C323"/>
  <c r="J323"/>
  <c r="B323"/>
  <c r="I323"/>
  <c r="F323"/>
  <c r="E323"/>
  <c r="O322"/>
  <c r="K322"/>
  <c r="R322"/>
  <c r="N322"/>
  <c r="M322"/>
  <c r="L322"/>
  <c r="Q322"/>
  <c r="P322"/>
  <c r="I324" l="1"/>
  <c r="E324"/>
  <c r="A325"/>
  <c r="H324"/>
  <c r="D324"/>
  <c r="G324"/>
  <c r="F324"/>
  <c r="C324"/>
  <c r="J324"/>
  <c r="B324"/>
  <c r="P323"/>
  <c r="L323"/>
  <c r="O323"/>
  <c r="K323"/>
  <c r="R323"/>
  <c r="Q323"/>
  <c r="N323"/>
  <c r="M323"/>
  <c r="J325" l="1"/>
  <c r="F325"/>
  <c r="B325"/>
  <c r="I325"/>
  <c r="E325"/>
  <c r="A326"/>
  <c r="D325"/>
  <c r="C325"/>
  <c r="H325"/>
  <c r="G325"/>
  <c r="Q324"/>
  <c r="M324"/>
  <c r="P324"/>
  <c r="L324"/>
  <c r="O324"/>
  <c r="N324"/>
  <c r="K324"/>
  <c r="R324"/>
  <c r="R325" l="1"/>
  <c r="N325"/>
  <c r="Q325"/>
  <c r="M325"/>
  <c r="L325"/>
  <c r="K325"/>
  <c r="P325"/>
  <c r="O325"/>
  <c r="G326"/>
  <c r="C326"/>
  <c r="J326"/>
  <c r="F326"/>
  <c r="B326"/>
  <c r="I326"/>
  <c r="H326"/>
  <c r="E326"/>
  <c r="D326"/>
  <c r="A327"/>
  <c r="A328" l="1"/>
  <c r="H327"/>
  <c r="D327"/>
  <c r="G327"/>
  <c r="C327"/>
  <c r="F327"/>
  <c r="E327"/>
  <c r="J327"/>
  <c r="B327"/>
  <c r="I327"/>
  <c r="O326"/>
  <c r="K326"/>
  <c r="R326"/>
  <c r="N326"/>
  <c r="Q326"/>
  <c r="P326"/>
  <c r="M326"/>
  <c r="L326"/>
  <c r="P327" l="1"/>
  <c r="L327"/>
  <c r="O327"/>
  <c r="K327"/>
  <c r="N327"/>
  <c r="M327"/>
  <c r="R327"/>
  <c r="Q327"/>
  <c r="J328"/>
  <c r="A329"/>
  <c r="I328"/>
  <c r="E328"/>
  <c r="H328"/>
  <c r="D328"/>
  <c r="C328"/>
  <c r="B328"/>
  <c r="G328"/>
  <c r="F328"/>
  <c r="R328" l="1"/>
  <c r="N328"/>
  <c r="O328"/>
  <c r="M328"/>
  <c r="L328"/>
  <c r="K328"/>
  <c r="Q328"/>
  <c r="P328"/>
  <c r="G329"/>
  <c r="C329"/>
  <c r="F329"/>
  <c r="J329"/>
  <c r="E329"/>
  <c r="D329"/>
  <c r="B329"/>
  <c r="A330"/>
  <c r="I329"/>
  <c r="H329"/>
  <c r="O329" l="1"/>
  <c r="K329"/>
  <c r="Q329"/>
  <c r="L329"/>
  <c r="P329"/>
  <c r="N329"/>
  <c r="M329"/>
  <c r="R329"/>
  <c r="A331"/>
  <c r="H330"/>
  <c r="D330"/>
  <c r="I330"/>
  <c r="C330"/>
  <c r="G330"/>
  <c r="B330"/>
  <c r="F330"/>
  <c r="E330"/>
  <c r="J330"/>
  <c r="P330" l="1"/>
  <c r="L330"/>
  <c r="N330"/>
  <c r="R330"/>
  <c r="M330"/>
  <c r="Q330"/>
  <c r="O330"/>
  <c r="K330"/>
  <c r="I331"/>
  <c r="E331"/>
  <c r="F331"/>
  <c r="A332"/>
  <c r="J331"/>
  <c r="D331"/>
  <c r="H331"/>
  <c r="G331"/>
  <c r="C331"/>
  <c r="B331"/>
  <c r="J332" l="1"/>
  <c r="F332"/>
  <c r="B332"/>
  <c r="H332"/>
  <c r="C332"/>
  <c r="G332"/>
  <c r="A333"/>
  <c r="I332"/>
  <c r="E332"/>
  <c r="D332"/>
  <c r="Q331"/>
  <c r="M331"/>
  <c r="P331"/>
  <c r="K331"/>
  <c r="O331"/>
  <c r="R331"/>
  <c r="N331"/>
  <c r="L331"/>
  <c r="G333" l="1"/>
  <c r="C333"/>
  <c r="J333"/>
  <c r="E333"/>
  <c r="A334"/>
  <c r="I333"/>
  <c r="D333"/>
  <c r="B333"/>
  <c r="H333"/>
  <c r="F333"/>
  <c r="R332"/>
  <c r="N332"/>
  <c r="M332"/>
  <c r="Q332"/>
  <c r="L332"/>
  <c r="K332"/>
  <c r="P332"/>
  <c r="O332"/>
  <c r="O333" l="1"/>
  <c r="K333"/>
  <c r="P333"/>
  <c r="N333"/>
  <c r="M333"/>
  <c r="L333"/>
  <c r="R333"/>
  <c r="Q333"/>
  <c r="A335"/>
  <c r="H334"/>
  <c r="D334"/>
  <c r="G334"/>
  <c r="B334"/>
  <c r="F334"/>
  <c r="E334"/>
  <c r="C334"/>
  <c r="J334"/>
  <c r="I334"/>
  <c r="P334" l="1"/>
  <c r="L334"/>
  <c r="R334"/>
  <c r="M334"/>
  <c r="Q334"/>
  <c r="K334"/>
  <c r="O334"/>
  <c r="N334"/>
  <c r="I335"/>
  <c r="E335"/>
  <c r="A336"/>
  <c r="J335"/>
  <c r="D335"/>
  <c r="H335"/>
  <c r="C335"/>
  <c r="G335"/>
  <c r="F335"/>
  <c r="B335"/>
  <c r="Q335" l="1"/>
  <c r="M335"/>
  <c r="O335"/>
  <c r="N335"/>
  <c r="R335"/>
  <c r="P335"/>
  <c r="L335"/>
  <c r="K335"/>
  <c r="J336"/>
  <c r="F336"/>
  <c r="B336"/>
  <c r="G336"/>
  <c r="E336"/>
  <c r="A337"/>
  <c r="I336"/>
  <c r="H336"/>
  <c r="D336"/>
  <c r="C336"/>
  <c r="R336" l="1"/>
  <c r="N336"/>
  <c r="Q336"/>
  <c r="L336"/>
  <c r="P336"/>
  <c r="K336"/>
  <c r="O336"/>
  <c r="M336"/>
  <c r="A338"/>
  <c r="H337"/>
  <c r="G337"/>
  <c r="C337"/>
  <c r="J337"/>
  <c r="D337"/>
  <c r="I337"/>
  <c r="B337"/>
  <c r="F337"/>
  <c r="E337"/>
  <c r="P337" l="1"/>
  <c r="L337"/>
  <c r="O337"/>
  <c r="K337"/>
  <c r="R337"/>
  <c r="Q337"/>
  <c r="N337"/>
  <c r="M337"/>
  <c r="I338"/>
  <c r="E338"/>
  <c r="A339"/>
  <c r="H338"/>
  <c r="D338"/>
  <c r="G338"/>
  <c r="F338"/>
  <c r="J338"/>
  <c r="C338"/>
  <c r="B338"/>
  <c r="J339" l="1"/>
  <c r="F339"/>
  <c r="B339"/>
  <c r="I339"/>
  <c r="E339"/>
  <c r="A340"/>
  <c r="D339"/>
  <c r="C339"/>
  <c r="H339"/>
  <c r="G339"/>
  <c r="Q338"/>
  <c r="M338"/>
  <c r="P338"/>
  <c r="L338"/>
  <c r="O338"/>
  <c r="N338"/>
  <c r="K338"/>
  <c r="R338"/>
  <c r="R339" l="1"/>
  <c r="N339"/>
  <c r="Q339"/>
  <c r="M339"/>
  <c r="L339"/>
  <c r="K339"/>
  <c r="P339"/>
  <c r="O339"/>
  <c r="G340"/>
  <c r="C340"/>
  <c r="J340"/>
  <c r="F340"/>
  <c r="B340"/>
  <c r="I340"/>
  <c r="H340"/>
  <c r="E340"/>
  <c r="A341"/>
  <c r="D340"/>
  <c r="O340" l="1"/>
  <c r="K340"/>
  <c r="R340"/>
  <c r="N340"/>
  <c r="Q340"/>
  <c r="P340"/>
  <c r="M340"/>
  <c r="L340"/>
  <c r="A342"/>
  <c r="H341"/>
  <c r="D341"/>
  <c r="G341"/>
  <c r="C341"/>
  <c r="F341"/>
  <c r="E341"/>
  <c r="B341"/>
  <c r="J341"/>
  <c r="I341"/>
  <c r="P341" l="1"/>
  <c r="L341"/>
  <c r="O341"/>
  <c r="K341"/>
  <c r="N341"/>
  <c r="M341"/>
  <c r="R341"/>
  <c r="Q341"/>
  <c r="I342"/>
  <c r="E342"/>
  <c r="A343"/>
  <c r="H342"/>
  <c r="D342"/>
  <c r="C342"/>
  <c r="J342"/>
  <c r="B342"/>
  <c r="G342"/>
  <c r="F342"/>
  <c r="J343" l="1"/>
  <c r="F343"/>
  <c r="B343"/>
  <c r="I343"/>
  <c r="E343"/>
  <c r="H343"/>
  <c r="G343"/>
  <c r="A344"/>
  <c r="D343"/>
  <c r="C343"/>
  <c r="Q342"/>
  <c r="M342"/>
  <c r="P342"/>
  <c r="L342"/>
  <c r="K342"/>
  <c r="R342"/>
  <c r="O342"/>
  <c r="N342"/>
  <c r="R343" l="1"/>
  <c r="N343"/>
  <c r="Q343"/>
  <c r="M343"/>
  <c r="P343"/>
  <c r="O343"/>
  <c r="L343"/>
  <c r="K343"/>
  <c r="G344"/>
  <c r="C344"/>
  <c r="J344"/>
  <c r="F344"/>
  <c r="B344"/>
  <c r="E344"/>
  <c r="A345"/>
  <c r="D344"/>
  <c r="I344"/>
  <c r="H344"/>
  <c r="A346" l="1"/>
  <c r="H345"/>
  <c r="D345"/>
  <c r="G345"/>
  <c r="C345"/>
  <c r="J345"/>
  <c r="B345"/>
  <c r="I345"/>
  <c r="F345"/>
  <c r="E345"/>
  <c r="O344"/>
  <c r="K344"/>
  <c r="R344"/>
  <c r="N344"/>
  <c r="M344"/>
  <c r="L344"/>
  <c r="Q344"/>
  <c r="P344"/>
  <c r="P345" l="1"/>
  <c r="L345"/>
  <c r="O345"/>
  <c r="K345"/>
  <c r="R345"/>
  <c r="Q345"/>
  <c r="N345"/>
  <c r="M345"/>
  <c r="I346"/>
  <c r="E346"/>
  <c r="A347"/>
  <c r="H346"/>
  <c r="D346"/>
  <c r="G346"/>
  <c r="F346"/>
  <c r="C346"/>
  <c r="B346"/>
  <c r="J346"/>
  <c r="Q346" l="1"/>
  <c r="M346"/>
  <c r="P346"/>
  <c r="L346"/>
  <c r="O346"/>
  <c r="N346"/>
  <c r="R346"/>
  <c r="K346"/>
  <c r="J347"/>
  <c r="F347"/>
  <c r="B347"/>
  <c r="I347"/>
  <c r="E347"/>
  <c r="A348"/>
  <c r="D347"/>
  <c r="C347"/>
  <c r="H347"/>
  <c r="G347"/>
  <c r="R347" l="1"/>
  <c r="N347"/>
  <c r="Q347"/>
  <c r="M347"/>
  <c r="L347"/>
  <c r="K347"/>
  <c r="P347"/>
  <c r="O347"/>
  <c r="G348"/>
  <c r="C348"/>
  <c r="J348"/>
  <c r="F348"/>
  <c r="B348"/>
  <c r="I348"/>
  <c r="H348"/>
  <c r="E348"/>
  <c r="A349"/>
  <c r="D348"/>
  <c r="A350" l="1"/>
  <c r="H349"/>
  <c r="D349"/>
  <c r="G349"/>
  <c r="C349"/>
  <c r="F349"/>
  <c r="E349"/>
  <c r="J349"/>
  <c r="I349"/>
  <c r="B349"/>
  <c r="O348"/>
  <c r="K348"/>
  <c r="R348"/>
  <c r="N348"/>
  <c r="Q348"/>
  <c r="P348"/>
  <c r="M348"/>
  <c r="L348"/>
  <c r="P349" l="1"/>
  <c r="L349"/>
  <c r="O349"/>
  <c r="K349"/>
  <c r="N349"/>
  <c r="M349"/>
  <c r="R349"/>
  <c r="Q349"/>
  <c r="I350"/>
  <c r="E350"/>
  <c r="A351"/>
  <c r="H350"/>
  <c r="D350"/>
  <c r="C350"/>
  <c r="J350"/>
  <c r="B350"/>
  <c r="G350"/>
  <c r="F350"/>
  <c r="J351" l="1"/>
  <c r="F351"/>
  <c r="B351"/>
  <c r="I351"/>
  <c r="E351"/>
  <c r="H351"/>
  <c r="G351"/>
  <c r="A352"/>
  <c r="D351"/>
  <c r="C351"/>
  <c r="Q350"/>
  <c r="M350"/>
  <c r="P350"/>
  <c r="L350"/>
  <c r="K350"/>
  <c r="R350"/>
  <c r="O350"/>
  <c r="N350"/>
  <c r="R351" l="1"/>
  <c r="N351"/>
  <c r="Q351"/>
  <c r="M351"/>
  <c r="P351"/>
  <c r="O351"/>
  <c r="L351"/>
  <c r="K351"/>
  <c r="G352"/>
  <c r="C352"/>
  <c r="J352"/>
  <c r="F352"/>
  <c r="B352"/>
  <c r="E352"/>
  <c r="A353"/>
  <c r="D352"/>
  <c r="I352"/>
  <c r="H352"/>
  <c r="A354" l="1"/>
  <c r="H353"/>
  <c r="D353"/>
  <c r="G353"/>
  <c r="C353"/>
  <c r="J353"/>
  <c r="F353"/>
  <c r="B353"/>
  <c r="E353"/>
  <c r="I353"/>
  <c r="O352"/>
  <c r="K352"/>
  <c r="R352"/>
  <c r="N352"/>
  <c r="M352"/>
  <c r="L352"/>
  <c r="Q352"/>
  <c r="P352"/>
  <c r="P353" l="1"/>
  <c r="L353"/>
  <c r="O353"/>
  <c r="K353"/>
  <c r="R353"/>
  <c r="N353"/>
  <c r="Q353"/>
  <c r="M353"/>
  <c r="I354"/>
  <c r="E354"/>
  <c r="A355"/>
  <c r="H354"/>
  <c r="D354"/>
  <c r="G354"/>
  <c r="C354"/>
  <c r="B354"/>
  <c r="J354"/>
  <c r="F354"/>
  <c r="Q354" l="1"/>
  <c r="M354"/>
  <c r="P354"/>
  <c r="L354"/>
  <c r="O354"/>
  <c r="K354"/>
  <c r="R354"/>
  <c r="N354"/>
  <c r="A356"/>
  <c r="J355"/>
  <c r="F355"/>
  <c r="B355"/>
  <c r="I355"/>
  <c r="E355"/>
  <c r="H355"/>
  <c r="D355"/>
  <c r="G355"/>
  <c r="C355"/>
  <c r="P355" l="1"/>
  <c r="N355"/>
  <c r="R355"/>
  <c r="M355"/>
  <c r="Q355"/>
  <c r="L355"/>
  <c r="O355"/>
  <c r="K355"/>
  <c r="I356"/>
  <c r="E356"/>
  <c r="F356"/>
  <c r="A357"/>
  <c r="J356"/>
  <c r="D356"/>
  <c r="H356"/>
  <c r="C356"/>
  <c r="G356"/>
  <c r="B356"/>
  <c r="J357" l="1"/>
  <c r="F357"/>
  <c r="B357"/>
  <c r="H357"/>
  <c r="C357"/>
  <c r="G357"/>
  <c r="E357"/>
  <c r="A358"/>
  <c r="I357"/>
  <c r="D357"/>
  <c r="Q356"/>
  <c r="M356"/>
  <c r="P356"/>
  <c r="K356"/>
  <c r="O356"/>
  <c r="N356"/>
  <c r="R356"/>
  <c r="L356"/>
  <c r="G358" l="1"/>
  <c r="C358"/>
  <c r="J358"/>
  <c r="E358"/>
  <c r="A359"/>
  <c r="I358"/>
  <c r="D358"/>
  <c r="H358"/>
  <c r="B358"/>
  <c r="F358"/>
  <c r="R357"/>
  <c r="N357"/>
  <c r="M357"/>
  <c r="Q357"/>
  <c r="L357"/>
  <c r="P357"/>
  <c r="K357"/>
  <c r="O357"/>
  <c r="O358" l="1"/>
  <c r="K358"/>
  <c r="P358"/>
  <c r="N358"/>
  <c r="R358"/>
  <c r="M358"/>
  <c r="Q358"/>
  <c r="L358"/>
  <c r="A360"/>
  <c r="H359"/>
  <c r="D359"/>
  <c r="G359"/>
  <c r="B359"/>
  <c r="F359"/>
  <c r="J359"/>
  <c r="E359"/>
  <c r="C359"/>
  <c r="I359"/>
  <c r="P359" l="1"/>
  <c r="L359"/>
  <c r="R359"/>
  <c r="M359"/>
  <c r="Q359"/>
  <c r="K359"/>
  <c r="O359"/>
  <c r="N359"/>
  <c r="I360"/>
  <c r="E360"/>
  <c r="A361"/>
  <c r="J360"/>
  <c r="D360"/>
  <c r="H360"/>
  <c r="C360"/>
  <c r="G360"/>
  <c r="B360"/>
  <c r="F360"/>
  <c r="Q360" l="1"/>
  <c r="M360"/>
  <c r="O360"/>
  <c r="N360"/>
  <c r="R360"/>
  <c r="L360"/>
  <c r="P360"/>
  <c r="K360"/>
  <c r="J361"/>
  <c r="F361"/>
  <c r="B361"/>
  <c r="G361"/>
  <c r="E361"/>
  <c r="A362"/>
  <c r="I361"/>
  <c r="D361"/>
  <c r="H361"/>
  <c r="C361"/>
  <c r="G362" l="1"/>
  <c r="C362"/>
  <c r="A363"/>
  <c r="I362"/>
  <c r="D362"/>
  <c r="H362"/>
  <c r="B362"/>
  <c r="F362"/>
  <c r="J362"/>
  <c r="E362"/>
  <c r="R361"/>
  <c r="N361"/>
  <c r="Q361"/>
  <c r="L361"/>
  <c r="P361"/>
  <c r="K361"/>
  <c r="O361"/>
  <c r="M361"/>
  <c r="A364" l="1"/>
  <c r="H363"/>
  <c r="D363"/>
  <c r="F363"/>
  <c r="J363"/>
  <c r="E363"/>
  <c r="I363"/>
  <c r="C363"/>
  <c r="G363"/>
  <c r="B363"/>
  <c r="O362"/>
  <c r="K362"/>
  <c r="N362"/>
  <c r="R362"/>
  <c r="M362"/>
  <c r="Q362"/>
  <c r="L362"/>
  <c r="P362"/>
  <c r="P363" l="1"/>
  <c r="L363"/>
  <c r="Q363"/>
  <c r="K363"/>
  <c r="O363"/>
  <c r="N363"/>
  <c r="M363"/>
  <c r="R363"/>
  <c r="I364"/>
  <c r="E364"/>
  <c r="H364"/>
  <c r="C364"/>
  <c r="G364"/>
  <c r="B364"/>
  <c r="F364"/>
  <c r="J364"/>
  <c r="A365"/>
  <c r="D364"/>
  <c r="Q364" l="1"/>
  <c r="M364"/>
  <c r="N364"/>
  <c r="R364"/>
  <c r="L364"/>
  <c r="P364"/>
  <c r="K364"/>
  <c r="O364"/>
  <c r="J365"/>
  <c r="F365"/>
  <c r="B365"/>
  <c r="E365"/>
  <c r="A366"/>
  <c r="I365"/>
  <c r="D365"/>
  <c r="H365"/>
  <c r="C365"/>
  <c r="G365"/>
  <c r="R365" l="1"/>
  <c r="N365"/>
  <c r="P365"/>
  <c r="K365"/>
  <c r="O365"/>
  <c r="M365"/>
  <c r="Q365"/>
  <c r="L365"/>
  <c r="G366"/>
  <c r="C366"/>
  <c r="H366"/>
  <c r="B366"/>
  <c r="F366"/>
  <c r="J366"/>
  <c r="E366"/>
  <c r="A367"/>
  <c r="I366"/>
  <c r="D366"/>
  <c r="O366" l="1"/>
  <c r="K366"/>
  <c r="R366"/>
  <c r="M366"/>
  <c r="Q366"/>
  <c r="L366"/>
  <c r="P366"/>
  <c r="N366"/>
  <c r="A368"/>
  <c r="H367"/>
  <c r="D367"/>
  <c r="J367"/>
  <c r="E367"/>
  <c r="I367"/>
  <c r="C367"/>
  <c r="G367"/>
  <c r="B367"/>
  <c r="F367"/>
  <c r="P367" l="1"/>
  <c r="L367"/>
  <c r="O367"/>
  <c r="N367"/>
  <c r="R367"/>
  <c r="M367"/>
  <c r="Q367"/>
  <c r="K367"/>
  <c r="I368"/>
  <c r="E368"/>
  <c r="G368"/>
  <c r="B368"/>
  <c r="F368"/>
  <c r="A369"/>
  <c r="J368"/>
  <c r="D368"/>
  <c r="C368"/>
  <c r="H368"/>
  <c r="J369" l="1"/>
  <c r="F369"/>
  <c r="B369"/>
  <c r="A370"/>
  <c r="I369"/>
  <c r="D369"/>
  <c r="H369"/>
  <c r="C369"/>
  <c r="G369"/>
  <c r="E369"/>
  <c r="Q368"/>
  <c r="M368"/>
  <c r="R368"/>
  <c r="L368"/>
  <c r="P368"/>
  <c r="K368"/>
  <c r="O368"/>
  <c r="N368"/>
  <c r="R369" l="1"/>
  <c r="N369"/>
  <c r="O369"/>
  <c r="M369"/>
  <c r="Q369"/>
  <c r="L369"/>
  <c r="P369"/>
  <c r="K369"/>
  <c r="G370"/>
  <c r="C370"/>
  <c r="F370"/>
  <c r="J370"/>
  <c r="E370"/>
  <c r="A371"/>
  <c r="I370"/>
  <c r="D370"/>
  <c r="H370"/>
  <c r="B370"/>
  <c r="A372" l="1"/>
  <c r="H371"/>
  <c r="D371"/>
  <c r="I371"/>
  <c r="C371"/>
  <c r="G371"/>
  <c r="B371"/>
  <c r="F371"/>
  <c r="J371"/>
  <c r="E371"/>
  <c r="O370"/>
  <c r="K370"/>
  <c r="Q370"/>
  <c r="L370"/>
  <c r="P370"/>
  <c r="N370"/>
  <c r="R370"/>
  <c r="M370"/>
  <c r="P371" l="1"/>
  <c r="L371"/>
  <c r="N371"/>
  <c r="R371"/>
  <c r="M371"/>
  <c r="Q371"/>
  <c r="K371"/>
  <c r="O371"/>
  <c r="I372"/>
  <c r="E372"/>
  <c r="F372"/>
  <c r="A373"/>
  <c r="J372"/>
  <c r="D372"/>
  <c r="H372"/>
  <c r="C372"/>
  <c r="G372"/>
  <c r="B372"/>
  <c r="Q372" l="1"/>
  <c r="M372"/>
  <c r="P372"/>
  <c r="K372"/>
  <c r="O372"/>
  <c r="N372"/>
  <c r="L372"/>
  <c r="R372"/>
  <c r="J373"/>
  <c r="F373"/>
  <c r="B373"/>
  <c r="A374"/>
  <c r="H373"/>
  <c r="C373"/>
  <c r="G373"/>
  <c r="E373"/>
  <c r="I373"/>
  <c r="D373"/>
  <c r="G374" l="1"/>
  <c r="C374"/>
  <c r="J374"/>
  <c r="F374"/>
  <c r="B374"/>
  <c r="I374"/>
  <c r="H374"/>
  <c r="E374"/>
  <c r="A375"/>
  <c r="D374"/>
  <c r="R373"/>
  <c r="N373"/>
  <c r="Q373"/>
  <c r="M373"/>
  <c r="L373"/>
  <c r="P373"/>
  <c r="K373"/>
  <c r="O373"/>
  <c r="O374" l="1"/>
  <c r="K374"/>
  <c r="R374"/>
  <c r="N374"/>
  <c r="Q374"/>
  <c r="P374"/>
  <c r="M374"/>
  <c r="L374"/>
  <c r="A376"/>
  <c r="H375"/>
  <c r="D375"/>
  <c r="G375"/>
  <c r="C375"/>
  <c r="F375"/>
  <c r="E375"/>
  <c r="J375"/>
  <c r="B375"/>
  <c r="I375"/>
  <c r="P375" l="1"/>
  <c r="L375"/>
  <c r="O375"/>
  <c r="K375"/>
  <c r="N375"/>
  <c r="M375"/>
  <c r="R375"/>
  <c r="Q375"/>
  <c r="I376"/>
  <c r="E376"/>
  <c r="A377"/>
  <c r="H376"/>
  <c r="D376"/>
  <c r="C376"/>
  <c r="J376"/>
  <c r="B376"/>
  <c r="G376"/>
  <c r="F376"/>
  <c r="Q376" l="1"/>
  <c r="M376"/>
  <c r="P376"/>
  <c r="L376"/>
  <c r="K376"/>
  <c r="R376"/>
  <c r="O376"/>
  <c r="N376"/>
  <c r="J377"/>
  <c r="F377"/>
  <c r="B377"/>
  <c r="I377"/>
  <c r="E377"/>
  <c r="H377"/>
  <c r="G377"/>
  <c r="A378"/>
  <c r="D377"/>
  <c r="C377"/>
  <c r="G378" l="1"/>
  <c r="C378"/>
  <c r="J378"/>
  <c r="F378"/>
  <c r="B378"/>
  <c r="E378"/>
  <c r="A379"/>
  <c r="D378"/>
  <c r="I378"/>
  <c r="H378"/>
  <c r="R377"/>
  <c r="N377"/>
  <c r="Q377"/>
  <c r="M377"/>
  <c r="P377"/>
  <c r="O377"/>
  <c r="L377"/>
  <c r="K377"/>
  <c r="A380" l="1"/>
  <c r="H379"/>
  <c r="D379"/>
  <c r="G379"/>
  <c r="C379"/>
  <c r="J379"/>
  <c r="B379"/>
  <c r="I379"/>
  <c r="F379"/>
  <c r="E379"/>
  <c r="O378"/>
  <c r="K378"/>
  <c r="R378"/>
  <c r="N378"/>
  <c r="M378"/>
  <c r="L378"/>
  <c r="Q378"/>
  <c r="P378"/>
  <c r="P379" l="1"/>
  <c r="L379"/>
  <c r="O379"/>
  <c r="K379"/>
  <c r="R379"/>
  <c r="Q379"/>
  <c r="N379"/>
  <c r="M379"/>
  <c r="I380"/>
  <c r="E380"/>
  <c r="A381"/>
  <c r="H380"/>
  <c r="D380"/>
  <c r="G380"/>
  <c r="F380"/>
  <c r="C380"/>
  <c r="J380"/>
  <c r="B380"/>
  <c r="J381" l="1"/>
  <c r="F381"/>
  <c r="B381"/>
  <c r="I381"/>
  <c r="E381"/>
  <c r="A382"/>
  <c r="D381"/>
  <c r="C381"/>
  <c r="H381"/>
  <c r="G381"/>
  <c r="Q380"/>
  <c r="M380"/>
  <c r="P380"/>
  <c r="L380"/>
  <c r="O380"/>
  <c r="N380"/>
  <c r="K380"/>
  <c r="R380"/>
  <c r="C18" l="1"/>
  <c r="R381"/>
  <c r="N381"/>
  <c r="Q381"/>
  <c r="M381"/>
  <c r="L381"/>
  <c r="K381"/>
  <c r="P381"/>
  <c r="O381"/>
  <c r="G382"/>
  <c r="C382"/>
  <c r="J382"/>
  <c r="F382"/>
  <c r="B382"/>
  <c r="I382"/>
  <c r="H382"/>
  <c r="E382"/>
  <c r="D382"/>
  <c r="A383"/>
  <c r="C19" l="1"/>
  <c r="A384"/>
  <c r="H383"/>
  <c r="D383"/>
  <c r="G383"/>
  <c r="C383"/>
  <c r="F383"/>
  <c r="E383"/>
  <c r="J383"/>
  <c r="B383"/>
  <c r="I383"/>
  <c r="O382"/>
  <c r="K382"/>
  <c r="R382"/>
  <c r="N382"/>
  <c r="Q382"/>
  <c r="P382"/>
  <c r="M382"/>
  <c r="L382"/>
  <c r="O18"/>
  <c r="R18"/>
  <c r="N18"/>
  <c r="M18"/>
  <c r="G18"/>
  <c r="I18"/>
  <c r="F18"/>
  <c r="H18"/>
  <c r="E18"/>
  <c r="C20" l="1"/>
  <c r="P383"/>
  <c r="L383"/>
  <c r="O383"/>
  <c r="K383"/>
  <c r="N383"/>
  <c r="M383"/>
  <c r="R383"/>
  <c r="Q383"/>
  <c r="I384"/>
  <c r="E384"/>
  <c r="A385"/>
  <c r="H384"/>
  <c r="D384"/>
  <c r="C384"/>
  <c r="J384"/>
  <c r="B384"/>
  <c r="G384"/>
  <c r="F384"/>
  <c r="M19"/>
  <c r="O19"/>
  <c r="N19"/>
  <c r="R19"/>
  <c r="I19"/>
  <c r="H19"/>
  <c r="E19"/>
  <c r="G19"/>
  <c r="F19"/>
  <c r="C21" l="1"/>
  <c r="J385"/>
  <c r="F385"/>
  <c r="B385"/>
  <c r="I385"/>
  <c r="E385"/>
  <c r="H385"/>
  <c r="G385"/>
  <c r="A386"/>
  <c r="D385"/>
  <c r="C385"/>
  <c r="Q384"/>
  <c r="M384"/>
  <c r="P384"/>
  <c r="L384"/>
  <c r="K384"/>
  <c r="R384"/>
  <c r="O384"/>
  <c r="N384"/>
  <c r="R20"/>
  <c r="N20"/>
  <c r="M20"/>
  <c r="O20"/>
  <c r="I20"/>
  <c r="G20"/>
  <c r="E20"/>
  <c r="H20"/>
  <c r="F20"/>
  <c r="C22" l="1"/>
  <c r="G386"/>
  <c r="C386"/>
  <c r="J386"/>
  <c r="F386"/>
  <c r="B386"/>
  <c r="E386"/>
  <c r="A387"/>
  <c r="D386"/>
  <c r="I386"/>
  <c r="H386"/>
  <c r="K18"/>
  <c r="R385"/>
  <c r="N385"/>
  <c r="Q385"/>
  <c r="M385"/>
  <c r="P385"/>
  <c r="O385"/>
  <c r="L385"/>
  <c r="K385"/>
  <c r="O21"/>
  <c r="R21"/>
  <c r="N21"/>
  <c r="M21"/>
  <c r="F21"/>
  <c r="H21"/>
  <c r="E21"/>
  <c r="G21"/>
  <c r="I21"/>
  <c r="C23" l="1"/>
  <c r="K19"/>
  <c r="A388"/>
  <c r="H387"/>
  <c r="D387"/>
  <c r="G387"/>
  <c r="C387"/>
  <c r="J387"/>
  <c r="B387"/>
  <c r="I387"/>
  <c r="F387"/>
  <c r="E387"/>
  <c r="O386"/>
  <c r="K386"/>
  <c r="R386"/>
  <c r="N386"/>
  <c r="M386"/>
  <c r="L386"/>
  <c r="Q386"/>
  <c r="P386"/>
  <c r="L18"/>
  <c r="O22"/>
  <c r="R22"/>
  <c r="N22"/>
  <c r="M22"/>
  <c r="G22"/>
  <c r="E22"/>
  <c r="H22"/>
  <c r="I22"/>
  <c r="F22"/>
  <c r="C24" l="1"/>
  <c r="P18"/>
  <c r="P387"/>
  <c r="L387"/>
  <c r="O387"/>
  <c r="K387"/>
  <c r="R387"/>
  <c r="Q387"/>
  <c r="N387"/>
  <c r="M387"/>
  <c r="I388"/>
  <c r="E388"/>
  <c r="A389"/>
  <c r="H388"/>
  <c r="D388"/>
  <c r="G388"/>
  <c r="F388"/>
  <c r="C388"/>
  <c r="J388"/>
  <c r="B388"/>
  <c r="L19"/>
  <c r="M23"/>
  <c r="O23"/>
  <c r="R23"/>
  <c r="N23"/>
  <c r="H23"/>
  <c r="E23"/>
  <c r="G23"/>
  <c r="F23"/>
  <c r="I23"/>
  <c r="K20" l="1"/>
  <c r="C25"/>
  <c r="K21"/>
  <c r="Q388"/>
  <c r="M388"/>
  <c r="P388"/>
  <c r="L388"/>
  <c r="O388"/>
  <c r="N388"/>
  <c r="K388"/>
  <c r="R388"/>
  <c r="J389"/>
  <c r="F389"/>
  <c r="B389"/>
  <c r="I389"/>
  <c r="E389"/>
  <c r="A390"/>
  <c r="D389"/>
  <c r="C389"/>
  <c r="H389"/>
  <c r="G389"/>
  <c r="Q18"/>
  <c r="P19"/>
  <c r="Q19" s="1"/>
  <c r="R24"/>
  <c r="N24"/>
  <c r="M24"/>
  <c r="O24"/>
  <c r="I24"/>
  <c r="E24"/>
  <c r="F24"/>
  <c r="G24"/>
  <c r="H24"/>
  <c r="L20" l="1"/>
  <c r="P20" s="1"/>
  <c r="Q20" s="1"/>
  <c r="C26"/>
  <c r="R389"/>
  <c r="N389"/>
  <c r="Q389"/>
  <c r="M389"/>
  <c r="L389"/>
  <c r="K389"/>
  <c r="P389"/>
  <c r="O389"/>
  <c r="G390"/>
  <c r="C390"/>
  <c r="J390"/>
  <c r="F390"/>
  <c r="B390"/>
  <c r="I390"/>
  <c r="H390"/>
  <c r="E390"/>
  <c r="D390"/>
  <c r="A391"/>
  <c r="L21"/>
  <c r="O25"/>
  <c r="R25"/>
  <c r="N25"/>
  <c r="M25"/>
  <c r="F25"/>
  <c r="H25"/>
  <c r="G25"/>
  <c r="I25"/>
  <c r="E25"/>
  <c r="C27" l="1"/>
  <c r="A392"/>
  <c r="H391"/>
  <c r="D391"/>
  <c r="G391"/>
  <c r="C391"/>
  <c r="F391"/>
  <c r="E391"/>
  <c r="J391"/>
  <c r="B391"/>
  <c r="I391"/>
  <c r="O390"/>
  <c r="K390"/>
  <c r="R390"/>
  <c r="N390"/>
  <c r="Q390"/>
  <c r="P390"/>
  <c r="M390"/>
  <c r="L390"/>
  <c r="K22"/>
  <c r="K23"/>
  <c r="P21"/>
  <c r="Q21" s="1"/>
  <c r="O26"/>
  <c r="R26"/>
  <c r="N26"/>
  <c r="M26"/>
  <c r="G26"/>
  <c r="F26"/>
  <c r="I26"/>
  <c r="H26"/>
  <c r="E26"/>
  <c r="C28" l="1"/>
  <c r="L23"/>
  <c r="L22"/>
  <c r="P391"/>
  <c r="L391"/>
  <c r="O391"/>
  <c r="K391"/>
  <c r="N391"/>
  <c r="M391"/>
  <c r="R391"/>
  <c r="Q391"/>
  <c r="I392"/>
  <c r="E392"/>
  <c r="A393"/>
  <c r="H392"/>
  <c r="D392"/>
  <c r="C392"/>
  <c r="J392"/>
  <c r="B392"/>
  <c r="G392"/>
  <c r="F392"/>
  <c r="M27"/>
  <c r="O27"/>
  <c r="R27"/>
  <c r="N27"/>
  <c r="H27"/>
  <c r="G27"/>
  <c r="I27"/>
  <c r="F27"/>
  <c r="E27"/>
  <c r="P22" l="1"/>
  <c r="Q22" s="1"/>
  <c r="C29"/>
  <c r="P23"/>
  <c r="Q23" s="1"/>
  <c r="K24"/>
  <c r="J393"/>
  <c r="F393"/>
  <c r="B393"/>
  <c r="I393"/>
  <c r="E393"/>
  <c r="H393"/>
  <c r="G393"/>
  <c r="A394"/>
  <c r="D393"/>
  <c r="C393"/>
  <c r="Q392"/>
  <c r="M392"/>
  <c r="P392"/>
  <c r="L392"/>
  <c r="K392"/>
  <c r="R392"/>
  <c r="O392"/>
  <c r="N392"/>
  <c r="R28"/>
  <c r="N28"/>
  <c r="M28"/>
  <c r="O28"/>
  <c r="I28"/>
  <c r="H28"/>
  <c r="E28"/>
  <c r="G28"/>
  <c r="F28"/>
  <c r="C30" l="1"/>
  <c r="K25"/>
  <c r="G394"/>
  <c r="C394"/>
  <c r="J394"/>
  <c r="F394"/>
  <c r="B394"/>
  <c r="E394"/>
  <c r="A395"/>
  <c r="D394"/>
  <c r="I394"/>
  <c r="H394"/>
  <c r="L24"/>
  <c r="R393"/>
  <c r="N393"/>
  <c r="Q393"/>
  <c r="M393"/>
  <c r="P393"/>
  <c r="O393"/>
  <c r="L393"/>
  <c r="K393"/>
  <c r="O29"/>
  <c r="R29"/>
  <c r="N29"/>
  <c r="M29"/>
  <c r="F29"/>
  <c r="I29"/>
  <c r="E29"/>
  <c r="G29"/>
  <c r="H29"/>
  <c r="C31" l="1"/>
  <c r="L25"/>
  <c r="P24"/>
  <c r="Q24" s="1"/>
  <c r="A396"/>
  <c r="H395"/>
  <c r="D395"/>
  <c r="G395"/>
  <c r="C395"/>
  <c r="J395"/>
  <c r="B395"/>
  <c r="I395"/>
  <c r="F395"/>
  <c r="E395"/>
  <c r="K26"/>
  <c r="O394"/>
  <c r="K394"/>
  <c r="R394"/>
  <c r="N394"/>
  <c r="M394"/>
  <c r="L394"/>
  <c r="Q394"/>
  <c r="P394"/>
  <c r="O30"/>
  <c r="R30"/>
  <c r="N30"/>
  <c r="M30"/>
  <c r="G30"/>
  <c r="I30"/>
  <c r="H30"/>
  <c r="E30"/>
  <c r="F30"/>
  <c r="P25" l="1"/>
  <c r="Q25" s="1"/>
  <c r="C32"/>
  <c r="L26"/>
  <c r="P395"/>
  <c r="L395"/>
  <c r="O395"/>
  <c r="K395"/>
  <c r="R395"/>
  <c r="Q395"/>
  <c r="N395"/>
  <c r="M395"/>
  <c r="I396"/>
  <c r="E396"/>
  <c r="A397"/>
  <c r="H396"/>
  <c r="D396"/>
  <c r="G396"/>
  <c r="F396"/>
  <c r="C396"/>
  <c r="J396"/>
  <c r="B396"/>
  <c r="K27"/>
  <c r="M31"/>
  <c r="O31"/>
  <c r="R31"/>
  <c r="N31"/>
  <c r="H31"/>
  <c r="I31"/>
  <c r="F31"/>
  <c r="E31"/>
  <c r="G31"/>
  <c r="C33" l="1"/>
  <c r="J397"/>
  <c r="F397"/>
  <c r="B397"/>
  <c r="I397"/>
  <c r="E397"/>
  <c r="A398"/>
  <c r="D397"/>
  <c r="C397"/>
  <c r="H397"/>
  <c r="G397"/>
  <c r="P26"/>
  <c r="Q26" s="1"/>
  <c r="L27"/>
  <c r="K28"/>
  <c r="K29"/>
  <c r="Q396"/>
  <c r="M396"/>
  <c r="P396"/>
  <c r="L396"/>
  <c r="O396"/>
  <c r="N396"/>
  <c r="K396"/>
  <c r="R396"/>
  <c r="R32"/>
  <c r="N32"/>
  <c r="M32"/>
  <c r="O32"/>
  <c r="E32"/>
  <c r="G32"/>
  <c r="F32"/>
  <c r="H32"/>
  <c r="I32"/>
  <c r="C34" l="1"/>
  <c r="G398"/>
  <c r="C398"/>
  <c r="J398"/>
  <c r="F398"/>
  <c r="B398"/>
  <c r="I398"/>
  <c r="H398"/>
  <c r="A399"/>
  <c r="E398"/>
  <c r="D398"/>
  <c r="L29"/>
  <c r="P27"/>
  <c r="Q27" s="1"/>
  <c r="L28"/>
  <c r="R397"/>
  <c r="N397"/>
  <c r="Q397"/>
  <c r="M397"/>
  <c r="L397"/>
  <c r="K397"/>
  <c r="P397"/>
  <c r="O397"/>
  <c r="O33"/>
  <c r="R33"/>
  <c r="N33"/>
  <c r="M33"/>
  <c r="F33"/>
  <c r="E33"/>
  <c r="G33"/>
  <c r="H33"/>
  <c r="I33"/>
  <c r="O398" l="1"/>
  <c r="K398"/>
  <c r="R398"/>
  <c r="N398"/>
  <c r="Q398"/>
  <c r="M398"/>
  <c r="L398"/>
  <c r="P398"/>
  <c r="P28"/>
  <c r="Q28" s="1"/>
  <c r="P29"/>
  <c r="Q29" s="1"/>
  <c r="A400"/>
  <c r="H399"/>
  <c r="D399"/>
  <c r="G399"/>
  <c r="C399"/>
  <c r="J399"/>
  <c r="F399"/>
  <c r="B399"/>
  <c r="I399"/>
  <c r="E399"/>
  <c r="K30"/>
  <c r="O34"/>
  <c r="R34"/>
  <c r="N34"/>
  <c r="M34"/>
  <c r="G34"/>
  <c r="I34"/>
  <c r="H34"/>
  <c r="E34"/>
  <c r="F34"/>
  <c r="K31"/>
  <c r="L31" l="1"/>
  <c r="L30"/>
  <c r="K32"/>
  <c r="P399"/>
  <c r="L399"/>
  <c r="O399"/>
  <c r="K399"/>
  <c r="R399"/>
  <c r="N399"/>
  <c r="Q399"/>
  <c r="M399"/>
  <c r="I400"/>
  <c r="E400"/>
  <c r="A401"/>
  <c r="H400"/>
  <c r="D400"/>
  <c r="G400"/>
  <c r="C400"/>
  <c r="F400"/>
  <c r="B400"/>
  <c r="J400"/>
  <c r="P30" l="1"/>
  <c r="Q30" s="1"/>
  <c r="K33"/>
  <c r="L32"/>
  <c r="Q400"/>
  <c r="M400"/>
  <c r="P400"/>
  <c r="L400"/>
  <c r="O400"/>
  <c r="K400"/>
  <c r="R400"/>
  <c r="N400"/>
  <c r="J401"/>
  <c r="F401"/>
  <c r="B401"/>
  <c r="I401"/>
  <c r="E401"/>
  <c r="A402"/>
  <c r="H401"/>
  <c r="D401"/>
  <c r="C401"/>
  <c r="G401"/>
  <c r="P31"/>
  <c r="Q31" s="1"/>
  <c r="G402" l="1"/>
  <c r="C402"/>
  <c r="J402"/>
  <c r="F402"/>
  <c r="B402"/>
  <c r="I402"/>
  <c r="E402"/>
  <c r="H402"/>
  <c r="A403"/>
  <c r="D402"/>
  <c r="P32"/>
  <c r="Q32" s="1"/>
  <c r="R401"/>
  <c r="N401"/>
  <c r="Q401"/>
  <c r="M401"/>
  <c r="P401"/>
  <c r="L401"/>
  <c r="O401"/>
  <c r="K401"/>
  <c r="L33"/>
  <c r="K34" l="1"/>
  <c r="P33"/>
  <c r="Q33" s="1"/>
  <c r="O402"/>
  <c r="K402"/>
  <c r="R402"/>
  <c r="N402"/>
  <c r="Q402"/>
  <c r="M402"/>
  <c r="P402"/>
  <c r="L402"/>
  <c r="A404"/>
  <c r="H403"/>
  <c r="D403"/>
  <c r="G403"/>
  <c r="C403"/>
  <c r="J403"/>
  <c r="F403"/>
  <c r="B403"/>
  <c r="I403"/>
  <c r="E403"/>
  <c r="P403" l="1"/>
  <c r="L403"/>
  <c r="O403"/>
  <c r="K403"/>
  <c r="R403"/>
  <c r="N403"/>
  <c r="M403"/>
  <c r="Q403"/>
  <c r="I404"/>
  <c r="E404"/>
  <c r="A405"/>
  <c r="H404"/>
  <c r="D404"/>
  <c r="G404"/>
  <c r="C404"/>
  <c r="J404"/>
  <c r="F404"/>
  <c r="B404"/>
  <c r="L34"/>
  <c r="P34" l="1"/>
  <c r="Q34" s="1"/>
  <c r="Q404"/>
  <c r="M404"/>
  <c r="P404"/>
  <c r="L404"/>
  <c r="O404"/>
  <c r="K404"/>
  <c r="R404"/>
  <c r="N404"/>
  <c r="J405"/>
  <c r="F405"/>
  <c r="B405"/>
  <c r="I405"/>
  <c r="E405"/>
  <c r="A406"/>
  <c r="H405"/>
  <c r="D405"/>
  <c r="G405"/>
  <c r="C405"/>
  <c r="R405" l="1"/>
  <c r="N405"/>
  <c r="Q405"/>
  <c r="M405"/>
  <c r="P405"/>
  <c r="L405"/>
  <c r="O405"/>
  <c r="K405"/>
  <c r="G406"/>
  <c r="C406"/>
  <c r="J406"/>
  <c r="F406"/>
  <c r="B406"/>
  <c r="I406"/>
  <c r="E406"/>
  <c r="A407"/>
  <c r="D406"/>
  <c r="H406"/>
  <c r="A408" l="1"/>
  <c r="H407"/>
  <c r="D407"/>
  <c r="G407"/>
  <c r="C407"/>
  <c r="J407"/>
  <c r="F407"/>
  <c r="B407"/>
  <c r="I407"/>
  <c r="E407"/>
  <c r="O406"/>
  <c r="K406"/>
  <c r="R406"/>
  <c r="N406"/>
  <c r="Q406"/>
  <c r="M406"/>
  <c r="P406"/>
  <c r="L406"/>
  <c r="P407" l="1"/>
  <c r="L407"/>
  <c r="O407"/>
  <c r="K407"/>
  <c r="R407"/>
  <c r="N407"/>
  <c r="Q407"/>
  <c r="M407"/>
  <c r="I408"/>
  <c r="E408"/>
  <c r="A409"/>
  <c r="H408"/>
  <c r="D408"/>
  <c r="G408"/>
  <c r="C408"/>
  <c r="J408"/>
  <c r="F408"/>
  <c r="B408"/>
  <c r="Q408" l="1"/>
  <c r="M408"/>
  <c r="P408"/>
  <c r="L408"/>
  <c r="O408"/>
  <c r="K408"/>
  <c r="N408"/>
  <c r="R408"/>
  <c r="J409"/>
  <c r="F409"/>
  <c r="B409"/>
  <c r="I409"/>
  <c r="E409"/>
  <c r="A410"/>
  <c r="H409"/>
  <c r="D409"/>
  <c r="G409"/>
  <c r="C409"/>
  <c r="R409" l="1"/>
  <c r="N409"/>
  <c r="Q409"/>
  <c r="M409"/>
  <c r="P409"/>
  <c r="L409"/>
  <c r="K409"/>
  <c r="O409"/>
  <c r="G410"/>
  <c r="C410"/>
  <c r="J410"/>
  <c r="F410"/>
  <c r="B410"/>
  <c r="I410"/>
  <c r="E410"/>
  <c r="H410"/>
  <c r="A411"/>
  <c r="D410"/>
  <c r="O410" l="1"/>
  <c r="K410"/>
  <c r="R410"/>
  <c r="N410"/>
  <c r="Q410"/>
  <c r="M410"/>
  <c r="P410"/>
  <c r="L410"/>
  <c r="A412"/>
  <c r="H411"/>
  <c r="D411"/>
  <c r="G411"/>
  <c r="C411"/>
  <c r="J411"/>
  <c r="F411"/>
  <c r="B411"/>
  <c r="E411"/>
  <c r="I411"/>
  <c r="P411" l="1"/>
  <c r="L411"/>
  <c r="O411"/>
  <c r="K411"/>
  <c r="R411"/>
  <c r="N411"/>
  <c r="Q411"/>
  <c r="M411"/>
  <c r="I412"/>
  <c r="E412"/>
  <c r="A413"/>
  <c r="H412"/>
  <c r="D412"/>
  <c r="G412"/>
  <c r="C412"/>
  <c r="B412"/>
  <c r="J412"/>
  <c r="F412"/>
  <c r="Q412" l="1"/>
  <c r="M412"/>
  <c r="P412"/>
  <c r="L412"/>
  <c r="O412"/>
  <c r="K412"/>
  <c r="R412"/>
  <c r="N412"/>
  <c r="J413"/>
  <c r="F413"/>
  <c r="B413"/>
  <c r="I413"/>
  <c r="E413"/>
  <c r="A414"/>
  <c r="H413"/>
  <c r="D413"/>
  <c r="G413"/>
  <c r="C413"/>
  <c r="R413" l="1"/>
  <c r="N413"/>
  <c r="Q413"/>
  <c r="M413"/>
  <c r="P413"/>
  <c r="L413"/>
  <c r="O413"/>
  <c r="K413"/>
  <c r="G414"/>
  <c r="C414"/>
  <c r="A415"/>
  <c r="J414"/>
  <c r="F414"/>
  <c r="B414"/>
  <c r="I414"/>
  <c r="E414"/>
  <c r="H414"/>
  <c r="D414"/>
  <c r="A416" l="1"/>
  <c r="H415"/>
  <c r="D415"/>
  <c r="G415"/>
  <c r="B415"/>
  <c r="F415"/>
  <c r="J415"/>
  <c r="E415"/>
  <c r="I415"/>
  <c r="C415"/>
  <c r="O414"/>
  <c r="P414"/>
  <c r="K414"/>
  <c r="N414"/>
  <c r="R414"/>
  <c r="M414"/>
  <c r="L414"/>
  <c r="Q414"/>
  <c r="P415" l="1"/>
  <c r="L415"/>
  <c r="R415"/>
  <c r="M415"/>
  <c r="Q415"/>
  <c r="K415"/>
  <c r="O415"/>
  <c r="N415"/>
  <c r="I416"/>
  <c r="E416"/>
  <c r="A417"/>
  <c r="H416"/>
  <c r="D416"/>
  <c r="G416"/>
  <c r="F416"/>
  <c r="C416"/>
  <c r="J416"/>
  <c r="B416"/>
  <c r="Q416" l="1"/>
  <c r="M416"/>
  <c r="P416"/>
  <c r="L416"/>
  <c r="O416"/>
  <c r="N416"/>
  <c r="K416"/>
  <c r="R416"/>
  <c r="J417"/>
  <c r="F417"/>
  <c r="B417"/>
  <c r="I417"/>
  <c r="E417"/>
  <c r="A418"/>
  <c r="D417"/>
  <c r="C417"/>
  <c r="H417"/>
  <c r="G417"/>
  <c r="R417" l="1"/>
  <c r="N417"/>
  <c r="Q417"/>
  <c r="M417"/>
  <c r="L417"/>
  <c r="K417"/>
  <c r="P417"/>
  <c r="O417"/>
  <c r="G418"/>
  <c r="C418"/>
  <c r="J418"/>
  <c r="F418"/>
  <c r="B418"/>
  <c r="I418"/>
  <c r="H418"/>
  <c r="E418"/>
  <c r="A419"/>
  <c r="D418"/>
  <c r="O418" l="1"/>
  <c r="K418"/>
  <c r="R418"/>
  <c r="N418"/>
  <c r="Q418"/>
  <c r="P418"/>
  <c r="M418"/>
  <c r="L418"/>
  <c r="A420"/>
  <c r="H419"/>
  <c r="D419"/>
  <c r="G419"/>
  <c r="C419"/>
  <c r="F419"/>
  <c r="E419"/>
  <c r="J419"/>
  <c r="B419"/>
  <c r="I419"/>
  <c r="P419" l="1"/>
  <c r="L419"/>
  <c r="O419"/>
  <c r="K419"/>
  <c r="N419"/>
  <c r="M419"/>
  <c r="R419"/>
  <c r="Q419"/>
  <c r="I420"/>
  <c r="E420"/>
  <c r="A421"/>
  <c r="H420"/>
  <c r="D420"/>
  <c r="C420"/>
  <c r="J420"/>
  <c r="B420"/>
  <c r="G420"/>
  <c r="F420"/>
  <c r="J421" l="1"/>
  <c r="F421"/>
  <c r="B421"/>
  <c r="I421"/>
  <c r="E421"/>
  <c r="H421"/>
  <c r="G421"/>
  <c r="A422"/>
  <c r="D421"/>
  <c r="C421"/>
  <c r="Q420"/>
  <c r="M420"/>
  <c r="P420"/>
  <c r="L420"/>
  <c r="K420"/>
  <c r="R420"/>
  <c r="O420"/>
  <c r="N420"/>
  <c r="G422" l="1"/>
  <c r="C422"/>
  <c r="J422"/>
  <c r="F422"/>
  <c r="B422"/>
  <c r="E422"/>
  <c r="A423"/>
  <c r="D422"/>
  <c r="I422"/>
  <c r="H422"/>
  <c r="R421"/>
  <c r="N421"/>
  <c r="Q421"/>
  <c r="M421"/>
  <c r="P421"/>
  <c r="O421"/>
  <c r="L421"/>
  <c r="K421"/>
  <c r="A424" l="1"/>
  <c r="H423"/>
  <c r="D423"/>
  <c r="G423"/>
  <c r="C423"/>
  <c r="J423"/>
  <c r="B423"/>
  <c r="I423"/>
  <c r="F423"/>
  <c r="E423"/>
  <c r="O422"/>
  <c r="K422"/>
  <c r="R422"/>
  <c r="N422"/>
  <c r="M422"/>
  <c r="L422"/>
  <c r="Q422"/>
  <c r="P422"/>
  <c r="P423" l="1"/>
  <c r="L423"/>
  <c r="O423"/>
  <c r="K423"/>
  <c r="R423"/>
  <c r="Q423"/>
  <c r="N423"/>
  <c r="M423"/>
  <c r="I424"/>
  <c r="E424"/>
  <c r="A425"/>
  <c r="H424"/>
  <c r="D424"/>
  <c r="G424"/>
  <c r="F424"/>
  <c r="C424"/>
  <c r="B424"/>
  <c r="J424"/>
  <c r="Q424" l="1"/>
  <c r="M424"/>
  <c r="P424"/>
  <c r="L424"/>
  <c r="O424"/>
  <c r="N424"/>
  <c r="K424"/>
  <c r="R424"/>
  <c r="J425"/>
  <c r="F425"/>
  <c r="B425"/>
  <c r="I425"/>
  <c r="E425"/>
  <c r="A426"/>
  <c r="D425"/>
  <c r="C425"/>
  <c r="H425"/>
  <c r="G425"/>
  <c r="R425" l="1"/>
  <c r="N425"/>
  <c r="Q425"/>
  <c r="M425"/>
  <c r="L425"/>
  <c r="K425"/>
  <c r="P425"/>
  <c r="O425"/>
  <c r="G426"/>
  <c r="C426"/>
  <c r="J426"/>
  <c r="F426"/>
  <c r="B426"/>
  <c r="I426"/>
  <c r="H426"/>
  <c r="E426"/>
  <c r="A427"/>
  <c r="D426"/>
  <c r="O426" l="1"/>
  <c r="K426"/>
  <c r="R426"/>
  <c r="N426"/>
  <c r="Q426"/>
  <c r="P426"/>
  <c r="M426"/>
  <c r="L426"/>
  <c r="A428"/>
  <c r="H427"/>
  <c r="D427"/>
  <c r="G427"/>
  <c r="C427"/>
  <c r="F427"/>
  <c r="E427"/>
  <c r="J427"/>
  <c r="B427"/>
  <c r="I427"/>
  <c r="P427" l="1"/>
  <c r="L427"/>
  <c r="O427"/>
  <c r="K427"/>
  <c r="N427"/>
  <c r="M427"/>
  <c r="R427"/>
  <c r="Q427"/>
  <c r="I428"/>
  <c r="E428"/>
  <c r="A429"/>
  <c r="H428"/>
  <c r="D428"/>
  <c r="C428"/>
  <c r="J428"/>
  <c r="B428"/>
  <c r="G428"/>
  <c r="F428"/>
  <c r="J429" l="1"/>
  <c r="F429"/>
  <c r="B429"/>
  <c r="I429"/>
  <c r="E429"/>
  <c r="A430"/>
  <c r="H429"/>
  <c r="D429"/>
  <c r="C429"/>
  <c r="G429"/>
  <c r="Q428"/>
  <c r="M428"/>
  <c r="P428"/>
  <c r="L428"/>
  <c r="K428"/>
  <c r="R428"/>
  <c r="O428"/>
  <c r="N428"/>
  <c r="G430" l="1"/>
  <c r="C430"/>
  <c r="J430"/>
  <c r="F430"/>
  <c r="B430"/>
  <c r="I430"/>
  <c r="E430"/>
  <c r="H430"/>
  <c r="A431"/>
  <c r="D430"/>
  <c r="R429"/>
  <c r="N429"/>
  <c r="Q429"/>
  <c r="M429"/>
  <c r="P429"/>
  <c r="L429"/>
  <c r="O429"/>
  <c r="K429"/>
  <c r="O430" l="1"/>
  <c r="K430"/>
  <c r="R430"/>
  <c r="N430"/>
  <c r="Q430"/>
  <c r="M430"/>
  <c r="P430"/>
  <c r="L430"/>
  <c r="A432"/>
  <c r="H431"/>
  <c r="D431"/>
  <c r="G431"/>
  <c r="C431"/>
  <c r="J431"/>
  <c r="F431"/>
  <c r="B431"/>
  <c r="I431"/>
  <c r="E431"/>
  <c r="P431" l="1"/>
  <c r="L431"/>
  <c r="O431"/>
  <c r="K431"/>
  <c r="R431"/>
  <c r="N431"/>
  <c r="M431"/>
  <c r="Q431"/>
  <c r="I432"/>
  <c r="E432"/>
  <c r="A433"/>
  <c r="H432"/>
  <c r="D432"/>
  <c r="G432"/>
  <c r="C432"/>
  <c r="J432"/>
  <c r="F432"/>
  <c r="B432"/>
  <c r="Q432" l="1"/>
  <c r="M432"/>
  <c r="P432"/>
  <c r="L432"/>
  <c r="O432"/>
  <c r="K432"/>
  <c r="R432"/>
  <c r="N432"/>
  <c r="J433"/>
  <c r="F433"/>
  <c r="B433"/>
  <c r="I433"/>
  <c r="E433"/>
  <c r="H433"/>
  <c r="D433"/>
  <c r="G433"/>
  <c r="A434"/>
  <c r="C433"/>
  <c r="R433" l="1"/>
  <c r="N433"/>
  <c r="Q433"/>
  <c r="M433"/>
  <c r="P433"/>
  <c r="L433"/>
  <c r="O433"/>
  <c r="K433"/>
  <c r="G434"/>
  <c r="C434"/>
  <c r="J434"/>
  <c r="E434"/>
  <c r="A435"/>
  <c r="I434"/>
  <c r="D434"/>
  <c r="H434"/>
  <c r="B434"/>
  <c r="F434"/>
  <c r="O434" l="1"/>
  <c r="K434"/>
  <c r="P434"/>
  <c r="N434"/>
  <c r="R434"/>
  <c r="M434"/>
  <c r="Q434"/>
  <c r="L434"/>
  <c r="A436"/>
  <c r="H435"/>
  <c r="D435"/>
  <c r="G435"/>
  <c r="B435"/>
  <c r="F435"/>
  <c r="J435"/>
  <c r="E435"/>
  <c r="I435"/>
  <c r="C435"/>
  <c r="P435" l="1"/>
  <c r="L435"/>
  <c r="R435"/>
  <c r="M435"/>
  <c r="Q435"/>
  <c r="K435"/>
  <c r="O435"/>
  <c r="N435"/>
  <c r="I436"/>
  <c r="E436"/>
  <c r="A437"/>
  <c r="J436"/>
  <c r="D436"/>
  <c r="H436"/>
  <c r="C436"/>
  <c r="G436"/>
  <c r="B436"/>
  <c r="F436"/>
  <c r="Q436" l="1"/>
  <c r="M436"/>
  <c r="O436"/>
  <c r="N436"/>
  <c r="R436"/>
  <c r="L436"/>
  <c r="K436"/>
  <c r="P436"/>
  <c r="J437"/>
  <c r="F437"/>
  <c r="B437"/>
  <c r="G437"/>
  <c r="A438"/>
  <c r="E437"/>
  <c r="I437"/>
  <c r="D437"/>
  <c r="H437"/>
  <c r="C437"/>
  <c r="O437" l="1"/>
  <c r="K437"/>
  <c r="R437"/>
  <c r="N437"/>
  <c r="M437"/>
  <c r="L437"/>
  <c r="Q437"/>
  <c r="P437"/>
  <c r="A439"/>
  <c r="H438"/>
  <c r="D438"/>
  <c r="G438"/>
  <c r="C438"/>
  <c r="J438"/>
  <c r="B438"/>
  <c r="I438"/>
  <c r="F438"/>
  <c r="E438"/>
  <c r="P438" l="1"/>
  <c r="L438"/>
  <c r="O438"/>
  <c r="K438"/>
  <c r="R438"/>
  <c r="Q438"/>
  <c r="N438"/>
  <c r="M438"/>
  <c r="I439"/>
  <c r="E439"/>
  <c r="A440"/>
  <c r="H439"/>
  <c r="D439"/>
  <c r="G439"/>
  <c r="F439"/>
  <c r="C439"/>
  <c r="J439"/>
  <c r="B439"/>
  <c r="Q439" l="1"/>
  <c r="M439"/>
  <c r="P439"/>
  <c r="L439"/>
  <c r="O439"/>
  <c r="N439"/>
  <c r="K439"/>
  <c r="R439"/>
  <c r="J440"/>
  <c r="F440"/>
  <c r="B440"/>
  <c r="I440"/>
  <c r="E440"/>
  <c r="A441"/>
  <c r="D440"/>
  <c r="C440"/>
  <c r="H440"/>
  <c r="G440"/>
  <c r="R440" l="1"/>
  <c r="N440"/>
  <c r="Q440"/>
  <c r="M440"/>
  <c r="L440"/>
  <c r="K440"/>
  <c r="P440"/>
  <c r="O440"/>
  <c r="G441"/>
  <c r="C441"/>
  <c r="J441"/>
  <c r="F441"/>
  <c r="B441"/>
  <c r="I441"/>
  <c r="H441"/>
  <c r="E441"/>
  <c r="D441"/>
  <c r="A442"/>
  <c r="A443" l="1"/>
  <c r="H442"/>
  <c r="D442"/>
  <c r="G442"/>
  <c r="C442"/>
  <c r="F442"/>
  <c r="E442"/>
  <c r="J442"/>
  <c r="B442"/>
  <c r="I442"/>
  <c r="O441"/>
  <c r="K441"/>
  <c r="R441"/>
  <c r="N441"/>
  <c r="Q441"/>
  <c r="P441"/>
  <c r="M441"/>
  <c r="L441"/>
  <c r="P442" l="1"/>
  <c r="L442"/>
  <c r="O442"/>
  <c r="K442"/>
  <c r="N442"/>
  <c r="M442"/>
  <c r="R442"/>
  <c r="Q442"/>
  <c r="I443"/>
  <c r="E443"/>
  <c r="A444"/>
  <c r="H443"/>
  <c r="D443"/>
  <c r="C443"/>
  <c r="J443"/>
  <c r="B443"/>
  <c r="G443"/>
  <c r="F443"/>
  <c r="J444" l="1"/>
  <c r="F444"/>
  <c r="B444"/>
  <c r="I444"/>
  <c r="E444"/>
  <c r="H444"/>
  <c r="G444"/>
  <c r="A445"/>
  <c r="D444"/>
  <c r="C444"/>
  <c r="Q443"/>
  <c r="M443"/>
  <c r="P443"/>
  <c r="L443"/>
  <c r="K443"/>
  <c r="R443"/>
  <c r="O443"/>
  <c r="N443"/>
  <c r="G445" l="1"/>
  <c r="C445"/>
  <c r="J445"/>
  <c r="F445"/>
  <c r="B445"/>
  <c r="E445"/>
  <c r="A446"/>
  <c r="D445"/>
  <c r="I445"/>
  <c r="H445"/>
  <c r="R444"/>
  <c r="N444"/>
  <c r="Q444"/>
  <c r="M444"/>
  <c r="P444"/>
  <c r="O444"/>
  <c r="L444"/>
  <c r="K444"/>
  <c r="A447" l="1"/>
  <c r="H446"/>
  <c r="D446"/>
  <c r="G446"/>
  <c r="C446"/>
  <c r="J446"/>
  <c r="B446"/>
  <c r="I446"/>
  <c r="F446"/>
  <c r="E446"/>
  <c r="O445"/>
  <c r="K445"/>
  <c r="R445"/>
  <c r="N445"/>
  <c r="M445"/>
  <c r="L445"/>
  <c r="Q445"/>
  <c r="P445"/>
  <c r="P446" l="1"/>
  <c r="L446"/>
  <c r="O446"/>
  <c r="K446"/>
  <c r="R446"/>
  <c r="Q446"/>
  <c r="N446"/>
  <c r="M446"/>
  <c r="I447"/>
  <c r="E447"/>
  <c r="A448"/>
  <c r="H447"/>
  <c r="D447"/>
  <c r="G447"/>
  <c r="F447"/>
  <c r="C447"/>
  <c r="J447"/>
  <c r="B447"/>
  <c r="Q447" l="1"/>
  <c r="M447"/>
  <c r="P447"/>
  <c r="L447"/>
  <c r="O447"/>
  <c r="N447"/>
  <c r="K447"/>
  <c r="R447"/>
  <c r="J448"/>
  <c r="F448"/>
  <c r="B448"/>
  <c r="I448"/>
  <c r="E448"/>
  <c r="A449"/>
  <c r="D448"/>
  <c r="C448"/>
  <c r="H448"/>
  <c r="G448"/>
  <c r="R448" l="1"/>
  <c r="N448"/>
  <c r="Q448"/>
  <c r="M448"/>
  <c r="L448"/>
  <c r="K448"/>
  <c r="P448"/>
  <c r="O448"/>
  <c r="G449"/>
  <c r="C449"/>
  <c r="J449"/>
  <c r="F449"/>
  <c r="B449"/>
  <c r="I449"/>
  <c r="H449"/>
  <c r="E449"/>
  <c r="D449"/>
  <c r="A450"/>
  <c r="A451" l="1"/>
  <c r="H450"/>
  <c r="D450"/>
  <c r="G450"/>
  <c r="C450"/>
  <c r="F450"/>
  <c r="E450"/>
  <c r="J450"/>
  <c r="B450"/>
  <c r="I450"/>
  <c r="O449"/>
  <c r="K449"/>
  <c r="R449"/>
  <c r="N449"/>
  <c r="Q449"/>
  <c r="P449"/>
  <c r="M449"/>
  <c r="L449"/>
  <c r="P450" l="1"/>
  <c r="L450"/>
  <c r="O450"/>
  <c r="K450"/>
  <c r="N450"/>
  <c r="M450"/>
  <c r="R450"/>
  <c r="Q450"/>
  <c r="I451"/>
  <c r="E451"/>
  <c r="A452"/>
  <c r="H451"/>
  <c r="D451"/>
  <c r="C451"/>
  <c r="J451"/>
  <c r="B451"/>
  <c r="G451"/>
  <c r="F451"/>
  <c r="J452" l="1"/>
  <c r="F452"/>
  <c r="B452"/>
  <c r="I452"/>
  <c r="E452"/>
  <c r="H452"/>
  <c r="G452"/>
  <c r="A453"/>
  <c r="D452"/>
  <c r="C452"/>
  <c r="Q451"/>
  <c r="M451"/>
  <c r="P451"/>
  <c r="L451"/>
  <c r="K451"/>
  <c r="R451"/>
  <c r="O451"/>
  <c r="N451"/>
  <c r="G453" l="1"/>
  <c r="C453"/>
  <c r="J453"/>
  <c r="F453"/>
  <c r="B453"/>
  <c r="E453"/>
  <c r="A454"/>
  <c r="D453"/>
  <c r="I453"/>
  <c r="H453"/>
  <c r="R452"/>
  <c r="N452"/>
  <c r="Q452"/>
  <c r="M452"/>
  <c r="P452"/>
  <c r="O452"/>
  <c r="L452"/>
  <c r="K452"/>
  <c r="A455" l="1"/>
  <c r="H454"/>
  <c r="D454"/>
  <c r="G454"/>
  <c r="C454"/>
  <c r="J454"/>
  <c r="B454"/>
  <c r="I454"/>
  <c r="F454"/>
  <c r="E454"/>
  <c r="O453"/>
  <c r="K453"/>
  <c r="R453"/>
  <c r="N453"/>
  <c r="M453"/>
  <c r="L453"/>
  <c r="Q453"/>
  <c r="P453"/>
  <c r="P454" l="1"/>
  <c r="L454"/>
  <c r="O454"/>
  <c r="K454"/>
  <c r="R454"/>
  <c r="Q454"/>
  <c r="N454"/>
  <c r="M454"/>
  <c r="I455"/>
  <c r="E455"/>
  <c r="A456"/>
  <c r="H455"/>
  <c r="D455"/>
  <c r="G455"/>
  <c r="F455"/>
  <c r="C455"/>
  <c r="J455"/>
  <c r="B455"/>
  <c r="Q455" l="1"/>
  <c r="M455"/>
  <c r="P455"/>
  <c r="L455"/>
  <c r="O455"/>
  <c r="N455"/>
  <c r="K455"/>
  <c r="R455"/>
  <c r="J456"/>
  <c r="F456"/>
  <c r="B456"/>
  <c r="I456"/>
  <c r="E456"/>
  <c r="A457"/>
  <c r="D456"/>
  <c r="C456"/>
  <c r="H456"/>
  <c r="G456"/>
  <c r="R456" l="1"/>
  <c r="N456"/>
  <c r="Q456"/>
  <c r="M456"/>
  <c r="L456"/>
  <c r="K456"/>
  <c r="P456"/>
  <c r="O456"/>
  <c r="G457"/>
  <c r="C457"/>
  <c r="J457"/>
  <c r="F457"/>
  <c r="B457"/>
  <c r="I457"/>
  <c r="H457"/>
  <c r="E457"/>
  <c r="A458"/>
  <c r="D457"/>
  <c r="O457" l="1"/>
  <c r="K457"/>
  <c r="R457"/>
  <c r="N457"/>
  <c r="Q457"/>
  <c r="P457"/>
  <c r="M457"/>
  <c r="L457"/>
  <c r="A459"/>
  <c r="H458"/>
  <c r="D458"/>
  <c r="G458"/>
  <c r="C458"/>
  <c r="F458"/>
  <c r="E458"/>
  <c r="J458"/>
  <c r="B458"/>
  <c r="I458"/>
  <c r="P458" l="1"/>
  <c r="L458"/>
  <c r="O458"/>
  <c r="K458"/>
  <c r="N458"/>
  <c r="M458"/>
  <c r="R458"/>
  <c r="Q458"/>
  <c r="I459"/>
  <c r="E459"/>
  <c r="A460"/>
  <c r="H459"/>
  <c r="D459"/>
  <c r="C459"/>
  <c r="J459"/>
  <c r="B459"/>
  <c r="G459"/>
  <c r="F459"/>
  <c r="A461" l="1"/>
  <c r="J460"/>
  <c r="F460"/>
  <c r="B460"/>
  <c r="I460"/>
  <c r="E460"/>
  <c r="H460"/>
  <c r="G460"/>
  <c r="D460"/>
  <c r="C460"/>
  <c r="Q459"/>
  <c r="M459"/>
  <c r="P459"/>
  <c r="L459"/>
  <c r="K459"/>
  <c r="R459"/>
  <c r="O459"/>
  <c r="N459"/>
  <c r="Q460" l="1"/>
  <c r="M460"/>
  <c r="P460"/>
  <c r="O460"/>
  <c r="N460"/>
  <c r="R460"/>
  <c r="L460"/>
  <c r="K460"/>
  <c r="J461"/>
  <c r="F461"/>
  <c r="B461"/>
  <c r="I461"/>
  <c r="E461"/>
  <c r="A462"/>
  <c r="D461"/>
  <c r="C461"/>
  <c r="H461"/>
  <c r="G461"/>
  <c r="R461" l="1"/>
  <c r="N461"/>
  <c r="Q461"/>
  <c r="M461"/>
  <c r="L461"/>
  <c r="K461"/>
  <c r="P461"/>
  <c r="O461"/>
  <c r="G462"/>
  <c r="C462"/>
  <c r="J462"/>
  <c r="F462"/>
  <c r="B462"/>
  <c r="I462"/>
  <c r="H462"/>
  <c r="E462"/>
  <c r="A463"/>
  <c r="D462"/>
  <c r="O462" l="1"/>
  <c r="K462"/>
  <c r="R462"/>
  <c r="N462"/>
  <c r="Q462"/>
  <c r="P462"/>
  <c r="M462"/>
  <c r="L462"/>
  <c r="A464"/>
  <c r="H463"/>
  <c r="D463"/>
  <c r="G463"/>
  <c r="C463"/>
  <c r="F463"/>
  <c r="E463"/>
  <c r="J463"/>
  <c r="B463"/>
  <c r="I463"/>
  <c r="P463" l="1"/>
  <c r="L463"/>
  <c r="O463"/>
  <c r="K463"/>
  <c r="N463"/>
  <c r="M463"/>
  <c r="R463"/>
  <c r="Q463"/>
  <c r="I464"/>
  <c r="E464"/>
  <c r="A465"/>
  <c r="H464"/>
  <c r="D464"/>
  <c r="C464"/>
  <c r="J464"/>
  <c r="B464"/>
  <c r="G464"/>
  <c r="F464"/>
  <c r="J465" l="1"/>
  <c r="F465"/>
  <c r="B465"/>
  <c r="I465"/>
  <c r="E465"/>
  <c r="H465"/>
  <c r="G465"/>
  <c r="A466"/>
  <c r="D465"/>
  <c r="C465"/>
  <c r="Q464"/>
  <c r="M464"/>
  <c r="P464"/>
  <c r="L464"/>
  <c r="K464"/>
  <c r="R464"/>
  <c r="O464"/>
  <c r="N464"/>
  <c r="G466" l="1"/>
  <c r="C466"/>
  <c r="J466"/>
  <c r="F466"/>
  <c r="B466"/>
  <c r="E466"/>
  <c r="A467"/>
  <c r="D466"/>
  <c r="I466"/>
  <c r="H466"/>
  <c r="R465"/>
  <c r="N465"/>
  <c r="Q465"/>
  <c r="M465"/>
  <c r="P465"/>
  <c r="O465"/>
  <c r="L465"/>
  <c r="K465"/>
  <c r="A468" l="1"/>
  <c r="H467"/>
  <c r="D467"/>
  <c r="G467"/>
  <c r="C467"/>
  <c r="J467"/>
  <c r="B467"/>
  <c r="I467"/>
  <c r="F467"/>
  <c r="E467"/>
  <c r="O466"/>
  <c r="K466"/>
  <c r="R466"/>
  <c r="N466"/>
  <c r="M466"/>
  <c r="L466"/>
  <c r="Q466"/>
  <c r="P466"/>
  <c r="P467" l="1"/>
  <c r="L467"/>
  <c r="O467"/>
  <c r="K467"/>
  <c r="R467"/>
  <c r="Q467"/>
  <c r="N467"/>
  <c r="M467"/>
  <c r="I468"/>
  <c r="E468"/>
  <c r="A469"/>
  <c r="H468"/>
  <c r="D468"/>
  <c r="G468"/>
  <c r="F468"/>
  <c r="C468"/>
  <c r="B468"/>
  <c r="J468"/>
  <c r="Q468" l="1"/>
  <c r="M468"/>
  <c r="P468"/>
  <c r="L468"/>
  <c r="O468"/>
  <c r="N468"/>
  <c r="K468"/>
  <c r="R468"/>
  <c r="J469"/>
  <c r="F469"/>
  <c r="B469"/>
  <c r="I469"/>
  <c r="E469"/>
  <c r="A470"/>
  <c r="D469"/>
  <c r="C469"/>
  <c r="H469"/>
  <c r="G469"/>
  <c r="R469" l="1"/>
  <c r="N469"/>
  <c r="Q469"/>
  <c r="M469"/>
  <c r="L469"/>
  <c r="K469"/>
  <c r="P469"/>
  <c r="O469"/>
  <c r="G470"/>
  <c r="C470"/>
  <c r="J470"/>
  <c r="F470"/>
  <c r="B470"/>
  <c r="I470"/>
  <c r="H470"/>
  <c r="E470"/>
  <c r="A471"/>
  <c r="D470"/>
  <c r="O470" l="1"/>
  <c r="K470"/>
  <c r="R470"/>
  <c r="N470"/>
  <c r="Q470"/>
  <c r="P470"/>
  <c r="M470"/>
  <c r="L470"/>
  <c r="H471"/>
  <c r="D471"/>
  <c r="A472"/>
  <c r="G471"/>
  <c r="C471"/>
  <c r="F471"/>
  <c r="E471"/>
  <c r="J471"/>
  <c r="B471"/>
  <c r="I471"/>
  <c r="A473" l="1"/>
  <c r="G472"/>
  <c r="C472"/>
  <c r="H472"/>
  <c r="B472"/>
  <c r="F472"/>
  <c r="E472"/>
  <c r="D472"/>
  <c r="J472"/>
  <c r="I472"/>
  <c r="R471"/>
  <c r="P471"/>
  <c r="L471"/>
  <c r="O471"/>
  <c r="K471"/>
  <c r="N471"/>
  <c r="M471"/>
  <c r="Q471"/>
  <c r="P472" l="1"/>
  <c r="L472"/>
  <c r="O472"/>
  <c r="K472"/>
  <c r="N472"/>
  <c r="M472"/>
  <c r="R472"/>
  <c r="Q472"/>
  <c r="I473"/>
  <c r="E473"/>
  <c r="A474"/>
  <c r="H473"/>
  <c r="D473"/>
  <c r="C473"/>
  <c r="J473"/>
  <c r="B473"/>
  <c r="G473"/>
  <c r="F473"/>
  <c r="J474" l="1"/>
  <c r="F474"/>
  <c r="B474"/>
  <c r="I474"/>
  <c r="E474"/>
  <c r="H474"/>
  <c r="G474"/>
  <c r="A475"/>
  <c r="D474"/>
  <c r="C474"/>
  <c r="Q473"/>
  <c r="M473"/>
  <c r="P473"/>
  <c r="L473"/>
  <c r="K473"/>
  <c r="R473"/>
  <c r="O473"/>
  <c r="N473"/>
  <c r="G475" l="1"/>
  <c r="C475"/>
  <c r="J475"/>
  <c r="F475"/>
  <c r="B475"/>
  <c r="E475"/>
  <c r="A476"/>
  <c r="D475"/>
  <c r="I475"/>
  <c r="H475"/>
  <c r="R474"/>
  <c r="N474"/>
  <c r="Q474"/>
  <c r="M474"/>
  <c r="P474"/>
  <c r="O474"/>
  <c r="L474"/>
  <c r="K474"/>
  <c r="A477" l="1"/>
  <c r="H476"/>
  <c r="D476"/>
  <c r="G476"/>
  <c r="C476"/>
  <c r="J476"/>
  <c r="B476"/>
  <c r="I476"/>
  <c r="F476"/>
  <c r="E476"/>
  <c r="O475"/>
  <c r="K475"/>
  <c r="R475"/>
  <c r="N475"/>
  <c r="M475"/>
  <c r="L475"/>
  <c r="Q475"/>
  <c r="P475"/>
  <c r="P476" l="1"/>
  <c r="L476"/>
  <c r="O476"/>
  <c r="K476"/>
  <c r="R476"/>
  <c r="Q476"/>
  <c r="N476"/>
  <c r="M476"/>
  <c r="I477"/>
  <c r="E477"/>
  <c r="A478"/>
  <c r="H477"/>
  <c r="D477"/>
  <c r="G477"/>
  <c r="F477"/>
  <c r="C477"/>
  <c r="B477"/>
  <c r="J477"/>
  <c r="Q477" l="1"/>
  <c r="M477"/>
  <c r="P477"/>
  <c r="L477"/>
  <c r="O477"/>
  <c r="N477"/>
  <c r="R477"/>
  <c r="K477"/>
  <c r="J478"/>
  <c r="F478"/>
  <c r="B478"/>
  <c r="I478"/>
  <c r="E478"/>
  <c r="A479"/>
  <c r="D478"/>
  <c r="C478"/>
  <c r="H478"/>
  <c r="G478"/>
  <c r="R478" l="1"/>
  <c r="N478"/>
  <c r="Q478"/>
  <c r="M478"/>
  <c r="L478"/>
  <c r="K478"/>
  <c r="P478"/>
  <c r="O478"/>
  <c r="G479"/>
  <c r="C479"/>
  <c r="J479"/>
  <c r="F479"/>
  <c r="B479"/>
  <c r="I479"/>
  <c r="H479"/>
  <c r="E479"/>
  <c r="A480"/>
  <c r="D479"/>
  <c r="O479" l="1"/>
  <c r="K479"/>
  <c r="R479"/>
  <c r="N479"/>
  <c r="Q479"/>
  <c r="P479"/>
  <c r="M479"/>
  <c r="L479"/>
  <c r="I480"/>
  <c r="A481"/>
  <c r="H480"/>
  <c r="D480"/>
  <c r="G480"/>
  <c r="C480"/>
  <c r="F480"/>
  <c r="E480"/>
  <c r="J480"/>
  <c r="B480"/>
  <c r="Q480" l="1"/>
  <c r="M480"/>
  <c r="P480"/>
  <c r="L480"/>
  <c r="O480"/>
  <c r="K480"/>
  <c r="R480"/>
  <c r="N480"/>
  <c r="J481"/>
  <c r="F481"/>
  <c r="B481"/>
  <c r="I481"/>
  <c r="E481"/>
  <c r="A482"/>
  <c r="H481"/>
  <c r="D481"/>
  <c r="C481"/>
  <c r="G481"/>
  <c r="G482" l="1"/>
  <c r="C482"/>
  <c r="J482"/>
  <c r="F482"/>
  <c r="B482"/>
  <c r="I482"/>
  <c r="E482"/>
  <c r="H482"/>
  <c r="D482"/>
  <c r="A483"/>
  <c r="R481"/>
  <c r="N481"/>
  <c r="Q481"/>
  <c r="M481"/>
  <c r="P481"/>
  <c r="L481"/>
  <c r="O481"/>
  <c r="K481"/>
  <c r="J483" l="1"/>
  <c r="F483"/>
  <c r="I483"/>
  <c r="E483"/>
  <c r="A484"/>
  <c r="D483"/>
  <c r="C483"/>
  <c r="H483"/>
  <c r="B483"/>
  <c r="G483"/>
  <c r="O482"/>
  <c r="K482"/>
  <c r="R482"/>
  <c r="N482"/>
  <c r="Q482"/>
  <c r="M482"/>
  <c r="P482"/>
  <c r="L482"/>
  <c r="R483" l="1"/>
  <c r="N483"/>
  <c r="Q483"/>
  <c r="M483"/>
  <c r="L483"/>
  <c r="K483"/>
  <c r="P483"/>
  <c r="O483"/>
  <c r="G484"/>
  <c r="C484"/>
  <c r="J484"/>
  <c r="F484"/>
  <c r="B484"/>
  <c r="I484"/>
  <c r="H484"/>
  <c r="E484"/>
  <c r="D484"/>
  <c r="A485"/>
  <c r="A486" l="1"/>
  <c r="H485"/>
  <c r="D485"/>
  <c r="G485"/>
  <c r="C485"/>
  <c r="F485"/>
  <c r="E485"/>
  <c r="J485"/>
  <c r="B485"/>
  <c r="I485"/>
  <c r="O484"/>
  <c r="K484"/>
  <c r="R484"/>
  <c r="N484"/>
  <c r="Q484"/>
  <c r="P484"/>
  <c r="M484"/>
  <c r="L484"/>
  <c r="P485" l="1"/>
  <c r="L485"/>
  <c r="O485"/>
  <c r="K485"/>
  <c r="N485"/>
  <c r="M485"/>
  <c r="R485"/>
  <c r="Q485"/>
  <c r="I486"/>
  <c r="E486"/>
  <c r="A487"/>
  <c r="H486"/>
  <c r="D486"/>
  <c r="C486"/>
  <c r="J486"/>
  <c r="B486"/>
  <c r="G486"/>
  <c r="F486"/>
  <c r="J487" l="1"/>
  <c r="F487"/>
  <c r="B487"/>
  <c r="I487"/>
  <c r="E487"/>
  <c r="H487"/>
  <c r="G487"/>
  <c r="A488"/>
  <c r="D487"/>
  <c r="C487"/>
  <c r="Q486"/>
  <c r="M486"/>
  <c r="P486"/>
  <c r="L486"/>
  <c r="K486"/>
  <c r="R486"/>
  <c r="O486"/>
  <c r="N486"/>
  <c r="G488" l="1"/>
  <c r="C488"/>
  <c r="J488"/>
  <c r="F488"/>
  <c r="B488"/>
  <c r="E488"/>
  <c r="A489"/>
  <c r="D488"/>
  <c r="I488"/>
  <c r="H488"/>
  <c r="R487"/>
  <c r="N487"/>
  <c r="Q487"/>
  <c r="M487"/>
  <c r="P487"/>
  <c r="O487"/>
  <c r="L487"/>
  <c r="K487"/>
  <c r="A490" l="1"/>
  <c r="H489"/>
  <c r="D489"/>
  <c r="G489"/>
  <c r="C489"/>
  <c r="J489"/>
  <c r="B489"/>
  <c r="I489"/>
  <c r="F489"/>
  <c r="E489"/>
  <c r="O488"/>
  <c r="K488"/>
  <c r="R488"/>
  <c r="N488"/>
  <c r="M488"/>
  <c r="L488"/>
  <c r="Q488"/>
  <c r="P488"/>
  <c r="P489" l="1"/>
  <c r="L489"/>
  <c r="O489"/>
  <c r="K489"/>
  <c r="R489"/>
  <c r="Q489"/>
  <c r="N489"/>
  <c r="M489"/>
  <c r="I490"/>
  <c r="E490"/>
  <c r="A491"/>
  <c r="H490"/>
  <c r="D490"/>
  <c r="G490"/>
  <c r="F490"/>
  <c r="C490"/>
  <c r="J490"/>
  <c r="B490"/>
  <c r="Q490" l="1"/>
  <c r="M490"/>
  <c r="P490"/>
  <c r="L490"/>
  <c r="O490"/>
  <c r="N490"/>
  <c r="K490"/>
  <c r="R490"/>
  <c r="J491"/>
  <c r="F491"/>
  <c r="B491"/>
  <c r="I491"/>
  <c r="E491"/>
  <c r="A492"/>
  <c r="D491"/>
  <c r="C491"/>
  <c r="H491"/>
  <c r="G491"/>
  <c r="R491" l="1"/>
  <c r="N491"/>
  <c r="Q491"/>
  <c r="M491"/>
  <c r="P491"/>
  <c r="L491"/>
  <c r="K491"/>
  <c r="O491"/>
  <c r="G492"/>
  <c r="C492"/>
  <c r="J492"/>
  <c r="F492"/>
  <c r="B492"/>
  <c r="I492"/>
  <c r="E492"/>
  <c r="H492"/>
  <c r="A493"/>
  <c r="D492"/>
  <c r="O492" l="1"/>
  <c r="K492"/>
  <c r="R492"/>
  <c r="N492"/>
  <c r="Q492"/>
  <c r="M492"/>
  <c r="P492"/>
  <c r="L492"/>
  <c r="A494"/>
  <c r="H493"/>
  <c r="D493"/>
  <c r="G493"/>
  <c r="C493"/>
  <c r="J493"/>
  <c r="F493"/>
  <c r="B493"/>
  <c r="E493"/>
  <c r="I493"/>
  <c r="P493" l="1"/>
  <c r="L493"/>
  <c r="O493"/>
  <c r="K493"/>
  <c r="R493"/>
  <c r="N493"/>
  <c r="Q493"/>
  <c r="M493"/>
  <c r="I494"/>
  <c r="E494"/>
  <c r="A495"/>
  <c r="H494"/>
  <c r="D494"/>
  <c r="G494"/>
  <c r="C494"/>
  <c r="B494"/>
  <c r="J494"/>
  <c r="F494"/>
  <c r="Q494" l="1"/>
  <c r="M494"/>
  <c r="P494"/>
  <c r="L494"/>
  <c r="O494"/>
  <c r="K494"/>
  <c r="R494"/>
  <c r="N494"/>
  <c r="J495"/>
  <c r="F495"/>
  <c r="B495"/>
  <c r="I495"/>
  <c r="E495"/>
  <c r="A496"/>
  <c r="H495"/>
  <c r="D495"/>
  <c r="G495"/>
  <c r="C495"/>
  <c r="R495" l="1"/>
  <c r="N495"/>
  <c r="Q495"/>
  <c r="M495"/>
  <c r="P495"/>
  <c r="L495"/>
  <c r="O495"/>
  <c r="K495"/>
  <c r="G496"/>
  <c r="C496"/>
  <c r="J496"/>
  <c r="F496"/>
  <c r="B496"/>
  <c r="I496"/>
  <c r="E496"/>
  <c r="H496"/>
  <c r="A497"/>
  <c r="D496"/>
  <c r="O496" l="1"/>
  <c r="K496"/>
  <c r="R496"/>
  <c r="N496"/>
  <c r="Q496"/>
  <c r="M496"/>
  <c r="L496"/>
  <c r="P496"/>
  <c r="A498"/>
  <c r="H497"/>
  <c r="D497"/>
  <c r="G497"/>
  <c r="C497"/>
  <c r="J497"/>
  <c r="F497"/>
  <c r="B497"/>
  <c r="I497"/>
  <c r="E497"/>
  <c r="P497" l="1"/>
  <c r="L497"/>
  <c r="O497"/>
  <c r="K497"/>
  <c r="R497"/>
  <c r="N497"/>
  <c r="Q497"/>
  <c r="M497"/>
  <c r="I498"/>
  <c r="E498"/>
  <c r="A499"/>
  <c r="H498"/>
  <c r="D498"/>
  <c r="G498"/>
  <c r="C498"/>
  <c r="F498"/>
  <c r="B498"/>
  <c r="J498"/>
  <c r="Q498" l="1"/>
  <c r="M498"/>
  <c r="P498"/>
  <c r="L498"/>
  <c r="O498"/>
  <c r="K498"/>
  <c r="R498"/>
  <c r="N498"/>
  <c r="J499"/>
  <c r="F499"/>
  <c r="B499"/>
  <c r="I499"/>
  <c r="I16" s="1"/>
  <c r="E499"/>
  <c r="A500"/>
  <c r="H499"/>
  <c r="H16" s="1"/>
  <c r="D499"/>
  <c r="C499"/>
  <c r="G499"/>
  <c r="G500" l="1"/>
  <c r="C500"/>
  <c r="J500"/>
  <c r="F500"/>
  <c r="B500"/>
  <c r="I500"/>
  <c r="E500"/>
  <c r="H500"/>
  <c r="D500"/>
  <c r="R499"/>
  <c r="N499"/>
  <c r="N16" s="1"/>
  <c r="Q499"/>
  <c r="Q16" s="1"/>
  <c r="M499"/>
  <c r="M16" s="1"/>
  <c r="P499"/>
  <c r="P16" s="1"/>
  <c r="L499"/>
  <c r="O499"/>
  <c r="O16" s="1"/>
  <c r="K499"/>
  <c r="K16" s="1"/>
  <c r="L16" l="1"/>
  <c r="O500"/>
  <c r="K500"/>
  <c r="R500"/>
  <c r="N500"/>
  <c r="Q500"/>
  <c r="M500"/>
  <c r="P500"/>
  <c r="L500"/>
</calcChain>
</file>

<file path=xl/sharedStrings.xml><?xml version="1.0" encoding="utf-8"?>
<sst xmlns="http://schemas.openxmlformats.org/spreadsheetml/2006/main" count="65" uniqueCount="53">
  <si>
    <t>№ п/п</t>
  </si>
  <si>
    <t>Общая площадь МКД</t>
  </si>
  <si>
    <t>кв. м</t>
  </si>
  <si>
    <t>чел.</t>
  </si>
  <si>
    <t>руб.</t>
  </si>
  <si>
    <t>ед.</t>
  </si>
  <si>
    <t>Количество</t>
  </si>
  <si>
    <t>квартир</t>
  </si>
  <si>
    <t xml:space="preserve">Краснодарского края </t>
  </si>
  <si>
    <t>заимствованные средства</t>
  </si>
  <si>
    <t>СПИСОК МНОГОКВАРТИРНЫХ ДОМОВ,</t>
  </si>
  <si>
    <t xml:space="preserve">                                                                                 (наименование городского округа или муниципального района / Краснодарского края)</t>
  </si>
  <si>
    <t>Адрес МКД (с указанием населенного пункта)</t>
  </si>
  <si>
    <t>Количество граждан, зарегистрированных по месту жительства в МКД</t>
  </si>
  <si>
    <t>Способ формирования фонда капитального ремонта МКД</t>
  </si>
  <si>
    <t>Стоимость капитального ремонта общего имущества в МКД</t>
  </si>
  <si>
    <t>Планируемый срок завершения капитального ремонта МКД (квартал, год)</t>
  </si>
  <si>
    <t xml:space="preserve">этажей </t>
  </si>
  <si>
    <t>подъездов</t>
  </si>
  <si>
    <t>планируемая</t>
  </si>
  <si>
    <t>всего (сумма показателей граф 10 - 15)</t>
  </si>
  <si>
    <t>в том числе</t>
  </si>
  <si>
    <t>средства фонда капитального ремонта МКД</t>
  </si>
  <si>
    <t>в том числе средства финансовой поддержки</t>
  </si>
  <si>
    <t>прогнозируемый объем поступления взносов на капитальный ремонт в 2021 году</t>
  </si>
  <si>
    <t>строка</t>
  </si>
  <si>
    <t>Код дома</t>
  </si>
  <si>
    <t>РФ</t>
  </si>
  <si>
    <t xml:space="preserve">муниципальной </t>
  </si>
  <si>
    <t>РО/СС</t>
  </si>
  <si>
    <t>х</t>
  </si>
  <si>
    <t>Кавказский район, г. Кропоткин, ул. Пригородная, д. 2</t>
  </si>
  <si>
    <t>Кавказский район, г. Кропоткин, ул. Морозова, д. 45</t>
  </si>
  <si>
    <t>Кавказский район, г. Кропоткин, ул. Красная, д. 108</t>
  </si>
  <si>
    <t>Кавказский район, г. Кропоткин, ул. Коммунистическая, д. 71</t>
  </si>
  <si>
    <t>Кавказский район, г. Кропоткин, ул. Пушкина, д. 148, корп. А</t>
  </si>
  <si>
    <t>Кавказский район, г. Кропоткин, ул. Красноармейская, д. 97, корп. Б</t>
  </si>
  <si>
    <t>Кавказский район, г. Кропоткин, ул. Базарная, д. 23, корп. А</t>
  </si>
  <si>
    <t>Кавказский район, г. Кропоткин, ул. Базарная, д. 23, корп. Б</t>
  </si>
  <si>
    <t>Кавказский район, г. Кропоткин, ул. Красная, д. 45</t>
  </si>
  <si>
    <t>Кавказский район, г. Кропоткин, ул. Ленина, д. 252</t>
  </si>
  <si>
    <t>Кавказский район, ст-ца Кавказская, ул. 60 лет СССР, д. 2</t>
  </si>
  <si>
    <t>Кавказский район, ст-ца Кавказская, ул. 60 лет СССР, д. 6</t>
  </si>
  <si>
    <t>Кавказский район, ст-ца Кавказская, ул. Ленина, д. 219</t>
  </si>
  <si>
    <t>Кавказский район, г. Кропоткин, ул. Пушкина, д. 45, корп. А</t>
  </si>
  <si>
    <t>Кавказский район, г. Кропоткин, ул. Красная, д. 268</t>
  </si>
  <si>
    <t>Кавказский район, ст-ца Казанская, ул. Желябова, д. 168</t>
  </si>
  <si>
    <t>Кавказский район, г. Кропоткин, микрорайон 1-й, д. 8</t>
  </si>
  <si>
    <t>И,Д.Погорелов</t>
  </si>
  <si>
    <t>Приложение 1</t>
  </si>
  <si>
    <t>УТВЕРЖДЕН</t>
  </si>
  <si>
    <t>Заместитель главы муниципалльного образования Кавказский район</t>
  </si>
  <si>
    <t>постановлением администрации муниципального образования Кавказский район                                                               от 01.09.2021 № 1351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</si>
</sst>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_(* #,##0.00_);_(* \(#,##0.00\);_(* &quot;-&quot;??_);_(@_)"/>
    <numFmt numFmtId="166" formatCode="#,##0.00_ ;[Red]\-#,##0.0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1" applyFont="1" applyAlignment="1" applyProtection="1">
      <alignment horizontal="center" vertical="center" wrapText="1"/>
      <protection hidden="1"/>
    </xf>
    <xf numFmtId="0" fontId="1" fillId="0" borderId="0" xfId="1" applyAlignment="1" applyProtection="1">
      <alignment wrapText="1"/>
      <protection hidden="1"/>
    </xf>
    <xf numFmtId="0" fontId="5" fillId="0" borderId="0" xfId="1" applyFont="1" applyBorder="1" applyAlignment="1" applyProtection="1">
      <alignment horizontal="center" vertical="center" wrapText="1"/>
      <protection hidden="1"/>
    </xf>
    <xf numFmtId="3" fontId="5" fillId="0" borderId="0" xfId="1" applyNumberFormat="1" applyFont="1" applyBorder="1" applyAlignment="1" applyProtection="1">
      <alignment horizontal="center" vertical="center" wrapText="1"/>
      <protection hidden="1"/>
    </xf>
    <xf numFmtId="165" fontId="5" fillId="0" borderId="0" xfId="1" applyNumberFormat="1" applyFont="1" applyFill="1" applyBorder="1" applyAlignment="1" applyProtection="1">
      <alignment horizontal="left" vertical="center" wrapText="1"/>
      <protection hidden="1"/>
    </xf>
    <xf numFmtId="4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0" xfId="1" applyNumberFormat="1" applyFont="1" applyBorder="1" applyAlignment="1" applyProtection="1">
      <alignment horizontal="center" vertical="center" wrapText="1"/>
      <protection hidden="1"/>
    </xf>
    <xf numFmtId="166" fontId="5" fillId="0" borderId="0" xfId="1" applyNumberFormat="1" applyFont="1" applyBorder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vertical="center" wrapText="1"/>
      <protection hidden="1"/>
    </xf>
    <xf numFmtId="0" fontId="7" fillId="0" borderId="0" xfId="1" applyFont="1" applyAlignment="1" applyProtection="1">
      <alignment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165" fontId="5" fillId="0" borderId="0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Border="1" applyAlignment="1" applyProtection="1">
      <alignment wrapText="1"/>
      <protection hidden="1"/>
    </xf>
    <xf numFmtId="4" fontId="1" fillId="0" borderId="0" xfId="1" applyNumberFormat="1" applyAlignment="1" applyProtection="1">
      <alignment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4" fontId="8" fillId="0" borderId="4" xfId="1" applyNumberFormat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textRotation="90" wrapText="1"/>
      <protection hidden="1"/>
    </xf>
    <xf numFmtId="0" fontId="8" fillId="2" borderId="2" xfId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3" fontId="8" fillId="0" borderId="0" xfId="1" applyNumberFormat="1" applyFont="1" applyBorder="1" applyAlignment="1" applyProtection="1">
      <alignment horizontal="center" vertical="center" wrapText="1"/>
      <protection hidden="1"/>
    </xf>
    <xf numFmtId="165" fontId="8" fillId="0" borderId="0" xfId="1" applyNumberFormat="1" applyFont="1" applyFill="1" applyBorder="1" applyAlignment="1" applyProtection="1">
      <alignment horizontal="left" vertical="center" wrapText="1"/>
      <protection hidden="1"/>
    </xf>
    <xf numFmtId="4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0" xfId="1" applyNumberFormat="1" applyFont="1" applyBorder="1" applyAlignment="1" applyProtection="1">
      <alignment horizontal="center" vertical="center" wrapText="1"/>
      <protection hidden="1"/>
    </xf>
    <xf numFmtId="166" fontId="8" fillId="0" borderId="0" xfId="1" applyNumberFormat="1" applyFont="1" applyBorder="1" applyAlignment="1" applyProtection="1">
      <alignment horizontal="center" vertical="center" wrapText="1"/>
      <protection hidden="1"/>
    </xf>
    <xf numFmtId="165" fontId="5" fillId="0" borderId="0" xfId="1" applyNumberFormat="1" applyFont="1" applyFill="1" applyBorder="1" applyAlignment="1" applyProtection="1">
      <alignment horizontal="left" vertical="center" wrapText="1"/>
      <protection hidden="1"/>
    </xf>
    <xf numFmtId="4" fontId="5" fillId="0" borderId="0" xfId="1" applyNumberFormat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vertical="center" wrapText="1"/>
      <protection hidden="1"/>
    </xf>
    <xf numFmtId="0" fontId="8" fillId="0" borderId="1" xfId="1" applyFont="1" applyBorder="1" applyAlignment="1" applyProtection="1">
      <alignment horizontal="center" vertical="center" textRotation="90" wrapText="1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textRotation="90" wrapText="1"/>
      <protection hidden="1"/>
    </xf>
    <xf numFmtId="0" fontId="8" fillId="0" borderId="2" xfId="1" applyFont="1" applyBorder="1" applyAlignment="1" applyProtection="1">
      <alignment horizontal="center" vertical="center" textRotation="90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9" fillId="0" borderId="0" xfId="1" applyFont="1" applyAlignment="1" applyProtection="1">
      <alignment vertical="center" wrapText="1"/>
      <protection hidden="1"/>
    </xf>
  </cellXfs>
  <cellStyles count="7">
    <cellStyle name="Обычный" xfId="0" builtinId="0"/>
    <cellStyle name="Обычный 2" xfId="2"/>
    <cellStyle name="Обычный 3" xfId="1"/>
    <cellStyle name="Обычный 4" xfId="3"/>
    <cellStyle name="Процентный 2" xfId="4"/>
    <cellStyle name="Финансовый 2" xfId="5"/>
    <cellStyle name="Финансовый 3" xfId="6"/>
  </cellStyles>
  <dxfs count="5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LAdmin/AppData/Local/Microsoft/Windows/INetCache/IE/OF6VNB13/&#1050;&#1072;&#1074;&#1082;&#1072;&#1079;&#1089;&#1082;&#1080;&#1081;%20&#1088;&#1072;&#1081;&#1086;&#1085;%20&#1086;&#1090;&#1095;&#1077;&#1090;%202022-1%20&#8212;%20&#1082;&#1086;&#1087;&#1080;&#1103;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  <sheetName val="Лимиты по МО"/>
      <sheetName val="инструкция"/>
      <sheetName val="ОТЧЕТ"/>
      <sheetName val="контроль изменения данных"/>
      <sheetName val="промежуточный список"/>
      <sheetName val="подстановки"/>
      <sheetName val="предельные стоимости работ"/>
      <sheetName val="Плановый список"/>
      <sheetName val="прил 1 (КПКР)"/>
      <sheetName val="прил 2 (КПКР)"/>
    </sheetNames>
    <sheetDataSet>
      <sheetData sheetId="0" refreshError="1">
        <row r="1">
          <cell r="A1">
            <v>0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 t="str">
            <v>Приложение 1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  <cell r="T1">
            <v>0</v>
          </cell>
        </row>
        <row r="2">
          <cell r="A2">
            <v>0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 t="str">
            <v>к постановлению администрации муниципального образования Кавказский район                                                               от _______________________ №___________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</row>
        <row r="3">
          <cell r="A3">
            <v>0</v>
          </cell>
          <cell r="B3">
            <v>0</v>
          </cell>
          <cell r="C3">
            <v>0</v>
          </cell>
        </row>
        <row r="4">
          <cell r="A4" t="str">
            <v>№ п/п</v>
          </cell>
          <cell r="B4">
            <v>0</v>
          </cell>
          <cell r="C4">
            <v>0</v>
          </cell>
          <cell r="D4" t="str">
            <v>Адрес МКД (с указанием населенного пункта)</v>
          </cell>
          <cell r="E4" t="str">
            <v>Количество</v>
          </cell>
          <cell r="F4">
            <v>0</v>
          </cell>
          <cell r="G4">
            <v>0</v>
          </cell>
          <cell r="H4" t="str">
            <v>Общая площадь МКД</v>
          </cell>
          <cell r="I4" t="str">
            <v>Количество граждан, зарегистрированных по месту жительства в МКД</v>
          </cell>
          <cell r="J4" t="str">
            <v>Способ формирования фонда капитального ремонта МКД</v>
          </cell>
          <cell r="K4" t="str">
            <v>Стоимость капитального ремонта общего имущества в МКД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 t="str">
            <v>Планируемый срок завершения капитального ремонта МКД (квартал, год)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 t="str">
            <v xml:space="preserve">этажей </v>
          </cell>
          <cell r="F5" t="str">
            <v>подъездов</v>
          </cell>
          <cell r="G5" t="str">
            <v>квартир</v>
          </cell>
          <cell r="H5">
            <v>0</v>
          </cell>
          <cell r="I5">
            <v>0</v>
          </cell>
          <cell r="J5">
            <v>0</v>
          </cell>
          <cell r="K5" t="str">
            <v>планируемая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</row>
        <row r="6">
          <cell r="A6">
            <v>0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 t="str">
            <v>всего (сумма показателей граф 10 - 15)</v>
          </cell>
          <cell r="L6" t="str">
            <v>в том числе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</row>
        <row r="7">
          <cell r="A7">
            <v>0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 t="str">
            <v>средства фонда капитального ремонта МКД</v>
          </cell>
          <cell r="M7" t="str">
            <v>в том числе средства финансовой поддержки</v>
          </cell>
          <cell r="N7">
            <v>0</v>
          </cell>
          <cell r="O7">
            <v>0</v>
          </cell>
          <cell r="P7" t="str">
            <v>прогнозируемый объем поступления взносов на капитальный ремонт в 2021 году</v>
          </cell>
          <cell r="Q7" t="str">
            <v>заимствованные средства</v>
          </cell>
          <cell r="R7">
            <v>0</v>
          </cell>
        </row>
        <row r="8">
          <cell r="A8">
            <v>0</v>
          </cell>
          <cell r="B8" t="str">
            <v>строка</v>
          </cell>
          <cell r="C8" t="str">
            <v>Код дома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 t="str">
            <v>РФ</v>
          </cell>
          <cell r="N8" t="str">
            <v xml:space="preserve">Краснодарского края </v>
          </cell>
          <cell r="O8" t="str">
            <v xml:space="preserve">муниципальной </v>
          </cell>
          <cell r="P8">
            <v>0</v>
          </cell>
          <cell r="Q8">
            <v>0</v>
          </cell>
          <cell r="R8">
            <v>0</v>
          </cell>
        </row>
        <row r="9">
          <cell r="A9">
            <v>0</v>
          </cell>
          <cell r="B9" t="e">
            <v>#VALUE!</v>
          </cell>
          <cell r="C9">
            <v>0</v>
          </cell>
          <cell r="D9">
            <v>0</v>
          </cell>
          <cell r="E9" t="str">
            <v>ед.</v>
          </cell>
          <cell r="F9" t="str">
            <v>ед.</v>
          </cell>
          <cell r="G9" t="str">
            <v>ед.</v>
          </cell>
          <cell r="H9" t="str">
            <v>кв. м</v>
          </cell>
          <cell r="I9" t="str">
            <v>чел.</v>
          </cell>
          <cell r="J9" t="str">
            <v>РО/СС</v>
          </cell>
          <cell r="K9" t="str">
            <v>руб.</v>
          </cell>
          <cell r="L9" t="str">
            <v>руб.</v>
          </cell>
          <cell r="M9" t="str">
            <v>руб.</v>
          </cell>
          <cell r="N9" t="str">
            <v>руб.</v>
          </cell>
          <cell r="O9" t="str">
            <v>руб.</v>
          </cell>
          <cell r="P9" t="str">
            <v>руб.</v>
          </cell>
          <cell r="Q9" t="str">
            <v>руб.</v>
          </cell>
          <cell r="R9">
            <v>0</v>
          </cell>
        </row>
        <row r="10">
          <cell r="A10">
            <v>1</v>
          </cell>
          <cell r="B10">
            <v>0</v>
          </cell>
          <cell r="C10">
            <v>0</v>
          </cell>
          <cell r="D10">
            <v>2</v>
          </cell>
          <cell r="E10">
            <v>3</v>
          </cell>
          <cell r="F10">
            <v>4</v>
          </cell>
          <cell r="G10">
            <v>5</v>
          </cell>
          <cell r="H10">
            <v>6</v>
          </cell>
          <cell r="I10">
            <v>7</v>
          </cell>
          <cell r="J10">
            <v>8</v>
          </cell>
          <cell r="K10">
            <v>9</v>
          </cell>
          <cell r="L10">
            <v>10</v>
          </cell>
          <cell r="M10">
            <v>11</v>
          </cell>
          <cell r="N10">
            <v>12</v>
          </cell>
          <cell r="O10">
            <v>13</v>
          </cell>
          <cell r="P10">
            <v>14</v>
          </cell>
          <cell r="Q10">
            <v>15</v>
          </cell>
          <cell r="R10">
            <v>16</v>
          </cell>
        </row>
        <row r="11">
          <cell r="A11" t="str">
            <v xml:space="preserve">Всего по муниципальному образованию </v>
          </cell>
          <cell r="B11">
            <v>0</v>
          </cell>
          <cell r="C11">
            <v>0</v>
          </cell>
          <cell r="D11">
            <v>0</v>
          </cell>
          <cell r="E11" t="str">
            <v>х</v>
          </cell>
          <cell r="F11" t="str">
            <v>х</v>
          </cell>
          <cell r="G11" t="str">
            <v>х</v>
          </cell>
          <cell r="H11">
            <v>21592.6</v>
          </cell>
          <cell r="I11">
            <v>792</v>
          </cell>
          <cell r="J11" t="str">
            <v>х</v>
          </cell>
          <cell r="K11">
            <v>42719953.699999996</v>
          </cell>
          <cell r="L11">
            <v>6705729.79</v>
          </cell>
          <cell r="M11">
            <v>0</v>
          </cell>
          <cell r="N11">
            <v>0</v>
          </cell>
          <cell r="O11">
            <v>0</v>
          </cell>
          <cell r="P11">
            <v>1090202.0899999999</v>
          </cell>
          <cell r="Q11">
            <v>34924021.82</v>
          </cell>
          <cell r="R11" t="str">
            <v>х</v>
          </cell>
        </row>
        <row r="12">
          <cell r="A12">
            <v>1</v>
          </cell>
          <cell r="B12">
            <v>0</v>
          </cell>
          <cell r="C12">
            <v>99987615</v>
          </cell>
          <cell r="D12" t="str">
            <v>Кавказский район, г. Кропоткин, ул. Бульварная, д. 24</v>
          </cell>
          <cell r="E12">
            <v>2</v>
          </cell>
          <cell r="F12">
            <v>1</v>
          </cell>
          <cell r="G12">
            <v>17</v>
          </cell>
          <cell r="H12">
            <v>460</v>
          </cell>
          <cell r="I12">
            <v>24</v>
          </cell>
          <cell r="J12" t="str">
            <v>РО</v>
          </cell>
          <cell r="K12">
            <v>242135.28</v>
          </cell>
          <cell r="L12">
            <v>100144.29</v>
          </cell>
          <cell r="M12">
            <v>0</v>
          </cell>
          <cell r="N12">
            <v>0</v>
          </cell>
          <cell r="O12">
            <v>0</v>
          </cell>
          <cell r="P12">
            <v>14841.94</v>
          </cell>
          <cell r="Q12">
            <v>127149.04999999999</v>
          </cell>
          <cell r="R12" t="str">
            <v>II.2023</v>
          </cell>
        </row>
        <row r="13">
          <cell r="A13">
            <v>2</v>
          </cell>
          <cell r="B13" t="e">
            <v>#REF!</v>
          </cell>
          <cell r="C13">
            <v>99987846</v>
          </cell>
          <cell r="D13" t="str">
            <v>Кавказский район, г. Кропоткин, ул. Пригородная, д. 2</v>
          </cell>
          <cell r="E13">
            <v>2</v>
          </cell>
          <cell r="F13">
            <v>2</v>
          </cell>
          <cell r="G13">
            <v>16</v>
          </cell>
          <cell r="H13">
            <v>685</v>
          </cell>
          <cell r="I13">
            <v>16</v>
          </cell>
          <cell r="J13" t="str">
            <v>РО</v>
          </cell>
          <cell r="K13">
            <v>907176.1</v>
          </cell>
          <cell r="L13">
            <v>181602.14</v>
          </cell>
          <cell r="M13">
            <v>0</v>
          </cell>
          <cell r="N13">
            <v>0</v>
          </cell>
          <cell r="O13">
            <v>0</v>
          </cell>
          <cell r="P13">
            <v>28172</v>
          </cell>
          <cell r="Q13">
            <v>697401.96</v>
          </cell>
          <cell r="R13" t="str">
            <v>II.2023</v>
          </cell>
        </row>
        <row r="14">
          <cell r="A14">
            <v>3</v>
          </cell>
          <cell r="B14" t="e">
            <v>#REF!</v>
          </cell>
          <cell r="C14">
            <v>99987670</v>
          </cell>
          <cell r="D14" t="str">
            <v>Кавказский район, г. Кропоткин, ул. Морозова, д. 45</v>
          </cell>
          <cell r="E14">
            <v>5</v>
          </cell>
          <cell r="F14">
            <v>4</v>
          </cell>
          <cell r="G14">
            <v>70</v>
          </cell>
          <cell r="H14">
            <v>3183.7</v>
          </cell>
          <cell r="I14">
            <v>110</v>
          </cell>
          <cell r="J14" t="str">
            <v>РО</v>
          </cell>
          <cell r="K14">
            <v>8586250</v>
          </cell>
          <cell r="L14">
            <v>864068.91</v>
          </cell>
          <cell r="M14">
            <v>0</v>
          </cell>
          <cell r="N14">
            <v>0</v>
          </cell>
          <cell r="O14">
            <v>0</v>
          </cell>
          <cell r="P14">
            <v>188380.5</v>
          </cell>
          <cell r="Q14">
            <v>7533800.5899999999</v>
          </cell>
          <cell r="R14" t="str">
            <v>II.2023</v>
          </cell>
        </row>
        <row r="15">
          <cell r="A15">
            <v>4</v>
          </cell>
          <cell r="B15" t="e">
            <v>#REF!</v>
          </cell>
          <cell r="C15">
            <v>48400844</v>
          </cell>
          <cell r="D15" t="str">
            <v>Кавказский район, г. Кропоткин, ул. Красная, д. 108</v>
          </cell>
          <cell r="E15">
            <v>5</v>
          </cell>
          <cell r="F15">
            <v>2</v>
          </cell>
          <cell r="G15">
            <v>38</v>
          </cell>
          <cell r="H15">
            <v>1870.5</v>
          </cell>
          <cell r="I15">
            <v>87</v>
          </cell>
          <cell r="J15" t="str">
            <v>РО</v>
          </cell>
          <cell r="K15">
            <v>3643458.03</v>
          </cell>
          <cell r="L15">
            <v>506030.67</v>
          </cell>
          <cell r="M15">
            <v>0</v>
          </cell>
          <cell r="N15">
            <v>0</v>
          </cell>
          <cell r="O15">
            <v>0</v>
          </cell>
          <cell r="P15">
            <v>75650</v>
          </cell>
          <cell r="Q15">
            <v>3061777.36</v>
          </cell>
          <cell r="R15" t="str">
            <v>II.2023</v>
          </cell>
        </row>
        <row r="16">
          <cell r="A16">
            <v>5</v>
          </cell>
          <cell r="B16" t="e">
            <v>#REF!</v>
          </cell>
          <cell r="C16">
            <v>99987658</v>
          </cell>
          <cell r="D16" t="str">
            <v>Кавказский район, г. Кропоткин, ул. Коммунистическая, д. 71</v>
          </cell>
          <cell r="E16">
            <v>5</v>
          </cell>
          <cell r="F16">
            <v>4</v>
          </cell>
          <cell r="G16">
            <v>60</v>
          </cell>
          <cell r="H16">
            <v>3788</v>
          </cell>
          <cell r="I16">
            <v>104</v>
          </cell>
          <cell r="J16" t="str">
            <v>РО</v>
          </cell>
          <cell r="K16">
            <v>4861345</v>
          </cell>
          <cell r="L16">
            <v>1202161.45</v>
          </cell>
          <cell r="M16">
            <v>0</v>
          </cell>
          <cell r="N16">
            <v>0</v>
          </cell>
          <cell r="O16">
            <v>0</v>
          </cell>
          <cell r="P16">
            <v>178656.48</v>
          </cell>
          <cell r="Q16">
            <v>3480527.07</v>
          </cell>
          <cell r="R16" t="str">
            <v>II.2023</v>
          </cell>
        </row>
        <row r="17">
          <cell r="A17">
            <v>6</v>
          </cell>
          <cell r="B17" t="e">
            <v>#REF!</v>
          </cell>
          <cell r="C17">
            <v>99987594</v>
          </cell>
          <cell r="D17" t="str">
            <v>Кавказский район, г. Кропоткин, ул. Пушкина, д. 148, корп. А</v>
          </cell>
          <cell r="E17">
            <v>2</v>
          </cell>
          <cell r="F17">
            <v>1</v>
          </cell>
          <cell r="G17">
            <v>10</v>
          </cell>
          <cell r="H17">
            <v>397.8</v>
          </cell>
          <cell r="I17">
            <v>17</v>
          </cell>
          <cell r="J17" t="str">
            <v>РО</v>
          </cell>
          <cell r="K17">
            <v>1193762.3599999999</v>
          </cell>
          <cell r="L17">
            <v>155486.63</v>
          </cell>
          <cell r="M17">
            <v>0</v>
          </cell>
          <cell r="N17">
            <v>0</v>
          </cell>
          <cell r="O17">
            <v>0</v>
          </cell>
          <cell r="P17">
            <v>23184.38</v>
          </cell>
          <cell r="Q17">
            <v>1015091.3499999999</v>
          </cell>
          <cell r="R17" t="str">
            <v>II.2023</v>
          </cell>
          <cell r="S17">
            <v>0</v>
          </cell>
        </row>
        <row r="18">
          <cell r="A18">
            <v>7</v>
          </cell>
          <cell r="B18" t="e">
            <v>#REF!</v>
          </cell>
          <cell r="C18">
            <v>99987622</v>
          </cell>
          <cell r="D18" t="str">
            <v>Кавказский район, г. Кропоткин, ул. Красноармейская, д. 97, корп. Б</v>
          </cell>
          <cell r="E18">
            <v>2</v>
          </cell>
          <cell r="F18">
            <v>1</v>
          </cell>
          <cell r="G18">
            <v>8</v>
          </cell>
          <cell r="H18">
            <v>315.5</v>
          </cell>
          <cell r="I18">
            <v>8</v>
          </cell>
          <cell r="J18" t="str">
            <v>РО</v>
          </cell>
          <cell r="K18">
            <v>852840.5</v>
          </cell>
          <cell r="L18">
            <v>101389.74</v>
          </cell>
          <cell r="M18">
            <v>0</v>
          </cell>
          <cell r="N18">
            <v>0</v>
          </cell>
          <cell r="O18">
            <v>0</v>
          </cell>
          <cell r="P18">
            <v>15079.87</v>
          </cell>
          <cell r="Q18">
            <v>736370.89</v>
          </cell>
          <cell r="R18" t="str">
            <v>II.2023</v>
          </cell>
          <cell r="S18">
            <v>0</v>
          </cell>
        </row>
        <row r="19">
          <cell r="A19">
            <v>8</v>
          </cell>
          <cell r="B19" t="e">
            <v>#REF!</v>
          </cell>
          <cell r="C19">
            <v>99987476</v>
          </cell>
          <cell r="D19" t="str">
            <v>Кавказский район, г. Кропоткин, ул. Базарная, д. 23, корп. А</v>
          </cell>
          <cell r="E19">
            <v>2</v>
          </cell>
          <cell r="F19">
            <v>1</v>
          </cell>
          <cell r="G19">
            <v>8</v>
          </cell>
          <cell r="H19">
            <v>443</v>
          </cell>
          <cell r="I19">
            <v>16</v>
          </cell>
          <cell r="J19" t="str">
            <v>РО</v>
          </cell>
          <cell r="K19">
            <v>1058913.04</v>
          </cell>
          <cell r="L19">
            <v>138439.76999999999</v>
          </cell>
          <cell r="M19">
            <v>0</v>
          </cell>
          <cell r="N19">
            <v>0</v>
          </cell>
          <cell r="O19">
            <v>0</v>
          </cell>
          <cell r="P19">
            <v>20211.25</v>
          </cell>
          <cell r="Q19">
            <v>900262.02</v>
          </cell>
          <cell r="R19" t="str">
            <v>II.2023</v>
          </cell>
          <cell r="S19">
            <v>0</v>
          </cell>
        </row>
        <row r="20">
          <cell r="A20">
            <v>9</v>
          </cell>
          <cell r="B20" t="e">
            <v>#REF!</v>
          </cell>
          <cell r="C20">
            <v>99987478</v>
          </cell>
          <cell r="D20" t="str">
            <v>Кавказский район, г. Кропоткин, ул. Базарная, д. 23, корп. Б</v>
          </cell>
          <cell r="E20">
            <v>2</v>
          </cell>
          <cell r="F20">
            <v>1</v>
          </cell>
          <cell r="G20">
            <v>8</v>
          </cell>
          <cell r="H20">
            <v>503.9</v>
          </cell>
          <cell r="I20">
            <v>15</v>
          </cell>
          <cell r="J20" t="str">
            <v>РО</v>
          </cell>
          <cell r="K20">
            <v>1206542.3600000001</v>
          </cell>
          <cell r="L20">
            <v>192835.11</v>
          </cell>
          <cell r="M20">
            <v>0</v>
          </cell>
          <cell r="N20">
            <v>0</v>
          </cell>
          <cell r="O20">
            <v>0</v>
          </cell>
          <cell r="P20">
            <v>28726.94</v>
          </cell>
          <cell r="Q20">
            <v>984980.31000000017</v>
          </cell>
          <cell r="R20" t="str">
            <v>II.2023</v>
          </cell>
          <cell r="S20">
            <v>0</v>
          </cell>
        </row>
        <row r="21">
          <cell r="A21">
            <v>10</v>
          </cell>
          <cell r="B21" t="e">
            <v>#REF!</v>
          </cell>
          <cell r="C21">
            <v>99987512</v>
          </cell>
          <cell r="D21" t="str">
            <v>Кавказский район, г. Кропоткин, ул. Красная, д. 45</v>
          </cell>
          <cell r="E21">
            <v>5</v>
          </cell>
          <cell r="F21">
            <v>3</v>
          </cell>
          <cell r="G21">
            <v>45</v>
          </cell>
          <cell r="H21">
            <v>2023.7</v>
          </cell>
          <cell r="I21">
            <v>118</v>
          </cell>
          <cell r="J21" t="str">
            <v>РО</v>
          </cell>
          <cell r="K21" t="str">
            <v/>
          </cell>
          <cell r="L21" t="str">
            <v/>
          </cell>
          <cell r="M21">
            <v>0</v>
          </cell>
          <cell r="N21">
            <v>0</v>
          </cell>
          <cell r="O21">
            <v>0</v>
          </cell>
          <cell r="P21" t="str">
            <v/>
          </cell>
          <cell r="Q21">
            <v>5543082.4400000004</v>
          </cell>
          <cell r="R21" t="str">
            <v>II.2023</v>
          </cell>
          <cell r="S21">
            <v>0</v>
          </cell>
        </row>
        <row r="22">
          <cell r="A22">
            <v>11</v>
          </cell>
          <cell r="B22" t="e">
            <v>#REF!</v>
          </cell>
          <cell r="C22">
            <v>99987845</v>
          </cell>
          <cell r="D22" t="str">
            <v>Кавказский район, г. Кропоткин, ул. Ленина, д. 252</v>
          </cell>
          <cell r="E22">
            <v>3</v>
          </cell>
          <cell r="F22">
            <v>2</v>
          </cell>
          <cell r="G22">
            <v>24</v>
          </cell>
          <cell r="H22">
            <v>1151.5</v>
          </cell>
          <cell r="I22">
            <v>36</v>
          </cell>
          <cell r="J22" t="str">
            <v>РО</v>
          </cell>
          <cell r="K22" t="str">
            <v/>
          </cell>
          <cell r="L22" t="str">
            <v/>
          </cell>
          <cell r="M22">
            <v>0</v>
          </cell>
          <cell r="N22">
            <v>0</v>
          </cell>
          <cell r="O22">
            <v>0</v>
          </cell>
          <cell r="P22" t="str">
            <v/>
          </cell>
          <cell r="Q22">
            <v>1373765.8699999999</v>
          </cell>
          <cell r="R22" t="str">
            <v>II.2023</v>
          </cell>
          <cell r="S22">
            <v>0</v>
          </cell>
        </row>
        <row r="23">
          <cell r="A23">
            <v>12</v>
          </cell>
          <cell r="B23" t="e">
            <v>#REF!</v>
          </cell>
          <cell r="C23">
            <v>78919132</v>
          </cell>
          <cell r="D23" t="str">
            <v>Кавказский район, ст-ца Кавказская, ул. 60 лет СССР, д. 2</v>
          </cell>
          <cell r="E23">
            <v>3</v>
          </cell>
          <cell r="F23">
            <v>2</v>
          </cell>
          <cell r="G23">
            <v>18</v>
          </cell>
          <cell r="H23">
            <v>1060.8</v>
          </cell>
          <cell r="I23">
            <v>36</v>
          </cell>
          <cell r="J23" t="str">
            <v>РО</v>
          </cell>
          <cell r="K23" t="str">
            <v/>
          </cell>
          <cell r="L23" t="str">
            <v/>
          </cell>
          <cell r="M23">
            <v>0</v>
          </cell>
          <cell r="N23">
            <v>0</v>
          </cell>
          <cell r="O23">
            <v>0</v>
          </cell>
          <cell r="P23" t="str">
            <v/>
          </cell>
          <cell r="Q23">
            <v>267381.8</v>
          </cell>
          <cell r="R23" t="str">
            <v>II.2023</v>
          </cell>
          <cell r="S23">
            <v>0</v>
          </cell>
        </row>
        <row r="24">
          <cell r="A24">
            <v>13</v>
          </cell>
          <cell r="B24" t="e">
            <v>#REF!</v>
          </cell>
          <cell r="C24">
            <v>99986623</v>
          </cell>
          <cell r="D24" t="str">
            <v>Кавказский район, ст-ца Кавказская, ул. 60 лет СССР, д. 6</v>
          </cell>
          <cell r="E24">
            <v>3</v>
          </cell>
          <cell r="F24">
            <v>2</v>
          </cell>
          <cell r="G24">
            <v>18</v>
          </cell>
          <cell r="H24">
            <v>1017.1</v>
          </cell>
          <cell r="I24">
            <v>32</v>
          </cell>
          <cell r="J24" t="str">
            <v>РО</v>
          </cell>
          <cell r="K24" t="str">
            <v/>
          </cell>
          <cell r="L24" t="str">
            <v/>
          </cell>
          <cell r="M24">
            <v>0</v>
          </cell>
          <cell r="N24">
            <v>0</v>
          </cell>
          <cell r="O24">
            <v>0</v>
          </cell>
          <cell r="P24" t="str">
            <v/>
          </cell>
          <cell r="Q24">
            <v>1795523.07</v>
          </cell>
          <cell r="R24" t="str">
            <v>II.2023</v>
          </cell>
          <cell r="S24">
            <v>0</v>
          </cell>
        </row>
        <row r="25">
          <cell r="A25">
            <v>14</v>
          </cell>
          <cell r="B25" t="e">
            <v>#REF!</v>
          </cell>
          <cell r="C25">
            <v>99986630</v>
          </cell>
          <cell r="D25" t="str">
            <v>Кавказский район, ст-ца Кавказская, ул. Ленина, д. 219</v>
          </cell>
          <cell r="E25">
            <v>3</v>
          </cell>
          <cell r="F25">
            <v>2</v>
          </cell>
          <cell r="G25">
            <v>18</v>
          </cell>
          <cell r="H25">
            <v>1016.2</v>
          </cell>
          <cell r="I25">
            <v>32</v>
          </cell>
          <cell r="J25" t="str">
            <v>РО</v>
          </cell>
          <cell r="K25" t="str">
            <v/>
          </cell>
          <cell r="L25" t="str">
            <v/>
          </cell>
          <cell r="M25">
            <v>0</v>
          </cell>
          <cell r="N25">
            <v>0</v>
          </cell>
          <cell r="O25">
            <v>0</v>
          </cell>
          <cell r="P25" t="str">
            <v/>
          </cell>
          <cell r="Q25">
            <v>2493831.91</v>
          </cell>
          <cell r="R25" t="str">
            <v>II.2023</v>
          </cell>
          <cell r="S25">
            <v>0</v>
          </cell>
        </row>
        <row r="26">
          <cell r="A26">
            <v>15</v>
          </cell>
          <cell r="B26" t="e">
            <v>#REF!</v>
          </cell>
          <cell r="C26" t="str">
            <v/>
          </cell>
          <cell r="D26" t="str">
            <v>Кавказский район, г. Кропоткин, ул. Пушкина, д. 45, корп. А</v>
          </cell>
          <cell r="E26" t="str">
            <v/>
          </cell>
          <cell r="F26" t="str">
            <v/>
          </cell>
          <cell r="G26" t="str">
            <v/>
          </cell>
          <cell r="H26" t="str">
            <v/>
          </cell>
          <cell r="I26" t="str">
            <v/>
          </cell>
          <cell r="J26" t="str">
            <v>РО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 t="str">
            <v/>
          </cell>
          <cell r="Q26" t="str">
            <v/>
          </cell>
          <cell r="R26" t="str">
            <v/>
          </cell>
          <cell r="S26">
            <v>0</v>
          </cell>
        </row>
        <row r="27">
          <cell r="A27">
            <v>16</v>
          </cell>
          <cell r="B27" t="e">
            <v>#REF!</v>
          </cell>
          <cell r="C27" t="str">
            <v/>
          </cell>
          <cell r="D27" t="str">
            <v>Кавказский район, г. Кропоткин, ул. Красная, д. 268</v>
          </cell>
          <cell r="E27" t="str">
            <v/>
          </cell>
          <cell r="F27" t="str">
            <v/>
          </cell>
          <cell r="G27" t="str">
            <v/>
          </cell>
          <cell r="H27" t="str">
            <v/>
          </cell>
          <cell r="I27" t="str">
            <v/>
          </cell>
          <cell r="J27" t="str">
            <v>РО</v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 t="str">
            <v/>
          </cell>
          <cell r="Q27" t="str">
            <v/>
          </cell>
          <cell r="R27" t="str">
            <v/>
          </cell>
          <cell r="S27">
            <v>0</v>
          </cell>
        </row>
        <row r="28">
          <cell r="A28">
            <v>17</v>
          </cell>
          <cell r="B28" t="e">
            <v>#REF!</v>
          </cell>
          <cell r="C28" t="str">
            <v/>
          </cell>
          <cell r="D28" t="str">
            <v>Кавказский район, ст-ца Казанская, ул. Желябова, д. 168</v>
          </cell>
          <cell r="E28" t="str">
            <v/>
          </cell>
          <cell r="F28" t="str">
            <v/>
          </cell>
          <cell r="G28" t="str">
            <v/>
          </cell>
          <cell r="H28" t="str">
            <v/>
          </cell>
          <cell r="I28" t="str">
            <v/>
          </cell>
          <cell r="J28" t="str">
            <v>РО</v>
          </cell>
          <cell r="K28" t="str">
            <v/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 t="str">
            <v/>
          </cell>
          <cell r="Q28" t="str">
            <v/>
          </cell>
          <cell r="R28" t="str">
            <v/>
          </cell>
          <cell r="S28">
            <v>0</v>
          </cell>
        </row>
        <row r="29">
          <cell r="A29">
            <v>18</v>
          </cell>
          <cell r="B29" t="e">
            <v>#REF!</v>
          </cell>
          <cell r="C29" t="str">
            <v/>
          </cell>
          <cell r="D29" t="str">
            <v>Кавказский район, г. Кропоткин, микрорайон 1-й, д. 8</v>
          </cell>
          <cell r="E29" t="str">
            <v/>
          </cell>
          <cell r="F29" t="str">
            <v/>
          </cell>
          <cell r="G29" t="str">
            <v/>
          </cell>
          <cell r="H29" t="str">
            <v/>
          </cell>
          <cell r="I29" t="str">
            <v/>
          </cell>
          <cell r="J29" t="str">
            <v>РО</v>
          </cell>
          <cell r="K29" t="str">
            <v/>
          </cell>
          <cell r="L29" t="str">
            <v/>
          </cell>
          <cell r="M29" t="str">
            <v/>
          </cell>
          <cell r="N29" t="str">
            <v/>
          </cell>
          <cell r="O29" t="str">
            <v/>
          </cell>
          <cell r="P29" t="str">
            <v/>
          </cell>
          <cell r="Q29" t="str">
            <v/>
          </cell>
          <cell r="R29" t="str">
            <v/>
          </cell>
          <cell r="S29">
            <v>0</v>
          </cell>
        </row>
        <row r="30">
          <cell r="A30" t="str">
            <v/>
          </cell>
          <cell r="B30" t="str">
            <v/>
          </cell>
          <cell r="C30" t="str">
            <v/>
          </cell>
          <cell r="D30" t="str">
            <v xml:space="preserve">Заместитель глаавы 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 t="str">
            <v/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>И,Д.Погорелов</v>
          </cell>
          <cell r="O30">
            <v>0</v>
          </cell>
          <cell r="P30">
            <v>0</v>
          </cell>
          <cell r="Q30">
            <v>0</v>
          </cell>
          <cell r="R30" t="str">
            <v/>
          </cell>
          <cell r="S30">
            <v>0</v>
          </cell>
        </row>
        <row r="31">
          <cell r="A31">
            <v>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</row>
        <row r="33">
          <cell r="A33">
            <v>0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</row>
        <row r="35">
          <cell r="A35">
            <v>0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</row>
        <row r="37">
          <cell r="A37">
            <v>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  <row r="39">
          <cell r="A39">
            <v>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</row>
        <row r="41">
          <cell r="A41">
            <v>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</row>
        <row r="43">
          <cell r="A43">
            <v>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</row>
        <row r="47">
          <cell r="A47">
            <v>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</row>
        <row r="301">
          <cell r="A301">
            <v>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</row>
        <row r="302">
          <cell r="A302">
            <v>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</row>
        <row r="303">
          <cell r="A303">
            <v>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</row>
        <row r="304">
          <cell r="A304">
            <v>0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</row>
        <row r="305">
          <cell r="A305">
            <v>0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</row>
        <row r="306">
          <cell r="A306">
            <v>0</v>
          </cell>
          <cell r="B306">
            <v>0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</row>
        <row r="307">
          <cell r="A307">
            <v>0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</row>
        <row r="308">
          <cell r="A308">
            <v>0</v>
          </cell>
          <cell r="B308">
            <v>0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</row>
        <row r="309">
          <cell r="A309">
            <v>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</row>
        <row r="310">
          <cell r="A310">
            <v>0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</row>
        <row r="311">
          <cell r="A311">
            <v>0</v>
          </cell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</row>
        <row r="312">
          <cell r="A312">
            <v>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</row>
        <row r="313">
          <cell r="A313">
            <v>0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</row>
        <row r="314">
          <cell r="A314">
            <v>0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</row>
        <row r="315">
          <cell r="A315">
            <v>0</v>
          </cell>
          <cell r="B315">
            <v>0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</row>
        <row r="316">
          <cell r="A316">
            <v>0</v>
          </cell>
          <cell r="B316">
            <v>0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</row>
        <row r="317">
          <cell r="A317">
            <v>0</v>
          </cell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</row>
        <row r="318">
          <cell r="A318">
            <v>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</row>
        <row r="319">
          <cell r="A319">
            <v>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</row>
        <row r="320">
          <cell r="A320">
            <v>0</v>
          </cell>
          <cell r="B320">
            <v>0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0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</row>
        <row r="322">
          <cell r="A322">
            <v>0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</row>
        <row r="323">
          <cell r="A323">
            <v>0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0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</row>
        <row r="325">
          <cell r="A325">
            <v>0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</row>
        <row r="326">
          <cell r="A326">
            <v>0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</row>
        <row r="327">
          <cell r="A327">
            <v>0</v>
          </cell>
          <cell r="B327">
            <v>0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</row>
        <row r="328">
          <cell r="A328">
            <v>0</v>
          </cell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</row>
        <row r="329">
          <cell r="A329">
            <v>0</v>
          </cell>
          <cell r="B329">
            <v>0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</row>
        <row r="330">
          <cell r="A330">
            <v>0</v>
          </cell>
          <cell r="B330">
            <v>0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</row>
        <row r="331">
          <cell r="A331">
            <v>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</row>
        <row r="332">
          <cell r="A332">
            <v>0</v>
          </cell>
          <cell r="B332">
            <v>0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</row>
        <row r="333">
          <cell r="A333">
            <v>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0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</row>
        <row r="335">
          <cell r="A335">
            <v>0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</row>
        <row r="336">
          <cell r="A336">
            <v>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</row>
        <row r="337">
          <cell r="A337">
            <v>0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</row>
        <row r="338">
          <cell r="A338">
            <v>0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</row>
        <row r="339">
          <cell r="A339">
            <v>0</v>
          </cell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0</v>
          </cell>
          <cell r="B340">
            <v>0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</row>
        <row r="341">
          <cell r="A341">
            <v>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</row>
        <row r="342">
          <cell r="A342">
            <v>0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</row>
        <row r="343">
          <cell r="A343">
            <v>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</row>
        <row r="344">
          <cell r="A344">
            <v>0</v>
          </cell>
          <cell r="B344">
            <v>0</v>
          </cell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</row>
        <row r="345">
          <cell r="A345">
            <v>0</v>
          </cell>
          <cell r="B345">
            <v>0</v>
          </cell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</row>
        <row r="346">
          <cell r="A346">
            <v>0</v>
          </cell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</row>
        <row r="347">
          <cell r="A347">
            <v>0</v>
          </cell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</row>
        <row r="348">
          <cell r="A348">
            <v>0</v>
          </cell>
          <cell r="B348">
            <v>0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</row>
        <row r="349">
          <cell r="A349">
            <v>0</v>
          </cell>
          <cell r="B349">
            <v>0</v>
          </cell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</row>
        <row r="350">
          <cell r="A350">
            <v>0</v>
          </cell>
          <cell r="B350">
            <v>0</v>
          </cell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</row>
        <row r="351">
          <cell r="A351">
            <v>0</v>
          </cell>
          <cell r="B351">
            <v>0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</row>
        <row r="352">
          <cell r="A352">
            <v>0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</row>
        <row r="353">
          <cell r="A353">
            <v>0</v>
          </cell>
          <cell r="B353">
            <v>0</v>
          </cell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</row>
        <row r="354">
          <cell r="A354">
            <v>0</v>
          </cell>
          <cell r="B354">
            <v>0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</row>
        <row r="355">
          <cell r="A355">
            <v>0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</row>
        <row r="356">
          <cell r="A356">
            <v>0</v>
          </cell>
          <cell r="B356">
            <v>0</v>
          </cell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</row>
        <row r="357">
          <cell r="A357">
            <v>0</v>
          </cell>
          <cell r="B357">
            <v>0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</row>
        <row r="359">
          <cell r="A359">
            <v>0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</row>
        <row r="360">
          <cell r="A360">
            <v>0</v>
          </cell>
          <cell r="B360">
            <v>0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</row>
        <row r="361">
          <cell r="A361">
            <v>0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</row>
        <row r="362">
          <cell r="A362">
            <v>0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</row>
        <row r="363">
          <cell r="A363">
            <v>0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</row>
        <row r="364">
          <cell r="A364">
            <v>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</row>
        <row r="365">
          <cell r="A365">
            <v>0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</row>
        <row r="367">
          <cell r="A367">
            <v>0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</row>
        <row r="368">
          <cell r="A368">
            <v>0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</row>
        <row r="369">
          <cell r="A369">
            <v>0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</row>
        <row r="370">
          <cell r="A370">
            <v>0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0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</row>
        <row r="372">
          <cell r="A372">
            <v>0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</row>
        <row r="373">
          <cell r="A373">
            <v>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</row>
        <row r="374">
          <cell r="A374">
            <v>0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</row>
        <row r="375">
          <cell r="A375">
            <v>0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</row>
        <row r="376">
          <cell r="A376">
            <v>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</row>
        <row r="377">
          <cell r="A377">
            <v>0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</row>
        <row r="378">
          <cell r="A378">
            <v>0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</row>
        <row r="379">
          <cell r="A379">
            <v>0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</row>
        <row r="380">
          <cell r="A380">
            <v>0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</row>
        <row r="381">
          <cell r="A381">
            <v>0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</row>
        <row r="382">
          <cell r="A382">
            <v>0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</row>
        <row r="383">
          <cell r="A383">
            <v>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</row>
        <row r="384">
          <cell r="A384">
            <v>0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</row>
        <row r="385">
          <cell r="A385">
            <v>0</v>
          </cell>
          <cell r="B385">
            <v>0</v>
          </cell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</row>
        <row r="386">
          <cell r="A386">
            <v>0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</row>
        <row r="387">
          <cell r="A387">
            <v>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</row>
        <row r="388">
          <cell r="A388">
            <v>0</v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</row>
        <row r="389">
          <cell r="A389">
            <v>0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</row>
        <row r="390">
          <cell r="A390">
            <v>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</row>
        <row r="391">
          <cell r="A391">
            <v>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</row>
        <row r="392">
          <cell r="A392">
            <v>0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</row>
        <row r="393">
          <cell r="A393">
            <v>0</v>
          </cell>
          <cell r="B393">
            <v>0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</row>
        <row r="394">
          <cell r="A394">
            <v>0</v>
          </cell>
          <cell r="B394">
            <v>0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</row>
        <row r="395">
          <cell r="A395">
            <v>0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</row>
        <row r="396">
          <cell r="A396">
            <v>0</v>
          </cell>
          <cell r="B396">
            <v>0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</row>
        <row r="397">
          <cell r="A397">
            <v>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</row>
        <row r="398">
          <cell r="A398">
            <v>0</v>
          </cell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</row>
        <row r="399">
          <cell r="A399">
            <v>0</v>
          </cell>
          <cell r="B399">
            <v>0</v>
          </cell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</row>
        <row r="400">
          <cell r="A400">
            <v>0</v>
          </cell>
          <cell r="B400">
            <v>0</v>
          </cell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</row>
        <row r="401">
          <cell r="A401">
            <v>0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</row>
        <row r="402">
          <cell r="A402">
            <v>0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</row>
        <row r="403">
          <cell r="A403">
            <v>0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0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0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</row>
        <row r="406">
          <cell r="A406">
            <v>0</v>
          </cell>
          <cell r="B406">
            <v>0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</row>
        <row r="407">
          <cell r="A407">
            <v>0</v>
          </cell>
          <cell r="B407">
            <v>0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</row>
        <row r="408">
          <cell r="A408">
            <v>0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</row>
        <row r="409">
          <cell r="A409">
            <v>0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</row>
        <row r="410">
          <cell r="A410">
            <v>0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</row>
        <row r="411">
          <cell r="A411">
            <v>0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0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</row>
        <row r="413">
          <cell r="A413">
            <v>0</v>
          </cell>
          <cell r="B413">
            <v>0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</row>
        <row r="414">
          <cell r="A414">
            <v>0</v>
          </cell>
          <cell r="B414">
            <v>0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</row>
        <row r="416">
          <cell r="A416">
            <v>0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</row>
        <row r="417">
          <cell r="A417">
            <v>0</v>
          </cell>
          <cell r="B417">
            <v>0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</row>
        <row r="418">
          <cell r="A418">
            <v>0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</row>
        <row r="419">
          <cell r="A419">
            <v>0</v>
          </cell>
          <cell r="B419">
            <v>0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0</v>
          </cell>
          <cell r="B420">
            <v>0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0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0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</row>
        <row r="423">
          <cell r="A423">
            <v>0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</row>
        <row r="424">
          <cell r="A424">
            <v>0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</row>
        <row r="425">
          <cell r="A425">
            <v>0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</row>
        <row r="426">
          <cell r="A426">
            <v>0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</row>
        <row r="427">
          <cell r="A427">
            <v>0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</row>
        <row r="428">
          <cell r="A428">
            <v>0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</row>
        <row r="429">
          <cell r="A429">
            <v>0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</row>
        <row r="430">
          <cell r="A430">
            <v>0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0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</row>
        <row r="432">
          <cell r="A432">
            <v>0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0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</row>
        <row r="434">
          <cell r="A434">
            <v>0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</row>
        <row r="435">
          <cell r="A435">
            <v>0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</row>
        <row r="436">
          <cell r="A436">
            <v>0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</row>
        <row r="437">
          <cell r="A437">
            <v>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</row>
        <row r="438">
          <cell r="A438">
            <v>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</row>
        <row r="439">
          <cell r="A439">
            <v>0</v>
          </cell>
          <cell r="B439">
            <v>0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</row>
        <row r="440">
          <cell r="A440">
            <v>0</v>
          </cell>
          <cell r="B440">
            <v>0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</row>
        <row r="441">
          <cell r="A441">
            <v>0</v>
          </cell>
          <cell r="B441">
            <v>0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</row>
        <row r="442">
          <cell r="A442">
            <v>0</v>
          </cell>
          <cell r="B442">
            <v>0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0</v>
          </cell>
          <cell r="B443">
            <v>0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</row>
        <row r="444">
          <cell r="A444">
            <v>0</v>
          </cell>
          <cell r="B444">
            <v>0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</row>
        <row r="445">
          <cell r="A445">
            <v>0</v>
          </cell>
          <cell r="B445">
            <v>0</v>
          </cell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</row>
        <row r="446">
          <cell r="A446">
            <v>0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</row>
        <row r="447">
          <cell r="A447">
            <v>0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</row>
        <row r="448">
          <cell r="A448">
            <v>0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</row>
        <row r="449">
          <cell r="A449">
            <v>0</v>
          </cell>
          <cell r="B449">
            <v>0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</row>
        <row r="450">
          <cell r="A450">
            <v>0</v>
          </cell>
          <cell r="B450">
            <v>0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</row>
        <row r="451">
          <cell r="A451">
            <v>0</v>
          </cell>
          <cell r="B451">
            <v>0</v>
          </cell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0</v>
          </cell>
          <cell r="B452">
            <v>0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</row>
        <row r="453">
          <cell r="A453">
            <v>0</v>
          </cell>
          <cell r="B453">
            <v>0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0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</row>
        <row r="455">
          <cell r="A455">
            <v>0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</row>
        <row r="456">
          <cell r="A456">
            <v>0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</row>
        <row r="457">
          <cell r="A457">
            <v>0</v>
          </cell>
          <cell r="B457">
            <v>0</v>
          </cell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</row>
        <row r="458">
          <cell r="A458">
            <v>0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</row>
        <row r="459">
          <cell r="A459">
            <v>0</v>
          </cell>
          <cell r="B459">
            <v>0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</row>
        <row r="460">
          <cell r="A460">
            <v>0</v>
          </cell>
          <cell r="B460">
            <v>0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</row>
        <row r="461">
          <cell r="A461">
            <v>0</v>
          </cell>
          <cell r="B461">
            <v>0</v>
          </cell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</row>
        <row r="462">
          <cell r="A462">
            <v>0</v>
          </cell>
          <cell r="B462">
            <v>0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</row>
        <row r="463">
          <cell r="A463">
            <v>0</v>
          </cell>
          <cell r="B463">
            <v>0</v>
          </cell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</row>
        <row r="464">
          <cell r="A464">
            <v>0</v>
          </cell>
          <cell r="B464">
            <v>0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</row>
        <row r="465">
          <cell r="A465">
            <v>0</v>
          </cell>
          <cell r="B465">
            <v>0</v>
          </cell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</row>
        <row r="466">
          <cell r="A466">
            <v>0</v>
          </cell>
          <cell r="B466">
            <v>0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</row>
        <row r="467">
          <cell r="A467">
            <v>0</v>
          </cell>
          <cell r="B467">
            <v>0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0</v>
          </cell>
          <cell r="B468">
            <v>0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</row>
        <row r="469">
          <cell r="A469">
            <v>0</v>
          </cell>
          <cell r="B469">
            <v>0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</row>
        <row r="470">
          <cell r="A470">
            <v>0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</row>
        <row r="471">
          <cell r="A471">
            <v>0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0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</row>
        <row r="473">
          <cell r="A473">
            <v>0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</row>
        <row r="474">
          <cell r="A474">
            <v>0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</row>
        <row r="475">
          <cell r="A475">
            <v>0</v>
          </cell>
          <cell r="B475">
            <v>0</v>
          </cell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0</v>
          </cell>
          <cell r="B476">
            <v>0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</row>
        <row r="477">
          <cell r="A477">
            <v>0</v>
          </cell>
          <cell r="B477">
            <v>0</v>
          </cell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</row>
        <row r="478">
          <cell r="A478">
            <v>0</v>
          </cell>
          <cell r="B478">
            <v>0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</row>
        <row r="479">
          <cell r="A479">
            <v>0</v>
          </cell>
          <cell r="B479">
            <v>0</v>
          </cell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</row>
        <row r="480">
          <cell r="A480">
            <v>0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</row>
        <row r="481">
          <cell r="A481">
            <v>0</v>
          </cell>
          <cell r="B481">
            <v>0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</row>
        <row r="482">
          <cell r="A482">
            <v>0</v>
          </cell>
          <cell r="B482">
            <v>0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</row>
        <row r="483">
          <cell r="A483">
            <v>0</v>
          </cell>
          <cell r="B483">
            <v>0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</row>
        <row r="484">
          <cell r="A484">
            <v>0</v>
          </cell>
          <cell r="B484">
            <v>0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</row>
        <row r="485">
          <cell r="A485">
            <v>0</v>
          </cell>
          <cell r="B485">
            <v>0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</row>
        <row r="486">
          <cell r="A486">
            <v>0</v>
          </cell>
          <cell r="B486">
            <v>0</v>
          </cell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</row>
        <row r="487">
          <cell r="A487">
            <v>0</v>
          </cell>
          <cell r="B487">
            <v>0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</row>
        <row r="488">
          <cell r="A488">
            <v>0</v>
          </cell>
          <cell r="B488">
            <v>0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0</v>
          </cell>
          <cell r="B489">
            <v>0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</row>
        <row r="490">
          <cell r="A490">
            <v>0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</row>
        <row r="491">
          <cell r="A491">
            <v>0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</row>
        <row r="492">
          <cell r="A492">
            <v>0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</row>
        <row r="493">
          <cell r="A493">
            <v>0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</row>
        <row r="494">
          <cell r="A494">
            <v>0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</row>
        <row r="495">
          <cell r="A495">
            <v>0</v>
          </cell>
          <cell r="B495">
            <v>0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</row>
        <row r="496">
          <cell r="A496">
            <v>0</v>
          </cell>
          <cell r="B496">
            <v>0</v>
          </cell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</row>
        <row r="497">
          <cell r="A497">
            <v>0</v>
          </cell>
          <cell r="B497">
            <v>0</v>
          </cell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</row>
        <row r="498">
          <cell r="A498">
            <v>0</v>
          </cell>
          <cell r="B498">
            <v>0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0</v>
          </cell>
          <cell r="B499">
            <v>0</v>
          </cell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</row>
        <row r="500">
          <cell r="A500" t="str">
            <v/>
          </cell>
          <cell r="B500" t="str">
            <v/>
          </cell>
          <cell r="C500" t="str">
            <v/>
          </cell>
          <cell r="D500" t="str">
            <v/>
          </cell>
          <cell r="E500" t="str">
            <v/>
          </cell>
          <cell r="F500" t="str">
            <v/>
          </cell>
          <cell r="G500" t="str">
            <v/>
          </cell>
          <cell r="H500" t="str">
            <v/>
          </cell>
          <cell r="I500" t="str">
            <v/>
          </cell>
          <cell r="J500" t="str">
            <v/>
          </cell>
          <cell r="K500" t="str">
            <v/>
          </cell>
          <cell r="L500" t="str">
            <v/>
          </cell>
          <cell r="M500" t="str">
            <v/>
          </cell>
          <cell r="N500" t="str">
            <v/>
          </cell>
          <cell r="O500" t="str">
            <v/>
          </cell>
          <cell r="P500" t="str">
            <v/>
          </cell>
          <cell r="Q500" t="str">
            <v/>
          </cell>
          <cell r="R500" t="str">
            <v/>
          </cell>
          <cell r="S500">
            <v>0</v>
          </cell>
        </row>
        <row r="501">
          <cell r="A501">
            <v>0</v>
          </cell>
          <cell r="B501">
            <v>0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</row>
        <row r="502">
          <cell r="A502">
            <v>0</v>
          </cell>
          <cell r="B502">
            <v>0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</row>
        <row r="503">
          <cell r="A503">
            <v>0</v>
          </cell>
          <cell r="B503">
            <v>0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</row>
        <row r="504">
          <cell r="A504">
            <v>0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</row>
        <row r="505">
          <cell r="A505">
            <v>0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</row>
        <row r="506">
          <cell r="A506">
            <v>0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</row>
        <row r="507">
          <cell r="A507">
            <v>0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</row>
        <row r="508">
          <cell r="A508">
            <v>0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</row>
        <row r="509">
          <cell r="A509">
            <v>0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</row>
        <row r="510">
          <cell r="A510">
            <v>0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</row>
        <row r="511">
          <cell r="A511">
            <v>0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</row>
        <row r="512">
          <cell r="A512">
            <v>0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</row>
        <row r="513">
          <cell r="A513">
            <v>0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</row>
        <row r="514">
          <cell r="A514">
            <v>0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</row>
        <row r="515">
          <cell r="A515">
            <v>0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</row>
        <row r="516">
          <cell r="A516">
            <v>0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</row>
        <row r="517">
          <cell r="A517">
            <v>0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</row>
        <row r="518">
          <cell r="A518">
            <v>0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</row>
        <row r="519">
          <cell r="A519">
            <v>0</v>
          </cell>
          <cell r="B519">
            <v>0</v>
          </cell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</row>
        <row r="520">
          <cell r="A520">
            <v>0</v>
          </cell>
          <cell r="B520">
            <v>0</v>
          </cell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</row>
        <row r="521">
          <cell r="A521">
            <v>0</v>
          </cell>
          <cell r="B521">
            <v>0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</row>
        <row r="522">
          <cell r="A522">
            <v>0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</row>
        <row r="523">
          <cell r="A523">
            <v>0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</row>
        <row r="524">
          <cell r="A524">
            <v>0</v>
          </cell>
          <cell r="B524">
            <v>0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</row>
        <row r="525">
          <cell r="A525">
            <v>0</v>
          </cell>
          <cell r="B525">
            <v>0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</row>
        <row r="526">
          <cell r="A526">
            <v>0</v>
          </cell>
          <cell r="B526">
            <v>0</v>
          </cell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</row>
        <row r="527">
          <cell r="A527">
            <v>0</v>
          </cell>
          <cell r="B527">
            <v>0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</row>
        <row r="528">
          <cell r="A528">
            <v>0</v>
          </cell>
          <cell r="B528">
            <v>0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</row>
        <row r="529">
          <cell r="A529">
            <v>0</v>
          </cell>
          <cell r="B529">
            <v>0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</row>
        <row r="530">
          <cell r="A530">
            <v>0</v>
          </cell>
          <cell r="B530">
            <v>0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</row>
        <row r="531">
          <cell r="A531">
            <v>0</v>
          </cell>
          <cell r="B531">
            <v>0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</row>
        <row r="532">
          <cell r="A532">
            <v>0</v>
          </cell>
          <cell r="B532">
            <v>0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</row>
        <row r="533">
          <cell r="A533">
            <v>0</v>
          </cell>
          <cell r="B533">
            <v>0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</row>
        <row r="534">
          <cell r="A534">
            <v>0</v>
          </cell>
          <cell r="B534">
            <v>0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</row>
        <row r="535">
          <cell r="A535">
            <v>0</v>
          </cell>
          <cell r="B535">
            <v>0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</row>
        <row r="536">
          <cell r="A536">
            <v>0</v>
          </cell>
          <cell r="B536">
            <v>0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</row>
        <row r="537">
          <cell r="A537">
            <v>0</v>
          </cell>
          <cell r="B537">
            <v>0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</row>
        <row r="538">
          <cell r="A538">
            <v>0</v>
          </cell>
          <cell r="B538">
            <v>0</v>
          </cell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</row>
        <row r="539">
          <cell r="A539">
            <v>0</v>
          </cell>
          <cell r="B539">
            <v>0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</row>
        <row r="540">
          <cell r="A540">
            <v>0</v>
          </cell>
          <cell r="B540">
            <v>0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</row>
        <row r="541">
          <cell r="A541">
            <v>0</v>
          </cell>
          <cell r="B541">
            <v>0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</row>
        <row r="542">
          <cell r="A542">
            <v>0</v>
          </cell>
          <cell r="B542">
            <v>0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</row>
        <row r="543">
          <cell r="A543">
            <v>0</v>
          </cell>
          <cell r="B543">
            <v>0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</row>
        <row r="544">
          <cell r="A544">
            <v>0</v>
          </cell>
          <cell r="B544">
            <v>0</v>
          </cell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</row>
        <row r="545">
          <cell r="A545">
            <v>0</v>
          </cell>
          <cell r="B545">
            <v>0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</row>
        <row r="546">
          <cell r="A546">
            <v>0</v>
          </cell>
          <cell r="B546">
            <v>0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</row>
        <row r="547">
          <cell r="A547">
            <v>0</v>
          </cell>
          <cell r="B547">
            <v>0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</row>
        <row r="548">
          <cell r="A548">
            <v>0</v>
          </cell>
          <cell r="B548">
            <v>0</v>
          </cell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</row>
        <row r="549">
          <cell r="A549">
            <v>0</v>
          </cell>
          <cell r="B549">
            <v>0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</row>
        <row r="550">
          <cell r="A550">
            <v>0</v>
          </cell>
          <cell r="B550">
            <v>0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</row>
        <row r="551">
          <cell r="A551">
            <v>0</v>
          </cell>
          <cell r="B551">
            <v>0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</row>
        <row r="552">
          <cell r="A552">
            <v>0</v>
          </cell>
          <cell r="B552">
            <v>0</v>
          </cell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</row>
        <row r="553">
          <cell r="A553">
            <v>0</v>
          </cell>
          <cell r="B553">
            <v>0</v>
          </cell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</row>
        <row r="554">
          <cell r="A554">
            <v>0</v>
          </cell>
          <cell r="B554">
            <v>0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</row>
        <row r="555">
          <cell r="A555">
            <v>0</v>
          </cell>
          <cell r="B555">
            <v>0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</row>
        <row r="556">
          <cell r="A556">
            <v>0</v>
          </cell>
          <cell r="B556">
            <v>0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</row>
        <row r="557">
          <cell r="A557">
            <v>0</v>
          </cell>
          <cell r="B557">
            <v>0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</row>
        <row r="558">
          <cell r="A558">
            <v>0</v>
          </cell>
          <cell r="B558">
            <v>0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</row>
        <row r="559">
          <cell r="A559">
            <v>0</v>
          </cell>
          <cell r="B559">
            <v>0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</row>
        <row r="560">
          <cell r="A560">
            <v>0</v>
          </cell>
          <cell r="B560">
            <v>0</v>
          </cell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</row>
        <row r="561">
          <cell r="A561">
            <v>0</v>
          </cell>
          <cell r="B561">
            <v>0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</row>
        <row r="562">
          <cell r="A562">
            <v>0</v>
          </cell>
          <cell r="B562">
            <v>0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</row>
        <row r="563">
          <cell r="A563">
            <v>0</v>
          </cell>
          <cell r="B563">
            <v>0</v>
          </cell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</row>
        <row r="564">
          <cell r="A564">
            <v>0</v>
          </cell>
          <cell r="B564">
            <v>0</v>
          </cell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</row>
        <row r="565">
          <cell r="A565">
            <v>0</v>
          </cell>
          <cell r="B565">
            <v>0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</row>
        <row r="566">
          <cell r="A566">
            <v>0</v>
          </cell>
          <cell r="B566">
            <v>0</v>
          </cell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</row>
        <row r="567">
          <cell r="A567">
            <v>0</v>
          </cell>
          <cell r="B567">
            <v>0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</row>
        <row r="568">
          <cell r="A568">
            <v>0</v>
          </cell>
          <cell r="B568">
            <v>0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</row>
        <row r="569">
          <cell r="A569">
            <v>0</v>
          </cell>
          <cell r="B569">
            <v>0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</row>
        <row r="570">
          <cell r="A570">
            <v>0</v>
          </cell>
          <cell r="B570">
            <v>0</v>
          </cell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</row>
        <row r="571">
          <cell r="A571">
            <v>0</v>
          </cell>
          <cell r="B571">
            <v>0</v>
          </cell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</row>
        <row r="572">
          <cell r="A572">
            <v>0</v>
          </cell>
          <cell r="B572">
            <v>0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</row>
        <row r="573">
          <cell r="A573">
            <v>0</v>
          </cell>
          <cell r="B573">
            <v>0</v>
          </cell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</row>
        <row r="574">
          <cell r="A574">
            <v>0</v>
          </cell>
          <cell r="B574">
            <v>0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</row>
        <row r="575">
          <cell r="A575">
            <v>0</v>
          </cell>
          <cell r="B575">
            <v>0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</row>
        <row r="576">
          <cell r="A576">
            <v>0</v>
          </cell>
          <cell r="B576">
            <v>0</v>
          </cell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</row>
        <row r="577">
          <cell r="A577">
            <v>0</v>
          </cell>
          <cell r="B577">
            <v>0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</row>
        <row r="578">
          <cell r="A578">
            <v>0</v>
          </cell>
          <cell r="B578">
            <v>0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</row>
        <row r="579">
          <cell r="A579">
            <v>0</v>
          </cell>
          <cell r="B579">
            <v>0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</row>
        <row r="580">
          <cell r="A580">
            <v>0</v>
          </cell>
          <cell r="B580">
            <v>0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</row>
        <row r="581">
          <cell r="A581">
            <v>0</v>
          </cell>
          <cell r="B581">
            <v>0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</row>
        <row r="582">
          <cell r="A582">
            <v>0</v>
          </cell>
          <cell r="B582">
            <v>0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</row>
        <row r="583">
          <cell r="A583">
            <v>0</v>
          </cell>
          <cell r="B583">
            <v>0</v>
          </cell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</row>
        <row r="584">
          <cell r="A584">
            <v>0</v>
          </cell>
          <cell r="B584">
            <v>0</v>
          </cell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</row>
        <row r="585">
          <cell r="A585">
            <v>0</v>
          </cell>
          <cell r="B585">
            <v>0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</row>
        <row r="586">
          <cell r="A586">
            <v>0</v>
          </cell>
          <cell r="B586">
            <v>0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</row>
        <row r="587">
          <cell r="A587">
            <v>0</v>
          </cell>
          <cell r="B587">
            <v>0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</row>
        <row r="588">
          <cell r="A588">
            <v>0</v>
          </cell>
          <cell r="B588">
            <v>0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</row>
        <row r="589">
          <cell r="A589">
            <v>0</v>
          </cell>
          <cell r="B589">
            <v>0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</row>
        <row r="590">
          <cell r="A590">
            <v>0</v>
          </cell>
          <cell r="B590">
            <v>0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</row>
        <row r="591">
          <cell r="A591">
            <v>0</v>
          </cell>
          <cell r="B591">
            <v>0</v>
          </cell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</row>
        <row r="592">
          <cell r="A592">
            <v>0</v>
          </cell>
          <cell r="B592">
            <v>0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</row>
        <row r="593">
          <cell r="A593">
            <v>0</v>
          </cell>
          <cell r="B593">
            <v>0</v>
          </cell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</row>
        <row r="594">
          <cell r="A594">
            <v>0</v>
          </cell>
          <cell r="B594">
            <v>0</v>
          </cell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</row>
        <row r="595">
          <cell r="A595">
            <v>0</v>
          </cell>
          <cell r="B595">
            <v>0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</row>
        <row r="596">
          <cell r="A596">
            <v>0</v>
          </cell>
          <cell r="B596">
            <v>0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</row>
        <row r="597">
          <cell r="A597">
            <v>0</v>
          </cell>
          <cell r="B597">
            <v>0</v>
          </cell>
          <cell r="C597">
            <v>0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</row>
        <row r="598">
          <cell r="A598">
            <v>0</v>
          </cell>
          <cell r="B598">
            <v>0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</row>
        <row r="599">
          <cell r="A599">
            <v>0</v>
          </cell>
          <cell r="B599">
            <v>0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</row>
        <row r="600">
          <cell r="A600">
            <v>0</v>
          </cell>
          <cell r="B600">
            <v>0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</row>
        <row r="601">
          <cell r="A601">
            <v>0</v>
          </cell>
          <cell r="B601">
            <v>0</v>
          </cell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</row>
        <row r="602">
          <cell r="A602">
            <v>0</v>
          </cell>
          <cell r="B602">
            <v>0</v>
          </cell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</v>
          </cell>
        </row>
        <row r="603">
          <cell r="A603">
            <v>0</v>
          </cell>
          <cell r="B603">
            <v>0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</row>
        <row r="604">
          <cell r="A604">
            <v>0</v>
          </cell>
          <cell r="B604">
            <v>0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</row>
        <row r="605">
          <cell r="A605">
            <v>0</v>
          </cell>
          <cell r="B605">
            <v>0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</row>
        <row r="606">
          <cell r="A606">
            <v>0</v>
          </cell>
          <cell r="B606">
            <v>0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</row>
        <row r="607">
          <cell r="A607">
            <v>0</v>
          </cell>
          <cell r="B607">
            <v>0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</row>
        <row r="608">
          <cell r="A608">
            <v>0</v>
          </cell>
          <cell r="B608">
            <v>0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</row>
        <row r="609">
          <cell r="A609">
            <v>0</v>
          </cell>
          <cell r="B609">
            <v>0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</row>
        <row r="610">
          <cell r="A610">
            <v>0</v>
          </cell>
          <cell r="B610">
            <v>0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</row>
        <row r="611">
          <cell r="A611">
            <v>0</v>
          </cell>
          <cell r="B611">
            <v>0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</row>
        <row r="612">
          <cell r="A612">
            <v>0</v>
          </cell>
          <cell r="B612">
            <v>0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</row>
        <row r="613">
          <cell r="A613">
            <v>0</v>
          </cell>
          <cell r="B613">
            <v>0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</row>
        <row r="614">
          <cell r="A614">
            <v>0</v>
          </cell>
          <cell r="B614">
            <v>0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</row>
        <row r="615">
          <cell r="A615">
            <v>0</v>
          </cell>
          <cell r="B615">
            <v>0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</row>
        <row r="616">
          <cell r="A616">
            <v>0</v>
          </cell>
          <cell r="B616">
            <v>0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</row>
        <row r="617">
          <cell r="A617">
            <v>0</v>
          </cell>
          <cell r="B617">
            <v>0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</row>
        <row r="618">
          <cell r="A618">
            <v>0</v>
          </cell>
          <cell r="B618">
            <v>0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</row>
        <row r="619">
          <cell r="A619">
            <v>0</v>
          </cell>
          <cell r="B619">
            <v>0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</row>
        <row r="620">
          <cell r="A620">
            <v>0</v>
          </cell>
          <cell r="B620">
            <v>0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</row>
        <row r="621">
          <cell r="A621">
            <v>0</v>
          </cell>
          <cell r="B621">
            <v>0</v>
          </cell>
          <cell r="C621">
            <v>0</v>
          </cell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</row>
        <row r="622">
          <cell r="A622">
            <v>0</v>
          </cell>
          <cell r="B622">
            <v>0</v>
          </cell>
          <cell r="C622">
            <v>0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</row>
        <row r="623">
          <cell r="A623">
            <v>0</v>
          </cell>
          <cell r="B623">
            <v>0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</row>
        <row r="624">
          <cell r="A624">
            <v>0</v>
          </cell>
          <cell r="B624">
            <v>0</v>
          </cell>
          <cell r="C624">
            <v>0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</row>
        <row r="625">
          <cell r="A625">
            <v>0</v>
          </cell>
          <cell r="B625">
            <v>0</v>
          </cell>
          <cell r="C625">
            <v>0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</row>
        <row r="626">
          <cell r="A626">
            <v>0</v>
          </cell>
          <cell r="B626">
            <v>0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</row>
        <row r="627">
          <cell r="A627">
            <v>0</v>
          </cell>
          <cell r="B627">
            <v>0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</row>
        <row r="628">
          <cell r="A628">
            <v>0</v>
          </cell>
          <cell r="B628">
            <v>0</v>
          </cell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</row>
        <row r="629">
          <cell r="A629">
            <v>0</v>
          </cell>
          <cell r="B629">
            <v>0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</row>
        <row r="630">
          <cell r="A630">
            <v>0</v>
          </cell>
          <cell r="B630">
            <v>0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</row>
        <row r="631">
          <cell r="A631">
            <v>0</v>
          </cell>
          <cell r="B631">
            <v>0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</row>
        <row r="632">
          <cell r="A632">
            <v>0</v>
          </cell>
          <cell r="B632">
            <v>0</v>
          </cell>
          <cell r="C632">
            <v>0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</row>
        <row r="633">
          <cell r="A633">
            <v>0</v>
          </cell>
          <cell r="B633">
            <v>0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33"/>
  <sheetViews>
    <sheetView tabSelected="1" zoomScale="82" zoomScaleNormal="82" workbookViewId="0">
      <selection activeCell="L16" sqref="L16"/>
    </sheetView>
  </sheetViews>
  <sheetFormatPr defaultRowHeight="15"/>
  <cols>
    <col min="1" max="1" width="3.85546875" style="2" customWidth="1"/>
    <col min="2" max="2" width="9.140625" style="2" hidden="1" customWidth="1"/>
    <col min="3" max="3" width="15.140625" style="2" hidden="1" customWidth="1"/>
    <col min="4" max="4" width="20.42578125" style="2" customWidth="1"/>
    <col min="5" max="5" width="4" style="2" customWidth="1"/>
    <col min="6" max="6" width="3.85546875" style="2" customWidth="1"/>
    <col min="7" max="7" width="3.5703125" style="2" customWidth="1"/>
    <col min="8" max="8" width="6.5703125" style="2" customWidth="1"/>
    <col min="9" max="9" width="4.85546875" style="2" customWidth="1"/>
    <col min="10" max="10" width="4.140625" style="2" customWidth="1"/>
    <col min="11" max="11" width="13.28515625" style="2" customWidth="1"/>
    <col min="12" max="12" width="12.140625" style="2" customWidth="1"/>
    <col min="13" max="13" width="6.28515625" style="2" customWidth="1"/>
    <col min="14" max="14" width="5.140625" style="2" customWidth="1"/>
    <col min="15" max="15" width="5.7109375" style="2" customWidth="1"/>
    <col min="16" max="16" width="13" style="2" customWidth="1"/>
    <col min="17" max="17" width="12.85546875" style="2" customWidth="1"/>
    <col min="18" max="18" width="8.42578125" style="2" customWidth="1"/>
    <col min="19" max="19" width="11" style="2" bestFit="1" customWidth="1"/>
    <col min="20" max="16384" width="9.140625" style="2"/>
  </cols>
  <sheetData>
    <row r="1" spans="1:19" ht="19.5" customHeight="1">
      <c r="A1" s="9"/>
      <c r="B1" s="9"/>
      <c r="C1" s="9"/>
      <c r="D1" s="10"/>
      <c r="E1" s="10"/>
      <c r="F1" s="10"/>
      <c r="G1" s="10"/>
      <c r="H1" s="10"/>
      <c r="I1" s="10"/>
      <c r="J1" s="10"/>
      <c r="K1" s="10"/>
      <c r="L1" s="40" t="s">
        <v>49</v>
      </c>
      <c r="M1" s="40"/>
      <c r="N1" s="40"/>
      <c r="O1" s="40"/>
      <c r="P1" s="40"/>
      <c r="Q1" s="40"/>
      <c r="R1" s="11"/>
    </row>
    <row r="2" spans="1:19" ht="15.75" customHeight="1">
      <c r="A2" s="9"/>
      <c r="B2" s="9"/>
      <c r="C2" s="9"/>
      <c r="D2" s="10"/>
      <c r="E2" s="10"/>
      <c r="F2" s="10"/>
      <c r="G2" s="10"/>
      <c r="H2" s="10"/>
      <c r="I2" s="10"/>
      <c r="J2" s="10"/>
      <c r="K2" s="10"/>
      <c r="L2" s="40" t="s">
        <v>50</v>
      </c>
      <c r="M2" s="40"/>
      <c r="N2" s="40"/>
      <c r="O2" s="40"/>
      <c r="P2" s="40"/>
      <c r="Q2" s="40"/>
      <c r="R2" s="11"/>
      <c r="S2" s="11"/>
    </row>
    <row r="3" spans="1:19" ht="64.5" customHeight="1">
      <c r="A3" s="11"/>
      <c r="B3" s="11"/>
      <c r="C3" s="11"/>
      <c r="L3" s="40" t="s">
        <v>52</v>
      </c>
      <c r="M3" s="40"/>
      <c r="N3" s="40"/>
      <c r="O3" s="40"/>
      <c r="P3" s="40"/>
      <c r="Q3" s="40"/>
    </row>
    <row r="4" spans="1:19" ht="18.75">
      <c r="A4" s="38" t="s">
        <v>10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1:19" ht="18.75">
      <c r="A5" s="38" t="str">
        <f>" расположенных на территории "&amp;[1]Лист1!A5:U5</f>
        <v xml:space="preserve"> расположенных на территории 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</row>
    <row r="6" spans="1:19">
      <c r="A6" s="39" t="s">
        <v>11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</row>
    <row r="7" spans="1:19" ht="18.75">
      <c r="A7" s="38" t="str">
        <f>[1]Лист1!A7:U7</f>
        <v>общее имущество в которых подлежит капитальному ремонту в этапе 2022 года планового периода 2020-2022 годов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</row>
    <row r="8" spans="1:19" ht="18.75">
      <c r="A8" s="1"/>
      <c r="B8" s="1"/>
      <c r="C8" s="1"/>
    </row>
    <row r="9" spans="1:19">
      <c r="A9" s="32" t="s">
        <v>0</v>
      </c>
      <c r="B9" s="15"/>
      <c r="C9" s="15"/>
      <c r="D9" s="35" t="s">
        <v>12</v>
      </c>
      <c r="E9" s="32" t="s">
        <v>6</v>
      </c>
      <c r="F9" s="32"/>
      <c r="G9" s="32"/>
      <c r="H9" s="31" t="s">
        <v>1</v>
      </c>
      <c r="I9" s="31" t="s">
        <v>13</v>
      </c>
      <c r="J9" s="31" t="s">
        <v>14</v>
      </c>
      <c r="K9" s="32" t="s">
        <v>15</v>
      </c>
      <c r="L9" s="32"/>
      <c r="M9" s="32"/>
      <c r="N9" s="32"/>
      <c r="O9" s="32"/>
      <c r="P9" s="32"/>
      <c r="Q9" s="32"/>
      <c r="R9" s="31" t="s">
        <v>16</v>
      </c>
    </row>
    <row r="10" spans="1:19">
      <c r="A10" s="32"/>
      <c r="B10" s="17"/>
      <c r="C10" s="17"/>
      <c r="D10" s="36"/>
      <c r="E10" s="31" t="s">
        <v>17</v>
      </c>
      <c r="F10" s="31" t="s">
        <v>18</v>
      </c>
      <c r="G10" s="31" t="s">
        <v>7</v>
      </c>
      <c r="H10" s="31"/>
      <c r="I10" s="31"/>
      <c r="J10" s="31"/>
      <c r="K10" s="32" t="s">
        <v>19</v>
      </c>
      <c r="L10" s="32"/>
      <c r="M10" s="32"/>
      <c r="N10" s="32"/>
      <c r="O10" s="32"/>
      <c r="P10" s="32"/>
      <c r="Q10" s="32"/>
      <c r="R10" s="31"/>
    </row>
    <row r="11" spans="1:19">
      <c r="A11" s="32"/>
      <c r="B11" s="17"/>
      <c r="C11" s="17"/>
      <c r="D11" s="36"/>
      <c r="E11" s="31"/>
      <c r="F11" s="31"/>
      <c r="G11" s="31"/>
      <c r="H11" s="31"/>
      <c r="I11" s="31"/>
      <c r="J11" s="31"/>
      <c r="K11" s="31" t="s">
        <v>20</v>
      </c>
      <c r="L11" s="32" t="s">
        <v>21</v>
      </c>
      <c r="M11" s="32"/>
      <c r="N11" s="32"/>
      <c r="O11" s="32"/>
      <c r="P11" s="32"/>
      <c r="Q11" s="32"/>
      <c r="R11" s="31"/>
    </row>
    <row r="12" spans="1:19" ht="110.25" customHeight="1">
      <c r="A12" s="32"/>
      <c r="B12" s="17"/>
      <c r="C12" s="17"/>
      <c r="D12" s="36"/>
      <c r="E12" s="31"/>
      <c r="F12" s="31"/>
      <c r="G12" s="31"/>
      <c r="H12" s="31"/>
      <c r="I12" s="31"/>
      <c r="J12" s="31"/>
      <c r="K12" s="31"/>
      <c r="L12" s="31" t="s">
        <v>22</v>
      </c>
      <c r="M12" s="32" t="s">
        <v>23</v>
      </c>
      <c r="N12" s="32"/>
      <c r="O12" s="32"/>
      <c r="P12" s="33" t="s">
        <v>24</v>
      </c>
      <c r="Q12" s="31" t="s">
        <v>9</v>
      </c>
      <c r="R12" s="31"/>
    </row>
    <row r="13" spans="1:19" ht="88.5" customHeight="1">
      <c r="A13" s="32"/>
      <c r="B13" s="17" t="s">
        <v>25</v>
      </c>
      <c r="C13" s="17" t="s">
        <v>26</v>
      </c>
      <c r="D13" s="36"/>
      <c r="E13" s="31"/>
      <c r="F13" s="31"/>
      <c r="G13" s="31"/>
      <c r="H13" s="31"/>
      <c r="I13" s="31"/>
      <c r="J13" s="31"/>
      <c r="K13" s="31"/>
      <c r="L13" s="31"/>
      <c r="M13" s="18" t="s">
        <v>27</v>
      </c>
      <c r="N13" s="18" t="s">
        <v>8</v>
      </c>
      <c r="O13" s="18" t="s">
        <v>28</v>
      </c>
      <c r="P13" s="34"/>
      <c r="Q13" s="31"/>
      <c r="R13" s="31"/>
    </row>
    <row r="14" spans="1:19" ht="33.75" customHeight="1">
      <c r="A14" s="32"/>
      <c r="B14" s="19">
        <f>COUNTIFS([1]Лист1!AH6:AH9260,"да",[1]Лист1!I6:I9260,"ИТОГО")</f>
        <v>18</v>
      </c>
      <c r="C14" s="20"/>
      <c r="D14" s="37"/>
      <c r="E14" s="21" t="s">
        <v>5</v>
      </c>
      <c r="F14" s="21" t="s">
        <v>5</v>
      </c>
      <c r="G14" s="21" t="s">
        <v>5</v>
      </c>
      <c r="H14" s="21" t="s">
        <v>2</v>
      </c>
      <c r="I14" s="21" t="s">
        <v>3</v>
      </c>
      <c r="J14" s="21" t="s">
        <v>29</v>
      </c>
      <c r="K14" s="21" t="s">
        <v>4</v>
      </c>
      <c r="L14" s="21" t="s">
        <v>4</v>
      </c>
      <c r="M14" s="21" t="s">
        <v>4</v>
      </c>
      <c r="N14" s="21" t="s">
        <v>4</v>
      </c>
      <c r="O14" s="21" t="s">
        <v>4</v>
      </c>
      <c r="P14" s="21" t="s">
        <v>4</v>
      </c>
      <c r="Q14" s="21" t="s">
        <v>4</v>
      </c>
      <c r="R14" s="31"/>
    </row>
    <row r="15" spans="1:19">
      <c r="A15" s="21">
        <v>1</v>
      </c>
      <c r="B15" s="21"/>
      <c r="C15" s="21"/>
      <c r="D15" s="21">
        <v>2</v>
      </c>
      <c r="E15" s="21">
        <v>3</v>
      </c>
      <c r="F15" s="21">
        <v>4</v>
      </c>
      <c r="G15" s="21">
        <v>5</v>
      </c>
      <c r="H15" s="21">
        <v>6</v>
      </c>
      <c r="I15" s="21">
        <v>7</v>
      </c>
      <c r="J15" s="21">
        <v>8</v>
      </c>
      <c r="K15" s="21">
        <v>9</v>
      </c>
      <c r="L15" s="21">
        <v>10</v>
      </c>
      <c r="M15" s="21">
        <v>11</v>
      </c>
      <c r="N15" s="21">
        <v>12</v>
      </c>
      <c r="O15" s="21">
        <v>13</v>
      </c>
      <c r="P15" s="21">
        <v>14</v>
      </c>
      <c r="Q15" s="21">
        <v>15</v>
      </c>
      <c r="R15" s="21">
        <v>16</v>
      </c>
    </row>
    <row r="16" spans="1:19" ht="57.75" customHeight="1">
      <c r="A16" s="30" t="str">
        <f>"Всего по муниципальному образованию "&amp;[1]Лист1!A1</f>
        <v>Всего по муниципальному образованию Кавказский район</v>
      </c>
      <c r="B16" s="30"/>
      <c r="C16" s="30"/>
      <c r="D16" s="30"/>
      <c r="E16" s="15" t="s">
        <v>30</v>
      </c>
      <c r="F16" s="15" t="s">
        <v>30</v>
      </c>
      <c r="G16" s="15" t="s">
        <v>30</v>
      </c>
      <c r="H16" s="15">
        <f>SUM(H17:H499)</f>
        <v>21592.6</v>
      </c>
      <c r="I16" s="15">
        <f>SUM(I17:I499)</f>
        <v>792</v>
      </c>
      <c r="J16" s="15" t="s">
        <v>30</v>
      </c>
      <c r="K16" s="16">
        <f t="shared" ref="K16:P16" si="0">SUM(K17:K499)</f>
        <v>42719953.699999996</v>
      </c>
      <c r="L16" s="16">
        <f t="shared" si="0"/>
        <v>6705729.79</v>
      </c>
      <c r="M16" s="16">
        <f t="shared" si="0"/>
        <v>0</v>
      </c>
      <c r="N16" s="16">
        <f t="shared" si="0"/>
        <v>0</v>
      </c>
      <c r="O16" s="16">
        <f t="shared" si="0"/>
        <v>0</v>
      </c>
      <c r="P16" s="16">
        <f t="shared" si="0"/>
        <v>1090202.0899999999</v>
      </c>
      <c r="Q16" s="16">
        <f>SUM(Q17:Q499)</f>
        <v>34924021.82</v>
      </c>
      <c r="R16" s="15" t="s">
        <v>30</v>
      </c>
    </row>
    <row r="17" spans="1:19" ht="53.25" customHeight="1">
      <c r="A17" s="22">
        <f>IF(B14=0,"",1)</f>
        <v>1</v>
      </c>
      <c r="B17" s="22">
        <f>MIN([1]Лист1!AI$6:AI$9260)</f>
        <v>47</v>
      </c>
      <c r="C17" s="23">
        <f>IF(A17="","",IF((COUNTIF(A17:A$18,"Итог по дому")-$B$14)=0,"",INDEX([1]Лист1!$A$1:$AE$9260,[1]Лист1!B17,6)))</f>
        <v>99987615</v>
      </c>
      <c r="D17" s="24" t="str">
        <f>IF(A17="","",INDEX([1]Лист1!$A$1:$AE$9260,B17,5))</f>
        <v>Кавказский район, г. Кропоткин, ул. Бульварная, д. 24</v>
      </c>
      <c r="E17" s="22">
        <f>IF(A17="","",VLOOKUP($C17&amp;"лифтовое оборудование",[1]Лист1!$C$5:$H$9260,6,FALSE))</f>
        <v>2</v>
      </c>
      <c r="F17" s="22">
        <f>IF(A17="","",VLOOKUP($C17&amp;"крыша",[1]Лист1!$C$5:$H$9260,6,FALSE))</f>
        <v>1</v>
      </c>
      <c r="G17" s="22">
        <f>IF(A17="","",VLOOKUP($C17&amp;"фасад1",[1]Лист1!$C$5:$H$9260,6,FALSE))</f>
        <v>17</v>
      </c>
      <c r="H17" s="22">
        <f>IF(A17="","",VLOOKUP($C17&amp;"подвал",[1]Лист1!$C$5:$H$9260,6,FALSE))</f>
        <v>460</v>
      </c>
      <c r="I17" s="22">
        <f>IF(A17="","",VLOOKUP($C17&amp;"лифтовое оборудование1",[1]Лист1!$C$5:$H$9260,6,FALSE))</f>
        <v>24</v>
      </c>
      <c r="J17" s="22" t="str">
        <f>IF(A17="","",IF(A17&gt;0,"РО",""))</f>
        <v>РО</v>
      </c>
      <c r="K17" s="25">
        <f>IF(C17="","",[1]Лист1!D18+[1]Лист1!D16)</f>
        <v>242135.28</v>
      </c>
      <c r="L17" s="26">
        <f>IF(C17="","",IF(ROUND(VLOOKUP($C17&amp;"система газоснабжения",[1]Лист1!$C$5:$H$9260,6,FALSE),2)&gt;K17,K17,ROUND(VLOOKUP($C17&amp;"система газоснабжения",[1]Лист1!$C$5:$H$9260,6,FALSE),2)))</f>
        <v>100144.29</v>
      </c>
      <c r="M17" s="26">
        <f>IF(C17="","",0)</f>
        <v>0</v>
      </c>
      <c r="N17" s="26">
        <f>IF(C17="","",0)</f>
        <v>0</v>
      </c>
      <c r="O17" s="26">
        <f>IF(C17="","",0)</f>
        <v>0</v>
      </c>
      <c r="P17" s="26">
        <f>IF(C17="","",ROUND(IF(K17=L17,0,IF(VLOOKUP($C17&amp;"система теплоснабжения",[1]Лист1!$C$5:$H$9260,6,FALSE)+L17&gt;K17,K17-L17,VLOOKUP($C17&amp;"система теплоснабжения",[1]Лист1!$C$5:$H$9260,6,FALSE))),2))</f>
        <v>14841.94</v>
      </c>
      <c r="Q17" s="26">
        <f>IF(C17="","",IF(C17="","",K17-L17-P17))</f>
        <v>127149.04999999999</v>
      </c>
      <c r="R17" s="22" t="str">
        <f>IF(C17="","","II.2023")</f>
        <v>II.2023</v>
      </c>
      <c r="S17" s="14"/>
    </row>
    <row r="18" spans="1:19" ht="51" customHeight="1">
      <c r="A18" s="22">
        <f>IF(A17="","",IF(A17-$B$14=0,"",A17+1))</f>
        <v>2</v>
      </c>
      <c r="B18" s="22" t="e">
        <f ca="1">IF(A18="","",MIN(INDIRECT("отчет!Ai"&amp;B17+1&amp;":Ai$10000")))</f>
        <v>#REF!</v>
      </c>
      <c r="C18" s="23">
        <f>IF(A18="","",IF((COUNTIF(A18:A$18,"Итог по дому")-$B$14)=0,"",INDEX([1]Лист1!$A$1:$AE$9260,[1]Лист1!B18,6)))</f>
        <v>99987846</v>
      </c>
      <c r="D18" s="24" t="s">
        <v>31</v>
      </c>
      <c r="E18" s="22">
        <f>IF(A18="","",VLOOKUP($C18&amp;"лифтовое оборудование",[1]Лист1!$C$5:$H$9260,6,FALSE))</f>
        <v>2</v>
      </c>
      <c r="F18" s="22">
        <f>IF(A18="","",VLOOKUP($C18&amp;"крыша",[1]Лист1!$C$5:$H$9260,6,FALSE))</f>
        <v>2</v>
      </c>
      <c r="G18" s="22">
        <f>IF(A18="","",VLOOKUP($C18&amp;"фасад1",[1]Лист1!$C$5:$H$9260,6,FALSE))</f>
        <v>16</v>
      </c>
      <c r="H18" s="22">
        <f>IF(A18="","",VLOOKUP($C18&amp;"подвал",[1]Лист1!$C$5:$H$9260,6,FALSE))</f>
        <v>685</v>
      </c>
      <c r="I18" s="22">
        <f>IF(A18="","",VLOOKUP($C18&amp;"лифтовое оборудование1",[1]Лист1!$C$5:$H$9260,6,FALSE))</f>
        <v>16</v>
      </c>
      <c r="J18" s="22" t="str">
        <f>IF(A18="","",IF(A18&gt;0,"РО",""))</f>
        <v>РО</v>
      </c>
      <c r="K18" s="25">
        <f>IF(C18="","",[1]Лист1!D19+[1]Лист1!D17)</f>
        <v>907176.1</v>
      </c>
      <c r="L18" s="26">
        <f>IF(C18="","",IF(ROUND(VLOOKUP($C18&amp;"система газоснабжения",[1]Лист1!$C$5:$H$9260,6,FALSE),2)&gt;K18,K18,ROUND(VLOOKUP($C18&amp;"система газоснабжения",[1]Лист1!$C$5:$H$9260,6,FALSE),2)))</f>
        <v>181602.14</v>
      </c>
      <c r="M18" s="26">
        <f>IF(C18="","",0)</f>
        <v>0</v>
      </c>
      <c r="N18" s="26">
        <f>IF(C18="","",0)</f>
        <v>0</v>
      </c>
      <c r="O18" s="26">
        <f>IF(C18="","",0)</f>
        <v>0</v>
      </c>
      <c r="P18" s="26">
        <f>IF(C18="","",ROUND(IF(K18=L18,0,IF(VLOOKUP($C18&amp;"система теплоснабжения",[1]Лист1!$C$5:$H$9260,6,FALSE)+L18&gt;K18,K18-L18,VLOOKUP($C18&amp;"система теплоснабжения",[1]Лист1!$C$5:$H$9260,6,FALSE))),2))</f>
        <v>28172</v>
      </c>
      <c r="Q18" s="26">
        <f>IF(C18="","",IF(C18="","",K18-L18-P18))</f>
        <v>697401.96</v>
      </c>
      <c r="R18" s="22" t="str">
        <f>IF(C18="","","II.2023")</f>
        <v>II.2023</v>
      </c>
      <c r="S18" s="14"/>
    </row>
    <row r="19" spans="1:19" ht="45.75" customHeight="1">
      <c r="A19" s="22">
        <f t="shared" ref="A19:A82" si="1">IF(A18="","",IF(A18-$B$14=0,"",A18+1))</f>
        <v>3</v>
      </c>
      <c r="B19" s="22" t="e">
        <f t="shared" ref="B19:B82" ca="1" si="2">IF(A19="","",MIN(INDIRECT("отчет!Ai"&amp;B18+1&amp;":Ai$10000")))</f>
        <v>#REF!</v>
      </c>
      <c r="C19" s="23">
        <f>IF(A19="","",IF((COUNTIF(A$18:A19,"Итог по дому")-$B$14)=0,"",INDEX([1]Лист1!$A$1:$AE$9260,[1]Лист1!B19,6)))</f>
        <v>99987670</v>
      </c>
      <c r="D19" s="24" t="s">
        <v>32</v>
      </c>
      <c r="E19" s="22">
        <f>IF(A19="","",VLOOKUP($C19&amp;"лифтовое оборудование",[1]Лист1!$C$5:$H$9260,6,FALSE))</f>
        <v>5</v>
      </c>
      <c r="F19" s="22">
        <f>IF(A19="","",VLOOKUP($C19&amp;"крыша",[1]Лист1!$C$5:$H$9260,6,FALSE))</f>
        <v>4</v>
      </c>
      <c r="G19" s="22">
        <f>IF(A19="","",VLOOKUP($C19&amp;"фасад1",[1]Лист1!$C$5:$H$9260,6,FALSE))</f>
        <v>70</v>
      </c>
      <c r="H19" s="22">
        <f>IF(A19="","",VLOOKUP($C19&amp;"подвал",[1]Лист1!$C$5:$H$9260,6,FALSE))</f>
        <v>3183.7</v>
      </c>
      <c r="I19" s="22">
        <f>IF(A19="","",VLOOKUP($C19&amp;"лифтовое оборудование1",[1]Лист1!$C$5:$H$9260,6,FALSE))</f>
        <v>110</v>
      </c>
      <c r="J19" s="22" t="str">
        <f>IF(A19="","",IF(A19&gt;0,"РО",""))</f>
        <v>РО</v>
      </c>
      <c r="K19" s="25">
        <f>IF(C19="","",[1]Лист1!D20+[1]Лист1!D18)</f>
        <v>8586250</v>
      </c>
      <c r="L19" s="26">
        <f>IF(C19="","",IF(ROUND(VLOOKUP($C19&amp;"система газоснабжения",[1]Лист1!$C$5:$H$9260,6,FALSE),2)&gt;K19,K19,ROUND(VLOOKUP($C19&amp;"система газоснабжения",[1]Лист1!$C$5:$H$9260,6,FALSE),2)))</f>
        <v>864068.91</v>
      </c>
      <c r="M19" s="26">
        <f>IF(C19="","",0)</f>
        <v>0</v>
      </c>
      <c r="N19" s="26">
        <f>IF(C19="","",0)</f>
        <v>0</v>
      </c>
      <c r="O19" s="26">
        <f>IF(C19="","",0)</f>
        <v>0</v>
      </c>
      <c r="P19" s="26">
        <f>IF(C19="","",ROUND(IF(K19=L19,0,IF(VLOOKUP($C19&amp;"система теплоснабжения",[1]Лист1!$C$5:$H$9260,6,FALSE)+L19&gt;K19,K19-L19,VLOOKUP($C19&amp;"система теплоснабжения",[1]Лист1!$C$5:$H$9260,6,FALSE))),2))</f>
        <v>188380.5</v>
      </c>
      <c r="Q19" s="27">
        <f>IF(C19="","",IF(C19="","",K19-L19-P19))</f>
        <v>7533800.5899999999</v>
      </c>
      <c r="R19" s="22" t="str">
        <f>IF(C19="","","II.2023")</f>
        <v>II.2023</v>
      </c>
      <c r="S19" s="14"/>
    </row>
    <row r="20" spans="1:19" ht="47.25" customHeight="1">
      <c r="A20" s="22">
        <f t="shared" si="1"/>
        <v>4</v>
      </c>
      <c r="B20" s="22" t="e">
        <f t="shared" ca="1" si="2"/>
        <v>#REF!</v>
      </c>
      <c r="C20" s="23">
        <f>IF(A20="","",IF((COUNTIF(A$18:A20,"Итог по дому")-$B$14)=0,"",INDEX([1]Лист1!$A$1:$AE$9260,[1]Лист1!B20,6)))</f>
        <v>48400844</v>
      </c>
      <c r="D20" s="24" t="s">
        <v>33</v>
      </c>
      <c r="E20" s="22">
        <f>IF(A20="","",VLOOKUP($C20&amp;"лифтовое оборудование",[1]Лист1!$C$5:$H$9260,6,FALSE))</f>
        <v>5</v>
      </c>
      <c r="F20" s="22">
        <f>IF(A20="","",VLOOKUP($C20&amp;"крыша",[1]Лист1!$C$5:$H$9260,6,FALSE))</f>
        <v>2</v>
      </c>
      <c r="G20" s="22">
        <f>IF(A20="","",VLOOKUP($C20&amp;"фасад1",[1]Лист1!$C$5:$H$9260,6,FALSE))</f>
        <v>38</v>
      </c>
      <c r="H20" s="22">
        <f>IF(A20="","",VLOOKUP($C20&amp;"подвал",[1]Лист1!$C$5:$H$9260,6,FALSE))</f>
        <v>1870.5</v>
      </c>
      <c r="I20" s="22">
        <f>IF(A20="","",VLOOKUP($C20&amp;"лифтовое оборудование1",[1]Лист1!$C$5:$H$9260,6,FALSE))</f>
        <v>87</v>
      </c>
      <c r="J20" s="22" t="str">
        <f t="shared" ref="J20:J83" si="3">IF(A20="","",IF(A20&gt;0,"РО",""))</f>
        <v>РО</v>
      </c>
      <c r="K20" s="25">
        <f>IF(C20="","",[1]Лист1!D21+[1]Лист1!D19)</f>
        <v>3643458.03</v>
      </c>
      <c r="L20" s="26">
        <f>IF(C20="","",IF(ROUND(VLOOKUP($C20&amp;"система газоснабжения",[1]Лист1!$C$5:$H$9260,6,FALSE),2)&gt;K20,K20,ROUND(VLOOKUP($C20&amp;"система газоснабжения",[1]Лист1!$C$5:$H$9260,6,FALSE),2)))</f>
        <v>506030.67</v>
      </c>
      <c r="M20" s="26">
        <f t="shared" ref="M20:M83" si="4">IF(C20="","",0)</f>
        <v>0</v>
      </c>
      <c r="N20" s="26">
        <f t="shared" ref="N20:N83" si="5">IF(C20="","",0)</f>
        <v>0</v>
      </c>
      <c r="O20" s="26">
        <f t="shared" ref="O20:O83" si="6">IF(C20="","",0)</f>
        <v>0</v>
      </c>
      <c r="P20" s="26">
        <f>IF(C20="","",ROUND(IF(K20=L20,0,IF(VLOOKUP($C20&amp;"система теплоснабжения",[1]Лист1!$C$5:$H$9260,6,FALSE)+L20&gt;K20,K20-L20,VLOOKUP($C20&amp;"система теплоснабжения",[1]Лист1!$C$5:$H$9260,6,FALSE))),2))</f>
        <v>75650</v>
      </c>
      <c r="Q20" s="27">
        <f t="shared" ref="Q20:Q83" si="7">IF(C20="","",IF(C20="","",K20-L20-P20))</f>
        <v>3061777.36</v>
      </c>
      <c r="R20" s="22" t="str">
        <f t="shared" ref="R20:R83" si="8">IF(C20="","","II.2023")</f>
        <v>II.2023</v>
      </c>
      <c r="S20" s="14"/>
    </row>
    <row r="21" spans="1:19" ht="52.5" customHeight="1">
      <c r="A21" s="22">
        <f t="shared" si="1"/>
        <v>5</v>
      </c>
      <c r="B21" s="22" t="e">
        <f t="shared" ca="1" si="2"/>
        <v>#REF!</v>
      </c>
      <c r="C21" s="23">
        <f>IF(A21="","",IF((COUNTIF(A$18:A21,"Итог по дому")-$B$14)=0,"",INDEX([1]Лист1!$A$1:$AE$9260,[1]Лист1!B21,6)))</f>
        <v>99987658</v>
      </c>
      <c r="D21" s="24" t="s">
        <v>34</v>
      </c>
      <c r="E21" s="22">
        <f>IF(A21="","",VLOOKUP($C21&amp;"лифтовое оборудование",[1]Лист1!$C$5:$H$9260,6,FALSE))</f>
        <v>5</v>
      </c>
      <c r="F21" s="22">
        <f>IF(A21="","",VLOOKUP($C21&amp;"крыша",[1]Лист1!$C$5:$H$9260,6,FALSE))</f>
        <v>4</v>
      </c>
      <c r="G21" s="22">
        <f>IF(A21="","",VLOOKUP($C21&amp;"фасад1",[1]Лист1!$C$5:$H$9260,6,FALSE))</f>
        <v>60</v>
      </c>
      <c r="H21" s="22">
        <f>IF(A21="","",VLOOKUP($C21&amp;"подвал",[1]Лист1!$C$5:$H$9260,6,FALSE))</f>
        <v>3788</v>
      </c>
      <c r="I21" s="22">
        <f>IF(A21="","",VLOOKUP($C21&amp;"лифтовое оборудование1",[1]Лист1!$C$5:$H$9260,6,FALSE))</f>
        <v>104</v>
      </c>
      <c r="J21" s="22" t="str">
        <f t="shared" si="3"/>
        <v>РО</v>
      </c>
      <c r="K21" s="25">
        <f>IF(C21="","",[1]Лист1!D22+[1]Лист1!D20)</f>
        <v>4861345</v>
      </c>
      <c r="L21" s="26">
        <f>IF(C21="","",IF(ROUND(VLOOKUP($C21&amp;"система газоснабжения",[1]Лист1!$C$5:$H$9260,6,FALSE),2)&gt;K21,K21,ROUND(VLOOKUP($C21&amp;"система газоснабжения",[1]Лист1!$C$5:$H$9260,6,FALSE),2)))</f>
        <v>1202161.45</v>
      </c>
      <c r="M21" s="26">
        <f t="shared" si="4"/>
        <v>0</v>
      </c>
      <c r="N21" s="26">
        <f t="shared" si="5"/>
        <v>0</v>
      </c>
      <c r="O21" s="26">
        <f t="shared" si="6"/>
        <v>0</v>
      </c>
      <c r="P21" s="26">
        <f>IF(C21="","",ROUND(IF(K21=L21,0,IF(VLOOKUP($C21&amp;"система теплоснабжения",[1]Лист1!$C$5:$H$9260,6,FALSE)+L21&gt;K21,K21-L21,VLOOKUP($C21&amp;"система теплоснабжения",[1]Лист1!$C$5:$H$9260,6,FALSE))),2))</f>
        <v>178656.48</v>
      </c>
      <c r="Q21" s="27">
        <f t="shared" si="7"/>
        <v>3480527.07</v>
      </c>
      <c r="R21" s="22" t="str">
        <f t="shared" si="8"/>
        <v>II.2023</v>
      </c>
      <c r="S21" s="14"/>
    </row>
    <row r="22" spans="1:19" ht="52.5" customHeight="1">
      <c r="A22" s="22">
        <f t="shared" si="1"/>
        <v>6</v>
      </c>
      <c r="B22" s="22" t="e">
        <f t="shared" ca="1" si="2"/>
        <v>#REF!</v>
      </c>
      <c r="C22" s="23">
        <f>IF(A22="","",IF((COUNTIF(A$18:A22,"Итог по дому")-$B$14)=0,"",INDEX([1]Лист1!$A$1:$AE$9260,[1]Лист1!B22,6)))</f>
        <v>99987594</v>
      </c>
      <c r="D22" s="24" t="s">
        <v>35</v>
      </c>
      <c r="E22" s="22">
        <f>IF(A22="","",VLOOKUP($C22&amp;"лифтовое оборудование",[1]Лист1!$C$5:$H$9260,6,FALSE))</f>
        <v>2</v>
      </c>
      <c r="F22" s="22">
        <f>IF(A22="","",VLOOKUP($C22&amp;"крыша",[1]Лист1!$C$5:$H$9260,6,FALSE))</f>
        <v>1</v>
      </c>
      <c r="G22" s="22">
        <f>IF(A22="","",VLOOKUP($C22&amp;"фасад1",[1]Лист1!$C$5:$H$9260,6,FALSE))</f>
        <v>10</v>
      </c>
      <c r="H22" s="22">
        <f>IF(A22="","",VLOOKUP($C22&amp;"подвал",[1]Лист1!$C$5:$H$9260,6,FALSE))</f>
        <v>397.8</v>
      </c>
      <c r="I22" s="22">
        <f>IF(A22="","",VLOOKUP($C22&amp;"лифтовое оборудование1",[1]Лист1!$C$5:$H$9260,6,FALSE))</f>
        <v>17</v>
      </c>
      <c r="J22" s="22" t="str">
        <f t="shared" si="3"/>
        <v>РО</v>
      </c>
      <c r="K22" s="25">
        <f>IF(C22="","",[1]Лист1!D23+[1]Лист1!D21)</f>
        <v>1193762.3599999999</v>
      </c>
      <c r="L22" s="26">
        <f>IF(C22="","",IF(ROUND(VLOOKUP($C22&amp;"система газоснабжения",[1]Лист1!$C$5:$H$9260,6,FALSE),2)&gt;K22,K22,ROUND(VLOOKUP($C22&amp;"система газоснабжения",[1]Лист1!$C$5:$H$9260,6,FALSE),2)))</f>
        <v>155486.63</v>
      </c>
      <c r="M22" s="26">
        <f t="shared" si="4"/>
        <v>0</v>
      </c>
      <c r="N22" s="26">
        <f t="shared" si="5"/>
        <v>0</v>
      </c>
      <c r="O22" s="26">
        <f t="shared" si="6"/>
        <v>0</v>
      </c>
      <c r="P22" s="26">
        <f>IF(C22="","",ROUND(IF(K22=L22,0,IF(VLOOKUP($C22&amp;"система теплоснабжения",[1]Лист1!$C$5:$H$9260,6,FALSE)+L22&gt;K22,K22-L22,VLOOKUP($C22&amp;"система теплоснабжения",[1]Лист1!$C$5:$H$9260,6,FALSE))),2))</f>
        <v>23184.38</v>
      </c>
      <c r="Q22" s="27">
        <f t="shared" si="7"/>
        <v>1015091.3499999999</v>
      </c>
      <c r="R22" s="22" t="str">
        <f t="shared" si="8"/>
        <v>II.2023</v>
      </c>
      <c r="S22" s="14"/>
    </row>
    <row r="23" spans="1:19" ht="52.5" customHeight="1">
      <c r="A23" s="22">
        <f t="shared" si="1"/>
        <v>7</v>
      </c>
      <c r="B23" s="22" t="e">
        <f t="shared" ca="1" si="2"/>
        <v>#REF!</v>
      </c>
      <c r="C23" s="23">
        <f>IF(A23="","",IF((COUNTIF(A$18:A23,"Итог по дому")-$B$14)=0,"",INDEX([1]Лист1!$A$1:$AE$9260,[1]Лист1!B23,6)))</f>
        <v>99987622</v>
      </c>
      <c r="D23" s="24" t="s">
        <v>36</v>
      </c>
      <c r="E23" s="22">
        <f>IF(A23="","",VLOOKUP($C23&amp;"лифтовое оборудование",[1]Лист1!$C$5:$H$9260,6,FALSE))</f>
        <v>2</v>
      </c>
      <c r="F23" s="22">
        <f>IF(A23="","",VLOOKUP($C23&amp;"крыша",[1]Лист1!$C$5:$H$9260,6,FALSE))</f>
        <v>1</v>
      </c>
      <c r="G23" s="22">
        <f>IF(A23="","",VLOOKUP($C23&amp;"фасад1",[1]Лист1!$C$5:$H$9260,6,FALSE))</f>
        <v>8</v>
      </c>
      <c r="H23" s="22">
        <f>IF(A23="","",VLOOKUP($C23&amp;"подвал",[1]Лист1!$C$5:$H$9260,6,FALSE))</f>
        <v>315.5</v>
      </c>
      <c r="I23" s="22">
        <f>IF(A23="","",VLOOKUP($C23&amp;"лифтовое оборудование1",[1]Лист1!$C$5:$H$9260,6,FALSE))</f>
        <v>8</v>
      </c>
      <c r="J23" s="22" t="str">
        <f t="shared" si="3"/>
        <v>РО</v>
      </c>
      <c r="K23" s="25">
        <f>IF(C23="","",[1]Лист1!D24+[1]Лист1!D22)</f>
        <v>852840.5</v>
      </c>
      <c r="L23" s="26">
        <f>IF(C23="","",IF(ROUND(VLOOKUP($C23&amp;"система газоснабжения",[1]Лист1!$C$5:$H$9260,6,FALSE),2)&gt;K23,K23,ROUND(VLOOKUP($C23&amp;"система газоснабжения",[1]Лист1!$C$5:$H$9260,6,FALSE),2)))</f>
        <v>101389.74</v>
      </c>
      <c r="M23" s="26">
        <f t="shared" si="4"/>
        <v>0</v>
      </c>
      <c r="N23" s="26">
        <f t="shared" si="5"/>
        <v>0</v>
      </c>
      <c r="O23" s="26">
        <f t="shared" si="6"/>
        <v>0</v>
      </c>
      <c r="P23" s="26">
        <f>IF(C23="","",ROUND(IF(K23=L23,0,IF(VLOOKUP($C23&amp;"система теплоснабжения",[1]Лист1!$C$5:$H$9260,6,FALSE)+L23&gt;K23,K23-L23,VLOOKUP($C23&amp;"система теплоснабжения",[1]Лист1!$C$5:$H$9260,6,FALSE))),2))</f>
        <v>15079.87</v>
      </c>
      <c r="Q23" s="27">
        <f t="shared" si="7"/>
        <v>736370.89</v>
      </c>
      <c r="R23" s="22" t="str">
        <f t="shared" si="8"/>
        <v>II.2023</v>
      </c>
      <c r="S23" s="14"/>
    </row>
    <row r="24" spans="1:19" ht="52.5" customHeight="1">
      <c r="A24" s="22">
        <f t="shared" si="1"/>
        <v>8</v>
      </c>
      <c r="B24" s="22" t="e">
        <f t="shared" ca="1" si="2"/>
        <v>#REF!</v>
      </c>
      <c r="C24" s="23">
        <f>IF(A24="","",IF((COUNTIF(A$18:A24,"Итог по дому")-$B$14)=0,"",INDEX([1]Лист1!$A$1:$AE$9260,[1]Лист1!B24,6)))</f>
        <v>99987476</v>
      </c>
      <c r="D24" s="24" t="s">
        <v>37</v>
      </c>
      <c r="E24" s="22">
        <f>IF(A24="","",VLOOKUP($C24&amp;"лифтовое оборудование",[1]Лист1!$C$5:$H$9260,6,FALSE))</f>
        <v>2</v>
      </c>
      <c r="F24" s="22">
        <f>IF(A24="","",VLOOKUP($C24&amp;"крыша",[1]Лист1!$C$5:$H$9260,6,FALSE))</f>
        <v>1</v>
      </c>
      <c r="G24" s="22">
        <f>IF(A24="","",VLOOKUP($C24&amp;"фасад1",[1]Лист1!$C$5:$H$9260,6,FALSE))</f>
        <v>8</v>
      </c>
      <c r="H24" s="22">
        <f>IF(A24="","",VLOOKUP($C24&amp;"подвал",[1]Лист1!$C$5:$H$9260,6,FALSE))</f>
        <v>443</v>
      </c>
      <c r="I24" s="22">
        <f>IF(A24="","",VLOOKUP($C24&amp;"лифтовое оборудование1",[1]Лист1!$C$5:$H$9260,6,FALSE))</f>
        <v>16</v>
      </c>
      <c r="J24" s="22" t="str">
        <f t="shared" si="3"/>
        <v>РО</v>
      </c>
      <c r="K24" s="25">
        <f>IF(C24="","",[1]Лист1!D25+[1]Лист1!D23)</f>
        <v>1058913.04</v>
      </c>
      <c r="L24" s="26">
        <f>IF(C24="","",IF(ROUND(VLOOKUP($C24&amp;"система газоснабжения",[1]Лист1!$C$5:$H$9260,6,FALSE),2)&gt;K24,K24,ROUND(VLOOKUP($C24&amp;"система газоснабжения",[1]Лист1!$C$5:$H$9260,6,FALSE),2)))</f>
        <v>138439.76999999999</v>
      </c>
      <c r="M24" s="26">
        <f t="shared" si="4"/>
        <v>0</v>
      </c>
      <c r="N24" s="26">
        <f t="shared" si="5"/>
        <v>0</v>
      </c>
      <c r="O24" s="26">
        <f t="shared" si="6"/>
        <v>0</v>
      </c>
      <c r="P24" s="26">
        <f>IF(C24="","",ROUND(IF(K24=L24,0,IF(VLOOKUP($C24&amp;"система теплоснабжения",[1]Лист1!$C$5:$H$9260,6,FALSE)+L24&gt;K24,K24-L24,VLOOKUP($C24&amp;"система теплоснабжения",[1]Лист1!$C$5:$H$9260,6,FALSE))),2))</f>
        <v>20211.25</v>
      </c>
      <c r="Q24" s="27">
        <f t="shared" si="7"/>
        <v>900262.02</v>
      </c>
      <c r="R24" s="22" t="str">
        <f t="shared" si="8"/>
        <v>II.2023</v>
      </c>
      <c r="S24" s="14"/>
    </row>
    <row r="25" spans="1:19" ht="52.5" customHeight="1">
      <c r="A25" s="22">
        <f t="shared" si="1"/>
        <v>9</v>
      </c>
      <c r="B25" s="22" t="e">
        <f t="shared" ca="1" si="2"/>
        <v>#REF!</v>
      </c>
      <c r="C25" s="23">
        <f>IF(A25="","",IF((COUNTIF(A$18:A25,"Итог по дому")-$B$14)=0,"",INDEX([1]Лист1!$A$1:$AE$9260,[1]Лист1!B25,6)))</f>
        <v>99987478</v>
      </c>
      <c r="D25" s="24" t="s">
        <v>38</v>
      </c>
      <c r="E25" s="22">
        <f>IF(A25="","",VLOOKUP($C25&amp;"лифтовое оборудование",[1]Лист1!$C$5:$H$9260,6,FALSE))</f>
        <v>2</v>
      </c>
      <c r="F25" s="22">
        <f>IF(A25="","",VLOOKUP($C25&amp;"крыша",[1]Лист1!$C$5:$H$9260,6,FALSE))</f>
        <v>1</v>
      </c>
      <c r="G25" s="22">
        <f>IF(A25="","",VLOOKUP($C25&amp;"фасад1",[1]Лист1!$C$5:$H$9260,6,FALSE))</f>
        <v>8</v>
      </c>
      <c r="H25" s="22">
        <f>IF(A25="","",VLOOKUP($C25&amp;"подвал",[1]Лист1!$C$5:$H$9260,6,FALSE))</f>
        <v>503.9</v>
      </c>
      <c r="I25" s="22">
        <f>IF(A25="","",VLOOKUP($C25&amp;"лифтовое оборудование1",[1]Лист1!$C$5:$H$9260,6,FALSE))</f>
        <v>15</v>
      </c>
      <c r="J25" s="22" t="str">
        <f t="shared" si="3"/>
        <v>РО</v>
      </c>
      <c r="K25" s="25">
        <f>IF(C25="","",[1]Лист1!D26+[1]Лист1!D24)</f>
        <v>1206542.3600000001</v>
      </c>
      <c r="L25" s="26">
        <f>IF(C25="","",IF(ROUND(VLOOKUP($C25&amp;"система газоснабжения",[1]Лист1!$C$5:$H$9260,6,FALSE),2)&gt;K25,K25,ROUND(VLOOKUP($C25&amp;"система газоснабжения",[1]Лист1!$C$5:$H$9260,6,FALSE),2)))</f>
        <v>192835.11</v>
      </c>
      <c r="M25" s="26">
        <f t="shared" si="4"/>
        <v>0</v>
      </c>
      <c r="N25" s="26">
        <f t="shared" si="5"/>
        <v>0</v>
      </c>
      <c r="O25" s="26">
        <f t="shared" si="6"/>
        <v>0</v>
      </c>
      <c r="P25" s="26">
        <f>IF(C25="","",ROUND(IF(K25=L25,0,IF(VLOOKUP($C25&amp;"система теплоснабжения",[1]Лист1!$C$5:$H$9260,6,FALSE)+L25&gt;K25,K25-L25,VLOOKUP($C25&amp;"система теплоснабжения",[1]Лист1!$C$5:$H$9260,6,FALSE))),2))</f>
        <v>28726.94</v>
      </c>
      <c r="Q25" s="27">
        <f t="shared" si="7"/>
        <v>984980.31000000017</v>
      </c>
      <c r="R25" s="22" t="str">
        <f t="shared" si="8"/>
        <v>II.2023</v>
      </c>
      <c r="S25" s="14"/>
    </row>
    <row r="26" spans="1:19" ht="52.5" customHeight="1">
      <c r="A26" s="22">
        <f t="shared" si="1"/>
        <v>10</v>
      </c>
      <c r="B26" s="22" t="e">
        <f t="shared" ca="1" si="2"/>
        <v>#REF!</v>
      </c>
      <c r="C26" s="23">
        <f>IF(A26="","",IF((COUNTIF(A$18:A26,"Итог по дому")-$B$14)=0,"",INDEX([1]Лист1!$A$1:$AE$9260,[1]Лист1!B26,6)))</f>
        <v>99987512</v>
      </c>
      <c r="D26" s="24" t="s">
        <v>39</v>
      </c>
      <c r="E26" s="22">
        <f>IF(A26="","",VLOOKUP($C26&amp;"лифтовое оборудование",[1]Лист1!$C$5:$H$9260,6,FALSE))</f>
        <v>5</v>
      </c>
      <c r="F26" s="22">
        <f>IF(A26="","",VLOOKUP($C26&amp;"крыша",[1]Лист1!$C$5:$H$9260,6,FALSE))</f>
        <v>3</v>
      </c>
      <c r="G26" s="22">
        <f>IF(A26="","",VLOOKUP($C26&amp;"фасад1",[1]Лист1!$C$5:$H$9260,6,FALSE))</f>
        <v>45</v>
      </c>
      <c r="H26" s="22">
        <f>IF(A26="","",VLOOKUP($C26&amp;"подвал",[1]Лист1!$C$5:$H$9260,6,FALSE))</f>
        <v>2023.7</v>
      </c>
      <c r="I26" s="22">
        <f>IF(A26="","",VLOOKUP($C26&amp;"лифтовое оборудование1",[1]Лист1!$C$5:$H$9260,6,FALSE))</f>
        <v>118</v>
      </c>
      <c r="J26" s="22" t="str">
        <f t="shared" si="3"/>
        <v>РО</v>
      </c>
      <c r="K26" s="25">
        <f>IF(C26="","",[1]Лист1!D27+[1]Лист1!D25)</f>
        <v>6400700</v>
      </c>
      <c r="L26" s="26">
        <f>IF(C26="","",IF(ROUND(VLOOKUP($C26&amp;"система газоснабжения",[1]Лист1!$C$5:$H$9260,6,FALSE),2)&gt;K26,K26,ROUND(VLOOKUP($C26&amp;"система газоснабжения",[1]Лист1!$C$5:$H$9260,6,FALSE),2)))</f>
        <v>745595.6</v>
      </c>
      <c r="M26" s="26">
        <f t="shared" si="4"/>
        <v>0</v>
      </c>
      <c r="N26" s="26">
        <f t="shared" si="5"/>
        <v>0</v>
      </c>
      <c r="O26" s="26">
        <f t="shared" si="6"/>
        <v>0</v>
      </c>
      <c r="P26" s="26">
        <f>IF(C26="","",ROUND(IF(K26=L26,0,IF(VLOOKUP($C26&amp;"система теплоснабжения",[1]Лист1!$C$5:$H$9260,6,FALSE)+L26&gt;K26,K26-L26,VLOOKUP($C26&amp;"система теплоснабжения",[1]Лист1!$C$5:$H$9260,6,FALSE))),2))</f>
        <v>112021.96</v>
      </c>
      <c r="Q26" s="27">
        <f t="shared" si="7"/>
        <v>5543082.4400000004</v>
      </c>
      <c r="R26" s="22" t="str">
        <f t="shared" si="8"/>
        <v>II.2023</v>
      </c>
      <c r="S26" s="14"/>
    </row>
    <row r="27" spans="1:19" ht="52.5" customHeight="1">
      <c r="A27" s="22">
        <f t="shared" si="1"/>
        <v>11</v>
      </c>
      <c r="B27" s="22" t="e">
        <f t="shared" ca="1" si="2"/>
        <v>#REF!</v>
      </c>
      <c r="C27" s="23">
        <f>IF(A27="","",IF((COUNTIF(A$18:A27,"Итог по дому")-$B$14)=0,"",INDEX([1]Лист1!$A$1:$AE$9260,[1]Лист1!B27,6)))</f>
        <v>99987845</v>
      </c>
      <c r="D27" s="24" t="s">
        <v>40</v>
      </c>
      <c r="E27" s="22">
        <f>IF(A27="","",VLOOKUP($C27&amp;"лифтовое оборудование",[1]Лист1!$C$5:$H$9260,6,FALSE))</f>
        <v>3</v>
      </c>
      <c r="F27" s="22">
        <f>IF(A27="","",VLOOKUP($C27&amp;"крыша",[1]Лист1!$C$5:$H$9260,6,FALSE))</f>
        <v>2</v>
      </c>
      <c r="G27" s="22">
        <f>IF(A27="","",VLOOKUP($C27&amp;"фасад1",[1]Лист1!$C$5:$H$9260,6,FALSE))</f>
        <v>24</v>
      </c>
      <c r="H27" s="22">
        <f>IF(A27="","",VLOOKUP($C27&amp;"подвал",[1]Лист1!$C$5:$H$9260,6,FALSE))</f>
        <v>1151.5</v>
      </c>
      <c r="I27" s="22">
        <f>IF(A27="","",VLOOKUP($C27&amp;"лифтовое оборудование1",[1]Лист1!$C$5:$H$9260,6,FALSE))</f>
        <v>36</v>
      </c>
      <c r="J27" s="22" t="str">
        <f t="shared" si="3"/>
        <v>РО</v>
      </c>
      <c r="K27" s="25">
        <f>IF(C27="","",[1]Лист1!D28+[1]Лист1!D26)</f>
        <v>1802197.95</v>
      </c>
      <c r="L27" s="26">
        <f>IF(C27="","",IF(ROUND(VLOOKUP($C27&amp;"система газоснабжения",[1]Лист1!$C$5:$H$9260,6,FALSE),2)&gt;K27,K27,ROUND(VLOOKUP($C27&amp;"система газоснабжения",[1]Лист1!$C$5:$H$9260,6,FALSE),2)))</f>
        <v>372793.26</v>
      </c>
      <c r="M27" s="26">
        <f t="shared" si="4"/>
        <v>0</v>
      </c>
      <c r="N27" s="26">
        <f t="shared" si="5"/>
        <v>0</v>
      </c>
      <c r="O27" s="26">
        <f t="shared" si="6"/>
        <v>0</v>
      </c>
      <c r="P27" s="26">
        <f>IF(C27="","",ROUND(IF(K27=L27,0,IF(VLOOKUP($C27&amp;"система теплоснабжения",[1]Лист1!$C$5:$H$9260,6,FALSE)+L27&gt;K27,K27-L27,VLOOKUP($C27&amp;"система теплоснабжения",[1]Лист1!$C$5:$H$9260,6,FALSE))),2))</f>
        <v>55638.82</v>
      </c>
      <c r="Q27" s="27">
        <f t="shared" si="7"/>
        <v>1373765.8699999999</v>
      </c>
      <c r="R27" s="22" t="str">
        <f t="shared" si="8"/>
        <v>II.2023</v>
      </c>
      <c r="S27" s="14"/>
    </row>
    <row r="28" spans="1:19" ht="52.5" customHeight="1">
      <c r="A28" s="22">
        <f t="shared" si="1"/>
        <v>12</v>
      </c>
      <c r="B28" s="22" t="e">
        <f t="shared" ca="1" si="2"/>
        <v>#REF!</v>
      </c>
      <c r="C28" s="23">
        <f>IF(A28="","",IF((COUNTIF(A$18:A28,"Итог по дому")-$B$14)=0,"",INDEX([1]Лист1!$A$1:$AE$9260,[1]Лист1!B28,6)))</f>
        <v>78919132</v>
      </c>
      <c r="D28" s="24" t="s">
        <v>41</v>
      </c>
      <c r="E28" s="22">
        <f>IF(A28="","",VLOOKUP($C28&amp;"лифтовое оборудование",[1]Лист1!$C$5:$H$9260,6,FALSE))</f>
        <v>3</v>
      </c>
      <c r="F28" s="22">
        <f>IF(A28="","",VLOOKUP($C28&amp;"крыша",[1]Лист1!$C$5:$H$9260,6,FALSE))</f>
        <v>2</v>
      </c>
      <c r="G28" s="22">
        <f>IF(A28="","",VLOOKUP($C28&amp;"фасад1",[1]Лист1!$C$5:$H$9260,6,FALSE))</f>
        <v>18</v>
      </c>
      <c r="H28" s="22">
        <f>IF(A28="","",VLOOKUP($C28&amp;"подвал",[1]Лист1!$C$5:$H$9260,6,FALSE))</f>
        <v>1060.8</v>
      </c>
      <c r="I28" s="22">
        <f>IF(A28="","",VLOOKUP($C28&amp;"лифтовое оборудование1",[1]Лист1!$C$5:$H$9260,6,FALSE))</f>
        <v>36</v>
      </c>
      <c r="J28" s="22" t="str">
        <f t="shared" si="3"/>
        <v>РО</v>
      </c>
      <c r="K28" s="25">
        <f>IF(C28="","",[1]Лист1!D29+[1]Лист1!D27)</f>
        <v>522438.5</v>
      </c>
      <c r="L28" s="26">
        <f>IF(C28="","",IF(ROUND(VLOOKUP($C28&amp;"система газоснабжения",[1]Лист1!$C$5:$H$9260,6,FALSE),2)&gt;K28,K28,ROUND(VLOOKUP($C28&amp;"система газоснабжения",[1]Лист1!$C$5:$H$9260,6,FALSE),2)))</f>
        <v>195784.2</v>
      </c>
      <c r="M28" s="26">
        <f t="shared" si="4"/>
        <v>0</v>
      </c>
      <c r="N28" s="26">
        <f t="shared" si="5"/>
        <v>0</v>
      </c>
      <c r="O28" s="26">
        <f t="shared" si="6"/>
        <v>0</v>
      </c>
      <c r="P28" s="26">
        <f>IF(C28="","",ROUND(IF(K28=L28,0,IF(VLOOKUP($C28&amp;"система теплоснабжения",[1]Лист1!$C$5:$H$9260,6,FALSE)+L28&gt;K28,K28-L28,VLOOKUP($C28&amp;"система теплоснабжения",[1]Лист1!$C$5:$H$9260,6,FALSE))),2))</f>
        <v>59272.5</v>
      </c>
      <c r="Q28" s="27">
        <f t="shared" si="7"/>
        <v>267381.8</v>
      </c>
      <c r="R28" s="22" t="str">
        <f t="shared" si="8"/>
        <v>II.2023</v>
      </c>
      <c r="S28" s="14"/>
    </row>
    <row r="29" spans="1:19" ht="52.5" customHeight="1">
      <c r="A29" s="22">
        <f t="shared" si="1"/>
        <v>13</v>
      </c>
      <c r="B29" s="22" t="e">
        <f t="shared" ca="1" si="2"/>
        <v>#REF!</v>
      </c>
      <c r="C29" s="23">
        <f>IF(A29="","",IF((COUNTIF(A$18:A29,"Итог по дому")-$B$14)=0,"",INDEX([1]Лист1!$A$1:$AE$9260,[1]Лист1!B29,6)))</f>
        <v>99986623</v>
      </c>
      <c r="D29" s="24" t="s">
        <v>42</v>
      </c>
      <c r="E29" s="22">
        <f>IF(A29="","",VLOOKUP($C29&amp;"лифтовое оборудование",[1]Лист1!$C$5:$H$9260,6,FALSE))</f>
        <v>3</v>
      </c>
      <c r="F29" s="22">
        <f>IF(A29="","",VLOOKUP($C29&amp;"крыша",[1]Лист1!$C$5:$H$9260,6,FALSE))</f>
        <v>2</v>
      </c>
      <c r="G29" s="22">
        <f>IF(A29="","",VLOOKUP($C29&amp;"фасад1",[1]Лист1!$C$5:$H$9260,6,FALSE))</f>
        <v>18</v>
      </c>
      <c r="H29" s="22">
        <f>IF(A29="","",VLOOKUP($C29&amp;"подвал",[1]Лист1!$C$5:$H$9260,6,FALSE))</f>
        <v>1017.1</v>
      </c>
      <c r="I29" s="22">
        <f>IF(A29="","",VLOOKUP($C29&amp;"лифтовое оборудование1",[1]Лист1!$C$5:$H$9260,6,FALSE))</f>
        <v>32</v>
      </c>
      <c r="J29" s="22" t="str">
        <f t="shared" si="3"/>
        <v>РО</v>
      </c>
      <c r="K29" s="25">
        <f>IF(C29="","",[1]Лист1!D30+[1]Лист1!D28)</f>
        <v>2197865</v>
      </c>
      <c r="L29" s="26">
        <f>IF(C29="","",IF(ROUND(VLOOKUP($C29&amp;"система газоснабжения",[1]Лист1!$C$5:$H$9260,6,FALSE),2)&gt;K29,K29,ROUND(VLOOKUP($C29&amp;"система газоснабжения",[1]Лист1!$C$5:$H$9260,6,FALSE),2)))</f>
        <v>350414.96</v>
      </c>
      <c r="M29" s="26">
        <f t="shared" si="4"/>
        <v>0</v>
      </c>
      <c r="N29" s="26">
        <f t="shared" si="5"/>
        <v>0</v>
      </c>
      <c r="O29" s="26">
        <f t="shared" si="6"/>
        <v>0</v>
      </c>
      <c r="P29" s="26">
        <f>IF(C29="","",ROUND(IF(K29=L29,0,IF(VLOOKUP($C29&amp;"система теплоснабжения",[1]Лист1!$C$5:$H$9260,6,FALSE)+L29&gt;K29,K29-L29,VLOOKUP($C29&amp;"система теплоснабжения",[1]Лист1!$C$5:$H$9260,6,FALSE))),2))</f>
        <v>51926.97</v>
      </c>
      <c r="Q29" s="27">
        <f t="shared" si="7"/>
        <v>1795523.07</v>
      </c>
      <c r="R29" s="22" t="str">
        <f t="shared" si="8"/>
        <v>II.2023</v>
      </c>
      <c r="S29" s="14"/>
    </row>
    <row r="30" spans="1:19" ht="52.5" customHeight="1">
      <c r="A30" s="22">
        <f t="shared" si="1"/>
        <v>14</v>
      </c>
      <c r="B30" s="22" t="e">
        <f t="shared" ca="1" si="2"/>
        <v>#REF!</v>
      </c>
      <c r="C30" s="23">
        <f>IF(A30="","",IF((COUNTIF(A$18:A30,"Итог по дому")-$B$14)=0,"",INDEX([1]Лист1!$A$1:$AE$9260,[1]Лист1!B30,6)))</f>
        <v>99986630</v>
      </c>
      <c r="D30" s="24" t="s">
        <v>43</v>
      </c>
      <c r="E30" s="22">
        <f>IF(A30="","",VLOOKUP($C30&amp;"лифтовое оборудование",[1]Лист1!$C$5:$H$9260,6,FALSE))</f>
        <v>3</v>
      </c>
      <c r="F30" s="22">
        <f>IF(A30="","",VLOOKUP($C30&amp;"крыша",[1]Лист1!$C$5:$H$9260,6,FALSE))</f>
        <v>2</v>
      </c>
      <c r="G30" s="22">
        <f>IF(A30="","",VLOOKUP($C30&amp;"фасад1",[1]Лист1!$C$5:$H$9260,6,FALSE))</f>
        <v>18</v>
      </c>
      <c r="H30" s="22">
        <f>IF(A30="","",VLOOKUP($C30&amp;"подвал",[1]Лист1!$C$5:$H$9260,6,FALSE))</f>
        <v>1016.2</v>
      </c>
      <c r="I30" s="22">
        <f>IF(A30="","",VLOOKUP($C30&amp;"лифтовое оборудование1",[1]Лист1!$C$5:$H$9260,6,FALSE))</f>
        <v>32</v>
      </c>
      <c r="J30" s="22" t="str">
        <f t="shared" si="3"/>
        <v>РО</v>
      </c>
      <c r="K30" s="25">
        <f>IF(C30="","",[1]Лист1!D31+[1]Лист1!D29)</f>
        <v>2915141.58</v>
      </c>
      <c r="L30" s="26">
        <f>IF(C30="","",IF(ROUND(VLOOKUP($C30&amp;"система газоснабжения",[1]Лист1!$C$5:$H$9260,6,FALSE),2)&gt;K30,K30,ROUND(VLOOKUP($C30&amp;"система газоснабжения",[1]Лист1!$C$5:$H$9260,6,FALSE),2)))</f>
        <v>367080.77</v>
      </c>
      <c r="M30" s="26">
        <f t="shared" si="4"/>
        <v>0</v>
      </c>
      <c r="N30" s="26">
        <f t="shared" si="5"/>
        <v>0</v>
      </c>
      <c r="O30" s="26">
        <f t="shared" si="6"/>
        <v>0</v>
      </c>
      <c r="P30" s="26">
        <f>IF(C30="","",ROUND(IF(K30=L30,0,IF(VLOOKUP($C30&amp;"система теплоснабжения",[1]Лист1!$C$5:$H$9260,6,FALSE)+L30&gt;K30,K30-L30,VLOOKUP($C30&amp;"система теплоснабжения",[1]Лист1!$C$5:$H$9260,6,FALSE))),2))</f>
        <v>54228.9</v>
      </c>
      <c r="Q30" s="27">
        <f t="shared" si="7"/>
        <v>2493831.91</v>
      </c>
      <c r="R30" s="22" t="str">
        <f t="shared" si="8"/>
        <v>II.2023</v>
      </c>
      <c r="S30" s="14"/>
    </row>
    <row r="31" spans="1:19" ht="52.5" customHeight="1">
      <c r="A31" s="22">
        <f t="shared" si="1"/>
        <v>15</v>
      </c>
      <c r="B31" s="22" t="e">
        <f t="shared" ca="1" si="2"/>
        <v>#REF!</v>
      </c>
      <c r="C31" s="23">
        <f>IF(A31="","",IF((COUNTIF(A$18:A31,"Итог по дому")-$B$14)=0,"",INDEX([1]Лист1!$A$1:$AE$9260,[1]Лист1!B31,6)))</f>
        <v>99992182</v>
      </c>
      <c r="D31" s="24" t="s">
        <v>44</v>
      </c>
      <c r="E31" s="22">
        <f>IF(A31="","",VLOOKUP($C31&amp;"лифтовое оборудование",[1]Лист1!$C$5:$H$9260,6,FALSE))</f>
        <v>2</v>
      </c>
      <c r="F31" s="22">
        <f>IF(A31="","",VLOOKUP($C31&amp;"крыша",[1]Лист1!$C$5:$H$9260,6,FALSE))</f>
        <v>1</v>
      </c>
      <c r="G31" s="22">
        <f>IF(A31="","",VLOOKUP($C31&amp;"фасад1",[1]Лист1!$C$5:$H$9260,6,FALSE))</f>
        <v>6</v>
      </c>
      <c r="H31" s="22">
        <f>IF(A31="","",VLOOKUP($C31&amp;"подвал",[1]Лист1!$C$5:$H$9260,6,FALSE))</f>
        <v>372.8</v>
      </c>
      <c r="I31" s="22">
        <f>IF(A31="","",VLOOKUP($C31&amp;"лифтовое оборудование1",[1]Лист1!$C$5:$H$9260,6,FALSE))</f>
        <v>9</v>
      </c>
      <c r="J31" s="22" t="str">
        <f t="shared" si="3"/>
        <v>РО</v>
      </c>
      <c r="K31" s="25">
        <f>IF(C31="","",[1]Лист1!D32+[1]Лист1!D30)</f>
        <v>779568</v>
      </c>
      <c r="L31" s="26">
        <f>IF(C31="","",IF(ROUND(VLOOKUP($C31&amp;"система газоснабжения",[1]Лист1!$C$5:$H$9260,6,FALSE),2)&gt;K31,K31,ROUND(VLOOKUP($C31&amp;"система газоснабжения",[1]Лист1!$C$5:$H$9260,6,FALSE),2)))</f>
        <v>141624.35999999999</v>
      </c>
      <c r="M31" s="26">
        <f t="shared" si="4"/>
        <v>0</v>
      </c>
      <c r="N31" s="26">
        <f t="shared" si="5"/>
        <v>0</v>
      </c>
      <c r="O31" s="26">
        <f t="shared" si="6"/>
        <v>0</v>
      </c>
      <c r="P31" s="26">
        <f>IF(C31="","",ROUND(IF(K31=L31,0,IF(VLOOKUP($C31&amp;"система теплоснабжения",[1]Лист1!$C$5:$H$9260,6,FALSE)+L31&gt;K31,K31-L31,VLOOKUP($C31&amp;"система теплоснабжения",[1]Лист1!$C$5:$H$9260,6,FALSE))),2))</f>
        <v>21093.279999999999</v>
      </c>
      <c r="Q31" s="27">
        <f t="shared" si="7"/>
        <v>616850.36</v>
      </c>
      <c r="R31" s="22" t="str">
        <f t="shared" si="8"/>
        <v>II.2023</v>
      </c>
      <c r="S31" s="14"/>
    </row>
    <row r="32" spans="1:19" ht="52.5" customHeight="1">
      <c r="A32" s="22">
        <f t="shared" si="1"/>
        <v>16</v>
      </c>
      <c r="B32" s="22" t="e">
        <f t="shared" ca="1" si="2"/>
        <v>#REF!</v>
      </c>
      <c r="C32" s="23">
        <f>IF(A32="","",IF((COUNTIF(A$18:A32,"Итог по дому")-$B$14)=0,"",INDEX([1]Лист1!$A$1:$AE$9260,[1]Лист1!B32,6)))</f>
        <v>99987836</v>
      </c>
      <c r="D32" s="24" t="s">
        <v>45</v>
      </c>
      <c r="E32" s="22">
        <f>IF(A32="","",VLOOKUP($C32&amp;"лифтовое оборудование",[1]Лист1!$C$5:$H$9260,6,FALSE))</f>
        <v>2</v>
      </c>
      <c r="F32" s="22">
        <f>IF(A32="","",VLOOKUP($C32&amp;"крыша",[1]Лист1!$C$5:$H$9260,6,FALSE))</f>
        <v>2</v>
      </c>
      <c r="G32" s="22">
        <f>IF(A32="","",VLOOKUP($C32&amp;"фасад1",[1]Лист1!$C$5:$H$9260,6,FALSE))</f>
        <v>8</v>
      </c>
      <c r="H32" s="22">
        <f>IF(A32="","",VLOOKUP($C32&amp;"подвал",[1]Лист1!$C$5:$H$9260,6,FALSE))</f>
        <v>378.1</v>
      </c>
      <c r="I32" s="22">
        <f>IF(A32="","",VLOOKUP($C32&amp;"лифтовое оборудование1",[1]Лист1!$C$5:$H$9260,6,FALSE))</f>
        <v>19</v>
      </c>
      <c r="J32" s="22" t="str">
        <f t="shared" si="3"/>
        <v>РО</v>
      </c>
      <c r="K32" s="25">
        <f>IF(C32="","",[1]Лист1!D33+[1]Лист1!D31)</f>
        <v>951176</v>
      </c>
      <c r="L32" s="26">
        <f>IF(C32="","",IF(ROUND(VLOOKUP($C32&amp;"система газоснабжения",[1]Лист1!$C$5:$H$9260,6,FALSE),2)&gt;K32,K32,ROUND(VLOOKUP($C32&amp;"система газоснабжения",[1]Лист1!$C$5:$H$9260,6,FALSE),2)))</f>
        <v>140506.87</v>
      </c>
      <c r="M32" s="26">
        <f t="shared" si="4"/>
        <v>0</v>
      </c>
      <c r="N32" s="26">
        <f t="shared" si="5"/>
        <v>0</v>
      </c>
      <c r="O32" s="26">
        <f t="shared" si="6"/>
        <v>0</v>
      </c>
      <c r="P32" s="26">
        <f>IF(C32="","",ROUND(IF(K32=L32,0,IF(VLOOKUP($C32&amp;"система теплоснабжения",[1]Лист1!$C$5:$H$9260,6,FALSE)+L32&gt;K32,K32-L32,VLOOKUP($C32&amp;"система теплоснабжения",[1]Лист1!$C$5:$H$9260,6,FALSE))),2))</f>
        <v>20799.509999999998</v>
      </c>
      <c r="Q32" s="27">
        <f t="shared" si="7"/>
        <v>789869.62</v>
      </c>
      <c r="R32" s="22" t="str">
        <f t="shared" si="8"/>
        <v>II.2023</v>
      </c>
      <c r="S32" s="14"/>
    </row>
    <row r="33" spans="1:19" ht="52.5" customHeight="1">
      <c r="A33" s="22">
        <f t="shared" si="1"/>
        <v>17</v>
      </c>
      <c r="B33" s="22" t="e">
        <f t="shared" ca="1" si="2"/>
        <v>#REF!</v>
      </c>
      <c r="C33" s="23">
        <f>IF(A33="","",IF((COUNTIF(A$18:A33,"Итог по дому")-$B$14)=0,"",INDEX([1]Лист1!$A$1:$AE$9260,[1]Лист1!B33,6)))</f>
        <v>99986542</v>
      </c>
      <c r="D33" s="24" t="s">
        <v>46</v>
      </c>
      <c r="E33" s="22">
        <f>IF(A33="","",VLOOKUP($C33&amp;"лифтовое оборудование",[1]Лист1!$C$5:$H$9260,6,FALSE))</f>
        <v>2</v>
      </c>
      <c r="F33" s="22">
        <f>IF(A33="","",VLOOKUP($C33&amp;"крыша",[1]Лист1!$C$5:$H$9260,6,FALSE))</f>
        <v>4</v>
      </c>
      <c r="G33" s="22">
        <f>IF(A33="","",VLOOKUP($C33&amp;"фасад1",[1]Лист1!$C$5:$H$9260,6,FALSE))</f>
        <v>8</v>
      </c>
      <c r="H33" s="22">
        <f>IF(A33="","",VLOOKUP($C33&amp;"подвал",[1]Лист1!$C$5:$H$9260,6,FALSE))</f>
        <v>450.3</v>
      </c>
      <c r="I33" s="22">
        <f>IF(A33="","",VLOOKUP($C33&amp;"лифтовое оборудование1",[1]Лист1!$C$5:$H$9260,6,FALSE))</f>
        <v>14</v>
      </c>
      <c r="J33" s="22" t="str">
        <f t="shared" si="3"/>
        <v>РО</v>
      </c>
      <c r="K33" s="25">
        <f>IF(C33="","",[1]Лист1!D34+[1]Лист1!D32)</f>
        <v>940016</v>
      </c>
      <c r="L33" s="26">
        <f>IF(C33="","",IF(ROUND(VLOOKUP($C33&amp;"система газоснабжения",[1]Лист1!$C$5:$H$9260,6,FALSE),2)&gt;K33,K33,ROUND(VLOOKUP($C33&amp;"система газоснабжения",[1]Лист1!$C$5:$H$9260,6,FALSE),2)))</f>
        <v>137337.18</v>
      </c>
      <c r="M33" s="26">
        <f t="shared" si="4"/>
        <v>0</v>
      </c>
      <c r="N33" s="26">
        <f t="shared" si="5"/>
        <v>0</v>
      </c>
      <c r="O33" s="26">
        <f t="shared" si="6"/>
        <v>0</v>
      </c>
      <c r="P33" s="26">
        <f>IF(C33="","",ROUND(IF(K33=L33,0,IF(VLOOKUP($C33&amp;"система теплоснабжения",[1]Лист1!$C$5:$H$9260,6,FALSE)+L33&gt;K33,K33-L33,VLOOKUP($C33&amp;"система теплоснабжения",[1]Лист1!$C$5:$H$9260,6,FALSE))),2))</f>
        <v>20905.900000000001</v>
      </c>
      <c r="Q33" s="27">
        <f t="shared" si="7"/>
        <v>781772.92</v>
      </c>
      <c r="R33" s="22" t="str">
        <f t="shared" si="8"/>
        <v>II.2023</v>
      </c>
      <c r="S33" s="14"/>
    </row>
    <row r="34" spans="1:19" ht="52.5" customHeight="1">
      <c r="A34" s="22">
        <f t="shared" si="1"/>
        <v>18</v>
      </c>
      <c r="B34" s="22" t="e">
        <f t="shared" ca="1" si="2"/>
        <v>#REF!</v>
      </c>
      <c r="C34" s="23">
        <f>IF(A34="","",IF((COUNTIF(A$18:A34,"Итог по дому")-$B$14)=0,"",INDEX([1]Лист1!$A$1:$AE$9260,[1]Лист1!B34,6)))</f>
        <v>99987912</v>
      </c>
      <c r="D34" s="24" t="s">
        <v>47</v>
      </c>
      <c r="E34" s="22">
        <f>IF(A34="","",VLOOKUP($C34&amp;"лифтовое оборудование",[1]Лист1!$C$5:$H$9260,6,FALSE))</f>
        <v>5</v>
      </c>
      <c r="F34" s="22">
        <f>IF(A34="","",VLOOKUP($C34&amp;"крыша",[1]Лист1!$C$5:$H$9260,6,FALSE))</f>
        <v>3</v>
      </c>
      <c r="G34" s="22">
        <f>IF(A34="","",VLOOKUP($C34&amp;"фасад1",[1]Лист1!$C$5:$H$9260,6,FALSE))</f>
        <v>40</v>
      </c>
      <c r="H34" s="22">
        <f>IF(A34="","",VLOOKUP($C34&amp;"подвал",[1]Лист1!$C$5:$H$9260,6,FALSE))</f>
        <v>2474.6999999999998</v>
      </c>
      <c r="I34" s="22">
        <f>IF(A34="","",VLOOKUP($C34&amp;"лифтовое оборудование1",[1]Лист1!$C$5:$H$9260,6,FALSE))</f>
        <v>99</v>
      </c>
      <c r="J34" s="22" t="str">
        <f t="shared" si="3"/>
        <v>РО</v>
      </c>
      <c r="K34" s="25">
        <f>IF(C34="","",[1]Лист1!D35+[1]Лист1!D33)</f>
        <v>3658428</v>
      </c>
      <c r="L34" s="26">
        <f>IF(C34="","",IF(ROUND(VLOOKUP($C34&amp;"система газоснабжения",[1]Лист1!$C$5:$H$9260,6,FALSE),2)&gt;K34,K34,ROUND(VLOOKUP($C34&amp;"система газоснабжения",[1]Лист1!$C$5:$H$9260,6,FALSE),2)))</f>
        <v>812433.88</v>
      </c>
      <c r="M34" s="26">
        <f t="shared" si="4"/>
        <v>0</v>
      </c>
      <c r="N34" s="26">
        <f t="shared" si="5"/>
        <v>0</v>
      </c>
      <c r="O34" s="26">
        <f t="shared" si="6"/>
        <v>0</v>
      </c>
      <c r="P34" s="26">
        <f>IF(C34="","",ROUND(IF(K34=L34,0,IF(VLOOKUP($C34&amp;"система теплоснабжения",[1]Лист1!$C$5:$H$9260,6,FALSE)+L34&gt;K34,K34-L34,VLOOKUP($C34&amp;"система теплоснабжения",[1]Лист1!$C$5:$H$9260,6,FALSE))),2))</f>
        <v>121410.89</v>
      </c>
      <c r="Q34" s="27">
        <f t="shared" si="7"/>
        <v>2724583.23</v>
      </c>
      <c r="R34" s="22" t="str">
        <f t="shared" si="8"/>
        <v>II.2023</v>
      </c>
      <c r="S34" s="14"/>
    </row>
    <row r="35" spans="1:19" ht="52.5" customHeight="1">
      <c r="A35" s="3" t="str">
        <f t="shared" si="1"/>
        <v/>
      </c>
      <c r="B35" s="3" t="str">
        <f t="shared" ca="1" si="2"/>
        <v/>
      </c>
      <c r="C35" s="4" t="str">
        <f>IF(A35="","",IF((COUNTIF(A$18:A35,"Итог по дому")-$B$14)=0,"",INDEX([1]Лист1!$A$1:$AE$9260,[1]Лист1!B35,6)))</f>
        <v/>
      </c>
      <c r="D35" s="28" t="s">
        <v>51</v>
      </c>
      <c r="E35" s="28"/>
      <c r="F35" s="28"/>
      <c r="G35" s="28"/>
      <c r="H35" s="28"/>
      <c r="I35" s="3" t="str">
        <f>IF(A35="","",VLOOKUP($C35&amp;"лифтовое оборудование1",[1]Лист1!$C$5:$H$9260,6,FALSE))</f>
        <v/>
      </c>
      <c r="J35" s="3" t="str">
        <f t="shared" si="3"/>
        <v/>
      </c>
      <c r="K35" s="6" t="str">
        <f>IF(C35="","",[1]Лист1!D36+[1]Лист1!D34)</f>
        <v/>
      </c>
      <c r="L35" s="7" t="str">
        <f>IF(C35="","",IF(ROUND(VLOOKUP($C35&amp;"система газоснабжения",[1]Лист1!$C$5:$H$9260,6,FALSE),2)&gt;K35,K35,ROUND(VLOOKUP($C35&amp;"система газоснабжения",[1]Лист1!$C$5:$H$9260,6,FALSE),2)))</f>
        <v/>
      </c>
      <c r="M35" s="7" t="str">
        <f t="shared" si="4"/>
        <v/>
      </c>
      <c r="N35" s="29" t="s">
        <v>48</v>
      </c>
      <c r="O35" s="29"/>
      <c r="P35" s="29"/>
      <c r="Q35" s="29"/>
      <c r="R35" s="3" t="str">
        <f t="shared" si="8"/>
        <v/>
      </c>
      <c r="S35" s="14"/>
    </row>
    <row r="36" spans="1:19" ht="52.5" customHeight="1">
      <c r="A36" s="3" t="str">
        <f t="shared" si="1"/>
        <v/>
      </c>
      <c r="B36" s="3" t="str">
        <f t="shared" ca="1" si="2"/>
        <v/>
      </c>
      <c r="C36" s="4" t="str">
        <f>IF(A36="","",IF((COUNTIF(A$18:A36,"Итог по дому")-$B$14)=0,"",INDEX([1]Лист1!$A$1:$AE$9260,[1]Лист1!B36,6)))</f>
        <v/>
      </c>
      <c r="D36" s="5" t="str">
        <f>IF(A36="","",INDEX([1]Лист1!$A$1:$AE$9260,B36,5))</f>
        <v/>
      </c>
      <c r="E36" s="3" t="str">
        <f>IF(A36="","",VLOOKUP($C36&amp;"лифтовое оборудование",[1]Лист1!$C$5:$H$9260,6,FALSE))</f>
        <v/>
      </c>
      <c r="F36" s="3" t="str">
        <f>IF(A36="","",VLOOKUP($C36&amp;"крыша",[1]Лист1!$C$5:$H$9260,6,FALSE))</f>
        <v/>
      </c>
      <c r="G36" s="3" t="str">
        <f>IF(A36="","",VLOOKUP($C36&amp;"фасад1",[1]Лист1!$C$5:$H$9260,6,FALSE))</f>
        <v/>
      </c>
      <c r="H36" s="3" t="str">
        <f>IF(A36="","",VLOOKUP($C36&amp;"подвал",[1]Лист1!$C$5:$H$9260,6,FALSE))</f>
        <v/>
      </c>
      <c r="I36" s="3" t="str">
        <f>IF(A36="","",VLOOKUP($C36&amp;"лифтовое оборудование1",[1]Лист1!$C$5:$H$9260,6,FALSE))</f>
        <v/>
      </c>
      <c r="J36" s="3" t="str">
        <f t="shared" si="3"/>
        <v/>
      </c>
      <c r="K36" s="6" t="str">
        <f>IF(C36="","",[1]Лист1!D37+[1]Лист1!D35)</f>
        <v/>
      </c>
      <c r="L36" s="7" t="str">
        <f>IF(C36="","",IF(ROUND(VLOOKUP($C36&amp;"система газоснабжения",[1]Лист1!$C$5:$H$9260,6,FALSE),2)&gt;K36,K36,ROUND(VLOOKUP($C36&amp;"система газоснабжения",[1]Лист1!$C$5:$H$9260,6,FALSE),2)))</f>
        <v/>
      </c>
      <c r="M36" s="7" t="str">
        <f t="shared" si="4"/>
        <v/>
      </c>
      <c r="N36" s="7" t="str">
        <f t="shared" si="5"/>
        <v/>
      </c>
      <c r="O36" s="7" t="str">
        <f t="shared" si="6"/>
        <v/>
      </c>
      <c r="P36" s="7" t="str">
        <f>IF(C36="","",ROUND(IF(K36=L36,0,IF(VLOOKUP($C36&amp;"система теплоснабжения",[1]Лист1!$C$5:$H$9260,6,FALSE)+L36&gt;K36,K36-L36,VLOOKUP($C36&amp;"система теплоснабжения",[1]Лист1!$C$5:$H$9260,6,FALSE))),2))</f>
        <v/>
      </c>
      <c r="Q36" s="8" t="str">
        <f t="shared" si="7"/>
        <v/>
      </c>
      <c r="R36" s="3" t="str">
        <f t="shared" si="8"/>
        <v/>
      </c>
      <c r="S36" s="14"/>
    </row>
    <row r="37" spans="1:19" ht="52.5" customHeight="1">
      <c r="A37" s="3" t="str">
        <f t="shared" si="1"/>
        <v/>
      </c>
      <c r="B37" s="3" t="str">
        <f t="shared" ca="1" si="2"/>
        <v/>
      </c>
      <c r="C37" s="4" t="str">
        <f>IF(A37="","",IF((COUNTIF(A$18:A37,"Итог по дому")-$B$14)=0,"",INDEX([1]Лист1!$A$1:$AE$9260,[1]Лист1!B37,6)))</f>
        <v/>
      </c>
      <c r="D37" s="5" t="str">
        <f>IF(A37="","",INDEX([1]Лист1!$A$1:$AE$9260,B37,5))</f>
        <v/>
      </c>
      <c r="E37" s="3" t="str">
        <f>IF(A37="","",VLOOKUP($C37&amp;"лифтовое оборудование",[1]Лист1!$C$5:$H$9260,6,FALSE))</f>
        <v/>
      </c>
      <c r="F37" s="3" t="str">
        <f>IF(A37="","",VLOOKUP($C37&amp;"крыша",[1]Лист1!$C$5:$H$9260,6,FALSE))</f>
        <v/>
      </c>
      <c r="G37" s="3" t="str">
        <f>IF(A37="","",VLOOKUP($C37&amp;"фасад1",[1]Лист1!$C$5:$H$9260,6,FALSE))</f>
        <v/>
      </c>
      <c r="H37" s="3" t="str">
        <f>IF(A37="","",VLOOKUP($C37&amp;"подвал",[1]Лист1!$C$5:$H$9260,6,FALSE))</f>
        <v/>
      </c>
      <c r="I37" s="3" t="str">
        <f>IF(A37="","",VLOOKUP($C37&amp;"лифтовое оборудование1",[1]Лист1!$C$5:$H$9260,6,FALSE))</f>
        <v/>
      </c>
      <c r="J37" s="3" t="str">
        <f t="shared" si="3"/>
        <v/>
      </c>
      <c r="K37" s="6" t="str">
        <f>IF(C37="","",[1]Лист1!D38+[1]Лист1!D36)</f>
        <v/>
      </c>
      <c r="L37" s="7" t="str">
        <f>IF(C37="","",IF(ROUND(VLOOKUP($C37&amp;"система газоснабжения",[1]Лист1!$C$5:$H$9260,6,FALSE),2)&gt;K37,K37,ROUND(VLOOKUP($C37&amp;"система газоснабжения",[1]Лист1!$C$5:$H$9260,6,FALSE),2)))</f>
        <v/>
      </c>
      <c r="M37" s="7" t="str">
        <f t="shared" si="4"/>
        <v/>
      </c>
      <c r="N37" s="7" t="str">
        <f t="shared" si="5"/>
        <v/>
      </c>
      <c r="O37" s="7" t="str">
        <f t="shared" si="6"/>
        <v/>
      </c>
      <c r="P37" s="7" t="str">
        <f>IF(C37="","",ROUND(IF(K37=L37,0,IF(VLOOKUP($C37&amp;"система теплоснабжения",[1]Лист1!$C$5:$H$9260,6,FALSE)+L37&gt;K37,K37-L37,VLOOKUP($C37&amp;"система теплоснабжения",[1]Лист1!$C$5:$H$9260,6,FALSE))),2))</f>
        <v/>
      </c>
      <c r="Q37" s="8" t="str">
        <f t="shared" si="7"/>
        <v/>
      </c>
      <c r="R37" s="3" t="str">
        <f t="shared" si="8"/>
        <v/>
      </c>
      <c r="S37" s="14"/>
    </row>
    <row r="38" spans="1:19" ht="52.5" customHeight="1">
      <c r="A38" s="3" t="str">
        <f t="shared" si="1"/>
        <v/>
      </c>
      <c r="B38" s="3" t="str">
        <f t="shared" ca="1" si="2"/>
        <v/>
      </c>
      <c r="C38" s="4" t="str">
        <f>IF(A38="","",IF((COUNTIF(A$18:A38,"Итог по дому")-$B$14)=0,"",INDEX([1]Лист1!$A$1:$AE$9260,[1]Лист1!B38,6)))</f>
        <v/>
      </c>
      <c r="D38" s="5" t="str">
        <f>IF(A38="","",INDEX([1]Лист1!$A$1:$AE$9260,B38,5))</f>
        <v/>
      </c>
      <c r="E38" s="3" t="str">
        <f>IF(A38="","",VLOOKUP($C38&amp;"лифтовое оборудование",[1]Лист1!$C$5:$H$9260,6,FALSE))</f>
        <v/>
      </c>
      <c r="F38" s="3" t="str">
        <f>IF(A38="","",VLOOKUP($C38&amp;"крыша",[1]Лист1!$C$5:$H$9260,6,FALSE))</f>
        <v/>
      </c>
      <c r="G38" s="3" t="str">
        <f>IF(A38="","",VLOOKUP($C38&amp;"фасад1",[1]Лист1!$C$5:$H$9260,6,FALSE))</f>
        <v/>
      </c>
      <c r="H38" s="3" t="str">
        <f>IF(A38="","",VLOOKUP($C38&amp;"подвал",[1]Лист1!$C$5:$H$9260,6,FALSE))</f>
        <v/>
      </c>
      <c r="I38" s="3" t="str">
        <f>IF(A38="","",VLOOKUP($C38&amp;"лифтовое оборудование1",[1]Лист1!$C$5:$H$9260,6,FALSE))</f>
        <v/>
      </c>
      <c r="J38" s="3" t="str">
        <f t="shared" si="3"/>
        <v/>
      </c>
      <c r="K38" s="6" t="str">
        <f>IF(C38="","",[1]Лист1!D39+[1]Лист1!D37)</f>
        <v/>
      </c>
      <c r="L38" s="7" t="str">
        <f>IF(C38="","",IF(ROUND(VLOOKUP($C38&amp;"система газоснабжения",[1]Лист1!$C$5:$H$9260,6,FALSE),2)&gt;K38,K38,ROUND(VLOOKUP($C38&amp;"система газоснабжения",[1]Лист1!$C$5:$H$9260,6,FALSE),2)))</f>
        <v/>
      </c>
      <c r="M38" s="7" t="str">
        <f t="shared" si="4"/>
        <v/>
      </c>
      <c r="N38" s="7" t="str">
        <f t="shared" si="5"/>
        <v/>
      </c>
      <c r="O38" s="7" t="str">
        <f t="shared" si="6"/>
        <v/>
      </c>
      <c r="P38" s="7" t="str">
        <f>IF(C38="","",ROUND(IF(K38=L38,0,IF(VLOOKUP($C38&amp;"система теплоснабжения",[1]Лист1!$C$5:$H$9260,6,FALSE)+L38&gt;K38,K38-L38,VLOOKUP($C38&amp;"система теплоснабжения",[1]Лист1!$C$5:$H$9260,6,FALSE))),2))</f>
        <v/>
      </c>
      <c r="Q38" s="8" t="str">
        <f t="shared" si="7"/>
        <v/>
      </c>
      <c r="R38" s="3" t="str">
        <f t="shared" si="8"/>
        <v/>
      </c>
      <c r="S38" s="14"/>
    </row>
    <row r="39" spans="1:19" ht="52.5" customHeight="1">
      <c r="A39" s="3" t="str">
        <f t="shared" si="1"/>
        <v/>
      </c>
      <c r="B39" s="3" t="str">
        <f t="shared" ca="1" si="2"/>
        <v/>
      </c>
      <c r="C39" s="4" t="str">
        <f>IF(A39="","",IF((COUNTIF(A$18:A39,"Итог по дому")-$B$14)=0,"",INDEX([1]Лист1!$A$1:$AE$9260,[1]Лист1!B39,6)))</f>
        <v/>
      </c>
      <c r="D39" s="5" t="str">
        <f>IF(A39="","",INDEX([1]Лист1!$A$1:$AE$9260,B39,5))</f>
        <v/>
      </c>
      <c r="E39" s="3" t="str">
        <f>IF(A39="","",VLOOKUP($C39&amp;"лифтовое оборудование",[1]Лист1!$C$5:$H$9260,6,FALSE))</f>
        <v/>
      </c>
      <c r="F39" s="3" t="str">
        <f>IF(A39="","",VLOOKUP($C39&amp;"крыша",[1]Лист1!$C$5:$H$9260,6,FALSE))</f>
        <v/>
      </c>
      <c r="G39" s="3" t="str">
        <f>IF(A39="","",VLOOKUP($C39&amp;"фасад1",[1]Лист1!$C$5:$H$9260,6,FALSE))</f>
        <v/>
      </c>
      <c r="H39" s="3" t="str">
        <f>IF(A39="","",VLOOKUP($C39&amp;"подвал",[1]Лист1!$C$5:$H$9260,6,FALSE))</f>
        <v/>
      </c>
      <c r="I39" s="3" t="str">
        <f>IF(A39="","",VLOOKUP($C39&amp;"лифтовое оборудование1",[1]Лист1!$C$5:$H$9260,6,FALSE))</f>
        <v/>
      </c>
      <c r="J39" s="3" t="str">
        <f t="shared" si="3"/>
        <v/>
      </c>
      <c r="K39" s="6" t="str">
        <f>IF(C39="","",[1]Лист1!D40+[1]Лист1!D38)</f>
        <v/>
      </c>
      <c r="L39" s="7" t="str">
        <f>IF(C39="","",IF(ROUND(VLOOKUP($C39&amp;"система газоснабжения",[1]Лист1!$C$5:$H$9260,6,FALSE),2)&gt;K39,K39,ROUND(VLOOKUP($C39&amp;"система газоснабжения",[1]Лист1!$C$5:$H$9260,6,FALSE),2)))</f>
        <v/>
      </c>
      <c r="M39" s="7" t="str">
        <f t="shared" si="4"/>
        <v/>
      </c>
      <c r="N39" s="7" t="str">
        <f t="shared" si="5"/>
        <v/>
      </c>
      <c r="O39" s="7" t="str">
        <f t="shared" si="6"/>
        <v/>
      </c>
      <c r="P39" s="7" t="str">
        <f>IF(C39="","",ROUND(IF(K39=L39,0,IF(VLOOKUP($C39&amp;"система теплоснабжения",[1]Лист1!$C$5:$H$9260,6,FALSE)+L39&gt;K39,K39-L39,VLOOKUP($C39&amp;"система теплоснабжения",[1]Лист1!$C$5:$H$9260,6,FALSE))),2))</f>
        <v/>
      </c>
      <c r="Q39" s="8" t="str">
        <f t="shared" si="7"/>
        <v/>
      </c>
      <c r="R39" s="3" t="str">
        <f t="shared" si="8"/>
        <v/>
      </c>
      <c r="S39" s="14"/>
    </row>
    <row r="40" spans="1:19" ht="52.5" customHeight="1">
      <c r="A40" s="3" t="str">
        <f t="shared" si="1"/>
        <v/>
      </c>
      <c r="B40" s="3" t="str">
        <f t="shared" ca="1" si="2"/>
        <v/>
      </c>
      <c r="C40" s="4" t="str">
        <f>IF(A40="","",IF((COUNTIF(A$18:A40,"Итог по дому")-$B$14)=0,"",INDEX([1]Лист1!$A$1:$AE$9260,[1]Лист1!B40,6)))</f>
        <v/>
      </c>
      <c r="D40" s="5" t="str">
        <f>IF(A40="","",INDEX([1]Лист1!$A$1:$AE$9260,B40,5))</f>
        <v/>
      </c>
      <c r="E40" s="3" t="str">
        <f>IF(A40="","",VLOOKUP($C40&amp;"лифтовое оборудование",[1]Лист1!$C$5:$H$9260,6,FALSE))</f>
        <v/>
      </c>
      <c r="F40" s="3" t="str">
        <f>IF(A40="","",VLOOKUP($C40&amp;"крыша",[1]Лист1!$C$5:$H$9260,6,FALSE))</f>
        <v/>
      </c>
      <c r="G40" s="3" t="str">
        <f>IF(A40="","",VLOOKUP($C40&amp;"фасад1",[1]Лист1!$C$5:$H$9260,6,FALSE))</f>
        <v/>
      </c>
      <c r="H40" s="3" t="str">
        <f>IF(A40="","",VLOOKUP($C40&amp;"подвал",[1]Лист1!$C$5:$H$9260,6,FALSE))</f>
        <v/>
      </c>
      <c r="I40" s="3" t="str">
        <f>IF(A40="","",VLOOKUP($C40&amp;"лифтовое оборудование1",[1]Лист1!$C$5:$H$9260,6,FALSE))</f>
        <v/>
      </c>
      <c r="J40" s="3" t="str">
        <f t="shared" si="3"/>
        <v/>
      </c>
      <c r="K40" s="6" t="str">
        <f>IF(C40="","",[1]Лист1!D41+[1]Лист1!D39)</f>
        <v/>
      </c>
      <c r="L40" s="7" t="str">
        <f>IF(C40="","",IF(ROUND(VLOOKUP($C40&amp;"система газоснабжения",[1]Лист1!$C$5:$H$9260,6,FALSE),2)&gt;K40,K40,ROUND(VLOOKUP($C40&amp;"система газоснабжения",[1]Лист1!$C$5:$H$9260,6,FALSE),2)))</f>
        <v/>
      </c>
      <c r="M40" s="7" t="str">
        <f t="shared" si="4"/>
        <v/>
      </c>
      <c r="N40" s="7" t="str">
        <f t="shared" si="5"/>
        <v/>
      </c>
      <c r="O40" s="7" t="str">
        <f t="shared" si="6"/>
        <v/>
      </c>
      <c r="P40" s="7" t="str">
        <f>IF(C40="","",ROUND(IF(K40=L40,0,IF(VLOOKUP($C40&amp;"система теплоснабжения",[1]Лист1!$C$5:$H$9260,6,FALSE)+L40&gt;K40,K40-L40,VLOOKUP($C40&amp;"система теплоснабжения",[1]Лист1!$C$5:$H$9260,6,FALSE))),2))</f>
        <v/>
      </c>
      <c r="Q40" s="8" t="str">
        <f t="shared" si="7"/>
        <v/>
      </c>
      <c r="R40" s="3" t="str">
        <f t="shared" si="8"/>
        <v/>
      </c>
      <c r="S40" s="14"/>
    </row>
    <row r="41" spans="1:19" ht="52.5" customHeight="1">
      <c r="A41" s="3" t="str">
        <f t="shared" si="1"/>
        <v/>
      </c>
      <c r="B41" s="3" t="str">
        <f t="shared" ca="1" si="2"/>
        <v/>
      </c>
      <c r="C41" s="4" t="str">
        <f>IF(A41="","",IF((COUNTIF(A$18:A41,"Итог по дому")-$B$14)=0,"",INDEX([1]Лист1!$A$1:$AE$9260,[1]Лист1!B41,6)))</f>
        <v/>
      </c>
      <c r="D41" s="5" t="str">
        <f>IF(A41="","",INDEX([1]Лист1!$A$1:$AE$9260,B41,5))</f>
        <v/>
      </c>
      <c r="E41" s="3" t="str">
        <f>IF(A41="","",VLOOKUP($C41&amp;"лифтовое оборудование",[1]Лист1!$C$5:$H$9260,6,FALSE))</f>
        <v/>
      </c>
      <c r="F41" s="3" t="str">
        <f>IF(A41="","",VLOOKUP($C41&amp;"крыша",[1]Лист1!$C$5:$H$9260,6,FALSE))</f>
        <v/>
      </c>
      <c r="G41" s="3" t="str">
        <f>IF(A41="","",VLOOKUP($C41&amp;"фасад1",[1]Лист1!$C$5:$H$9260,6,FALSE))</f>
        <v/>
      </c>
      <c r="H41" s="3" t="str">
        <f>IF(A41="","",VLOOKUP($C41&amp;"подвал",[1]Лист1!$C$5:$H$9260,6,FALSE))</f>
        <v/>
      </c>
      <c r="I41" s="3" t="str">
        <f>IF(A41="","",VLOOKUP($C41&amp;"лифтовое оборудование1",[1]Лист1!$C$5:$H$9260,6,FALSE))</f>
        <v/>
      </c>
      <c r="J41" s="3" t="str">
        <f t="shared" si="3"/>
        <v/>
      </c>
      <c r="K41" s="6" t="str">
        <f>IF(C41="","",[1]Лист1!D42+[1]Лист1!D40)</f>
        <v/>
      </c>
      <c r="L41" s="7" t="str">
        <f>IF(C41="","",IF(ROUND(VLOOKUP($C41&amp;"система газоснабжения",[1]Лист1!$C$5:$H$9260,6,FALSE),2)&gt;K41,K41,ROUND(VLOOKUP($C41&amp;"система газоснабжения",[1]Лист1!$C$5:$H$9260,6,FALSE),2)))</f>
        <v/>
      </c>
      <c r="M41" s="7" t="str">
        <f t="shared" si="4"/>
        <v/>
      </c>
      <c r="N41" s="7" t="str">
        <f t="shared" si="5"/>
        <v/>
      </c>
      <c r="O41" s="7" t="str">
        <f t="shared" si="6"/>
        <v/>
      </c>
      <c r="P41" s="7" t="str">
        <f>IF(C41="","",ROUND(IF(K41=L41,0,IF(VLOOKUP($C41&amp;"система теплоснабжения",[1]Лист1!$C$5:$H$9260,6,FALSE)+L41&gt;K41,K41-L41,VLOOKUP($C41&amp;"система теплоснабжения",[1]Лист1!$C$5:$H$9260,6,FALSE))),2))</f>
        <v/>
      </c>
      <c r="Q41" s="8" t="str">
        <f t="shared" si="7"/>
        <v/>
      </c>
      <c r="R41" s="3" t="str">
        <f t="shared" si="8"/>
        <v/>
      </c>
      <c r="S41" s="14"/>
    </row>
    <row r="42" spans="1:19" ht="52.5" customHeight="1">
      <c r="A42" s="3" t="str">
        <f t="shared" si="1"/>
        <v/>
      </c>
      <c r="B42" s="3" t="str">
        <f t="shared" ca="1" si="2"/>
        <v/>
      </c>
      <c r="C42" s="4" t="str">
        <f>IF(A42="","",IF((COUNTIF(A$18:A42,"Итог по дому")-$B$14)=0,"",INDEX([1]Лист1!$A$1:$AE$9260,[1]Лист1!B42,6)))</f>
        <v/>
      </c>
      <c r="D42" s="5" t="str">
        <f>IF(A42="","",INDEX([1]Лист1!$A$1:$AE$9260,B42,5))</f>
        <v/>
      </c>
      <c r="E42" s="3" t="str">
        <f>IF(A42="","",VLOOKUP($C42&amp;"лифтовое оборудование",[1]Лист1!$C$5:$H$9260,6,FALSE))</f>
        <v/>
      </c>
      <c r="F42" s="3" t="str">
        <f>IF(A42="","",VLOOKUP($C42&amp;"крыша",[1]Лист1!$C$5:$H$9260,6,FALSE))</f>
        <v/>
      </c>
      <c r="G42" s="3" t="str">
        <f>IF(A42="","",VLOOKUP($C42&amp;"фасад1",[1]Лист1!$C$5:$H$9260,6,FALSE))</f>
        <v/>
      </c>
      <c r="H42" s="3" t="str">
        <f>IF(A42="","",VLOOKUP($C42&amp;"подвал",[1]Лист1!$C$5:$H$9260,6,FALSE))</f>
        <v/>
      </c>
      <c r="I42" s="3" t="str">
        <f>IF(A42="","",VLOOKUP($C42&amp;"лифтовое оборудование1",[1]Лист1!$C$5:$H$9260,6,FALSE))</f>
        <v/>
      </c>
      <c r="J42" s="3" t="str">
        <f t="shared" si="3"/>
        <v/>
      </c>
      <c r="K42" s="6" t="str">
        <f>IF(C42="","",[1]Лист1!D43+[1]Лист1!D41)</f>
        <v/>
      </c>
      <c r="L42" s="7" t="str">
        <f>IF(C42="","",IF(ROUND(VLOOKUP($C42&amp;"система газоснабжения",[1]Лист1!$C$5:$H$9260,6,FALSE),2)&gt;K42,K42,ROUND(VLOOKUP($C42&amp;"система газоснабжения",[1]Лист1!$C$5:$H$9260,6,FALSE),2)))</f>
        <v/>
      </c>
      <c r="M42" s="7" t="str">
        <f t="shared" si="4"/>
        <v/>
      </c>
      <c r="N42" s="7" t="str">
        <f t="shared" si="5"/>
        <v/>
      </c>
      <c r="O42" s="7" t="str">
        <f t="shared" si="6"/>
        <v/>
      </c>
      <c r="P42" s="7" t="str">
        <f>IF(C42="","",ROUND(IF(K42=L42,0,IF(VLOOKUP($C42&amp;"система теплоснабжения",[1]Лист1!$C$5:$H$9260,6,FALSE)+L42&gt;K42,K42-L42,VLOOKUP($C42&amp;"система теплоснабжения",[1]Лист1!$C$5:$H$9260,6,FALSE))),2))</f>
        <v/>
      </c>
      <c r="Q42" s="8" t="str">
        <f t="shared" si="7"/>
        <v/>
      </c>
      <c r="R42" s="3" t="str">
        <f t="shared" si="8"/>
        <v/>
      </c>
      <c r="S42" s="14"/>
    </row>
    <row r="43" spans="1:19" ht="52.5" customHeight="1">
      <c r="A43" s="3" t="str">
        <f t="shared" si="1"/>
        <v/>
      </c>
      <c r="B43" s="3" t="str">
        <f t="shared" ca="1" si="2"/>
        <v/>
      </c>
      <c r="C43" s="4" t="str">
        <f>IF(A43="","",IF((COUNTIF(A$18:A43,"Итог по дому")-$B$14)=0,"",INDEX([1]Лист1!$A$1:$AE$9260,[1]Лист1!B43,6)))</f>
        <v/>
      </c>
      <c r="D43" s="5" t="str">
        <f>IF(A43="","",INDEX([1]Лист1!$A$1:$AE$9260,B43,5))</f>
        <v/>
      </c>
      <c r="E43" s="3" t="str">
        <f>IF(A43="","",VLOOKUP($C43&amp;"лифтовое оборудование",[1]Лист1!$C$5:$H$9260,6,FALSE))</f>
        <v/>
      </c>
      <c r="F43" s="3" t="str">
        <f>IF(A43="","",VLOOKUP($C43&amp;"крыша",[1]Лист1!$C$5:$H$9260,6,FALSE))</f>
        <v/>
      </c>
      <c r="G43" s="3" t="str">
        <f>IF(A43="","",VLOOKUP($C43&amp;"фасад1",[1]Лист1!$C$5:$H$9260,6,FALSE))</f>
        <v/>
      </c>
      <c r="H43" s="3" t="str">
        <f>IF(A43="","",VLOOKUP($C43&amp;"подвал",[1]Лист1!$C$5:$H$9260,6,FALSE))</f>
        <v/>
      </c>
      <c r="I43" s="3" t="str">
        <f>IF(A43="","",VLOOKUP($C43&amp;"лифтовое оборудование1",[1]Лист1!$C$5:$H$9260,6,FALSE))</f>
        <v/>
      </c>
      <c r="J43" s="3" t="str">
        <f t="shared" si="3"/>
        <v/>
      </c>
      <c r="K43" s="6" t="str">
        <f>IF(C43="","",[1]Лист1!D44+[1]Лист1!D42)</f>
        <v/>
      </c>
      <c r="L43" s="7" t="str">
        <f>IF(C43="","",IF(ROUND(VLOOKUP($C43&amp;"система газоснабжения",[1]Лист1!$C$5:$H$9260,6,FALSE),2)&gt;K43,K43,ROUND(VLOOKUP($C43&amp;"система газоснабжения",[1]Лист1!$C$5:$H$9260,6,FALSE),2)))</f>
        <v/>
      </c>
      <c r="M43" s="7" t="str">
        <f t="shared" si="4"/>
        <v/>
      </c>
      <c r="N43" s="7" t="str">
        <f t="shared" si="5"/>
        <v/>
      </c>
      <c r="O43" s="7" t="str">
        <f t="shared" si="6"/>
        <v/>
      </c>
      <c r="P43" s="7" t="str">
        <f>IF(C43="","",ROUND(IF(K43=L43,0,IF(VLOOKUP($C43&amp;"система теплоснабжения",[1]Лист1!$C$5:$H$9260,6,FALSE)+L43&gt;K43,K43-L43,VLOOKUP($C43&amp;"система теплоснабжения",[1]Лист1!$C$5:$H$9260,6,FALSE))),2))</f>
        <v/>
      </c>
      <c r="Q43" s="8" t="str">
        <f t="shared" si="7"/>
        <v/>
      </c>
      <c r="R43" s="3" t="str">
        <f t="shared" si="8"/>
        <v/>
      </c>
      <c r="S43" s="14"/>
    </row>
    <row r="44" spans="1:19" ht="52.5" customHeight="1">
      <c r="A44" s="3" t="str">
        <f t="shared" si="1"/>
        <v/>
      </c>
      <c r="B44" s="3" t="str">
        <f t="shared" ca="1" si="2"/>
        <v/>
      </c>
      <c r="C44" s="4" t="str">
        <f>IF(A44="","",IF((COUNTIF(A$18:A44,"Итог по дому")-$B$14)=0,"",INDEX([1]Лист1!$A$1:$AE$9260,[1]Лист1!B44,6)))</f>
        <v/>
      </c>
      <c r="D44" s="5" t="str">
        <f>IF(A44="","",INDEX([1]Лист1!$A$1:$AE$9260,B44,5))</f>
        <v/>
      </c>
      <c r="E44" s="3" t="str">
        <f>IF(A44="","",VLOOKUP($C44&amp;"лифтовое оборудование",[1]Лист1!$C$5:$H$9260,6,FALSE))</f>
        <v/>
      </c>
      <c r="F44" s="3" t="str">
        <f>IF(A44="","",VLOOKUP($C44&amp;"крыша",[1]Лист1!$C$5:$H$9260,6,FALSE))</f>
        <v/>
      </c>
      <c r="G44" s="3" t="str">
        <f>IF(A44="","",VLOOKUP($C44&amp;"фасад1",[1]Лист1!$C$5:$H$9260,6,FALSE))</f>
        <v/>
      </c>
      <c r="H44" s="3" t="str">
        <f>IF(A44="","",VLOOKUP($C44&amp;"подвал",[1]Лист1!$C$5:$H$9260,6,FALSE))</f>
        <v/>
      </c>
      <c r="I44" s="3" t="str">
        <f>IF(A44="","",VLOOKUP($C44&amp;"лифтовое оборудование1",[1]Лист1!$C$5:$H$9260,6,FALSE))</f>
        <v/>
      </c>
      <c r="J44" s="3" t="str">
        <f t="shared" si="3"/>
        <v/>
      </c>
      <c r="K44" s="6" t="str">
        <f>IF(C44="","",[1]Лист1!D45+[1]Лист1!D43)</f>
        <v/>
      </c>
      <c r="L44" s="7" t="str">
        <f>IF(C44="","",IF(ROUND(VLOOKUP($C44&amp;"система газоснабжения",[1]Лист1!$C$5:$H$9260,6,FALSE),2)&gt;K44,K44,ROUND(VLOOKUP($C44&amp;"система газоснабжения",[1]Лист1!$C$5:$H$9260,6,FALSE),2)))</f>
        <v/>
      </c>
      <c r="M44" s="7" t="str">
        <f t="shared" si="4"/>
        <v/>
      </c>
      <c r="N44" s="7" t="str">
        <f t="shared" si="5"/>
        <v/>
      </c>
      <c r="O44" s="7" t="str">
        <f t="shared" si="6"/>
        <v/>
      </c>
      <c r="P44" s="7" t="str">
        <f>IF(C44="","",ROUND(IF(K44=L44,0,IF(VLOOKUP($C44&amp;"система теплоснабжения",[1]Лист1!$C$5:$H$9260,6,FALSE)+L44&gt;K44,K44-L44,VLOOKUP($C44&amp;"система теплоснабжения",[1]Лист1!$C$5:$H$9260,6,FALSE))),2))</f>
        <v/>
      </c>
      <c r="Q44" s="8" t="str">
        <f t="shared" si="7"/>
        <v/>
      </c>
      <c r="R44" s="3" t="str">
        <f t="shared" si="8"/>
        <v/>
      </c>
      <c r="S44" s="14"/>
    </row>
    <row r="45" spans="1:19" ht="52.5" customHeight="1">
      <c r="A45" s="3" t="str">
        <f t="shared" si="1"/>
        <v/>
      </c>
      <c r="B45" s="3" t="str">
        <f t="shared" ca="1" si="2"/>
        <v/>
      </c>
      <c r="C45" s="4" t="str">
        <f>IF(A45="","",IF((COUNTIF(A$18:A45,"Итог по дому")-$B$14)=0,"",INDEX([1]Лист1!$A$1:$AE$9260,[1]Лист1!B45,6)))</f>
        <v/>
      </c>
      <c r="D45" s="5" t="str">
        <f>IF(A45="","",INDEX([1]Лист1!$A$1:$AE$9260,B45,5))</f>
        <v/>
      </c>
      <c r="E45" s="3" t="str">
        <f>IF(A45="","",VLOOKUP($C45&amp;"лифтовое оборудование",[1]Лист1!$C$5:$H$9260,6,FALSE))</f>
        <v/>
      </c>
      <c r="F45" s="3" t="str">
        <f>IF(A45="","",VLOOKUP($C45&amp;"крыша",[1]Лист1!$C$5:$H$9260,6,FALSE))</f>
        <v/>
      </c>
      <c r="G45" s="3" t="str">
        <f>IF(A45="","",VLOOKUP($C45&amp;"фасад1",[1]Лист1!$C$5:$H$9260,6,FALSE))</f>
        <v/>
      </c>
      <c r="H45" s="3" t="str">
        <f>IF(A45="","",VLOOKUP($C45&amp;"подвал",[1]Лист1!$C$5:$H$9260,6,FALSE))</f>
        <v/>
      </c>
      <c r="I45" s="3" t="str">
        <f>IF(A45="","",VLOOKUP($C45&amp;"лифтовое оборудование1",[1]Лист1!$C$5:$H$9260,6,FALSE))</f>
        <v/>
      </c>
      <c r="J45" s="3" t="str">
        <f t="shared" si="3"/>
        <v/>
      </c>
      <c r="K45" s="6" t="str">
        <f>IF(C45="","",[1]Лист1!D46+[1]Лист1!D44)</f>
        <v/>
      </c>
      <c r="L45" s="7" t="str">
        <f>IF(C45="","",IF(ROUND(VLOOKUP($C45&amp;"система газоснабжения",[1]Лист1!$C$5:$H$9260,6,FALSE),2)&gt;K45,K45,ROUND(VLOOKUP($C45&amp;"система газоснабжения",[1]Лист1!$C$5:$H$9260,6,FALSE),2)))</f>
        <v/>
      </c>
      <c r="M45" s="7" t="str">
        <f t="shared" si="4"/>
        <v/>
      </c>
      <c r="N45" s="7" t="str">
        <f t="shared" si="5"/>
        <v/>
      </c>
      <c r="O45" s="7" t="str">
        <f t="shared" si="6"/>
        <v/>
      </c>
      <c r="P45" s="7" t="str">
        <f>IF(C45="","",ROUND(IF(K45=L45,0,IF(VLOOKUP($C45&amp;"система теплоснабжения",[1]Лист1!$C$5:$H$9260,6,FALSE)+L45&gt;K45,K45-L45,VLOOKUP($C45&amp;"система теплоснабжения",[1]Лист1!$C$5:$H$9260,6,FALSE))),2))</f>
        <v/>
      </c>
      <c r="Q45" s="8" t="str">
        <f t="shared" si="7"/>
        <v/>
      </c>
      <c r="R45" s="3" t="str">
        <f t="shared" si="8"/>
        <v/>
      </c>
      <c r="S45" s="14"/>
    </row>
    <row r="46" spans="1:19" ht="52.5" customHeight="1">
      <c r="A46" s="3" t="str">
        <f t="shared" si="1"/>
        <v/>
      </c>
      <c r="B46" s="3" t="str">
        <f t="shared" ca="1" si="2"/>
        <v/>
      </c>
      <c r="C46" s="4" t="str">
        <f>IF(A46="","",IF((COUNTIF(A$18:A46,"Итог по дому")-$B$14)=0,"",INDEX([1]Лист1!$A$1:$AE$9260,[1]Лист1!B46,6)))</f>
        <v/>
      </c>
      <c r="D46" s="5" t="str">
        <f>IF(A46="","",INDEX([1]Лист1!$A$1:$AE$9260,B46,5))</f>
        <v/>
      </c>
      <c r="E46" s="3" t="str">
        <f>IF(A46="","",VLOOKUP($C46&amp;"лифтовое оборудование",[1]Лист1!$C$5:$H$9260,6,FALSE))</f>
        <v/>
      </c>
      <c r="F46" s="3" t="str">
        <f>IF(A46="","",VLOOKUP($C46&amp;"крыша",[1]Лист1!$C$5:$H$9260,6,FALSE))</f>
        <v/>
      </c>
      <c r="G46" s="3" t="str">
        <f>IF(A46="","",VLOOKUP($C46&amp;"фасад1",[1]Лист1!$C$5:$H$9260,6,FALSE))</f>
        <v/>
      </c>
      <c r="H46" s="3" t="str">
        <f>IF(A46="","",VLOOKUP($C46&amp;"подвал",[1]Лист1!$C$5:$H$9260,6,FALSE))</f>
        <v/>
      </c>
      <c r="I46" s="3" t="str">
        <f>IF(A46="","",VLOOKUP($C46&amp;"лифтовое оборудование1",[1]Лист1!$C$5:$H$9260,6,FALSE))</f>
        <v/>
      </c>
      <c r="J46" s="3" t="str">
        <f t="shared" si="3"/>
        <v/>
      </c>
      <c r="K46" s="6" t="str">
        <f>IF(C46="","",[1]Лист1!D47+[1]Лист1!D45)</f>
        <v/>
      </c>
      <c r="L46" s="7" t="str">
        <f>IF(C46="","",IF(ROUND(VLOOKUP($C46&amp;"система газоснабжения",[1]Лист1!$C$5:$H$9260,6,FALSE),2)&gt;K46,K46,ROUND(VLOOKUP($C46&amp;"система газоснабжения",[1]Лист1!$C$5:$H$9260,6,FALSE),2)))</f>
        <v/>
      </c>
      <c r="M46" s="7" t="str">
        <f t="shared" si="4"/>
        <v/>
      </c>
      <c r="N46" s="7" t="str">
        <f t="shared" si="5"/>
        <v/>
      </c>
      <c r="O46" s="7" t="str">
        <f t="shared" si="6"/>
        <v/>
      </c>
      <c r="P46" s="7" t="str">
        <f>IF(C46="","",ROUND(IF(K46=L46,0,IF(VLOOKUP($C46&amp;"система теплоснабжения",[1]Лист1!$C$5:$H$9260,6,FALSE)+L46&gt;K46,K46-L46,VLOOKUP($C46&amp;"система теплоснабжения",[1]Лист1!$C$5:$H$9260,6,FALSE))),2))</f>
        <v/>
      </c>
      <c r="Q46" s="8" t="str">
        <f t="shared" si="7"/>
        <v/>
      </c>
      <c r="R46" s="3" t="str">
        <f t="shared" si="8"/>
        <v/>
      </c>
      <c r="S46" s="14"/>
    </row>
    <row r="47" spans="1:19" ht="52.5" customHeight="1">
      <c r="A47" s="3" t="str">
        <f t="shared" si="1"/>
        <v/>
      </c>
      <c r="B47" s="3" t="str">
        <f t="shared" ca="1" si="2"/>
        <v/>
      </c>
      <c r="C47" s="4" t="str">
        <f>IF(A47="","",IF((COUNTIF(A$18:A47,"Итог по дому")-$B$14)=0,"",INDEX([1]Лист1!$A$1:$AE$9260,[1]Лист1!B47,6)))</f>
        <v/>
      </c>
      <c r="D47" s="5" t="str">
        <f>IF(A47="","",INDEX([1]Лист1!$A$1:$AE$9260,B47,5))</f>
        <v/>
      </c>
      <c r="E47" s="3" t="str">
        <f>IF(A47="","",VLOOKUP($C47&amp;"лифтовое оборудование",[1]Лист1!$C$5:$H$9260,6,FALSE))</f>
        <v/>
      </c>
      <c r="F47" s="3" t="str">
        <f>IF(A47="","",VLOOKUP($C47&amp;"крыша",[1]Лист1!$C$5:$H$9260,6,FALSE))</f>
        <v/>
      </c>
      <c r="G47" s="3" t="str">
        <f>IF(A47="","",VLOOKUP($C47&amp;"фасад1",[1]Лист1!$C$5:$H$9260,6,FALSE))</f>
        <v/>
      </c>
      <c r="H47" s="3" t="str">
        <f>IF(A47="","",VLOOKUP($C47&amp;"подвал",[1]Лист1!$C$5:$H$9260,6,FALSE))</f>
        <v/>
      </c>
      <c r="I47" s="3" t="str">
        <f>IF(A47="","",VLOOKUP($C47&amp;"лифтовое оборудование1",[1]Лист1!$C$5:$H$9260,6,FALSE))</f>
        <v/>
      </c>
      <c r="J47" s="3" t="str">
        <f t="shared" si="3"/>
        <v/>
      </c>
      <c r="K47" s="6" t="str">
        <f>IF(C47="","",[1]Лист1!D48+[1]Лист1!D46)</f>
        <v/>
      </c>
      <c r="L47" s="7" t="str">
        <f>IF(C47="","",IF(ROUND(VLOOKUP($C47&amp;"система газоснабжения",[1]Лист1!$C$5:$H$9260,6,FALSE),2)&gt;K47,K47,ROUND(VLOOKUP($C47&amp;"система газоснабжения",[1]Лист1!$C$5:$H$9260,6,FALSE),2)))</f>
        <v/>
      </c>
      <c r="M47" s="7" t="str">
        <f t="shared" si="4"/>
        <v/>
      </c>
      <c r="N47" s="7" t="str">
        <f t="shared" si="5"/>
        <v/>
      </c>
      <c r="O47" s="7" t="str">
        <f t="shared" si="6"/>
        <v/>
      </c>
      <c r="P47" s="7" t="str">
        <f>IF(C47="","",ROUND(IF(K47=L47,0,IF(VLOOKUP($C47&amp;"система теплоснабжения",[1]Лист1!$C$5:$H$9260,6,FALSE)+L47&gt;K47,K47-L47,VLOOKUP($C47&amp;"система теплоснабжения",[1]Лист1!$C$5:$H$9260,6,FALSE))),2))</f>
        <v/>
      </c>
      <c r="Q47" s="8" t="str">
        <f t="shared" si="7"/>
        <v/>
      </c>
      <c r="R47" s="3" t="str">
        <f t="shared" si="8"/>
        <v/>
      </c>
      <c r="S47" s="14"/>
    </row>
    <row r="48" spans="1:19" ht="52.5" customHeight="1">
      <c r="A48" s="3" t="str">
        <f t="shared" si="1"/>
        <v/>
      </c>
      <c r="B48" s="3" t="str">
        <f t="shared" ca="1" si="2"/>
        <v/>
      </c>
      <c r="C48" s="4" t="str">
        <f>IF(A48="","",IF((COUNTIF(A$18:A48,"Итог по дому")-$B$14)=0,"",INDEX([1]Лист1!$A$1:$AE$9260,[1]Лист1!B48,6)))</f>
        <v/>
      </c>
      <c r="D48" s="5" t="str">
        <f>IF(A48="","",INDEX([1]Лист1!$A$1:$AE$9260,B48,5))</f>
        <v/>
      </c>
      <c r="E48" s="3" t="str">
        <f>IF(A48="","",VLOOKUP($C48&amp;"лифтовое оборудование",[1]Лист1!$C$5:$H$9260,6,FALSE))</f>
        <v/>
      </c>
      <c r="F48" s="3" t="str">
        <f>IF(A48="","",VLOOKUP($C48&amp;"крыша",[1]Лист1!$C$5:$H$9260,6,FALSE))</f>
        <v/>
      </c>
      <c r="G48" s="3" t="str">
        <f>IF(A48="","",VLOOKUP($C48&amp;"фасад1",[1]Лист1!$C$5:$H$9260,6,FALSE))</f>
        <v/>
      </c>
      <c r="H48" s="3" t="str">
        <f>IF(A48="","",VLOOKUP($C48&amp;"подвал",[1]Лист1!$C$5:$H$9260,6,FALSE))</f>
        <v/>
      </c>
      <c r="I48" s="3" t="str">
        <f>IF(A48="","",VLOOKUP($C48&amp;"лифтовое оборудование1",[1]Лист1!$C$5:$H$9260,6,FALSE))</f>
        <v/>
      </c>
      <c r="J48" s="3" t="str">
        <f t="shared" si="3"/>
        <v/>
      </c>
      <c r="K48" s="6" t="str">
        <f>IF(C48="","",[1]Лист1!D49+[1]Лист1!D47)</f>
        <v/>
      </c>
      <c r="L48" s="7" t="str">
        <f>IF(C48="","",IF(ROUND(VLOOKUP($C48&amp;"система газоснабжения",[1]Лист1!$C$5:$H$9260,6,FALSE),2)&gt;K48,K48,ROUND(VLOOKUP($C48&amp;"система газоснабжения",[1]Лист1!$C$5:$H$9260,6,FALSE),2)))</f>
        <v/>
      </c>
      <c r="M48" s="7" t="str">
        <f t="shared" si="4"/>
        <v/>
      </c>
      <c r="N48" s="7" t="str">
        <f t="shared" si="5"/>
        <v/>
      </c>
      <c r="O48" s="7" t="str">
        <f t="shared" si="6"/>
        <v/>
      </c>
      <c r="P48" s="7" t="str">
        <f>IF(C48="","",ROUND(IF(K48=L48,0,IF(VLOOKUP($C48&amp;"система теплоснабжения",[1]Лист1!$C$5:$H$9260,6,FALSE)+L48&gt;K48,K48-L48,VLOOKUP($C48&amp;"система теплоснабжения",[1]Лист1!$C$5:$H$9260,6,FALSE))),2))</f>
        <v/>
      </c>
      <c r="Q48" s="8" t="str">
        <f t="shared" si="7"/>
        <v/>
      </c>
      <c r="R48" s="3" t="str">
        <f t="shared" si="8"/>
        <v/>
      </c>
      <c r="S48" s="14"/>
    </row>
    <row r="49" spans="1:19" ht="52.5" customHeight="1">
      <c r="A49" s="3" t="str">
        <f t="shared" si="1"/>
        <v/>
      </c>
      <c r="B49" s="3" t="str">
        <f t="shared" ca="1" si="2"/>
        <v/>
      </c>
      <c r="C49" s="4" t="str">
        <f>IF(A49="","",IF((COUNTIF(A$18:A49,"Итог по дому")-$B$14)=0,"",INDEX([1]Лист1!$A$1:$AE$9260,[1]Лист1!B49,6)))</f>
        <v/>
      </c>
      <c r="D49" s="5" t="str">
        <f>IF(A49="","",INDEX([1]Лист1!$A$1:$AE$9260,B49,5))</f>
        <v/>
      </c>
      <c r="E49" s="3" t="str">
        <f>IF(A49="","",VLOOKUP($C49&amp;"лифтовое оборудование",[1]Лист1!$C$5:$H$9260,6,FALSE))</f>
        <v/>
      </c>
      <c r="F49" s="3" t="str">
        <f>IF(A49="","",VLOOKUP($C49&amp;"крыша",[1]Лист1!$C$5:$H$9260,6,FALSE))</f>
        <v/>
      </c>
      <c r="G49" s="3" t="str">
        <f>IF(A49="","",VLOOKUP($C49&amp;"фасад1",[1]Лист1!$C$5:$H$9260,6,FALSE))</f>
        <v/>
      </c>
      <c r="H49" s="3" t="str">
        <f>IF(A49="","",VLOOKUP($C49&amp;"подвал",[1]Лист1!$C$5:$H$9260,6,FALSE))</f>
        <v/>
      </c>
      <c r="I49" s="3" t="str">
        <f>IF(A49="","",VLOOKUP($C49&amp;"лифтовое оборудование1",[1]Лист1!$C$5:$H$9260,6,FALSE))</f>
        <v/>
      </c>
      <c r="J49" s="3" t="str">
        <f t="shared" si="3"/>
        <v/>
      </c>
      <c r="K49" s="6" t="str">
        <f>IF(C49="","",[1]Лист1!D50+[1]Лист1!D48)</f>
        <v/>
      </c>
      <c r="L49" s="7" t="str">
        <f>IF(C49="","",IF(ROUND(VLOOKUP($C49&amp;"система газоснабжения",[1]Лист1!$C$5:$H$9260,6,FALSE),2)&gt;K49,K49,ROUND(VLOOKUP($C49&amp;"система газоснабжения",[1]Лист1!$C$5:$H$9260,6,FALSE),2)))</f>
        <v/>
      </c>
      <c r="M49" s="7" t="str">
        <f t="shared" si="4"/>
        <v/>
      </c>
      <c r="N49" s="7" t="str">
        <f t="shared" si="5"/>
        <v/>
      </c>
      <c r="O49" s="7" t="str">
        <f t="shared" si="6"/>
        <v/>
      </c>
      <c r="P49" s="7" t="str">
        <f>IF(C49="","",ROUND(IF(K49=L49,0,IF(VLOOKUP($C49&amp;"система теплоснабжения",[1]Лист1!$C$5:$H$9260,6,FALSE)+L49&gt;K49,K49-L49,VLOOKUP($C49&amp;"система теплоснабжения",[1]Лист1!$C$5:$H$9260,6,FALSE))),2))</f>
        <v/>
      </c>
      <c r="Q49" s="8" t="str">
        <f t="shared" si="7"/>
        <v/>
      </c>
      <c r="R49" s="3" t="str">
        <f t="shared" si="8"/>
        <v/>
      </c>
      <c r="S49" s="14"/>
    </row>
    <row r="50" spans="1:19" ht="52.5" customHeight="1">
      <c r="A50" s="3" t="str">
        <f t="shared" si="1"/>
        <v/>
      </c>
      <c r="B50" s="3" t="str">
        <f t="shared" ca="1" si="2"/>
        <v/>
      </c>
      <c r="C50" s="4" t="str">
        <f>IF(A50="","",IF((COUNTIF(A$18:A50,"Итог по дому")-$B$14)=0,"",INDEX([1]Лист1!$A$1:$AE$9260,[1]Лист1!B50,6)))</f>
        <v/>
      </c>
      <c r="D50" s="5" t="str">
        <f>IF(A50="","",INDEX([1]Лист1!$A$1:$AE$9260,B50,5))</f>
        <v/>
      </c>
      <c r="E50" s="3" t="str">
        <f>IF(A50="","",VLOOKUP($C50&amp;"лифтовое оборудование",[1]Лист1!$C$5:$H$9260,6,FALSE))</f>
        <v/>
      </c>
      <c r="F50" s="3" t="str">
        <f>IF(A50="","",VLOOKUP($C50&amp;"крыша",[1]Лист1!$C$5:$H$9260,6,FALSE))</f>
        <v/>
      </c>
      <c r="G50" s="3" t="str">
        <f>IF(A50="","",VLOOKUP($C50&amp;"фасад1",[1]Лист1!$C$5:$H$9260,6,FALSE))</f>
        <v/>
      </c>
      <c r="H50" s="3" t="str">
        <f>IF(A50="","",VLOOKUP($C50&amp;"подвал",[1]Лист1!$C$5:$H$9260,6,FALSE))</f>
        <v/>
      </c>
      <c r="I50" s="3" t="str">
        <f>IF(A50="","",VLOOKUP($C50&amp;"лифтовое оборудование1",[1]Лист1!$C$5:$H$9260,6,FALSE))</f>
        <v/>
      </c>
      <c r="J50" s="3" t="str">
        <f t="shared" si="3"/>
        <v/>
      </c>
      <c r="K50" s="6" t="str">
        <f>IF(C50="","",[1]Лист1!D51+[1]Лист1!D49)</f>
        <v/>
      </c>
      <c r="L50" s="7" t="str">
        <f>IF(C50="","",IF(ROUND(VLOOKUP($C50&amp;"система газоснабжения",[1]Лист1!$C$5:$H$9260,6,FALSE),2)&gt;K50,K50,ROUND(VLOOKUP($C50&amp;"система газоснабжения",[1]Лист1!$C$5:$H$9260,6,FALSE),2)))</f>
        <v/>
      </c>
      <c r="M50" s="7" t="str">
        <f t="shared" si="4"/>
        <v/>
      </c>
      <c r="N50" s="7" t="str">
        <f t="shared" si="5"/>
        <v/>
      </c>
      <c r="O50" s="7" t="str">
        <f t="shared" si="6"/>
        <v/>
      </c>
      <c r="P50" s="7" t="str">
        <f>IF(C50="","",ROUND(IF(K50=L50,0,IF(VLOOKUP($C50&amp;"система теплоснабжения",[1]Лист1!$C$5:$H$9260,6,FALSE)+L50&gt;K50,K50-L50,VLOOKUP($C50&amp;"система теплоснабжения",[1]Лист1!$C$5:$H$9260,6,FALSE))),2))</f>
        <v/>
      </c>
      <c r="Q50" s="8" t="str">
        <f t="shared" si="7"/>
        <v/>
      </c>
      <c r="R50" s="3" t="str">
        <f t="shared" si="8"/>
        <v/>
      </c>
      <c r="S50" s="14"/>
    </row>
    <row r="51" spans="1:19" ht="52.5" customHeight="1">
      <c r="A51" s="3" t="str">
        <f t="shared" si="1"/>
        <v/>
      </c>
      <c r="B51" s="3" t="str">
        <f t="shared" ca="1" si="2"/>
        <v/>
      </c>
      <c r="C51" s="4" t="str">
        <f>IF(A51="","",IF((COUNTIF(A$18:A51,"Итог по дому")-$B$14)=0,"",INDEX([1]Лист1!$A$1:$AE$9260,[1]Лист1!B51,6)))</f>
        <v/>
      </c>
      <c r="D51" s="5" t="str">
        <f>IF(A51="","",INDEX([1]Лист1!$A$1:$AE$9260,B51,5))</f>
        <v/>
      </c>
      <c r="E51" s="3" t="str">
        <f>IF(A51="","",VLOOKUP($C51&amp;"лифтовое оборудование",[1]Лист1!$C$5:$H$9260,6,FALSE))</f>
        <v/>
      </c>
      <c r="F51" s="3" t="str">
        <f>IF(A51="","",VLOOKUP($C51&amp;"крыша",[1]Лист1!$C$5:$H$9260,6,FALSE))</f>
        <v/>
      </c>
      <c r="G51" s="3" t="str">
        <f>IF(A51="","",VLOOKUP($C51&amp;"фасад1",[1]Лист1!$C$5:$H$9260,6,FALSE))</f>
        <v/>
      </c>
      <c r="H51" s="3" t="str">
        <f>IF(A51="","",VLOOKUP($C51&amp;"подвал",[1]Лист1!$C$5:$H$9260,6,FALSE))</f>
        <v/>
      </c>
      <c r="I51" s="3" t="str">
        <f>IF(A51="","",VLOOKUP($C51&amp;"лифтовое оборудование1",[1]Лист1!$C$5:$H$9260,6,FALSE))</f>
        <v/>
      </c>
      <c r="J51" s="3" t="str">
        <f t="shared" si="3"/>
        <v/>
      </c>
      <c r="K51" s="6" t="str">
        <f>IF(C51="","",[1]Лист1!D52+[1]Лист1!D50)</f>
        <v/>
      </c>
      <c r="L51" s="7" t="str">
        <f>IF(C51="","",IF(ROUND(VLOOKUP($C51&amp;"система газоснабжения",[1]Лист1!$C$5:$H$9260,6,FALSE),2)&gt;K51,K51,ROUND(VLOOKUP($C51&amp;"система газоснабжения",[1]Лист1!$C$5:$H$9260,6,FALSE),2)))</f>
        <v/>
      </c>
      <c r="M51" s="7" t="str">
        <f t="shared" si="4"/>
        <v/>
      </c>
      <c r="N51" s="7" t="str">
        <f t="shared" si="5"/>
        <v/>
      </c>
      <c r="O51" s="7" t="str">
        <f t="shared" si="6"/>
        <v/>
      </c>
      <c r="P51" s="7" t="str">
        <f>IF(C51="","",ROUND(IF(K51=L51,0,IF(VLOOKUP($C51&amp;"система теплоснабжения",[1]Лист1!$C$5:$H$9260,6,FALSE)+L51&gt;K51,K51-L51,VLOOKUP($C51&amp;"система теплоснабжения",[1]Лист1!$C$5:$H$9260,6,FALSE))),2))</f>
        <v/>
      </c>
      <c r="Q51" s="8" t="str">
        <f t="shared" si="7"/>
        <v/>
      </c>
      <c r="R51" s="3" t="str">
        <f t="shared" si="8"/>
        <v/>
      </c>
      <c r="S51" s="14"/>
    </row>
    <row r="52" spans="1:19" ht="52.5" customHeight="1">
      <c r="A52" s="3" t="str">
        <f t="shared" si="1"/>
        <v/>
      </c>
      <c r="B52" s="3" t="str">
        <f t="shared" ca="1" si="2"/>
        <v/>
      </c>
      <c r="C52" s="4" t="str">
        <f>IF(A52="","",IF((COUNTIF(A$18:A52,"Итог по дому")-$B$14)=0,"",INDEX([1]Лист1!$A$1:$AE$9260,[1]Лист1!B52,6)))</f>
        <v/>
      </c>
      <c r="D52" s="5" t="str">
        <f>IF(A52="","",INDEX([1]Лист1!$A$1:$AE$9260,B52,5))</f>
        <v/>
      </c>
      <c r="E52" s="3" t="str">
        <f>IF(A52="","",VLOOKUP($C52&amp;"лифтовое оборудование",[1]Лист1!$C$5:$H$9260,6,FALSE))</f>
        <v/>
      </c>
      <c r="F52" s="3" t="str">
        <f>IF(A52="","",VLOOKUP($C52&amp;"крыша",[1]Лист1!$C$5:$H$9260,6,FALSE))</f>
        <v/>
      </c>
      <c r="G52" s="3" t="str">
        <f>IF(A52="","",VLOOKUP($C52&amp;"фасад1",[1]Лист1!$C$5:$H$9260,6,FALSE))</f>
        <v/>
      </c>
      <c r="H52" s="3" t="str">
        <f>IF(A52="","",VLOOKUP($C52&amp;"подвал",[1]Лист1!$C$5:$H$9260,6,FALSE))</f>
        <v/>
      </c>
      <c r="I52" s="3" t="str">
        <f>IF(A52="","",VLOOKUP($C52&amp;"лифтовое оборудование1",[1]Лист1!$C$5:$H$9260,6,FALSE))</f>
        <v/>
      </c>
      <c r="J52" s="3" t="str">
        <f t="shared" si="3"/>
        <v/>
      </c>
      <c r="K52" s="6" t="str">
        <f>IF(C52="","",[1]Лист1!D53+[1]Лист1!D51)</f>
        <v/>
      </c>
      <c r="L52" s="7" t="str">
        <f>IF(C52="","",IF(ROUND(VLOOKUP($C52&amp;"система газоснабжения",[1]Лист1!$C$5:$H$9260,6,FALSE),2)&gt;K52,K52,ROUND(VLOOKUP($C52&amp;"система газоснабжения",[1]Лист1!$C$5:$H$9260,6,FALSE),2)))</f>
        <v/>
      </c>
      <c r="M52" s="7" t="str">
        <f t="shared" si="4"/>
        <v/>
      </c>
      <c r="N52" s="7" t="str">
        <f t="shared" si="5"/>
        <v/>
      </c>
      <c r="O52" s="7" t="str">
        <f t="shared" si="6"/>
        <v/>
      </c>
      <c r="P52" s="7" t="str">
        <f>IF(C52="","",ROUND(IF(K52=L52,0,IF(VLOOKUP($C52&amp;"система теплоснабжения",[1]Лист1!$C$5:$H$9260,6,FALSE)+L52&gt;K52,K52-L52,VLOOKUP($C52&amp;"система теплоснабжения",[1]Лист1!$C$5:$H$9260,6,FALSE))),2))</f>
        <v/>
      </c>
      <c r="Q52" s="8" t="str">
        <f t="shared" si="7"/>
        <v/>
      </c>
      <c r="R52" s="3" t="str">
        <f t="shared" si="8"/>
        <v/>
      </c>
      <c r="S52" s="14"/>
    </row>
    <row r="53" spans="1:19" ht="52.5" customHeight="1">
      <c r="A53" s="3" t="str">
        <f t="shared" si="1"/>
        <v/>
      </c>
      <c r="B53" s="3" t="str">
        <f t="shared" ca="1" si="2"/>
        <v/>
      </c>
      <c r="C53" s="4" t="str">
        <f>IF(A53="","",IF((COUNTIF(A$18:A53,"Итог по дому")-$B$14)=0,"",INDEX([1]Лист1!$A$1:$AE$9260,[1]Лист1!B53,6)))</f>
        <v/>
      </c>
      <c r="D53" s="5" t="str">
        <f>IF(A53="","",INDEX([1]Лист1!$A$1:$AE$9260,B53,5))</f>
        <v/>
      </c>
      <c r="E53" s="3" t="str">
        <f>IF(A53="","",VLOOKUP($C53&amp;"лифтовое оборудование",[1]Лист1!$C$5:$H$9260,6,FALSE))</f>
        <v/>
      </c>
      <c r="F53" s="3" t="str">
        <f>IF(A53="","",VLOOKUP($C53&amp;"крыша",[1]Лист1!$C$5:$H$9260,6,FALSE))</f>
        <v/>
      </c>
      <c r="G53" s="3" t="str">
        <f>IF(A53="","",VLOOKUP($C53&amp;"фасад1",[1]Лист1!$C$5:$H$9260,6,FALSE))</f>
        <v/>
      </c>
      <c r="H53" s="3" t="str">
        <f>IF(A53="","",VLOOKUP($C53&amp;"подвал",[1]Лист1!$C$5:$H$9260,6,FALSE))</f>
        <v/>
      </c>
      <c r="I53" s="3" t="str">
        <f>IF(A53="","",VLOOKUP($C53&amp;"лифтовое оборудование1",[1]Лист1!$C$5:$H$9260,6,FALSE))</f>
        <v/>
      </c>
      <c r="J53" s="3" t="str">
        <f t="shared" si="3"/>
        <v/>
      </c>
      <c r="K53" s="6" t="str">
        <f>IF(C53="","",[1]Лист1!D54+[1]Лист1!D52)</f>
        <v/>
      </c>
      <c r="L53" s="7" t="str">
        <f>IF(C53="","",IF(ROUND(VLOOKUP($C53&amp;"система газоснабжения",[1]Лист1!$C$5:$H$9260,6,FALSE),2)&gt;K53,K53,ROUND(VLOOKUP($C53&amp;"система газоснабжения",[1]Лист1!$C$5:$H$9260,6,FALSE),2)))</f>
        <v/>
      </c>
      <c r="M53" s="7" t="str">
        <f t="shared" si="4"/>
        <v/>
      </c>
      <c r="N53" s="7" t="str">
        <f t="shared" si="5"/>
        <v/>
      </c>
      <c r="O53" s="7" t="str">
        <f t="shared" si="6"/>
        <v/>
      </c>
      <c r="P53" s="7" t="str">
        <f>IF(C53="","",ROUND(IF(K53=L53,0,IF(VLOOKUP($C53&amp;"система теплоснабжения",[1]Лист1!$C$5:$H$9260,6,FALSE)+L53&gt;K53,K53-L53,VLOOKUP($C53&amp;"система теплоснабжения",[1]Лист1!$C$5:$H$9260,6,FALSE))),2))</f>
        <v/>
      </c>
      <c r="Q53" s="8" t="str">
        <f t="shared" si="7"/>
        <v/>
      </c>
      <c r="R53" s="3" t="str">
        <f t="shared" si="8"/>
        <v/>
      </c>
      <c r="S53" s="14"/>
    </row>
    <row r="54" spans="1:19" ht="52.5" customHeight="1">
      <c r="A54" s="3" t="str">
        <f t="shared" si="1"/>
        <v/>
      </c>
      <c r="B54" s="3" t="str">
        <f t="shared" ca="1" si="2"/>
        <v/>
      </c>
      <c r="C54" s="4" t="str">
        <f>IF(A54="","",IF((COUNTIF(A$18:A54,"Итог по дому")-$B$14)=0,"",INDEX([1]Лист1!$A$1:$AE$9260,[1]Лист1!B54,6)))</f>
        <v/>
      </c>
      <c r="D54" s="5" t="str">
        <f>IF(A54="","",INDEX([1]Лист1!$A$1:$AE$9260,B54,5))</f>
        <v/>
      </c>
      <c r="E54" s="3" t="str">
        <f>IF(A54="","",VLOOKUP($C54&amp;"лифтовое оборудование",[1]Лист1!$C$5:$H$9260,6,FALSE))</f>
        <v/>
      </c>
      <c r="F54" s="3" t="str">
        <f>IF(A54="","",VLOOKUP($C54&amp;"крыша",[1]Лист1!$C$5:$H$9260,6,FALSE))</f>
        <v/>
      </c>
      <c r="G54" s="3" t="str">
        <f>IF(A54="","",VLOOKUP($C54&amp;"фасад1",[1]Лист1!$C$5:$H$9260,6,FALSE))</f>
        <v/>
      </c>
      <c r="H54" s="3" t="str">
        <f>IF(A54="","",VLOOKUP($C54&amp;"подвал",[1]Лист1!$C$5:$H$9260,6,FALSE))</f>
        <v/>
      </c>
      <c r="I54" s="3" t="str">
        <f>IF(A54="","",VLOOKUP($C54&amp;"лифтовое оборудование1",[1]Лист1!$C$5:$H$9260,6,FALSE))</f>
        <v/>
      </c>
      <c r="J54" s="3" t="str">
        <f t="shared" si="3"/>
        <v/>
      </c>
      <c r="K54" s="6" t="str">
        <f>IF(C54="","",[1]Лист1!D55+[1]Лист1!D53)</f>
        <v/>
      </c>
      <c r="L54" s="7" t="str">
        <f>IF(C54="","",IF(ROUND(VLOOKUP($C54&amp;"система газоснабжения",[1]Лист1!$C$5:$H$9260,6,FALSE),2)&gt;K54,K54,ROUND(VLOOKUP($C54&amp;"система газоснабжения",[1]Лист1!$C$5:$H$9260,6,FALSE),2)))</f>
        <v/>
      </c>
      <c r="M54" s="7" t="str">
        <f t="shared" si="4"/>
        <v/>
      </c>
      <c r="N54" s="7" t="str">
        <f t="shared" si="5"/>
        <v/>
      </c>
      <c r="O54" s="7" t="str">
        <f t="shared" si="6"/>
        <v/>
      </c>
      <c r="P54" s="7" t="str">
        <f>IF(C54="","",ROUND(IF(K54=L54,0,IF(VLOOKUP($C54&amp;"система теплоснабжения",[1]Лист1!$C$5:$H$9260,6,FALSE)+L54&gt;K54,K54-L54,VLOOKUP($C54&amp;"система теплоснабжения",[1]Лист1!$C$5:$H$9260,6,FALSE))),2))</f>
        <v/>
      </c>
      <c r="Q54" s="8" t="str">
        <f t="shared" si="7"/>
        <v/>
      </c>
      <c r="R54" s="3" t="str">
        <f t="shared" si="8"/>
        <v/>
      </c>
      <c r="S54" s="14"/>
    </row>
    <row r="55" spans="1:19" ht="52.5" customHeight="1">
      <c r="A55" s="3" t="str">
        <f t="shared" si="1"/>
        <v/>
      </c>
      <c r="B55" s="3" t="str">
        <f t="shared" ca="1" si="2"/>
        <v/>
      </c>
      <c r="C55" s="4" t="str">
        <f>IF(A55="","",IF((COUNTIF(A$18:A55,"Итог по дому")-$B$14)=0,"",INDEX([1]Лист1!$A$1:$AE$9260,[1]Лист1!B55,6)))</f>
        <v/>
      </c>
      <c r="D55" s="5" t="str">
        <f>IF(A55="","",INDEX([1]Лист1!$A$1:$AE$9260,B55,5))</f>
        <v/>
      </c>
      <c r="E55" s="3" t="str">
        <f>IF(A55="","",VLOOKUP($C55&amp;"лифтовое оборудование",[1]Лист1!$C$5:$H$9260,6,FALSE))</f>
        <v/>
      </c>
      <c r="F55" s="3" t="str">
        <f>IF(A55="","",VLOOKUP($C55&amp;"крыша",[1]Лист1!$C$5:$H$9260,6,FALSE))</f>
        <v/>
      </c>
      <c r="G55" s="3" t="str">
        <f>IF(A55="","",VLOOKUP($C55&amp;"фасад1",[1]Лист1!$C$5:$H$9260,6,FALSE))</f>
        <v/>
      </c>
      <c r="H55" s="3" t="str">
        <f>IF(A55="","",VLOOKUP($C55&amp;"подвал",[1]Лист1!$C$5:$H$9260,6,FALSE))</f>
        <v/>
      </c>
      <c r="I55" s="3" t="str">
        <f>IF(A55="","",VLOOKUP($C55&amp;"лифтовое оборудование1",[1]Лист1!$C$5:$H$9260,6,FALSE))</f>
        <v/>
      </c>
      <c r="J55" s="3" t="str">
        <f t="shared" si="3"/>
        <v/>
      </c>
      <c r="K55" s="6" t="str">
        <f>IF(C55="","",[1]Лист1!D56+[1]Лист1!D54)</f>
        <v/>
      </c>
      <c r="L55" s="7" t="str">
        <f>IF(C55="","",IF(ROUND(VLOOKUP($C55&amp;"система газоснабжения",[1]Лист1!$C$5:$H$9260,6,FALSE),2)&gt;K55,K55,ROUND(VLOOKUP($C55&amp;"система газоснабжения",[1]Лист1!$C$5:$H$9260,6,FALSE),2)))</f>
        <v/>
      </c>
      <c r="M55" s="7" t="str">
        <f t="shared" si="4"/>
        <v/>
      </c>
      <c r="N55" s="7" t="str">
        <f t="shared" si="5"/>
        <v/>
      </c>
      <c r="O55" s="7" t="str">
        <f t="shared" si="6"/>
        <v/>
      </c>
      <c r="P55" s="7" t="str">
        <f>IF(C55="","",ROUND(IF(K55=L55,0,IF(VLOOKUP($C55&amp;"система теплоснабжения",[1]Лист1!$C$5:$H$9260,6,FALSE)+L55&gt;K55,K55-L55,VLOOKUP($C55&amp;"система теплоснабжения",[1]Лист1!$C$5:$H$9260,6,FALSE))),2))</f>
        <v/>
      </c>
      <c r="Q55" s="8" t="str">
        <f t="shared" si="7"/>
        <v/>
      </c>
      <c r="R55" s="3" t="str">
        <f t="shared" si="8"/>
        <v/>
      </c>
      <c r="S55" s="14"/>
    </row>
    <row r="56" spans="1:19" ht="52.5" customHeight="1">
      <c r="A56" s="3" t="str">
        <f t="shared" si="1"/>
        <v/>
      </c>
      <c r="B56" s="3" t="str">
        <f t="shared" ca="1" si="2"/>
        <v/>
      </c>
      <c r="C56" s="4" t="str">
        <f>IF(A56="","",IF((COUNTIF(A$18:A56,"Итог по дому")-$B$14)=0,"",INDEX([1]Лист1!$A$1:$AE$9260,[1]Лист1!B56,6)))</f>
        <v/>
      </c>
      <c r="D56" s="5" t="str">
        <f>IF(A56="","",INDEX([1]Лист1!$A$1:$AE$9260,B56,5))</f>
        <v/>
      </c>
      <c r="E56" s="3" t="str">
        <f>IF(A56="","",VLOOKUP($C56&amp;"лифтовое оборудование",[1]Лист1!$C$5:$H$9260,6,FALSE))</f>
        <v/>
      </c>
      <c r="F56" s="3" t="str">
        <f>IF(A56="","",VLOOKUP($C56&amp;"крыша",[1]Лист1!$C$5:$H$9260,6,FALSE))</f>
        <v/>
      </c>
      <c r="G56" s="3" t="str">
        <f>IF(A56="","",VLOOKUP($C56&amp;"фасад1",[1]Лист1!$C$5:$H$9260,6,FALSE))</f>
        <v/>
      </c>
      <c r="H56" s="3" t="str">
        <f>IF(A56="","",VLOOKUP($C56&amp;"подвал",[1]Лист1!$C$5:$H$9260,6,FALSE))</f>
        <v/>
      </c>
      <c r="I56" s="3" t="str">
        <f>IF(A56="","",VLOOKUP($C56&amp;"лифтовое оборудование1",[1]Лист1!$C$5:$H$9260,6,FALSE))</f>
        <v/>
      </c>
      <c r="J56" s="3" t="str">
        <f t="shared" si="3"/>
        <v/>
      </c>
      <c r="K56" s="6" t="str">
        <f>IF(C56="","",[1]Лист1!D57+[1]Лист1!D55)</f>
        <v/>
      </c>
      <c r="L56" s="7" t="str">
        <f>IF(C56="","",IF(ROUND(VLOOKUP($C56&amp;"система газоснабжения",[1]Лист1!$C$5:$H$9260,6,FALSE),2)&gt;K56,K56,ROUND(VLOOKUP($C56&amp;"система газоснабжения",[1]Лист1!$C$5:$H$9260,6,FALSE),2)))</f>
        <v/>
      </c>
      <c r="M56" s="7" t="str">
        <f t="shared" si="4"/>
        <v/>
      </c>
      <c r="N56" s="7" t="str">
        <f t="shared" si="5"/>
        <v/>
      </c>
      <c r="O56" s="7" t="str">
        <f t="shared" si="6"/>
        <v/>
      </c>
      <c r="P56" s="7" t="str">
        <f>IF(C56="","",ROUND(IF(K56=L56,0,IF(VLOOKUP($C56&amp;"система теплоснабжения",[1]Лист1!$C$5:$H$9260,6,FALSE)+L56&gt;K56,K56-L56,VLOOKUP($C56&amp;"система теплоснабжения",[1]Лист1!$C$5:$H$9260,6,FALSE))),2))</f>
        <v/>
      </c>
      <c r="Q56" s="8" t="str">
        <f t="shared" si="7"/>
        <v/>
      </c>
      <c r="R56" s="3" t="str">
        <f t="shared" si="8"/>
        <v/>
      </c>
      <c r="S56" s="14"/>
    </row>
    <row r="57" spans="1:19" ht="52.5" customHeight="1">
      <c r="A57" s="3" t="str">
        <f t="shared" si="1"/>
        <v/>
      </c>
      <c r="B57" s="3" t="str">
        <f t="shared" ca="1" si="2"/>
        <v/>
      </c>
      <c r="C57" s="4" t="str">
        <f>IF(A57="","",IF((COUNTIF(A$18:A57,"Итог по дому")-$B$14)=0,"",INDEX([1]Лист1!$A$1:$AE$9260,[1]Лист1!B57,6)))</f>
        <v/>
      </c>
      <c r="D57" s="5" t="str">
        <f>IF(A57="","",INDEX([1]Лист1!$A$1:$AE$9260,B57,5))</f>
        <v/>
      </c>
      <c r="E57" s="3" t="str">
        <f>IF(A57="","",VLOOKUP($C57&amp;"лифтовое оборудование",[1]Лист1!$C$5:$H$9260,6,FALSE))</f>
        <v/>
      </c>
      <c r="F57" s="3" t="str">
        <f>IF(A57="","",VLOOKUP($C57&amp;"крыша",[1]Лист1!$C$5:$H$9260,6,FALSE))</f>
        <v/>
      </c>
      <c r="G57" s="3" t="str">
        <f>IF(A57="","",VLOOKUP($C57&amp;"фасад1",[1]Лист1!$C$5:$H$9260,6,FALSE))</f>
        <v/>
      </c>
      <c r="H57" s="3" t="str">
        <f>IF(A57="","",VLOOKUP($C57&amp;"подвал",[1]Лист1!$C$5:$H$9260,6,FALSE))</f>
        <v/>
      </c>
      <c r="I57" s="3" t="str">
        <f>IF(A57="","",VLOOKUP($C57&amp;"лифтовое оборудование1",[1]Лист1!$C$5:$H$9260,6,FALSE))</f>
        <v/>
      </c>
      <c r="J57" s="3" t="str">
        <f t="shared" si="3"/>
        <v/>
      </c>
      <c r="K57" s="6" t="str">
        <f>IF(C57="","",[1]Лист1!D58+[1]Лист1!D56)</f>
        <v/>
      </c>
      <c r="L57" s="7" t="str">
        <f>IF(C57="","",IF(ROUND(VLOOKUP($C57&amp;"система газоснабжения",[1]Лист1!$C$5:$H$9260,6,FALSE),2)&gt;K57,K57,ROUND(VLOOKUP($C57&amp;"система газоснабжения",[1]Лист1!$C$5:$H$9260,6,FALSE),2)))</f>
        <v/>
      </c>
      <c r="M57" s="7" t="str">
        <f t="shared" si="4"/>
        <v/>
      </c>
      <c r="N57" s="7" t="str">
        <f t="shared" si="5"/>
        <v/>
      </c>
      <c r="O57" s="7" t="str">
        <f t="shared" si="6"/>
        <v/>
      </c>
      <c r="P57" s="7" t="str">
        <f>IF(C57="","",ROUND(IF(K57=L57,0,IF(VLOOKUP($C57&amp;"система теплоснабжения",[1]Лист1!$C$5:$H$9260,6,FALSE)+L57&gt;K57,K57-L57,VLOOKUP($C57&amp;"система теплоснабжения",[1]Лист1!$C$5:$H$9260,6,FALSE))),2))</f>
        <v/>
      </c>
      <c r="Q57" s="8" t="str">
        <f t="shared" si="7"/>
        <v/>
      </c>
      <c r="R57" s="3" t="str">
        <f t="shared" si="8"/>
        <v/>
      </c>
      <c r="S57" s="14"/>
    </row>
    <row r="58" spans="1:19" ht="52.5" customHeight="1">
      <c r="A58" s="3" t="str">
        <f t="shared" si="1"/>
        <v/>
      </c>
      <c r="B58" s="3" t="str">
        <f t="shared" ca="1" si="2"/>
        <v/>
      </c>
      <c r="C58" s="4" t="str">
        <f>IF(A58="","",IF((COUNTIF(A$18:A58,"Итог по дому")-$B$14)=0,"",INDEX([1]Лист1!$A$1:$AE$9260,[1]Лист1!B58,6)))</f>
        <v/>
      </c>
      <c r="D58" s="5" t="str">
        <f>IF(A58="","",INDEX([1]Лист1!$A$1:$AE$9260,B58,5))</f>
        <v/>
      </c>
      <c r="E58" s="3" t="str">
        <f>IF(A58="","",VLOOKUP($C58&amp;"лифтовое оборудование",[1]Лист1!$C$5:$H$9260,6,FALSE))</f>
        <v/>
      </c>
      <c r="F58" s="3" t="str">
        <f>IF(A58="","",VLOOKUP($C58&amp;"крыша",[1]Лист1!$C$5:$H$9260,6,FALSE))</f>
        <v/>
      </c>
      <c r="G58" s="3" t="str">
        <f>IF(A58="","",VLOOKUP($C58&amp;"фасад1",[1]Лист1!$C$5:$H$9260,6,FALSE))</f>
        <v/>
      </c>
      <c r="H58" s="3" t="str">
        <f>IF(A58="","",VLOOKUP($C58&amp;"подвал",[1]Лист1!$C$5:$H$9260,6,FALSE))</f>
        <v/>
      </c>
      <c r="I58" s="3" t="str">
        <f>IF(A58="","",VLOOKUP($C58&amp;"лифтовое оборудование1",[1]Лист1!$C$5:$H$9260,6,FALSE))</f>
        <v/>
      </c>
      <c r="J58" s="3" t="str">
        <f t="shared" si="3"/>
        <v/>
      </c>
      <c r="K58" s="6" t="str">
        <f>IF(C58="","",[1]Лист1!D59+[1]Лист1!D57)</f>
        <v/>
      </c>
      <c r="L58" s="7" t="str">
        <f>IF(C58="","",IF(ROUND(VLOOKUP($C58&amp;"система газоснабжения",[1]Лист1!$C$5:$H$9260,6,FALSE),2)&gt;K58,K58,ROUND(VLOOKUP($C58&amp;"система газоснабжения",[1]Лист1!$C$5:$H$9260,6,FALSE),2)))</f>
        <v/>
      </c>
      <c r="M58" s="7" t="str">
        <f t="shared" si="4"/>
        <v/>
      </c>
      <c r="N58" s="7" t="str">
        <f t="shared" si="5"/>
        <v/>
      </c>
      <c r="O58" s="7" t="str">
        <f t="shared" si="6"/>
        <v/>
      </c>
      <c r="P58" s="7" t="str">
        <f>IF(C58="","",ROUND(IF(K58=L58,0,IF(VLOOKUP($C58&amp;"система теплоснабжения",[1]Лист1!$C$5:$H$9260,6,FALSE)+L58&gt;K58,K58-L58,VLOOKUP($C58&amp;"система теплоснабжения",[1]Лист1!$C$5:$H$9260,6,FALSE))),2))</f>
        <v/>
      </c>
      <c r="Q58" s="8" t="str">
        <f t="shared" si="7"/>
        <v/>
      </c>
      <c r="R58" s="3" t="str">
        <f t="shared" si="8"/>
        <v/>
      </c>
      <c r="S58" s="14"/>
    </row>
    <row r="59" spans="1:19" ht="15.75">
      <c r="A59" s="3" t="str">
        <f t="shared" si="1"/>
        <v/>
      </c>
      <c r="B59" s="3" t="str">
        <f t="shared" ca="1" si="2"/>
        <v/>
      </c>
      <c r="C59" s="4" t="str">
        <f>IF(A59="","",IF((COUNTIF(A$18:A59,"Итог по дому")-$B$14)=0,"",INDEX([1]Лист1!$A$1:$AE$9260,[1]Лист1!B59,6)))</f>
        <v/>
      </c>
      <c r="D59" s="5" t="str">
        <f>IF(A59="","",INDEX([1]Лист1!$A$1:$AE$9260,B59,5))</f>
        <v/>
      </c>
      <c r="E59" s="3" t="str">
        <f>IF(A59="","",VLOOKUP($C59&amp;"лифтовое оборудование",[1]Лист1!$C$5:$H$9260,6,FALSE))</f>
        <v/>
      </c>
      <c r="F59" s="3" t="str">
        <f>IF(A59="","",VLOOKUP($C59&amp;"крыша",[1]Лист1!$C$5:$H$9260,6,FALSE))</f>
        <v/>
      </c>
      <c r="G59" s="3" t="str">
        <f>IF(A59="","",VLOOKUP($C59&amp;"фасад1",[1]Лист1!$C$5:$H$9260,6,FALSE))</f>
        <v/>
      </c>
      <c r="H59" s="3" t="str">
        <f>IF(A59="","",VLOOKUP($C59&amp;"подвал",[1]Лист1!$C$5:$H$9260,6,FALSE))</f>
        <v/>
      </c>
      <c r="I59" s="3" t="str">
        <f>IF(A59="","",VLOOKUP($C59&amp;"лифтовое оборудование1",[1]Лист1!$C$5:$H$9260,6,FALSE))</f>
        <v/>
      </c>
      <c r="J59" s="3" t="str">
        <f t="shared" si="3"/>
        <v/>
      </c>
      <c r="K59" s="6" t="str">
        <f>IF(C59="","",[1]Лист1!D60+[1]Лист1!D58)</f>
        <v/>
      </c>
      <c r="L59" s="7" t="str">
        <f>IF(C59="","",IF(ROUND(VLOOKUP($C59&amp;"система газоснабжения",[1]Лист1!$C$5:$H$9260,6,FALSE),2)&gt;K59,K59,ROUND(VLOOKUP($C59&amp;"система газоснабжения",[1]Лист1!$C$5:$H$9260,6,FALSE),2)))</f>
        <v/>
      </c>
      <c r="M59" s="7" t="str">
        <f t="shared" si="4"/>
        <v/>
      </c>
      <c r="N59" s="7" t="str">
        <f t="shared" si="5"/>
        <v/>
      </c>
      <c r="O59" s="7" t="str">
        <f t="shared" si="6"/>
        <v/>
      </c>
      <c r="P59" s="7" t="str">
        <f>IF(C59="","",ROUND(IF(K59=L59,0,IF(VLOOKUP($C59&amp;"система теплоснабжения",[1]Лист1!$C$5:$H$9260,6,FALSE)+L59&gt;K59,K59-L59,VLOOKUP($C59&amp;"система теплоснабжения",[1]Лист1!$C$5:$H$9260,6,FALSE))),2))</f>
        <v/>
      </c>
      <c r="Q59" s="8" t="str">
        <f t="shared" si="7"/>
        <v/>
      </c>
      <c r="R59" s="3" t="str">
        <f t="shared" si="8"/>
        <v/>
      </c>
      <c r="S59" s="14"/>
    </row>
    <row r="60" spans="1:19" ht="15.75">
      <c r="A60" s="3" t="str">
        <f t="shared" si="1"/>
        <v/>
      </c>
      <c r="B60" s="3" t="str">
        <f t="shared" ca="1" si="2"/>
        <v/>
      </c>
      <c r="C60" s="4" t="str">
        <f>IF(A60="","",IF((COUNTIF(A$18:A60,"Итог по дому")-$B$14)=0,"",INDEX([1]Лист1!$A$1:$AE$9260,[1]Лист1!B60,6)))</f>
        <v/>
      </c>
      <c r="D60" s="5" t="str">
        <f>IF(A60="","",INDEX([1]Лист1!$A$1:$AE$9260,B60,5))</f>
        <v/>
      </c>
      <c r="E60" s="3" t="str">
        <f>IF(A60="","",VLOOKUP($C60&amp;"лифтовое оборудование",[1]Лист1!$C$5:$H$9260,6,FALSE))</f>
        <v/>
      </c>
      <c r="F60" s="3" t="str">
        <f>IF(A60="","",VLOOKUP($C60&amp;"крыша",[1]Лист1!$C$5:$H$9260,6,FALSE))</f>
        <v/>
      </c>
      <c r="G60" s="3" t="str">
        <f>IF(A60="","",VLOOKUP($C60&amp;"фасад1",[1]Лист1!$C$5:$H$9260,6,FALSE))</f>
        <v/>
      </c>
      <c r="H60" s="3" t="str">
        <f>IF(A60="","",VLOOKUP($C60&amp;"подвал",[1]Лист1!$C$5:$H$9260,6,FALSE))</f>
        <v/>
      </c>
      <c r="I60" s="3" t="str">
        <f>IF(A60="","",VLOOKUP($C60&amp;"лифтовое оборудование1",[1]Лист1!$C$5:$H$9260,6,FALSE))</f>
        <v/>
      </c>
      <c r="J60" s="3" t="str">
        <f t="shared" si="3"/>
        <v/>
      </c>
      <c r="K60" s="6" t="str">
        <f>IF(C60="","",[1]Лист1!D61+[1]Лист1!D59)</f>
        <v/>
      </c>
      <c r="L60" s="7" t="str">
        <f>IF(C60="","",IF(ROUND(VLOOKUP($C60&amp;"система газоснабжения",[1]Лист1!$C$5:$H$9260,6,FALSE),2)&gt;K60,K60,ROUND(VLOOKUP($C60&amp;"система газоснабжения",[1]Лист1!$C$5:$H$9260,6,FALSE),2)))</f>
        <v/>
      </c>
      <c r="M60" s="7" t="str">
        <f t="shared" si="4"/>
        <v/>
      </c>
      <c r="N60" s="7" t="str">
        <f t="shared" si="5"/>
        <v/>
      </c>
      <c r="O60" s="7" t="str">
        <f t="shared" si="6"/>
        <v/>
      </c>
      <c r="P60" s="7" t="str">
        <f>IF(C60="","",ROUND(IF(K60=L60,0,IF(VLOOKUP($C60&amp;"система теплоснабжения",[1]Лист1!$C$5:$H$9260,6,FALSE)+L60&gt;K60,K60-L60,VLOOKUP($C60&amp;"система теплоснабжения",[1]Лист1!$C$5:$H$9260,6,FALSE))),2))</f>
        <v/>
      </c>
      <c r="Q60" s="8" t="str">
        <f t="shared" si="7"/>
        <v/>
      </c>
      <c r="R60" s="3" t="str">
        <f t="shared" si="8"/>
        <v/>
      </c>
      <c r="S60" s="14"/>
    </row>
    <row r="61" spans="1:19" ht="15.75">
      <c r="A61" s="3" t="str">
        <f t="shared" si="1"/>
        <v/>
      </c>
      <c r="B61" s="3" t="str">
        <f t="shared" ca="1" si="2"/>
        <v/>
      </c>
      <c r="C61" s="4" t="str">
        <f>IF(A61="","",IF((COUNTIF(A$18:A61,"Итог по дому")-$B$14)=0,"",INDEX([1]Лист1!$A$1:$AE$9260,[1]Лист1!B61,6)))</f>
        <v/>
      </c>
      <c r="D61" s="5" t="str">
        <f>IF(A61="","",INDEX([1]Лист1!$A$1:$AE$9260,B61,5))</f>
        <v/>
      </c>
      <c r="E61" s="3" t="str">
        <f>IF(A61="","",VLOOKUP($C61&amp;"лифтовое оборудование",[1]Лист1!$C$5:$H$9260,6,FALSE))</f>
        <v/>
      </c>
      <c r="F61" s="3" t="str">
        <f>IF(A61="","",VLOOKUP($C61&amp;"крыша",[1]Лист1!$C$5:$H$9260,6,FALSE))</f>
        <v/>
      </c>
      <c r="G61" s="3" t="str">
        <f>IF(A61="","",VLOOKUP($C61&amp;"фасад1",[1]Лист1!$C$5:$H$9260,6,FALSE))</f>
        <v/>
      </c>
      <c r="H61" s="3" t="str">
        <f>IF(A61="","",VLOOKUP($C61&amp;"подвал",[1]Лист1!$C$5:$H$9260,6,FALSE))</f>
        <v/>
      </c>
      <c r="I61" s="3" t="str">
        <f>IF(A61="","",VLOOKUP($C61&amp;"лифтовое оборудование1",[1]Лист1!$C$5:$H$9260,6,FALSE))</f>
        <v/>
      </c>
      <c r="J61" s="3" t="str">
        <f t="shared" si="3"/>
        <v/>
      </c>
      <c r="K61" s="6" t="str">
        <f>IF(C61="","",[1]Лист1!D62+[1]Лист1!D60)</f>
        <v/>
      </c>
      <c r="L61" s="7" t="str">
        <f>IF(C61="","",IF(ROUND(VLOOKUP($C61&amp;"система газоснабжения",[1]Лист1!$C$5:$H$9260,6,FALSE),2)&gt;K61,K61,ROUND(VLOOKUP($C61&amp;"система газоснабжения",[1]Лист1!$C$5:$H$9260,6,FALSE),2)))</f>
        <v/>
      </c>
      <c r="M61" s="7" t="str">
        <f t="shared" si="4"/>
        <v/>
      </c>
      <c r="N61" s="7" t="str">
        <f t="shared" si="5"/>
        <v/>
      </c>
      <c r="O61" s="7" t="str">
        <f t="shared" si="6"/>
        <v/>
      </c>
      <c r="P61" s="7" t="str">
        <f>IF(C61="","",ROUND(IF(K61=L61,0,IF(VLOOKUP($C61&amp;"система теплоснабжения",[1]Лист1!$C$5:$H$9260,6,FALSE)+L61&gt;K61,K61-L61,VLOOKUP($C61&amp;"система теплоснабжения",[1]Лист1!$C$5:$H$9260,6,FALSE))),2))</f>
        <v/>
      </c>
      <c r="Q61" s="8" t="str">
        <f t="shared" si="7"/>
        <v/>
      </c>
      <c r="R61" s="3" t="str">
        <f t="shared" si="8"/>
        <v/>
      </c>
      <c r="S61" s="14"/>
    </row>
    <row r="62" spans="1:19" ht="15.75">
      <c r="A62" s="3" t="str">
        <f t="shared" si="1"/>
        <v/>
      </c>
      <c r="B62" s="3" t="str">
        <f t="shared" ca="1" si="2"/>
        <v/>
      </c>
      <c r="C62" s="4" t="str">
        <f>IF(A62="","",IF((COUNTIF(A$18:A62,"Итог по дому")-$B$14)=0,"",INDEX([1]Лист1!$A$1:$AE$9260,[1]Лист1!B62,6)))</f>
        <v/>
      </c>
      <c r="D62" s="5" t="str">
        <f>IF(A62="","",INDEX([1]Лист1!$A$1:$AE$9260,B62,5))</f>
        <v/>
      </c>
      <c r="E62" s="3" t="str">
        <f>IF(A62="","",VLOOKUP($C62&amp;"лифтовое оборудование",[1]Лист1!$C$5:$H$9260,6,FALSE))</f>
        <v/>
      </c>
      <c r="F62" s="3" t="str">
        <f>IF(A62="","",VLOOKUP($C62&amp;"крыша",[1]Лист1!$C$5:$H$9260,6,FALSE))</f>
        <v/>
      </c>
      <c r="G62" s="3" t="str">
        <f>IF(A62="","",VLOOKUP($C62&amp;"фасад1",[1]Лист1!$C$5:$H$9260,6,FALSE))</f>
        <v/>
      </c>
      <c r="H62" s="3" t="str">
        <f>IF(A62="","",VLOOKUP($C62&amp;"подвал",[1]Лист1!$C$5:$H$9260,6,FALSE))</f>
        <v/>
      </c>
      <c r="I62" s="3" t="str">
        <f>IF(A62="","",VLOOKUP($C62&amp;"лифтовое оборудование1",[1]Лист1!$C$5:$H$9260,6,FALSE))</f>
        <v/>
      </c>
      <c r="J62" s="3" t="str">
        <f t="shared" si="3"/>
        <v/>
      </c>
      <c r="K62" s="6" t="str">
        <f>IF(C62="","",[1]Лист1!D63+[1]Лист1!D61)</f>
        <v/>
      </c>
      <c r="L62" s="7" t="str">
        <f>IF(C62="","",IF(ROUND(VLOOKUP($C62&amp;"система газоснабжения",[1]Лист1!$C$5:$H$9260,6,FALSE),2)&gt;K62,K62,ROUND(VLOOKUP($C62&amp;"система газоснабжения",[1]Лист1!$C$5:$H$9260,6,FALSE),2)))</f>
        <v/>
      </c>
      <c r="M62" s="7" t="str">
        <f t="shared" si="4"/>
        <v/>
      </c>
      <c r="N62" s="7" t="str">
        <f t="shared" si="5"/>
        <v/>
      </c>
      <c r="O62" s="7" t="str">
        <f t="shared" si="6"/>
        <v/>
      </c>
      <c r="P62" s="7" t="str">
        <f>IF(C62="","",ROUND(IF(K62=L62,0,IF(VLOOKUP($C62&amp;"система теплоснабжения",[1]Лист1!$C$5:$H$9260,6,FALSE)+L62&gt;K62,K62-L62,VLOOKUP($C62&amp;"система теплоснабжения",[1]Лист1!$C$5:$H$9260,6,FALSE))),2))</f>
        <v/>
      </c>
      <c r="Q62" s="8" t="str">
        <f t="shared" si="7"/>
        <v/>
      </c>
      <c r="R62" s="3" t="str">
        <f t="shared" si="8"/>
        <v/>
      </c>
      <c r="S62" s="14"/>
    </row>
    <row r="63" spans="1:19" ht="15.75">
      <c r="A63" s="3" t="str">
        <f t="shared" si="1"/>
        <v/>
      </c>
      <c r="B63" s="3" t="str">
        <f t="shared" ca="1" si="2"/>
        <v/>
      </c>
      <c r="C63" s="4" t="str">
        <f>IF(A63="","",IF((COUNTIF(A$18:A63,"Итог по дому")-$B$14)=0,"",INDEX([1]Лист1!$A$1:$AE$9260,[1]Лист1!B63,6)))</f>
        <v/>
      </c>
      <c r="D63" s="5" t="str">
        <f>IF(A63="","",INDEX([1]Лист1!$A$1:$AE$9260,B63,5))</f>
        <v/>
      </c>
      <c r="E63" s="3" t="str">
        <f>IF(A63="","",VLOOKUP($C63&amp;"лифтовое оборудование",[1]Лист1!$C$5:$H$9260,6,FALSE))</f>
        <v/>
      </c>
      <c r="F63" s="3" t="str">
        <f>IF(A63="","",VLOOKUP($C63&amp;"крыша",[1]Лист1!$C$5:$H$9260,6,FALSE))</f>
        <v/>
      </c>
      <c r="G63" s="3" t="str">
        <f>IF(A63="","",VLOOKUP($C63&amp;"фасад1",[1]Лист1!$C$5:$H$9260,6,FALSE))</f>
        <v/>
      </c>
      <c r="H63" s="3" t="str">
        <f>IF(A63="","",VLOOKUP($C63&amp;"подвал",[1]Лист1!$C$5:$H$9260,6,FALSE))</f>
        <v/>
      </c>
      <c r="I63" s="3" t="str">
        <f>IF(A63="","",VLOOKUP($C63&amp;"лифтовое оборудование1",[1]Лист1!$C$5:$H$9260,6,FALSE))</f>
        <v/>
      </c>
      <c r="J63" s="3" t="str">
        <f t="shared" si="3"/>
        <v/>
      </c>
      <c r="K63" s="6" t="str">
        <f>IF(C63="","",[1]Лист1!D64+[1]Лист1!D62)</f>
        <v/>
      </c>
      <c r="L63" s="7" t="str">
        <f>IF(C63="","",IF(ROUND(VLOOKUP($C63&amp;"система газоснабжения",[1]Лист1!$C$5:$H$9260,6,FALSE),2)&gt;K63,K63,ROUND(VLOOKUP($C63&amp;"система газоснабжения",[1]Лист1!$C$5:$H$9260,6,FALSE),2)))</f>
        <v/>
      </c>
      <c r="M63" s="7" t="str">
        <f t="shared" si="4"/>
        <v/>
      </c>
      <c r="N63" s="7" t="str">
        <f t="shared" si="5"/>
        <v/>
      </c>
      <c r="O63" s="7" t="str">
        <f t="shared" si="6"/>
        <v/>
      </c>
      <c r="P63" s="7" t="str">
        <f>IF(C63="","",ROUND(IF(K63=L63,0,IF(VLOOKUP($C63&amp;"система теплоснабжения",[1]Лист1!$C$5:$H$9260,6,FALSE)+L63&gt;K63,K63-L63,VLOOKUP($C63&amp;"система теплоснабжения",[1]Лист1!$C$5:$H$9260,6,FALSE))),2))</f>
        <v/>
      </c>
      <c r="Q63" s="8" t="str">
        <f t="shared" si="7"/>
        <v/>
      </c>
      <c r="R63" s="3" t="str">
        <f t="shared" si="8"/>
        <v/>
      </c>
      <c r="S63" s="14"/>
    </row>
    <row r="64" spans="1:19" ht="15.75">
      <c r="A64" s="3" t="str">
        <f t="shared" si="1"/>
        <v/>
      </c>
      <c r="B64" s="3" t="str">
        <f t="shared" ca="1" si="2"/>
        <v/>
      </c>
      <c r="C64" s="4" t="str">
        <f>IF(A64="","",IF((COUNTIF(A$18:A64,"Итог по дому")-$B$14)=0,"",INDEX([1]Лист1!$A$1:$AE$9260,[1]Лист1!B64,6)))</f>
        <v/>
      </c>
      <c r="D64" s="5" t="str">
        <f>IF(A64="","",INDEX([1]Лист1!$A$1:$AE$9260,B64,5))</f>
        <v/>
      </c>
      <c r="E64" s="3" t="str">
        <f>IF(A64="","",VLOOKUP($C64&amp;"лифтовое оборудование",[1]Лист1!$C$5:$H$9260,6,FALSE))</f>
        <v/>
      </c>
      <c r="F64" s="3" t="str">
        <f>IF(A64="","",VLOOKUP($C64&amp;"крыша",[1]Лист1!$C$5:$H$9260,6,FALSE))</f>
        <v/>
      </c>
      <c r="G64" s="3" t="str">
        <f>IF(A64="","",VLOOKUP($C64&amp;"фасад1",[1]Лист1!$C$5:$H$9260,6,FALSE))</f>
        <v/>
      </c>
      <c r="H64" s="3" t="str">
        <f>IF(A64="","",VLOOKUP($C64&amp;"подвал",[1]Лист1!$C$5:$H$9260,6,FALSE))</f>
        <v/>
      </c>
      <c r="I64" s="3" t="str">
        <f>IF(A64="","",VLOOKUP($C64&amp;"лифтовое оборудование1",[1]Лист1!$C$5:$H$9260,6,FALSE))</f>
        <v/>
      </c>
      <c r="J64" s="3" t="str">
        <f t="shared" si="3"/>
        <v/>
      </c>
      <c r="K64" s="6" t="str">
        <f>IF(C64="","",[1]Лист1!D65+[1]Лист1!D63)</f>
        <v/>
      </c>
      <c r="L64" s="7" t="str">
        <f>IF(C64="","",IF(ROUND(VLOOKUP($C64&amp;"система газоснабжения",[1]Лист1!$C$5:$H$9260,6,FALSE),2)&gt;K64,K64,ROUND(VLOOKUP($C64&amp;"система газоснабжения",[1]Лист1!$C$5:$H$9260,6,FALSE),2)))</f>
        <v/>
      </c>
      <c r="M64" s="7" t="str">
        <f t="shared" si="4"/>
        <v/>
      </c>
      <c r="N64" s="7" t="str">
        <f t="shared" si="5"/>
        <v/>
      </c>
      <c r="O64" s="7" t="str">
        <f t="shared" si="6"/>
        <v/>
      </c>
      <c r="P64" s="7" t="str">
        <f>IF(C64="","",ROUND(IF(K64=L64,0,IF(VLOOKUP($C64&amp;"система теплоснабжения",[1]Лист1!$C$5:$H$9260,6,FALSE)+L64&gt;K64,K64-L64,VLOOKUP($C64&amp;"система теплоснабжения",[1]Лист1!$C$5:$H$9260,6,FALSE))),2))</f>
        <v/>
      </c>
      <c r="Q64" s="8" t="str">
        <f t="shared" si="7"/>
        <v/>
      </c>
      <c r="R64" s="3" t="str">
        <f t="shared" si="8"/>
        <v/>
      </c>
      <c r="S64" s="14"/>
    </row>
    <row r="65" spans="1:19" ht="15.75">
      <c r="A65" s="3" t="str">
        <f t="shared" si="1"/>
        <v/>
      </c>
      <c r="B65" s="3" t="str">
        <f t="shared" ca="1" si="2"/>
        <v/>
      </c>
      <c r="C65" s="4" t="str">
        <f>IF(A65="","",IF((COUNTIF(A$18:A65,"Итог по дому")-$B$14)=0,"",INDEX([1]Лист1!$A$1:$AE$9260,[1]Лист1!B65,6)))</f>
        <v/>
      </c>
      <c r="D65" s="5" t="str">
        <f>IF(A65="","",INDEX([1]Лист1!$A$1:$AE$9260,B65,5))</f>
        <v/>
      </c>
      <c r="E65" s="3" t="str">
        <f>IF(A65="","",VLOOKUP($C65&amp;"лифтовое оборудование",[1]Лист1!$C$5:$H$9260,6,FALSE))</f>
        <v/>
      </c>
      <c r="F65" s="3" t="str">
        <f>IF(A65="","",VLOOKUP($C65&amp;"крыша",[1]Лист1!$C$5:$H$9260,6,FALSE))</f>
        <v/>
      </c>
      <c r="G65" s="3" t="str">
        <f>IF(A65="","",VLOOKUP($C65&amp;"фасад1",[1]Лист1!$C$5:$H$9260,6,FALSE))</f>
        <v/>
      </c>
      <c r="H65" s="3" t="str">
        <f>IF(A65="","",VLOOKUP($C65&amp;"подвал",[1]Лист1!$C$5:$H$9260,6,FALSE))</f>
        <v/>
      </c>
      <c r="I65" s="3" t="str">
        <f>IF(A65="","",VLOOKUP($C65&amp;"лифтовое оборудование1",[1]Лист1!$C$5:$H$9260,6,FALSE))</f>
        <v/>
      </c>
      <c r="J65" s="3" t="str">
        <f t="shared" si="3"/>
        <v/>
      </c>
      <c r="K65" s="6" t="str">
        <f>IF(C65="","",[1]Лист1!D66+[1]Лист1!D64)</f>
        <v/>
      </c>
      <c r="L65" s="7" t="str">
        <f>IF(C65="","",IF(ROUND(VLOOKUP($C65&amp;"система газоснабжения",[1]Лист1!$C$5:$H$9260,6,FALSE),2)&gt;K65,K65,ROUND(VLOOKUP($C65&amp;"система газоснабжения",[1]Лист1!$C$5:$H$9260,6,FALSE),2)))</f>
        <v/>
      </c>
      <c r="M65" s="7" t="str">
        <f t="shared" si="4"/>
        <v/>
      </c>
      <c r="N65" s="7" t="str">
        <f t="shared" si="5"/>
        <v/>
      </c>
      <c r="O65" s="7" t="str">
        <f t="shared" si="6"/>
        <v/>
      </c>
      <c r="P65" s="7" t="str">
        <f>IF(C65="","",ROUND(IF(K65=L65,0,IF(VLOOKUP($C65&amp;"система теплоснабжения",[1]Лист1!$C$5:$H$9260,6,FALSE)+L65&gt;K65,K65-L65,VLOOKUP($C65&amp;"система теплоснабжения",[1]Лист1!$C$5:$H$9260,6,FALSE))),2))</f>
        <v/>
      </c>
      <c r="Q65" s="8" t="str">
        <f t="shared" si="7"/>
        <v/>
      </c>
      <c r="R65" s="3" t="str">
        <f t="shared" si="8"/>
        <v/>
      </c>
      <c r="S65" s="14"/>
    </row>
    <row r="66" spans="1:19" ht="15.75">
      <c r="A66" s="3" t="str">
        <f t="shared" si="1"/>
        <v/>
      </c>
      <c r="B66" s="3" t="str">
        <f t="shared" ca="1" si="2"/>
        <v/>
      </c>
      <c r="C66" s="4" t="str">
        <f>IF(A66="","",IF((COUNTIF(A$18:A66,"Итог по дому")-$B$14)=0,"",INDEX([1]Лист1!$A$1:$AE$9260,[1]Лист1!B66,6)))</f>
        <v/>
      </c>
      <c r="D66" s="5" t="str">
        <f>IF(A66="","",INDEX([1]Лист1!$A$1:$AE$9260,B66,5))</f>
        <v/>
      </c>
      <c r="E66" s="3" t="str">
        <f>IF(A66="","",VLOOKUP($C66&amp;"лифтовое оборудование",[1]Лист1!$C$5:$H$9260,6,FALSE))</f>
        <v/>
      </c>
      <c r="F66" s="3" t="str">
        <f>IF(A66="","",VLOOKUP($C66&amp;"крыша",[1]Лист1!$C$5:$H$9260,6,FALSE))</f>
        <v/>
      </c>
      <c r="G66" s="3" t="str">
        <f>IF(A66="","",VLOOKUP($C66&amp;"фасад1",[1]Лист1!$C$5:$H$9260,6,FALSE))</f>
        <v/>
      </c>
      <c r="H66" s="3" t="str">
        <f>IF(A66="","",VLOOKUP($C66&amp;"подвал",[1]Лист1!$C$5:$H$9260,6,FALSE))</f>
        <v/>
      </c>
      <c r="I66" s="3" t="str">
        <f>IF(A66="","",VLOOKUP($C66&amp;"лифтовое оборудование1",[1]Лист1!$C$5:$H$9260,6,FALSE))</f>
        <v/>
      </c>
      <c r="J66" s="3" t="str">
        <f t="shared" si="3"/>
        <v/>
      </c>
      <c r="K66" s="6" t="str">
        <f>IF(C66="","",[1]Лист1!D67+[1]Лист1!D65)</f>
        <v/>
      </c>
      <c r="L66" s="7" t="str">
        <f>IF(C66="","",IF(ROUND(VLOOKUP($C66&amp;"система газоснабжения",[1]Лист1!$C$5:$H$9260,6,FALSE),2)&gt;K66,K66,ROUND(VLOOKUP($C66&amp;"система газоснабжения",[1]Лист1!$C$5:$H$9260,6,FALSE),2)))</f>
        <v/>
      </c>
      <c r="M66" s="7" t="str">
        <f t="shared" si="4"/>
        <v/>
      </c>
      <c r="N66" s="7" t="str">
        <f t="shared" si="5"/>
        <v/>
      </c>
      <c r="O66" s="7" t="str">
        <f t="shared" si="6"/>
        <v/>
      </c>
      <c r="P66" s="7" t="str">
        <f>IF(C66="","",ROUND(IF(K66=L66,0,IF(VLOOKUP($C66&amp;"система теплоснабжения",[1]Лист1!$C$5:$H$9260,6,FALSE)+L66&gt;K66,K66-L66,VLOOKUP($C66&amp;"система теплоснабжения",[1]Лист1!$C$5:$H$9260,6,FALSE))),2))</f>
        <v/>
      </c>
      <c r="Q66" s="8" t="str">
        <f t="shared" si="7"/>
        <v/>
      </c>
      <c r="R66" s="3" t="str">
        <f t="shared" si="8"/>
        <v/>
      </c>
      <c r="S66" s="14"/>
    </row>
    <row r="67" spans="1:19" ht="15.75">
      <c r="A67" s="3" t="str">
        <f t="shared" si="1"/>
        <v/>
      </c>
      <c r="B67" s="3" t="str">
        <f t="shared" ca="1" si="2"/>
        <v/>
      </c>
      <c r="C67" s="4" t="str">
        <f>IF(A67="","",IF((COUNTIF(A$18:A67,"Итог по дому")-$B$14)=0,"",INDEX([1]Лист1!$A$1:$AE$9260,[1]Лист1!B67,6)))</f>
        <v/>
      </c>
      <c r="D67" s="5" t="str">
        <f>IF(A67="","",INDEX([1]Лист1!$A$1:$AE$9260,B67,5))</f>
        <v/>
      </c>
      <c r="E67" s="3" t="str">
        <f>IF(A67="","",VLOOKUP($C67&amp;"лифтовое оборудование",[1]Лист1!$C$5:$H$9260,6,FALSE))</f>
        <v/>
      </c>
      <c r="F67" s="3" t="str">
        <f>IF(A67="","",VLOOKUP($C67&amp;"крыша",[1]Лист1!$C$5:$H$9260,6,FALSE))</f>
        <v/>
      </c>
      <c r="G67" s="3" t="str">
        <f>IF(A67="","",VLOOKUP($C67&amp;"фасад1",[1]Лист1!$C$5:$H$9260,6,FALSE))</f>
        <v/>
      </c>
      <c r="H67" s="3" t="str">
        <f>IF(A67="","",VLOOKUP($C67&amp;"подвал",[1]Лист1!$C$5:$H$9260,6,FALSE))</f>
        <v/>
      </c>
      <c r="I67" s="3" t="str">
        <f>IF(A67="","",VLOOKUP($C67&amp;"лифтовое оборудование1",[1]Лист1!$C$5:$H$9260,6,FALSE))</f>
        <v/>
      </c>
      <c r="J67" s="3" t="str">
        <f t="shared" si="3"/>
        <v/>
      </c>
      <c r="K67" s="6" t="str">
        <f>IF(C67="","",[1]Лист1!D68+[1]Лист1!D66)</f>
        <v/>
      </c>
      <c r="L67" s="7" t="str">
        <f>IF(C67="","",IF(ROUND(VLOOKUP($C67&amp;"система газоснабжения",[1]Лист1!$C$5:$H$9260,6,FALSE),2)&gt;K67,K67,ROUND(VLOOKUP($C67&amp;"система газоснабжения",[1]Лист1!$C$5:$H$9260,6,FALSE),2)))</f>
        <v/>
      </c>
      <c r="M67" s="7" t="str">
        <f t="shared" si="4"/>
        <v/>
      </c>
      <c r="N67" s="7" t="str">
        <f t="shared" si="5"/>
        <v/>
      </c>
      <c r="O67" s="7" t="str">
        <f t="shared" si="6"/>
        <v/>
      </c>
      <c r="P67" s="7" t="str">
        <f>IF(C67="","",ROUND(IF(K67=L67,0,IF(VLOOKUP($C67&amp;"система теплоснабжения",[1]Лист1!$C$5:$H$9260,6,FALSE)+L67&gt;K67,K67-L67,VLOOKUP($C67&amp;"система теплоснабжения",[1]Лист1!$C$5:$H$9260,6,FALSE))),2))</f>
        <v/>
      </c>
      <c r="Q67" s="8" t="str">
        <f t="shared" si="7"/>
        <v/>
      </c>
      <c r="R67" s="3" t="str">
        <f t="shared" si="8"/>
        <v/>
      </c>
      <c r="S67" s="14"/>
    </row>
    <row r="68" spans="1:19" ht="15.75">
      <c r="A68" s="3" t="str">
        <f t="shared" si="1"/>
        <v/>
      </c>
      <c r="B68" s="3" t="str">
        <f t="shared" ca="1" si="2"/>
        <v/>
      </c>
      <c r="C68" s="4" t="str">
        <f>IF(A68="","",IF((COUNTIF(A$18:A68,"Итог по дому")-$B$14)=0,"",INDEX([1]Лист1!$A$1:$AE$9260,[1]Лист1!B68,6)))</f>
        <v/>
      </c>
      <c r="D68" s="5" t="str">
        <f>IF(A68="","",INDEX([1]Лист1!$A$1:$AE$9260,B68,5))</f>
        <v/>
      </c>
      <c r="E68" s="3" t="str">
        <f>IF(A68="","",VLOOKUP($C68&amp;"лифтовое оборудование",[1]Лист1!$C$5:$H$9260,6,FALSE))</f>
        <v/>
      </c>
      <c r="F68" s="3" t="str">
        <f>IF(A68="","",VLOOKUP($C68&amp;"крыша",[1]Лист1!$C$5:$H$9260,6,FALSE))</f>
        <v/>
      </c>
      <c r="G68" s="3" t="str">
        <f>IF(A68="","",VLOOKUP($C68&amp;"фасад1",[1]Лист1!$C$5:$H$9260,6,FALSE))</f>
        <v/>
      </c>
      <c r="H68" s="3" t="str">
        <f>IF(A68="","",VLOOKUP($C68&amp;"подвал",[1]Лист1!$C$5:$H$9260,6,FALSE))</f>
        <v/>
      </c>
      <c r="I68" s="3" t="str">
        <f>IF(A68="","",VLOOKUP($C68&amp;"лифтовое оборудование1",[1]Лист1!$C$5:$H$9260,6,FALSE))</f>
        <v/>
      </c>
      <c r="J68" s="3" t="str">
        <f t="shared" si="3"/>
        <v/>
      </c>
      <c r="K68" s="6" t="str">
        <f>IF(C68="","",[1]Лист1!D69+[1]Лист1!D67)</f>
        <v/>
      </c>
      <c r="L68" s="7" t="str">
        <f>IF(C68="","",IF(ROUND(VLOOKUP($C68&amp;"система газоснабжения",[1]Лист1!$C$5:$H$9260,6,FALSE),2)&gt;K68,K68,ROUND(VLOOKUP($C68&amp;"система газоснабжения",[1]Лист1!$C$5:$H$9260,6,FALSE),2)))</f>
        <v/>
      </c>
      <c r="M68" s="7" t="str">
        <f t="shared" si="4"/>
        <v/>
      </c>
      <c r="N68" s="7" t="str">
        <f t="shared" si="5"/>
        <v/>
      </c>
      <c r="O68" s="7" t="str">
        <f t="shared" si="6"/>
        <v/>
      </c>
      <c r="P68" s="7" t="str">
        <f>IF(C68="","",ROUND(IF(K68=L68,0,IF(VLOOKUP($C68&amp;"система теплоснабжения",[1]Лист1!$C$5:$H$9260,6,FALSE)+L68&gt;K68,K68-L68,VLOOKUP($C68&amp;"система теплоснабжения",[1]Лист1!$C$5:$H$9260,6,FALSE))),2))</f>
        <v/>
      </c>
      <c r="Q68" s="8" t="str">
        <f t="shared" si="7"/>
        <v/>
      </c>
      <c r="R68" s="3" t="str">
        <f t="shared" si="8"/>
        <v/>
      </c>
      <c r="S68" s="14"/>
    </row>
    <row r="69" spans="1:19" ht="15.75">
      <c r="A69" s="3" t="str">
        <f t="shared" si="1"/>
        <v/>
      </c>
      <c r="B69" s="3" t="str">
        <f t="shared" ca="1" si="2"/>
        <v/>
      </c>
      <c r="C69" s="4" t="str">
        <f>IF(A69="","",IF((COUNTIF(A$18:A69,"Итог по дому")-$B$14)=0,"",INDEX([1]Лист1!$A$1:$AE$9260,[1]Лист1!B69,6)))</f>
        <v/>
      </c>
      <c r="D69" s="5" t="str">
        <f>IF(A69="","",INDEX([1]Лист1!$A$1:$AE$9260,B69,5))</f>
        <v/>
      </c>
      <c r="E69" s="3" t="str">
        <f>IF(A69="","",VLOOKUP($C69&amp;"лифтовое оборудование",[1]Лист1!$C$5:$H$9260,6,FALSE))</f>
        <v/>
      </c>
      <c r="F69" s="3" t="str">
        <f>IF(A69="","",VLOOKUP($C69&amp;"крыша",[1]Лист1!$C$5:$H$9260,6,FALSE))</f>
        <v/>
      </c>
      <c r="G69" s="3" t="str">
        <f>IF(A69="","",VLOOKUP($C69&amp;"фасад1",[1]Лист1!$C$5:$H$9260,6,FALSE))</f>
        <v/>
      </c>
      <c r="H69" s="3" t="str">
        <f>IF(A69="","",VLOOKUP($C69&amp;"подвал",[1]Лист1!$C$5:$H$9260,6,FALSE))</f>
        <v/>
      </c>
      <c r="I69" s="3" t="str">
        <f>IF(A69="","",VLOOKUP($C69&amp;"лифтовое оборудование1",[1]Лист1!$C$5:$H$9260,6,FALSE))</f>
        <v/>
      </c>
      <c r="J69" s="3" t="str">
        <f t="shared" si="3"/>
        <v/>
      </c>
      <c r="K69" s="6" t="str">
        <f>IF(C69="","",[1]Лист1!D70+[1]Лист1!D68)</f>
        <v/>
      </c>
      <c r="L69" s="7" t="str">
        <f>IF(C69="","",IF(ROUND(VLOOKUP($C69&amp;"система газоснабжения",[1]Лист1!$C$5:$H$9260,6,FALSE),2)&gt;K69,K69,ROUND(VLOOKUP($C69&amp;"система газоснабжения",[1]Лист1!$C$5:$H$9260,6,FALSE),2)))</f>
        <v/>
      </c>
      <c r="M69" s="7" t="str">
        <f t="shared" si="4"/>
        <v/>
      </c>
      <c r="N69" s="7" t="str">
        <f t="shared" si="5"/>
        <v/>
      </c>
      <c r="O69" s="7" t="str">
        <f t="shared" si="6"/>
        <v/>
      </c>
      <c r="P69" s="7" t="str">
        <f>IF(C69="","",ROUND(IF(K69=L69,0,IF(VLOOKUP($C69&amp;"система теплоснабжения",[1]Лист1!$C$5:$H$9260,6,FALSE)+L69&gt;K69,K69-L69,VLOOKUP($C69&amp;"система теплоснабжения",[1]Лист1!$C$5:$H$9260,6,FALSE))),2))</f>
        <v/>
      </c>
      <c r="Q69" s="8" t="str">
        <f t="shared" si="7"/>
        <v/>
      </c>
      <c r="R69" s="3" t="str">
        <f t="shared" si="8"/>
        <v/>
      </c>
      <c r="S69" s="14"/>
    </row>
    <row r="70" spans="1:19" ht="15.75">
      <c r="A70" s="3" t="str">
        <f t="shared" si="1"/>
        <v/>
      </c>
      <c r="B70" s="3" t="str">
        <f t="shared" ca="1" si="2"/>
        <v/>
      </c>
      <c r="C70" s="4" t="str">
        <f>IF(A70="","",IF((COUNTIF(A$18:A70,"Итог по дому")-$B$14)=0,"",INDEX([1]Лист1!$A$1:$AE$9260,[1]Лист1!B70,6)))</f>
        <v/>
      </c>
      <c r="D70" s="5" t="str">
        <f>IF(A70="","",INDEX([1]Лист1!$A$1:$AE$9260,B70,5))</f>
        <v/>
      </c>
      <c r="E70" s="3" t="str">
        <f>IF(A70="","",VLOOKUP($C70&amp;"лифтовое оборудование",[1]Лист1!$C$5:$H$9260,6,FALSE))</f>
        <v/>
      </c>
      <c r="F70" s="3" t="str">
        <f>IF(A70="","",VLOOKUP($C70&amp;"крыша",[1]Лист1!$C$5:$H$9260,6,FALSE))</f>
        <v/>
      </c>
      <c r="G70" s="3" t="str">
        <f>IF(A70="","",VLOOKUP($C70&amp;"фасад1",[1]Лист1!$C$5:$H$9260,6,FALSE))</f>
        <v/>
      </c>
      <c r="H70" s="3" t="str">
        <f>IF(A70="","",VLOOKUP($C70&amp;"подвал",[1]Лист1!$C$5:$H$9260,6,FALSE))</f>
        <v/>
      </c>
      <c r="I70" s="3" t="str">
        <f>IF(A70="","",VLOOKUP($C70&amp;"лифтовое оборудование1",[1]Лист1!$C$5:$H$9260,6,FALSE))</f>
        <v/>
      </c>
      <c r="J70" s="3" t="str">
        <f t="shared" si="3"/>
        <v/>
      </c>
      <c r="K70" s="6" t="str">
        <f>IF(C70="","",[1]Лист1!D71+[1]Лист1!D69)</f>
        <v/>
      </c>
      <c r="L70" s="7" t="str">
        <f>IF(C70="","",IF(ROUND(VLOOKUP($C70&amp;"система газоснабжения",[1]Лист1!$C$5:$H$9260,6,FALSE),2)&gt;K70,K70,ROUND(VLOOKUP($C70&amp;"система газоснабжения",[1]Лист1!$C$5:$H$9260,6,FALSE),2)))</f>
        <v/>
      </c>
      <c r="M70" s="7" t="str">
        <f t="shared" si="4"/>
        <v/>
      </c>
      <c r="N70" s="7" t="str">
        <f t="shared" si="5"/>
        <v/>
      </c>
      <c r="O70" s="7" t="str">
        <f t="shared" si="6"/>
        <v/>
      </c>
      <c r="P70" s="7" t="str">
        <f>IF(C70="","",ROUND(IF(K70=L70,0,IF(VLOOKUP($C70&amp;"система теплоснабжения",[1]Лист1!$C$5:$H$9260,6,FALSE)+L70&gt;K70,K70-L70,VLOOKUP($C70&amp;"система теплоснабжения",[1]Лист1!$C$5:$H$9260,6,FALSE))),2))</f>
        <v/>
      </c>
      <c r="Q70" s="8" t="str">
        <f t="shared" si="7"/>
        <v/>
      </c>
      <c r="R70" s="3" t="str">
        <f t="shared" si="8"/>
        <v/>
      </c>
      <c r="S70" s="14"/>
    </row>
    <row r="71" spans="1:19" ht="15.75">
      <c r="A71" s="3" t="str">
        <f t="shared" si="1"/>
        <v/>
      </c>
      <c r="B71" s="3" t="str">
        <f t="shared" ca="1" si="2"/>
        <v/>
      </c>
      <c r="C71" s="4" t="str">
        <f>IF(A71="","",IF((COUNTIF(A$18:A71,"Итог по дому")-$B$14)=0,"",INDEX([1]Лист1!$A$1:$AE$9260,[1]Лист1!B71,6)))</f>
        <v/>
      </c>
      <c r="D71" s="5" t="str">
        <f>IF(A71="","",INDEX([1]Лист1!$A$1:$AE$9260,B71,5))</f>
        <v/>
      </c>
      <c r="E71" s="3" t="str">
        <f>IF(A71="","",VLOOKUP($C71&amp;"лифтовое оборудование",[1]Лист1!$C$5:$H$9260,6,FALSE))</f>
        <v/>
      </c>
      <c r="F71" s="3" t="str">
        <f>IF(A71="","",VLOOKUP($C71&amp;"крыша",[1]Лист1!$C$5:$H$9260,6,FALSE))</f>
        <v/>
      </c>
      <c r="G71" s="3" t="str">
        <f>IF(A71="","",VLOOKUP($C71&amp;"фасад1",[1]Лист1!$C$5:$H$9260,6,FALSE))</f>
        <v/>
      </c>
      <c r="H71" s="3" t="str">
        <f>IF(A71="","",VLOOKUP($C71&amp;"подвал",[1]Лист1!$C$5:$H$9260,6,FALSE))</f>
        <v/>
      </c>
      <c r="I71" s="3" t="str">
        <f>IF(A71="","",VLOOKUP($C71&amp;"лифтовое оборудование1",[1]Лист1!$C$5:$H$9260,6,FALSE))</f>
        <v/>
      </c>
      <c r="J71" s="3" t="str">
        <f t="shared" si="3"/>
        <v/>
      </c>
      <c r="K71" s="6" t="str">
        <f>IF(C71="","",[1]Лист1!D72+[1]Лист1!D70)</f>
        <v/>
      </c>
      <c r="L71" s="7" t="str">
        <f>IF(C71="","",IF(ROUND(VLOOKUP($C71&amp;"система газоснабжения",[1]Лист1!$C$5:$H$9260,6,FALSE),2)&gt;K71,K71,ROUND(VLOOKUP($C71&amp;"система газоснабжения",[1]Лист1!$C$5:$H$9260,6,FALSE),2)))</f>
        <v/>
      </c>
      <c r="M71" s="7" t="str">
        <f t="shared" si="4"/>
        <v/>
      </c>
      <c r="N71" s="7" t="str">
        <f t="shared" si="5"/>
        <v/>
      </c>
      <c r="O71" s="7" t="str">
        <f t="shared" si="6"/>
        <v/>
      </c>
      <c r="P71" s="7" t="str">
        <f>IF(C71="","",ROUND(IF(K71=L71,0,IF(VLOOKUP($C71&amp;"система теплоснабжения",[1]Лист1!$C$5:$H$9260,6,FALSE)+L71&gt;K71,K71-L71,VLOOKUP($C71&amp;"система теплоснабжения",[1]Лист1!$C$5:$H$9260,6,FALSE))),2))</f>
        <v/>
      </c>
      <c r="Q71" s="8" t="str">
        <f t="shared" si="7"/>
        <v/>
      </c>
      <c r="R71" s="3" t="str">
        <f t="shared" si="8"/>
        <v/>
      </c>
      <c r="S71" s="14"/>
    </row>
    <row r="72" spans="1:19" ht="15.75">
      <c r="A72" s="3" t="str">
        <f t="shared" si="1"/>
        <v/>
      </c>
      <c r="B72" s="3" t="str">
        <f t="shared" ca="1" si="2"/>
        <v/>
      </c>
      <c r="C72" s="4" t="str">
        <f>IF(A72="","",IF((COUNTIF(A$18:A72,"Итог по дому")-$B$14)=0,"",INDEX([1]Лист1!$A$1:$AE$9260,[1]Лист1!B72,6)))</f>
        <v/>
      </c>
      <c r="D72" s="5" t="str">
        <f>IF(A72="","",INDEX([1]Лист1!$A$1:$AE$9260,B72,5))</f>
        <v/>
      </c>
      <c r="E72" s="3" t="str">
        <f>IF(A72="","",VLOOKUP($C72&amp;"лифтовое оборудование",[1]Лист1!$C$5:$H$9260,6,FALSE))</f>
        <v/>
      </c>
      <c r="F72" s="3" t="str">
        <f>IF(A72="","",VLOOKUP($C72&amp;"крыша",[1]Лист1!$C$5:$H$9260,6,FALSE))</f>
        <v/>
      </c>
      <c r="G72" s="3" t="str">
        <f>IF(A72="","",VLOOKUP($C72&amp;"фасад1",[1]Лист1!$C$5:$H$9260,6,FALSE))</f>
        <v/>
      </c>
      <c r="H72" s="3" t="str">
        <f>IF(A72="","",VLOOKUP($C72&amp;"подвал",[1]Лист1!$C$5:$H$9260,6,FALSE))</f>
        <v/>
      </c>
      <c r="I72" s="3" t="str">
        <f>IF(A72="","",VLOOKUP($C72&amp;"лифтовое оборудование1",[1]Лист1!$C$5:$H$9260,6,FALSE))</f>
        <v/>
      </c>
      <c r="J72" s="3" t="str">
        <f t="shared" si="3"/>
        <v/>
      </c>
      <c r="K72" s="6" t="str">
        <f>IF(C72="","",[1]Лист1!D73+[1]Лист1!D71)</f>
        <v/>
      </c>
      <c r="L72" s="7" t="str">
        <f>IF(C72="","",IF(ROUND(VLOOKUP($C72&amp;"система газоснабжения",[1]Лист1!$C$5:$H$9260,6,FALSE),2)&gt;K72,K72,ROUND(VLOOKUP($C72&amp;"система газоснабжения",[1]Лист1!$C$5:$H$9260,6,FALSE),2)))</f>
        <v/>
      </c>
      <c r="M72" s="7" t="str">
        <f t="shared" si="4"/>
        <v/>
      </c>
      <c r="N72" s="7" t="str">
        <f t="shared" si="5"/>
        <v/>
      </c>
      <c r="O72" s="7" t="str">
        <f t="shared" si="6"/>
        <v/>
      </c>
      <c r="P72" s="7" t="str">
        <f>IF(C72="","",ROUND(IF(K72=L72,0,IF(VLOOKUP($C72&amp;"система теплоснабжения",[1]Лист1!$C$5:$H$9260,6,FALSE)+L72&gt;K72,K72-L72,VLOOKUP($C72&amp;"система теплоснабжения",[1]Лист1!$C$5:$H$9260,6,FALSE))),2))</f>
        <v/>
      </c>
      <c r="Q72" s="8" t="str">
        <f t="shared" si="7"/>
        <v/>
      </c>
      <c r="R72" s="3" t="str">
        <f t="shared" si="8"/>
        <v/>
      </c>
      <c r="S72" s="14"/>
    </row>
    <row r="73" spans="1:19" ht="15.75">
      <c r="A73" s="3" t="str">
        <f t="shared" si="1"/>
        <v/>
      </c>
      <c r="B73" s="3" t="str">
        <f t="shared" ca="1" si="2"/>
        <v/>
      </c>
      <c r="C73" s="4" t="str">
        <f>IF(A73="","",IF((COUNTIF(A$18:A73,"Итог по дому")-$B$14)=0,"",INDEX([1]Лист1!$A$1:$AE$9260,[1]Лист1!B73,6)))</f>
        <v/>
      </c>
      <c r="D73" s="5" t="str">
        <f>IF(A73="","",INDEX([1]Лист1!$A$1:$AE$9260,B73,5))</f>
        <v/>
      </c>
      <c r="E73" s="3" t="str">
        <f>IF(A73="","",VLOOKUP($C73&amp;"лифтовое оборудование",[1]Лист1!$C$5:$H$9260,6,FALSE))</f>
        <v/>
      </c>
      <c r="F73" s="3" t="str">
        <f>IF(A73="","",VLOOKUP($C73&amp;"крыша",[1]Лист1!$C$5:$H$9260,6,FALSE))</f>
        <v/>
      </c>
      <c r="G73" s="3" t="str">
        <f>IF(A73="","",VLOOKUP($C73&amp;"фасад1",[1]Лист1!$C$5:$H$9260,6,FALSE))</f>
        <v/>
      </c>
      <c r="H73" s="3" t="str">
        <f>IF(A73="","",VLOOKUP($C73&amp;"подвал",[1]Лист1!$C$5:$H$9260,6,FALSE))</f>
        <v/>
      </c>
      <c r="I73" s="3" t="str">
        <f>IF(A73="","",VLOOKUP($C73&amp;"лифтовое оборудование1",[1]Лист1!$C$5:$H$9260,6,FALSE))</f>
        <v/>
      </c>
      <c r="J73" s="3" t="str">
        <f t="shared" si="3"/>
        <v/>
      </c>
      <c r="K73" s="6" t="str">
        <f>IF(C73="","",[1]Лист1!D74+[1]Лист1!D72)</f>
        <v/>
      </c>
      <c r="L73" s="7" t="str">
        <f>IF(C73="","",IF(ROUND(VLOOKUP($C73&amp;"система газоснабжения",[1]Лист1!$C$5:$H$9260,6,FALSE),2)&gt;K73,K73,ROUND(VLOOKUP($C73&amp;"система газоснабжения",[1]Лист1!$C$5:$H$9260,6,FALSE),2)))</f>
        <v/>
      </c>
      <c r="M73" s="7" t="str">
        <f t="shared" si="4"/>
        <v/>
      </c>
      <c r="N73" s="7" t="str">
        <f t="shared" si="5"/>
        <v/>
      </c>
      <c r="O73" s="7" t="str">
        <f t="shared" si="6"/>
        <v/>
      </c>
      <c r="P73" s="7" t="str">
        <f>IF(C73="","",ROUND(IF(K73=L73,0,IF(VLOOKUP($C73&amp;"система теплоснабжения",[1]Лист1!$C$5:$H$9260,6,FALSE)+L73&gt;K73,K73-L73,VLOOKUP($C73&amp;"система теплоснабжения",[1]Лист1!$C$5:$H$9260,6,FALSE))),2))</f>
        <v/>
      </c>
      <c r="Q73" s="8" t="str">
        <f t="shared" si="7"/>
        <v/>
      </c>
      <c r="R73" s="3" t="str">
        <f t="shared" si="8"/>
        <v/>
      </c>
      <c r="S73" s="14"/>
    </row>
    <row r="74" spans="1:19" ht="15.75">
      <c r="A74" s="3" t="str">
        <f t="shared" si="1"/>
        <v/>
      </c>
      <c r="B74" s="3" t="str">
        <f t="shared" ca="1" si="2"/>
        <v/>
      </c>
      <c r="C74" s="4" t="str">
        <f>IF(A74="","",IF((COUNTIF(A$18:A74,"Итог по дому")-$B$14)=0,"",INDEX([1]Лист1!$A$1:$AE$9260,[1]Лист1!B74,6)))</f>
        <v/>
      </c>
      <c r="D74" s="5" t="str">
        <f>IF(A74="","",INDEX([1]Лист1!$A$1:$AE$9260,B74,5))</f>
        <v/>
      </c>
      <c r="E74" s="3" t="str">
        <f>IF(A74="","",VLOOKUP($C74&amp;"лифтовое оборудование",[1]Лист1!$C$5:$H$9260,6,FALSE))</f>
        <v/>
      </c>
      <c r="F74" s="3" t="str">
        <f>IF(A74="","",VLOOKUP($C74&amp;"крыша",[1]Лист1!$C$5:$H$9260,6,FALSE))</f>
        <v/>
      </c>
      <c r="G74" s="3" t="str">
        <f>IF(A74="","",VLOOKUP($C74&amp;"фасад1",[1]Лист1!$C$5:$H$9260,6,FALSE))</f>
        <v/>
      </c>
      <c r="H74" s="3" t="str">
        <f>IF(A74="","",VLOOKUP($C74&amp;"подвал",[1]Лист1!$C$5:$H$9260,6,FALSE))</f>
        <v/>
      </c>
      <c r="I74" s="3" t="str">
        <f>IF(A74="","",VLOOKUP($C74&amp;"лифтовое оборудование1",[1]Лист1!$C$5:$H$9260,6,FALSE))</f>
        <v/>
      </c>
      <c r="J74" s="3" t="str">
        <f t="shared" si="3"/>
        <v/>
      </c>
      <c r="K74" s="6" t="str">
        <f>IF(C74="","",[1]Лист1!D75+[1]Лист1!D73)</f>
        <v/>
      </c>
      <c r="L74" s="7" t="str">
        <f>IF(C74="","",IF(ROUND(VLOOKUP($C74&amp;"система газоснабжения",[1]Лист1!$C$5:$H$9260,6,FALSE),2)&gt;K74,K74,ROUND(VLOOKUP($C74&amp;"система газоснабжения",[1]Лист1!$C$5:$H$9260,6,FALSE),2)))</f>
        <v/>
      </c>
      <c r="M74" s="7" t="str">
        <f t="shared" si="4"/>
        <v/>
      </c>
      <c r="N74" s="7" t="str">
        <f t="shared" si="5"/>
        <v/>
      </c>
      <c r="O74" s="7" t="str">
        <f t="shared" si="6"/>
        <v/>
      </c>
      <c r="P74" s="7" t="str">
        <f>IF(C74="","",ROUND(IF(K74=L74,0,IF(VLOOKUP($C74&amp;"система теплоснабжения",[1]Лист1!$C$5:$H$9260,6,FALSE)+L74&gt;K74,K74-L74,VLOOKUP($C74&amp;"система теплоснабжения",[1]Лист1!$C$5:$H$9260,6,FALSE))),2))</f>
        <v/>
      </c>
      <c r="Q74" s="8" t="str">
        <f t="shared" si="7"/>
        <v/>
      </c>
      <c r="R74" s="3" t="str">
        <f t="shared" si="8"/>
        <v/>
      </c>
      <c r="S74" s="14"/>
    </row>
    <row r="75" spans="1:19" ht="15.75">
      <c r="A75" s="3" t="str">
        <f t="shared" si="1"/>
        <v/>
      </c>
      <c r="B75" s="3" t="str">
        <f t="shared" ca="1" si="2"/>
        <v/>
      </c>
      <c r="C75" s="4" t="str">
        <f>IF(A75="","",IF((COUNTIF(A$18:A75,"Итог по дому")-$B$14)=0,"",INDEX([1]Лист1!$A$1:$AE$9260,[1]Лист1!B75,6)))</f>
        <v/>
      </c>
      <c r="D75" s="5" t="str">
        <f>IF(A75="","",INDEX([1]Лист1!$A$1:$AE$9260,B75,5))</f>
        <v/>
      </c>
      <c r="E75" s="3" t="str">
        <f>IF(A75="","",VLOOKUP($C75&amp;"лифтовое оборудование",[1]Лист1!$C$5:$H$9260,6,FALSE))</f>
        <v/>
      </c>
      <c r="F75" s="3" t="str">
        <f>IF(A75="","",VLOOKUP($C75&amp;"крыша",[1]Лист1!$C$5:$H$9260,6,FALSE))</f>
        <v/>
      </c>
      <c r="G75" s="3" t="str">
        <f>IF(A75="","",VLOOKUP($C75&amp;"фасад1",[1]Лист1!$C$5:$H$9260,6,FALSE))</f>
        <v/>
      </c>
      <c r="H75" s="3" t="str">
        <f>IF(A75="","",VLOOKUP($C75&amp;"подвал",[1]Лист1!$C$5:$H$9260,6,FALSE))</f>
        <v/>
      </c>
      <c r="I75" s="3" t="str">
        <f>IF(A75="","",VLOOKUP($C75&amp;"лифтовое оборудование1",[1]Лист1!$C$5:$H$9260,6,FALSE))</f>
        <v/>
      </c>
      <c r="J75" s="3" t="str">
        <f t="shared" si="3"/>
        <v/>
      </c>
      <c r="K75" s="6" t="str">
        <f>IF(C75="","",[1]Лист1!D76+[1]Лист1!D74)</f>
        <v/>
      </c>
      <c r="L75" s="7" t="str">
        <f>IF(C75="","",IF(ROUND(VLOOKUP($C75&amp;"система газоснабжения",[1]Лист1!$C$5:$H$9260,6,FALSE),2)&gt;K75,K75,ROUND(VLOOKUP($C75&amp;"система газоснабжения",[1]Лист1!$C$5:$H$9260,6,FALSE),2)))</f>
        <v/>
      </c>
      <c r="M75" s="7" t="str">
        <f t="shared" si="4"/>
        <v/>
      </c>
      <c r="N75" s="7" t="str">
        <f t="shared" si="5"/>
        <v/>
      </c>
      <c r="O75" s="7" t="str">
        <f t="shared" si="6"/>
        <v/>
      </c>
      <c r="P75" s="7" t="str">
        <f>IF(C75="","",ROUND(IF(K75=L75,0,IF(VLOOKUP($C75&amp;"система теплоснабжения",[1]Лист1!$C$5:$H$9260,6,FALSE)+L75&gt;K75,K75-L75,VLOOKUP($C75&amp;"система теплоснабжения",[1]Лист1!$C$5:$H$9260,6,FALSE))),2))</f>
        <v/>
      </c>
      <c r="Q75" s="8" t="str">
        <f t="shared" si="7"/>
        <v/>
      </c>
      <c r="R75" s="3" t="str">
        <f t="shared" si="8"/>
        <v/>
      </c>
      <c r="S75" s="14"/>
    </row>
    <row r="76" spans="1:19" ht="15.75">
      <c r="A76" s="3" t="str">
        <f t="shared" si="1"/>
        <v/>
      </c>
      <c r="B76" s="3" t="str">
        <f t="shared" ca="1" si="2"/>
        <v/>
      </c>
      <c r="C76" s="4" t="str">
        <f>IF(A76="","",IF((COUNTIF(A$18:A76,"Итог по дому")-$B$14)=0,"",INDEX([1]Лист1!$A$1:$AE$9260,[1]Лист1!B76,6)))</f>
        <v/>
      </c>
      <c r="D76" s="5" t="str">
        <f>IF(A76="","",INDEX([1]Лист1!$A$1:$AE$9260,B76,5))</f>
        <v/>
      </c>
      <c r="E76" s="3" t="str">
        <f>IF(A76="","",VLOOKUP($C76&amp;"лифтовое оборудование",[1]Лист1!$C$5:$H$9260,6,FALSE))</f>
        <v/>
      </c>
      <c r="F76" s="3" t="str">
        <f>IF(A76="","",VLOOKUP($C76&amp;"крыша",[1]Лист1!$C$5:$H$9260,6,FALSE))</f>
        <v/>
      </c>
      <c r="G76" s="3" t="str">
        <f>IF(A76="","",VLOOKUP($C76&amp;"фасад1",[1]Лист1!$C$5:$H$9260,6,FALSE))</f>
        <v/>
      </c>
      <c r="H76" s="3" t="str">
        <f>IF(A76="","",VLOOKUP($C76&amp;"подвал",[1]Лист1!$C$5:$H$9260,6,FALSE))</f>
        <v/>
      </c>
      <c r="I76" s="3" t="str">
        <f>IF(A76="","",VLOOKUP($C76&amp;"лифтовое оборудование1",[1]Лист1!$C$5:$H$9260,6,FALSE))</f>
        <v/>
      </c>
      <c r="J76" s="3" t="str">
        <f t="shared" si="3"/>
        <v/>
      </c>
      <c r="K76" s="6" t="str">
        <f>IF(C76="","",[1]Лист1!D77+[1]Лист1!D75)</f>
        <v/>
      </c>
      <c r="L76" s="7" t="str">
        <f>IF(C76="","",IF(ROUND(VLOOKUP($C76&amp;"система газоснабжения",[1]Лист1!$C$5:$H$9260,6,FALSE),2)&gt;K76,K76,ROUND(VLOOKUP($C76&amp;"система газоснабжения",[1]Лист1!$C$5:$H$9260,6,FALSE),2)))</f>
        <v/>
      </c>
      <c r="M76" s="7" t="str">
        <f t="shared" si="4"/>
        <v/>
      </c>
      <c r="N76" s="7" t="str">
        <f t="shared" si="5"/>
        <v/>
      </c>
      <c r="O76" s="7" t="str">
        <f t="shared" si="6"/>
        <v/>
      </c>
      <c r="P76" s="7" t="str">
        <f>IF(C76="","",ROUND(IF(K76=L76,0,IF(VLOOKUP($C76&amp;"система теплоснабжения",[1]Лист1!$C$5:$H$9260,6,FALSE)+L76&gt;K76,K76-L76,VLOOKUP($C76&amp;"система теплоснабжения",[1]Лист1!$C$5:$H$9260,6,FALSE))),2))</f>
        <v/>
      </c>
      <c r="Q76" s="8" t="str">
        <f t="shared" si="7"/>
        <v/>
      </c>
      <c r="R76" s="3" t="str">
        <f t="shared" si="8"/>
        <v/>
      </c>
      <c r="S76" s="14"/>
    </row>
    <row r="77" spans="1:19" ht="15.75">
      <c r="A77" s="3" t="str">
        <f t="shared" si="1"/>
        <v/>
      </c>
      <c r="B77" s="3" t="str">
        <f t="shared" ca="1" si="2"/>
        <v/>
      </c>
      <c r="C77" s="4" t="str">
        <f>IF(A77="","",IF((COUNTIF(A$18:A77,"Итог по дому")-$B$14)=0,"",INDEX([1]Лист1!$A$1:$AE$9260,[1]Лист1!B77,6)))</f>
        <v/>
      </c>
      <c r="D77" s="5" t="str">
        <f>IF(A77="","",INDEX([1]Лист1!$A$1:$AE$9260,B77,5))</f>
        <v/>
      </c>
      <c r="E77" s="3" t="str">
        <f>IF(A77="","",VLOOKUP($C77&amp;"лифтовое оборудование",[1]Лист1!$C$5:$H$9260,6,FALSE))</f>
        <v/>
      </c>
      <c r="F77" s="3" t="str">
        <f>IF(A77="","",VLOOKUP($C77&amp;"крыша",[1]Лист1!$C$5:$H$9260,6,FALSE))</f>
        <v/>
      </c>
      <c r="G77" s="3" t="str">
        <f>IF(A77="","",VLOOKUP($C77&amp;"фасад1",[1]Лист1!$C$5:$H$9260,6,FALSE))</f>
        <v/>
      </c>
      <c r="H77" s="3" t="str">
        <f>IF(A77="","",VLOOKUP($C77&amp;"подвал",[1]Лист1!$C$5:$H$9260,6,FALSE))</f>
        <v/>
      </c>
      <c r="I77" s="3" t="str">
        <f>IF(A77="","",VLOOKUP($C77&amp;"лифтовое оборудование1",[1]Лист1!$C$5:$H$9260,6,FALSE))</f>
        <v/>
      </c>
      <c r="J77" s="3" t="str">
        <f t="shared" si="3"/>
        <v/>
      </c>
      <c r="K77" s="6" t="str">
        <f>IF(C77="","",[1]Лист1!D78+[1]Лист1!D76)</f>
        <v/>
      </c>
      <c r="L77" s="7" t="str">
        <f>IF(C77="","",IF(ROUND(VLOOKUP($C77&amp;"система газоснабжения",[1]Лист1!$C$5:$H$9260,6,FALSE),2)&gt;K77,K77,ROUND(VLOOKUP($C77&amp;"система газоснабжения",[1]Лист1!$C$5:$H$9260,6,FALSE),2)))</f>
        <v/>
      </c>
      <c r="M77" s="7" t="str">
        <f t="shared" si="4"/>
        <v/>
      </c>
      <c r="N77" s="7" t="str">
        <f t="shared" si="5"/>
        <v/>
      </c>
      <c r="O77" s="7" t="str">
        <f t="shared" si="6"/>
        <v/>
      </c>
      <c r="P77" s="7" t="str">
        <f>IF(C77="","",ROUND(IF(K77=L77,0,IF(VLOOKUP($C77&amp;"система теплоснабжения",[1]Лист1!$C$5:$H$9260,6,FALSE)+L77&gt;K77,K77-L77,VLOOKUP($C77&amp;"система теплоснабжения",[1]Лист1!$C$5:$H$9260,6,FALSE))),2))</f>
        <v/>
      </c>
      <c r="Q77" s="8" t="str">
        <f t="shared" si="7"/>
        <v/>
      </c>
      <c r="R77" s="3" t="str">
        <f t="shared" si="8"/>
        <v/>
      </c>
      <c r="S77" s="14"/>
    </row>
    <row r="78" spans="1:19" ht="15.75">
      <c r="A78" s="3" t="str">
        <f t="shared" si="1"/>
        <v/>
      </c>
      <c r="B78" s="3" t="str">
        <f t="shared" ca="1" si="2"/>
        <v/>
      </c>
      <c r="C78" s="4" t="str">
        <f>IF(A78="","",IF((COUNTIF(A$18:A78,"Итог по дому")-$B$14)=0,"",INDEX([1]Лист1!$A$1:$AE$9260,[1]Лист1!B78,6)))</f>
        <v/>
      </c>
      <c r="D78" s="5" t="str">
        <f>IF(A78="","",INDEX([1]Лист1!$A$1:$AE$9260,B78,5))</f>
        <v/>
      </c>
      <c r="E78" s="3" t="str">
        <f>IF(A78="","",VLOOKUP($C78&amp;"лифтовое оборудование",[1]Лист1!$C$5:$H$9260,6,FALSE))</f>
        <v/>
      </c>
      <c r="F78" s="3" t="str">
        <f>IF(A78="","",VLOOKUP($C78&amp;"крыша",[1]Лист1!$C$5:$H$9260,6,FALSE))</f>
        <v/>
      </c>
      <c r="G78" s="3" t="str">
        <f>IF(A78="","",VLOOKUP($C78&amp;"фасад1",[1]Лист1!$C$5:$H$9260,6,FALSE))</f>
        <v/>
      </c>
      <c r="H78" s="3" t="str">
        <f>IF(A78="","",VLOOKUP($C78&amp;"подвал",[1]Лист1!$C$5:$H$9260,6,FALSE))</f>
        <v/>
      </c>
      <c r="I78" s="3" t="str">
        <f>IF(A78="","",VLOOKUP($C78&amp;"лифтовое оборудование1",[1]Лист1!$C$5:$H$9260,6,FALSE))</f>
        <v/>
      </c>
      <c r="J78" s="3" t="str">
        <f t="shared" si="3"/>
        <v/>
      </c>
      <c r="K78" s="6" t="str">
        <f>IF(C78="","",[1]Лист1!D79+[1]Лист1!D77)</f>
        <v/>
      </c>
      <c r="L78" s="7" t="str">
        <f>IF(C78="","",IF(ROUND(VLOOKUP($C78&amp;"система газоснабжения",[1]Лист1!$C$5:$H$9260,6,FALSE),2)&gt;K78,K78,ROUND(VLOOKUP($C78&amp;"система газоснабжения",[1]Лист1!$C$5:$H$9260,6,FALSE),2)))</f>
        <v/>
      </c>
      <c r="M78" s="7" t="str">
        <f t="shared" si="4"/>
        <v/>
      </c>
      <c r="N78" s="7" t="str">
        <f t="shared" si="5"/>
        <v/>
      </c>
      <c r="O78" s="7" t="str">
        <f t="shared" si="6"/>
        <v/>
      </c>
      <c r="P78" s="7" t="str">
        <f>IF(C78="","",ROUND(IF(K78=L78,0,IF(VLOOKUP($C78&amp;"система теплоснабжения",[1]Лист1!$C$5:$H$9260,6,FALSE)+L78&gt;K78,K78-L78,VLOOKUP($C78&amp;"система теплоснабжения",[1]Лист1!$C$5:$H$9260,6,FALSE))),2))</f>
        <v/>
      </c>
      <c r="Q78" s="8" t="str">
        <f t="shared" si="7"/>
        <v/>
      </c>
      <c r="R78" s="3" t="str">
        <f t="shared" si="8"/>
        <v/>
      </c>
      <c r="S78" s="14"/>
    </row>
    <row r="79" spans="1:19" ht="15.75">
      <c r="A79" s="3" t="str">
        <f t="shared" si="1"/>
        <v/>
      </c>
      <c r="B79" s="3" t="str">
        <f t="shared" ca="1" si="2"/>
        <v/>
      </c>
      <c r="C79" s="4" t="str">
        <f>IF(A79="","",IF((COUNTIF(A$18:A79,"Итог по дому")-$B$14)=0,"",INDEX([1]Лист1!$A$1:$AE$9260,[1]Лист1!B79,6)))</f>
        <v/>
      </c>
      <c r="D79" s="5" t="str">
        <f>IF(A79="","",INDEX([1]Лист1!$A$1:$AE$9260,B79,5))</f>
        <v/>
      </c>
      <c r="E79" s="3" t="str">
        <f>IF(A79="","",VLOOKUP($C79&amp;"лифтовое оборудование",[1]Лист1!$C$5:$H$9260,6,FALSE))</f>
        <v/>
      </c>
      <c r="F79" s="3" t="str">
        <f>IF(A79="","",VLOOKUP($C79&amp;"крыша",[1]Лист1!$C$5:$H$9260,6,FALSE))</f>
        <v/>
      </c>
      <c r="G79" s="3" t="str">
        <f>IF(A79="","",VLOOKUP($C79&amp;"фасад1",[1]Лист1!$C$5:$H$9260,6,FALSE))</f>
        <v/>
      </c>
      <c r="H79" s="3" t="str">
        <f>IF(A79="","",VLOOKUP($C79&amp;"подвал",[1]Лист1!$C$5:$H$9260,6,FALSE))</f>
        <v/>
      </c>
      <c r="I79" s="3" t="str">
        <f>IF(A79="","",VLOOKUP($C79&amp;"лифтовое оборудование1",[1]Лист1!$C$5:$H$9260,6,FALSE))</f>
        <v/>
      </c>
      <c r="J79" s="3" t="str">
        <f t="shared" si="3"/>
        <v/>
      </c>
      <c r="K79" s="6" t="str">
        <f>IF(C79="","",[1]Лист1!D80+[1]Лист1!D78)</f>
        <v/>
      </c>
      <c r="L79" s="7" t="str">
        <f>IF(C79="","",IF(ROUND(VLOOKUP($C79&amp;"система газоснабжения",[1]Лист1!$C$5:$H$9260,6,FALSE),2)&gt;K79,K79,ROUND(VLOOKUP($C79&amp;"система газоснабжения",[1]Лист1!$C$5:$H$9260,6,FALSE),2)))</f>
        <v/>
      </c>
      <c r="M79" s="7" t="str">
        <f t="shared" si="4"/>
        <v/>
      </c>
      <c r="N79" s="7" t="str">
        <f t="shared" si="5"/>
        <v/>
      </c>
      <c r="O79" s="7" t="str">
        <f t="shared" si="6"/>
        <v/>
      </c>
      <c r="P79" s="7" t="str">
        <f>IF(C79="","",ROUND(IF(K79=L79,0,IF(VLOOKUP($C79&amp;"система теплоснабжения",[1]Лист1!$C$5:$H$9260,6,FALSE)+L79&gt;K79,K79-L79,VLOOKUP($C79&amp;"система теплоснабжения",[1]Лист1!$C$5:$H$9260,6,FALSE))),2))</f>
        <v/>
      </c>
      <c r="Q79" s="8" t="str">
        <f t="shared" si="7"/>
        <v/>
      </c>
      <c r="R79" s="3" t="str">
        <f t="shared" si="8"/>
        <v/>
      </c>
      <c r="S79" s="14"/>
    </row>
    <row r="80" spans="1:19" ht="15.75">
      <c r="A80" s="3" t="str">
        <f t="shared" si="1"/>
        <v/>
      </c>
      <c r="B80" s="3" t="str">
        <f t="shared" ca="1" si="2"/>
        <v/>
      </c>
      <c r="C80" s="4" t="str">
        <f>IF(A80="","",IF((COUNTIF(A$18:A80,"Итог по дому")-$B$14)=0,"",INDEX([1]Лист1!$A$1:$AE$9260,[1]Лист1!B80,6)))</f>
        <v/>
      </c>
      <c r="D80" s="5" t="str">
        <f>IF(A80="","",INDEX([1]Лист1!$A$1:$AE$9260,B80,5))</f>
        <v/>
      </c>
      <c r="E80" s="3" t="str">
        <f>IF(A80="","",VLOOKUP($C80&amp;"лифтовое оборудование",[1]Лист1!$C$5:$H$9260,6,FALSE))</f>
        <v/>
      </c>
      <c r="F80" s="3" t="str">
        <f>IF(A80="","",VLOOKUP($C80&amp;"крыша",[1]Лист1!$C$5:$H$9260,6,FALSE))</f>
        <v/>
      </c>
      <c r="G80" s="3" t="str">
        <f>IF(A80="","",VLOOKUP($C80&amp;"фасад1",[1]Лист1!$C$5:$H$9260,6,FALSE))</f>
        <v/>
      </c>
      <c r="H80" s="3" t="str">
        <f>IF(A80="","",VLOOKUP($C80&amp;"подвал",[1]Лист1!$C$5:$H$9260,6,FALSE))</f>
        <v/>
      </c>
      <c r="I80" s="3" t="str">
        <f>IF(A80="","",VLOOKUP($C80&amp;"лифтовое оборудование1",[1]Лист1!$C$5:$H$9260,6,FALSE))</f>
        <v/>
      </c>
      <c r="J80" s="3" t="str">
        <f t="shared" si="3"/>
        <v/>
      </c>
      <c r="K80" s="6" t="str">
        <f>IF(C80="","",[1]Лист1!D81+[1]Лист1!D79)</f>
        <v/>
      </c>
      <c r="L80" s="7" t="str">
        <f>IF(C80="","",IF(ROUND(VLOOKUP($C80&amp;"система газоснабжения",[1]Лист1!$C$5:$H$9260,6,FALSE),2)&gt;K80,K80,ROUND(VLOOKUP($C80&amp;"система газоснабжения",[1]Лист1!$C$5:$H$9260,6,FALSE),2)))</f>
        <v/>
      </c>
      <c r="M80" s="7" t="str">
        <f t="shared" si="4"/>
        <v/>
      </c>
      <c r="N80" s="7" t="str">
        <f t="shared" si="5"/>
        <v/>
      </c>
      <c r="O80" s="7" t="str">
        <f t="shared" si="6"/>
        <v/>
      </c>
      <c r="P80" s="7" t="str">
        <f>IF(C80="","",ROUND(IF(K80=L80,0,IF(VLOOKUP($C80&amp;"система теплоснабжения",[1]Лист1!$C$5:$H$9260,6,FALSE)+L80&gt;K80,K80-L80,VLOOKUP($C80&amp;"система теплоснабжения",[1]Лист1!$C$5:$H$9260,6,FALSE))),2))</f>
        <v/>
      </c>
      <c r="Q80" s="8" t="str">
        <f t="shared" si="7"/>
        <v/>
      </c>
      <c r="R80" s="3" t="str">
        <f t="shared" si="8"/>
        <v/>
      </c>
      <c r="S80" s="14"/>
    </row>
    <row r="81" spans="1:19" ht="15.75">
      <c r="A81" s="3" t="str">
        <f t="shared" si="1"/>
        <v/>
      </c>
      <c r="B81" s="3" t="str">
        <f t="shared" ca="1" si="2"/>
        <v/>
      </c>
      <c r="C81" s="4" t="str">
        <f>IF(A81="","",IF((COUNTIF(A$18:A81,"Итог по дому")-$B$14)=0,"",INDEX([1]Лист1!$A$1:$AE$9260,[1]Лист1!B81,6)))</f>
        <v/>
      </c>
      <c r="D81" s="5" t="str">
        <f>IF(A81="","",INDEX([1]Лист1!$A$1:$AE$9260,B81,5))</f>
        <v/>
      </c>
      <c r="E81" s="3" t="str">
        <f>IF(A81="","",VLOOKUP($C81&amp;"лифтовое оборудование",[1]Лист1!$C$5:$H$9260,6,FALSE))</f>
        <v/>
      </c>
      <c r="F81" s="3" t="str">
        <f>IF(A81="","",VLOOKUP($C81&amp;"крыша",[1]Лист1!$C$5:$H$9260,6,FALSE))</f>
        <v/>
      </c>
      <c r="G81" s="3" t="str">
        <f>IF(A81="","",VLOOKUP($C81&amp;"фасад1",[1]Лист1!$C$5:$H$9260,6,FALSE))</f>
        <v/>
      </c>
      <c r="H81" s="3" t="str">
        <f>IF(A81="","",VLOOKUP($C81&amp;"подвал",[1]Лист1!$C$5:$H$9260,6,FALSE))</f>
        <v/>
      </c>
      <c r="I81" s="3" t="str">
        <f>IF(A81="","",VLOOKUP($C81&amp;"лифтовое оборудование1",[1]Лист1!$C$5:$H$9260,6,FALSE))</f>
        <v/>
      </c>
      <c r="J81" s="3" t="str">
        <f t="shared" si="3"/>
        <v/>
      </c>
      <c r="K81" s="6" t="str">
        <f>IF(C81="","",[1]Лист1!D82+[1]Лист1!D80)</f>
        <v/>
      </c>
      <c r="L81" s="7" t="str">
        <f>IF(C81="","",IF(ROUND(VLOOKUP($C81&amp;"система газоснабжения",[1]Лист1!$C$5:$H$9260,6,FALSE),2)&gt;K81,K81,ROUND(VLOOKUP($C81&amp;"система газоснабжения",[1]Лист1!$C$5:$H$9260,6,FALSE),2)))</f>
        <v/>
      </c>
      <c r="M81" s="7" t="str">
        <f t="shared" si="4"/>
        <v/>
      </c>
      <c r="N81" s="7" t="str">
        <f t="shared" si="5"/>
        <v/>
      </c>
      <c r="O81" s="7" t="str">
        <f t="shared" si="6"/>
        <v/>
      </c>
      <c r="P81" s="7" t="str">
        <f>IF(C81="","",ROUND(IF(K81=L81,0,IF(VLOOKUP($C81&amp;"система теплоснабжения",[1]Лист1!$C$5:$H$9260,6,FALSE)+L81&gt;K81,K81-L81,VLOOKUP($C81&amp;"система теплоснабжения",[1]Лист1!$C$5:$H$9260,6,FALSE))),2))</f>
        <v/>
      </c>
      <c r="Q81" s="8" t="str">
        <f t="shared" si="7"/>
        <v/>
      </c>
      <c r="R81" s="3" t="str">
        <f t="shared" si="8"/>
        <v/>
      </c>
      <c r="S81" s="14"/>
    </row>
    <row r="82" spans="1:19" ht="15.75">
      <c r="A82" s="3" t="str">
        <f t="shared" si="1"/>
        <v/>
      </c>
      <c r="B82" s="3" t="str">
        <f t="shared" ca="1" si="2"/>
        <v/>
      </c>
      <c r="C82" s="4" t="str">
        <f>IF(A82="","",IF((COUNTIF(A$18:A82,"Итог по дому")-$B$14)=0,"",INDEX([1]Лист1!$A$1:$AE$9260,[1]Лист1!B82,6)))</f>
        <v/>
      </c>
      <c r="D82" s="5" t="str">
        <f>IF(A82="","",INDEX([1]Лист1!$A$1:$AE$9260,B82,5))</f>
        <v/>
      </c>
      <c r="E82" s="3" t="str">
        <f>IF(A82="","",VLOOKUP($C82&amp;"лифтовое оборудование",[1]Лист1!$C$5:$H$9260,6,FALSE))</f>
        <v/>
      </c>
      <c r="F82" s="3" t="str">
        <f>IF(A82="","",VLOOKUP($C82&amp;"крыша",[1]Лист1!$C$5:$H$9260,6,FALSE))</f>
        <v/>
      </c>
      <c r="G82" s="3" t="str">
        <f>IF(A82="","",VLOOKUP($C82&amp;"фасад1",[1]Лист1!$C$5:$H$9260,6,FALSE))</f>
        <v/>
      </c>
      <c r="H82" s="3" t="str">
        <f>IF(A82="","",VLOOKUP($C82&amp;"подвал",[1]Лист1!$C$5:$H$9260,6,FALSE))</f>
        <v/>
      </c>
      <c r="I82" s="3" t="str">
        <f>IF(A82="","",VLOOKUP($C82&amp;"лифтовое оборудование1",[1]Лист1!$C$5:$H$9260,6,FALSE))</f>
        <v/>
      </c>
      <c r="J82" s="3" t="str">
        <f t="shared" si="3"/>
        <v/>
      </c>
      <c r="K82" s="6" t="str">
        <f>IF(C82="","",[1]Лист1!D83+[1]Лист1!D81)</f>
        <v/>
      </c>
      <c r="L82" s="7" t="str">
        <f>IF(C82="","",IF(ROUND(VLOOKUP($C82&amp;"система газоснабжения",[1]Лист1!$C$5:$H$9260,6,FALSE),2)&gt;K82,K82,ROUND(VLOOKUP($C82&amp;"система газоснабжения",[1]Лист1!$C$5:$H$9260,6,FALSE),2)))</f>
        <v/>
      </c>
      <c r="M82" s="7" t="str">
        <f t="shared" si="4"/>
        <v/>
      </c>
      <c r="N82" s="7" t="str">
        <f t="shared" si="5"/>
        <v/>
      </c>
      <c r="O82" s="7" t="str">
        <f t="shared" si="6"/>
        <v/>
      </c>
      <c r="P82" s="7" t="str">
        <f>IF(C82="","",ROUND(IF(K82=L82,0,IF(VLOOKUP($C82&amp;"система теплоснабжения",[1]Лист1!$C$5:$H$9260,6,FALSE)+L82&gt;K82,K82-L82,VLOOKUP($C82&amp;"система теплоснабжения",[1]Лист1!$C$5:$H$9260,6,FALSE))),2))</f>
        <v/>
      </c>
      <c r="Q82" s="8" t="str">
        <f t="shared" si="7"/>
        <v/>
      </c>
      <c r="R82" s="3" t="str">
        <f t="shared" si="8"/>
        <v/>
      </c>
      <c r="S82" s="14"/>
    </row>
    <row r="83" spans="1:19" ht="15.75">
      <c r="A83" s="3" t="str">
        <f t="shared" ref="A83:A146" si="9">IF(A82="","",IF(A82-$B$14=0,"",A82+1))</f>
        <v/>
      </c>
      <c r="B83" s="3" t="str">
        <f t="shared" ref="B83:B146" ca="1" si="10">IF(A83="","",MIN(INDIRECT("отчет!Ai"&amp;B82+1&amp;":Ai$10000")))</f>
        <v/>
      </c>
      <c r="C83" s="4" t="str">
        <f>IF(A83="","",IF((COUNTIF(A$18:A83,"Итог по дому")-$B$14)=0,"",INDEX([1]Лист1!$A$1:$AE$9260,[1]Лист1!B83,6)))</f>
        <v/>
      </c>
      <c r="D83" s="5" t="str">
        <f>IF(A83="","",INDEX([1]Лист1!$A$1:$AE$9260,B83,5))</f>
        <v/>
      </c>
      <c r="E83" s="3" t="str">
        <f>IF(A83="","",VLOOKUP($C83&amp;"лифтовое оборудование",[1]Лист1!$C$5:$H$9260,6,FALSE))</f>
        <v/>
      </c>
      <c r="F83" s="3" t="str">
        <f>IF(A83="","",VLOOKUP($C83&amp;"крыша",[1]Лист1!$C$5:$H$9260,6,FALSE))</f>
        <v/>
      </c>
      <c r="G83" s="3" t="str">
        <f>IF(A83="","",VLOOKUP($C83&amp;"фасад1",[1]Лист1!$C$5:$H$9260,6,FALSE))</f>
        <v/>
      </c>
      <c r="H83" s="3" t="str">
        <f>IF(A83="","",VLOOKUP($C83&amp;"подвал",[1]Лист1!$C$5:$H$9260,6,FALSE))</f>
        <v/>
      </c>
      <c r="I83" s="3" t="str">
        <f>IF(A83="","",VLOOKUP($C83&amp;"лифтовое оборудование1",[1]Лист1!$C$5:$H$9260,6,FALSE))</f>
        <v/>
      </c>
      <c r="J83" s="3" t="str">
        <f t="shared" si="3"/>
        <v/>
      </c>
      <c r="K83" s="6" t="str">
        <f>IF(C83="","",[1]Лист1!D84+[1]Лист1!D82)</f>
        <v/>
      </c>
      <c r="L83" s="7" t="str">
        <f>IF(C83="","",IF(ROUND(VLOOKUP($C83&amp;"система газоснабжения",[1]Лист1!$C$5:$H$9260,6,FALSE),2)&gt;K83,K83,ROUND(VLOOKUP($C83&amp;"система газоснабжения",[1]Лист1!$C$5:$H$9260,6,FALSE),2)))</f>
        <v/>
      </c>
      <c r="M83" s="7" t="str">
        <f t="shared" si="4"/>
        <v/>
      </c>
      <c r="N83" s="7" t="str">
        <f t="shared" si="5"/>
        <v/>
      </c>
      <c r="O83" s="7" t="str">
        <f t="shared" si="6"/>
        <v/>
      </c>
      <c r="P83" s="7" t="str">
        <f>IF(C83="","",ROUND(IF(K83=L83,0,IF(VLOOKUP($C83&amp;"система теплоснабжения",[1]Лист1!$C$5:$H$9260,6,FALSE)+L83&gt;K83,K83-L83,VLOOKUP($C83&amp;"система теплоснабжения",[1]Лист1!$C$5:$H$9260,6,FALSE))),2))</f>
        <v/>
      </c>
      <c r="Q83" s="8" t="str">
        <f t="shared" si="7"/>
        <v/>
      </c>
      <c r="R83" s="3" t="str">
        <f t="shared" si="8"/>
        <v/>
      </c>
      <c r="S83" s="14"/>
    </row>
    <row r="84" spans="1:19" ht="15.75">
      <c r="A84" s="3" t="str">
        <f t="shared" si="9"/>
        <v/>
      </c>
      <c r="B84" s="3" t="str">
        <f t="shared" ca="1" si="10"/>
        <v/>
      </c>
      <c r="C84" s="4" t="str">
        <f>IF(A84="","",IF((COUNTIF(A$18:A84,"Итог по дому")-$B$14)=0,"",INDEX([1]Лист1!$A$1:$AE$9260,[1]Лист1!B84,6)))</f>
        <v/>
      </c>
      <c r="D84" s="5" t="str">
        <f>IF(A84="","",INDEX([1]Лист1!$A$1:$AE$9260,B84,5))</f>
        <v/>
      </c>
      <c r="E84" s="3" t="str">
        <f>IF(A84="","",VLOOKUP($C84&amp;"лифтовое оборудование",[1]Лист1!$C$5:$H$9260,6,FALSE))</f>
        <v/>
      </c>
      <c r="F84" s="3" t="str">
        <f>IF(A84="","",VLOOKUP($C84&amp;"крыша",[1]Лист1!$C$5:$H$9260,6,FALSE))</f>
        <v/>
      </c>
      <c r="G84" s="3" t="str">
        <f>IF(A84="","",VLOOKUP($C84&amp;"фасад1",[1]Лист1!$C$5:$H$9260,6,FALSE))</f>
        <v/>
      </c>
      <c r="H84" s="3" t="str">
        <f>IF(A84="","",VLOOKUP($C84&amp;"подвал",[1]Лист1!$C$5:$H$9260,6,FALSE))</f>
        <v/>
      </c>
      <c r="I84" s="3" t="str">
        <f>IF(A84="","",VLOOKUP($C84&amp;"лифтовое оборудование1",[1]Лист1!$C$5:$H$9260,6,FALSE))</f>
        <v/>
      </c>
      <c r="J84" s="3" t="str">
        <f t="shared" ref="J84:J147" si="11">IF(A84="","",IF(A84&gt;0,"РО",""))</f>
        <v/>
      </c>
      <c r="K84" s="6" t="str">
        <f>IF(C84="","",[1]Лист1!D85+[1]Лист1!D83)</f>
        <v/>
      </c>
      <c r="L84" s="7" t="str">
        <f>IF(C84="","",IF(ROUND(VLOOKUP($C84&amp;"система газоснабжения",[1]Лист1!$C$5:$H$9260,6,FALSE),2)&gt;K84,K84,ROUND(VLOOKUP($C84&amp;"система газоснабжения",[1]Лист1!$C$5:$H$9260,6,FALSE),2)))</f>
        <v/>
      </c>
      <c r="M84" s="7" t="str">
        <f t="shared" ref="M84:M147" si="12">IF(C84="","",0)</f>
        <v/>
      </c>
      <c r="N84" s="7" t="str">
        <f t="shared" ref="N84:N147" si="13">IF(C84="","",0)</f>
        <v/>
      </c>
      <c r="O84" s="7" t="str">
        <f t="shared" ref="O84:O147" si="14">IF(C84="","",0)</f>
        <v/>
      </c>
      <c r="P84" s="7" t="str">
        <f>IF(C84="","",ROUND(IF(K84=L84,0,IF(VLOOKUP($C84&amp;"система теплоснабжения",[1]Лист1!$C$5:$H$9260,6,FALSE)+L84&gt;K84,K84-L84,VLOOKUP($C84&amp;"система теплоснабжения",[1]Лист1!$C$5:$H$9260,6,FALSE))),2))</f>
        <v/>
      </c>
      <c r="Q84" s="8" t="str">
        <f t="shared" ref="Q84:Q147" si="15">IF(C84="","",IF(C84="","",K84-L84-P84))</f>
        <v/>
      </c>
      <c r="R84" s="3" t="str">
        <f t="shared" ref="R84:R147" si="16">IF(C84="","","II.2023")</f>
        <v/>
      </c>
      <c r="S84" s="14"/>
    </row>
    <row r="85" spans="1:19" ht="15.75">
      <c r="A85" s="3" t="str">
        <f t="shared" si="9"/>
        <v/>
      </c>
      <c r="B85" s="3" t="str">
        <f t="shared" ca="1" si="10"/>
        <v/>
      </c>
      <c r="C85" s="4" t="str">
        <f>IF(A85="","",IF((COUNTIF(A$18:A85,"Итог по дому")-$B$14)=0,"",INDEX([1]Лист1!$A$1:$AE$9260,[1]Лист1!B85,6)))</f>
        <v/>
      </c>
      <c r="D85" s="5" t="str">
        <f>IF(A85="","",INDEX([1]Лист1!$A$1:$AE$9260,B85,5))</f>
        <v/>
      </c>
      <c r="E85" s="3" t="str">
        <f>IF(A85="","",VLOOKUP($C85&amp;"лифтовое оборудование",[1]Лист1!$C$5:$H$9260,6,FALSE))</f>
        <v/>
      </c>
      <c r="F85" s="3" t="str">
        <f>IF(A85="","",VLOOKUP($C85&amp;"крыша",[1]Лист1!$C$5:$H$9260,6,FALSE))</f>
        <v/>
      </c>
      <c r="G85" s="3" t="str">
        <f>IF(A85="","",VLOOKUP($C85&amp;"фасад1",[1]Лист1!$C$5:$H$9260,6,FALSE))</f>
        <v/>
      </c>
      <c r="H85" s="3" t="str">
        <f>IF(A85="","",VLOOKUP($C85&amp;"подвал",[1]Лист1!$C$5:$H$9260,6,FALSE))</f>
        <v/>
      </c>
      <c r="I85" s="3" t="str">
        <f>IF(A85="","",VLOOKUP($C85&amp;"лифтовое оборудование1",[1]Лист1!$C$5:$H$9260,6,FALSE))</f>
        <v/>
      </c>
      <c r="J85" s="3" t="str">
        <f t="shared" si="11"/>
        <v/>
      </c>
      <c r="K85" s="6" t="str">
        <f>IF(C85="","",[1]Лист1!D86+[1]Лист1!D84)</f>
        <v/>
      </c>
      <c r="L85" s="7" t="str">
        <f>IF(C85="","",IF(ROUND(VLOOKUP($C85&amp;"система газоснабжения",[1]Лист1!$C$5:$H$9260,6,FALSE),2)&gt;K85,K85,ROUND(VLOOKUP($C85&amp;"система газоснабжения",[1]Лист1!$C$5:$H$9260,6,FALSE),2)))</f>
        <v/>
      </c>
      <c r="M85" s="7" t="str">
        <f t="shared" si="12"/>
        <v/>
      </c>
      <c r="N85" s="7" t="str">
        <f t="shared" si="13"/>
        <v/>
      </c>
      <c r="O85" s="7" t="str">
        <f t="shared" si="14"/>
        <v/>
      </c>
      <c r="P85" s="7" t="str">
        <f>IF(C85="","",ROUND(IF(K85=L85,0,IF(VLOOKUP($C85&amp;"система теплоснабжения",[1]Лист1!$C$5:$H$9260,6,FALSE)+L85&gt;K85,K85-L85,VLOOKUP($C85&amp;"система теплоснабжения",[1]Лист1!$C$5:$H$9260,6,FALSE))),2))</f>
        <v/>
      </c>
      <c r="Q85" s="8" t="str">
        <f t="shared" si="15"/>
        <v/>
      </c>
      <c r="R85" s="3" t="str">
        <f t="shared" si="16"/>
        <v/>
      </c>
      <c r="S85" s="14"/>
    </row>
    <row r="86" spans="1:19" ht="15.75">
      <c r="A86" s="3" t="str">
        <f t="shared" si="9"/>
        <v/>
      </c>
      <c r="B86" s="3" t="str">
        <f t="shared" ca="1" si="10"/>
        <v/>
      </c>
      <c r="C86" s="4" t="str">
        <f>IF(A86="","",IF((COUNTIF(A$18:A86,"Итог по дому")-$B$14)=0,"",INDEX([1]Лист1!$A$1:$AE$9260,[1]Лист1!B86,6)))</f>
        <v/>
      </c>
      <c r="D86" s="5" t="str">
        <f>IF(A86="","",INDEX([1]Лист1!$A$1:$AE$9260,B86,5))</f>
        <v/>
      </c>
      <c r="E86" s="3" t="str">
        <f>IF(A86="","",VLOOKUP($C86&amp;"лифтовое оборудование",[1]Лист1!$C$5:$H$9260,6,FALSE))</f>
        <v/>
      </c>
      <c r="F86" s="3" t="str">
        <f>IF(A86="","",VLOOKUP($C86&amp;"крыша",[1]Лист1!$C$5:$H$9260,6,FALSE))</f>
        <v/>
      </c>
      <c r="G86" s="3" t="str">
        <f>IF(A86="","",VLOOKUP($C86&amp;"фасад1",[1]Лист1!$C$5:$H$9260,6,FALSE))</f>
        <v/>
      </c>
      <c r="H86" s="3" t="str">
        <f>IF(A86="","",VLOOKUP($C86&amp;"подвал",[1]Лист1!$C$5:$H$9260,6,FALSE))</f>
        <v/>
      </c>
      <c r="I86" s="3" t="str">
        <f>IF(A86="","",VLOOKUP($C86&amp;"лифтовое оборудование1",[1]Лист1!$C$5:$H$9260,6,FALSE))</f>
        <v/>
      </c>
      <c r="J86" s="3" t="str">
        <f t="shared" si="11"/>
        <v/>
      </c>
      <c r="K86" s="6" t="str">
        <f>IF(C86="","",[1]Лист1!D87+[1]Лист1!D85)</f>
        <v/>
      </c>
      <c r="L86" s="7" t="str">
        <f>IF(C86="","",IF(ROUND(VLOOKUP($C86&amp;"система газоснабжения",[1]Лист1!$C$5:$H$9260,6,FALSE),2)&gt;K86,K86,ROUND(VLOOKUP($C86&amp;"система газоснабжения",[1]Лист1!$C$5:$H$9260,6,FALSE),2)))</f>
        <v/>
      </c>
      <c r="M86" s="7" t="str">
        <f t="shared" si="12"/>
        <v/>
      </c>
      <c r="N86" s="7" t="str">
        <f t="shared" si="13"/>
        <v/>
      </c>
      <c r="O86" s="7" t="str">
        <f t="shared" si="14"/>
        <v/>
      </c>
      <c r="P86" s="7" t="str">
        <f>IF(C86="","",ROUND(IF(K86=L86,0,IF(VLOOKUP($C86&amp;"система теплоснабжения",[1]Лист1!$C$5:$H$9260,6,FALSE)+L86&gt;K86,K86-L86,VLOOKUP($C86&amp;"система теплоснабжения",[1]Лист1!$C$5:$H$9260,6,FALSE))),2))</f>
        <v/>
      </c>
      <c r="Q86" s="8" t="str">
        <f t="shared" si="15"/>
        <v/>
      </c>
      <c r="R86" s="3" t="str">
        <f t="shared" si="16"/>
        <v/>
      </c>
      <c r="S86" s="14"/>
    </row>
    <row r="87" spans="1:19" ht="15.75">
      <c r="A87" s="3" t="str">
        <f t="shared" si="9"/>
        <v/>
      </c>
      <c r="B87" s="3" t="str">
        <f t="shared" ca="1" si="10"/>
        <v/>
      </c>
      <c r="C87" s="4" t="str">
        <f>IF(A87="","",IF((COUNTIF(A$18:A87,"Итог по дому")-$B$14)=0,"",INDEX([1]Лист1!$A$1:$AE$9260,[1]Лист1!B87,6)))</f>
        <v/>
      </c>
      <c r="D87" s="5" t="str">
        <f>IF(A87="","",INDEX([1]Лист1!$A$1:$AE$9260,B87,5))</f>
        <v/>
      </c>
      <c r="E87" s="3" t="str">
        <f>IF(A87="","",VLOOKUP($C87&amp;"лифтовое оборудование",[1]Лист1!$C$5:$H$9260,6,FALSE))</f>
        <v/>
      </c>
      <c r="F87" s="3" t="str">
        <f>IF(A87="","",VLOOKUP($C87&amp;"крыша",[1]Лист1!$C$5:$H$9260,6,FALSE))</f>
        <v/>
      </c>
      <c r="G87" s="3" t="str">
        <f>IF(A87="","",VLOOKUP($C87&amp;"фасад1",[1]Лист1!$C$5:$H$9260,6,FALSE))</f>
        <v/>
      </c>
      <c r="H87" s="3" t="str">
        <f>IF(A87="","",VLOOKUP($C87&amp;"подвал",[1]Лист1!$C$5:$H$9260,6,FALSE))</f>
        <v/>
      </c>
      <c r="I87" s="3" t="str">
        <f>IF(A87="","",VLOOKUP($C87&amp;"лифтовое оборудование1",[1]Лист1!$C$5:$H$9260,6,FALSE))</f>
        <v/>
      </c>
      <c r="J87" s="3" t="str">
        <f t="shared" si="11"/>
        <v/>
      </c>
      <c r="K87" s="6" t="str">
        <f>IF(C87="","",[1]Лист1!D88+[1]Лист1!D86)</f>
        <v/>
      </c>
      <c r="L87" s="7" t="str">
        <f>IF(C87="","",IF(ROUND(VLOOKUP($C87&amp;"система газоснабжения",[1]Лист1!$C$5:$H$9260,6,FALSE),2)&gt;K87,K87,ROUND(VLOOKUP($C87&amp;"система газоснабжения",[1]Лист1!$C$5:$H$9260,6,FALSE),2)))</f>
        <v/>
      </c>
      <c r="M87" s="7" t="str">
        <f t="shared" si="12"/>
        <v/>
      </c>
      <c r="N87" s="7" t="str">
        <f t="shared" si="13"/>
        <v/>
      </c>
      <c r="O87" s="7" t="str">
        <f t="shared" si="14"/>
        <v/>
      </c>
      <c r="P87" s="7" t="str">
        <f>IF(C87="","",ROUND(IF(K87=L87,0,IF(VLOOKUP($C87&amp;"система теплоснабжения",[1]Лист1!$C$5:$H$9260,6,FALSE)+L87&gt;K87,K87-L87,VLOOKUP($C87&amp;"система теплоснабжения",[1]Лист1!$C$5:$H$9260,6,FALSE))),2))</f>
        <v/>
      </c>
      <c r="Q87" s="8" t="str">
        <f t="shared" si="15"/>
        <v/>
      </c>
      <c r="R87" s="3" t="str">
        <f t="shared" si="16"/>
        <v/>
      </c>
      <c r="S87" s="14"/>
    </row>
    <row r="88" spans="1:19" ht="15.75">
      <c r="A88" s="3" t="str">
        <f t="shared" si="9"/>
        <v/>
      </c>
      <c r="B88" s="3" t="str">
        <f t="shared" ca="1" si="10"/>
        <v/>
      </c>
      <c r="C88" s="4" t="str">
        <f>IF(A88="","",IF((COUNTIF(A$18:A88,"Итог по дому")-$B$14)=0,"",INDEX([1]Лист1!$A$1:$AE$9260,[1]Лист1!B88,6)))</f>
        <v/>
      </c>
      <c r="D88" s="5" t="str">
        <f>IF(A88="","",INDEX([1]Лист1!$A$1:$AE$9260,B88,5))</f>
        <v/>
      </c>
      <c r="E88" s="3" t="str">
        <f>IF(A88="","",VLOOKUP($C88&amp;"лифтовое оборудование",[1]Лист1!$C$5:$H$9260,6,FALSE))</f>
        <v/>
      </c>
      <c r="F88" s="3" t="str">
        <f>IF(A88="","",VLOOKUP($C88&amp;"крыша",[1]Лист1!$C$5:$H$9260,6,FALSE))</f>
        <v/>
      </c>
      <c r="G88" s="3" t="str">
        <f>IF(A88="","",VLOOKUP($C88&amp;"фасад1",[1]Лист1!$C$5:$H$9260,6,FALSE))</f>
        <v/>
      </c>
      <c r="H88" s="3" t="str">
        <f>IF(A88="","",VLOOKUP($C88&amp;"подвал",[1]Лист1!$C$5:$H$9260,6,FALSE))</f>
        <v/>
      </c>
      <c r="I88" s="3" t="str">
        <f>IF(A88="","",VLOOKUP($C88&amp;"лифтовое оборудование1",[1]Лист1!$C$5:$H$9260,6,FALSE))</f>
        <v/>
      </c>
      <c r="J88" s="3" t="str">
        <f t="shared" si="11"/>
        <v/>
      </c>
      <c r="K88" s="6" t="str">
        <f>IF(C88="","",[1]Лист1!D89+[1]Лист1!D87)</f>
        <v/>
      </c>
      <c r="L88" s="7" t="str">
        <f>IF(C88="","",IF(ROUND(VLOOKUP($C88&amp;"система газоснабжения",[1]Лист1!$C$5:$H$9260,6,FALSE),2)&gt;K88,K88,ROUND(VLOOKUP($C88&amp;"система газоснабжения",[1]Лист1!$C$5:$H$9260,6,FALSE),2)))</f>
        <v/>
      </c>
      <c r="M88" s="7" t="str">
        <f t="shared" si="12"/>
        <v/>
      </c>
      <c r="N88" s="7" t="str">
        <f t="shared" si="13"/>
        <v/>
      </c>
      <c r="O88" s="7" t="str">
        <f t="shared" si="14"/>
        <v/>
      </c>
      <c r="P88" s="7" t="str">
        <f>IF(C88="","",ROUND(IF(K88=L88,0,IF(VLOOKUP($C88&amp;"система теплоснабжения",[1]Лист1!$C$5:$H$9260,6,FALSE)+L88&gt;K88,K88-L88,VLOOKUP($C88&amp;"система теплоснабжения",[1]Лист1!$C$5:$H$9260,6,FALSE))),2))</f>
        <v/>
      </c>
      <c r="Q88" s="8" t="str">
        <f t="shared" si="15"/>
        <v/>
      </c>
      <c r="R88" s="3" t="str">
        <f t="shared" si="16"/>
        <v/>
      </c>
      <c r="S88" s="14"/>
    </row>
    <row r="89" spans="1:19" ht="15.75">
      <c r="A89" s="3" t="str">
        <f t="shared" si="9"/>
        <v/>
      </c>
      <c r="B89" s="3" t="str">
        <f t="shared" ca="1" si="10"/>
        <v/>
      </c>
      <c r="C89" s="4" t="str">
        <f>IF(A89="","",IF((COUNTIF(A$18:A89,"Итог по дому")-$B$14)=0,"",INDEX([1]Лист1!$A$1:$AE$9260,[1]Лист1!B89,6)))</f>
        <v/>
      </c>
      <c r="D89" s="5" t="str">
        <f>IF(A89="","",INDEX([1]Лист1!$A$1:$AE$9260,B89,5))</f>
        <v/>
      </c>
      <c r="E89" s="3" t="str">
        <f>IF(A89="","",VLOOKUP($C89&amp;"лифтовое оборудование",[1]Лист1!$C$5:$H$9260,6,FALSE))</f>
        <v/>
      </c>
      <c r="F89" s="3" t="str">
        <f>IF(A89="","",VLOOKUP($C89&amp;"крыша",[1]Лист1!$C$5:$H$9260,6,FALSE))</f>
        <v/>
      </c>
      <c r="G89" s="3" t="str">
        <f>IF(A89="","",VLOOKUP($C89&amp;"фасад1",[1]Лист1!$C$5:$H$9260,6,FALSE))</f>
        <v/>
      </c>
      <c r="H89" s="3" t="str">
        <f>IF(A89="","",VLOOKUP($C89&amp;"подвал",[1]Лист1!$C$5:$H$9260,6,FALSE))</f>
        <v/>
      </c>
      <c r="I89" s="3" t="str">
        <f>IF(A89="","",VLOOKUP($C89&amp;"лифтовое оборудование1",[1]Лист1!$C$5:$H$9260,6,FALSE))</f>
        <v/>
      </c>
      <c r="J89" s="3" t="str">
        <f t="shared" si="11"/>
        <v/>
      </c>
      <c r="K89" s="6" t="str">
        <f>IF(C89="","",[1]Лист1!D90+[1]Лист1!D88)</f>
        <v/>
      </c>
      <c r="L89" s="7" t="str">
        <f>IF(C89="","",IF(ROUND(VLOOKUP($C89&amp;"система газоснабжения",[1]Лист1!$C$5:$H$9260,6,FALSE),2)&gt;K89,K89,ROUND(VLOOKUP($C89&amp;"система газоснабжения",[1]Лист1!$C$5:$H$9260,6,FALSE),2)))</f>
        <v/>
      </c>
      <c r="M89" s="7" t="str">
        <f t="shared" si="12"/>
        <v/>
      </c>
      <c r="N89" s="7" t="str">
        <f t="shared" si="13"/>
        <v/>
      </c>
      <c r="O89" s="7" t="str">
        <f t="shared" si="14"/>
        <v/>
      </c>
      <c r="P89" s="7" t="str">
        <f>IF(C89="","",ROUND(IF(K89=L89,0,IF(VLOOKUP($C89&amp;"система теплоснабжения",[1]Лист1!$C$5:$H$9260,6,FALSE)+L89&gt;K89,K89-L89,VLOOKUP($C89&amp;"система теплоснабжения",[1]Лист1!$C$5:$H$9260,6,FALSE))),2))</f>
        <v/>
      </c>
      <c r="Q89" s="8" t="str">
        <f t="shared" si="15"/>
        <v/>
      </c>
      <c r="R89" s="3" t="str">
        <f t="shared" si="16"/>
        <v/>
      </c>
      <c r="S89" s="14"/>
    </row>
    <row r="90" spans="1:19" ht="15.75">
      <c r="A90" s="3" t="str">
        <f t="shared" si="9"/>
        <v/>
      </c>
      <c r="B90" s="3" t="str">
        <f t="shared" ca="1" si="10"/>
        <v/>
      </c>
      <c r="C90" s="4" t="str">
        <f>IF(A90="","",IF((COUNTIF(A$18:A90,"Итог по дому")-$B$14)=0,"",INDEX([1]Лист1!$A$1:$AE$9260,[1]Лист1!B90,6)))</f>
        <v/>
      </c>
      <c r="D90" s="5" t="str">
        <f>IF(A90="","",INDEX([1]Лист1!$A$1:$AE$9260,B90,5))</f>
        <v/>
      </c>
      <c r="E90" s="3" t="str">
        <f>IF(A90="","",VLOOKUP($C90&amp;"лифтовое оборудование",[1]Лист1!$C$5:$H$9260,6,FALSE))</f>
        <v/>
      </c>
      <c r="F90" s="3" t="str">
        <f>IF(A90="","",VLOOKUP($C90&amp;"крыша",[1]Лист1!$C$5:$H$9260,6,FALSE))</f>
        <v/>
      </c>
      <c r="G90" s="3" t="str">
        <f>IF(A90="","",VLOOKUP($C90&amp;"фасад1",[1]Лист1!$C$5:$H$9260,6,FALSE))</f>
        <v/>
      </c>
      <c r="H90" s="3" t="str">
        <f>IF(A90="","",VLOOKUP($C90&amp;"подвал",[1]Лист1!$C$5:$H$9260,6,FALSE))</f>
        <v/>
      </c>
      <c r="I90" s="3" t="str">
        <f>IF(A90="","",VLOOKUP($C90&amp;"лифтовое оборудование1",[1]Лист1!$C$5:$H$9260,6,FALSE))</f>
        <v/>
      </c>
      <c r="J90" s="3" t="str">
        <f t="shared" si="11"/>
        <v/>
      </c>
      <c r="K90" s="6" t="str">
        <f>IF(C90="","",[1]Лист1!D91+[1]Лист1!D89)</f>
        <v/>
      </c>
      <c r="L90" s="7" t="str">
        <f>IF(C90="","",IF(ROUND(VLOOKUP($C90&amp;"система газоснабжения",[1]Лист1!$C$5:$H$9260,6,FALSE),2)&gt;K90,K90,ROUND(VLOOKUP($C90&amp;"система газоснабжения",[1]Лист1!$C$5:$H$9260,6,FALSE),2)))</f>
        <v/>
      </c>
      <c r="M90" s="7" t="str">
        <f t="shared" si="12"/>
        <v/>
      </c>
      <c r="N90" s="7" t="str">
        <f t="shared" si="13"/>
        <v/>
      </c>
      <c r="O90" s="7" t="str">
        <f t="shared" si="14"/>
        <v/>
      </c>
      <c r="P90" s="7" t="str">
        <f>IF(C90="","",ROUND(IF(K90=L90,0,IF(VLOOKUP($C90&amp;"система теплоснабжения",[1]Лист1!$C$5:$H$9260,6,FALSE)+L90&gt;K90,K90-L90,VLOOKUP($C90&amp;"система теплоснабжения",[1]Лист1!$C$5:$H$9260,6,FALSE))),2))</f>
        <v/>
      </c>
      <c r="Q90" s="8" t="str">
        <f t="shared" si="15"/>
        <v/>
      </c>
      <c r="R90" s="3" t="str">
        <f t="shared" si="16"/>
        <v/>
      </c>
      <c r="S90" s="14"/>
    </row>
    <row r="91" spans="1:19" ht="15.75">
      <c r="A91" s="3" t="str">
        <f t="shared" si="9"/>
        <v/>
      </c>
      <c r="B91" s="3" t="str">
        <f t="shared" ca="1" si="10"/>
        <v/>
      </c>
      <c r="C91" s="4" t="str">
        <f>IF(A91="","",IF((COUNTIF(A$18:A91,"Итог по дому")-$B$14)=0,"",INDEX([1]Лист1!$A$1:$AE$9260,[1]Лист1!B91,6)))</f>
        <v/>
      </c>
      <c r="D91" s="5" t="str">
        <f>IF(A91="","",INDEX([1]Лист1!$A$1:$AE$9260,B91,5))</f>
        <v/>
      </c>
      <c r="E91" s="3" t="str">
        <f>IF(A91="","",VLOOKUP($C91&amp;"лифтовое оборудование",[1]Лист1!$C$5:$H$9260,6,FALSE))</f>
        <v/>
      </c>
      <c r="F91" s="3" t="str">
        <f>IF(A91="","",VLOOKUP($C91&amp;"крыша",[1]Лист1!$C$5:$H$9260,6,FALSE))</f>
        <v/>
      </c>
      <c r="G91" s="3" t="str">
        <f>IF(A91="","",VLOOKUP($C91&amp;"фасад1",[1]Лист1!$C$5:$H$9260,6,FALSE))</f>
        <v/>
      </c>
      <c r="H91" s="3" t="str">
        <f>IF(A91="","",VLOOKUP($C91&amp;"подвал",[1]Лист1!$C$5:$H$9260,6,FALSE))</f>
        <v/>
      </c>
      <c r="I91" s="3" t="str">
        <f>IF(A91="","",VLOOKUP($C91&amp;"лифтовое оборудование1",[1]Лист1!$C$5:$H$9260,6,FALSE))</f>
        <v/>
      </c>
      <c r="J91" s="3" t="str">
        <f t="shared" si="11"/>
        <v/>
      </c>
      <c r="K91" s="6" t="str">
        <f>IF(C91="","",[1]Лист1!D92+[1]Лист1!D90)</f>
        <v/>
      </c>
      <c r="L91" s="7" t="str">
        <f>IF(C91="","",IF(ROUND(VLOOKUP($C91&amp;"система газоснабжения",[1]Лист1!$C$5:$H$9260,6,FALSE),2)&gt;K91,K91,ROUND(VLOOKUP($C91&amp;"система газоснабжения",[1]Лист1!$C$5:$H$9260,6,FALSE),2)))</f>
        <v/>
      </c>
      <c r="M91" s="7" t="str">
        <f t="shared" si="12"/>
        <v/>
      </c>
      <c r="N91" s="7" t="str">
        <f t="shared" si="13"/>
        <v/>
      </c>
      <c r="O91" s="7" t="str">
        <f t="shared" si="14"/>
        <v/>
      </c>
      <c r="P91" s="7" t="str">
        <f>IF(C91="","",ROUND(IF(K91=L91,0,IF(VLOOKUP($C91&amp;"система теплоснабжения",[1]Лист1!$C$5:$H$9260,6,FALSE)+L91&gt;K91,K91-L91,VLOOKUP($C91&amp;"система теплоснабжения",[1]Лист1!$C$5:$H$9260,6,FALSE))),2))</f>
        <v/>
      </c>
      <c r="Q91" s="8" t="str">
        <f t="shared" si="15"/>
        <v/>
      </c>
      <c r="R91" s="3" t="str">
        <f t="shared" si="16"/>
        <v/>
      </c>
      <c r="S91" s="14"/>
    </row>
    <row r="92" spans="1:19" ht="15.75">
      <c r="A92" s="3" t="str">
        <f t="shared" si="9"/>
        <v/>
      </c>
      <c r="B92" s="3" t="str">
        <f t="shared" ca="1" si="10"/>
        <v/>
      </c>
      <c r="C92" s="4" t="str">
        <f>IF(A92="","",IF((COUNTIF(A$18:A92,"Итог по дому")-$B$14)=0,"",INDEX([1]Лист1!$A$1:$AE$9260,[1]Лист1!B92,6)))</f>
        <v/>
      </c>
      <c r="D92" s="5" t="str">
        <f>IF(A92="","",INDEX([1]Лист1!$A$1:$AE$9260,B92,5))</f>
        <v/>
      </c>
      <c r="E92" s="3" t="str">
        <f>IF(A92="","",VLOOKUP($C92&amp;"лифтовое оборудование",[1]Лист1!$C$5:$H$9260,6,FALSE))</f>
        <v/>
      </c>
      <c r="F92" s="3" t="str">
        <f>IF(A92="","",VLOOKUP($C92&amp;"крыша",[1]Лист1!$C$5:$H$9260,6,FALSE))</f>
        <v/>
      </c>
      <c r="G92" s="3" t="str">
        <f>IF(A92="","",VLOOKUP($C92&amp;"фасад1",[1]Лист1!$C$5:$H$9260,6,FALSE))</f>
        <v/>
      </c>
      <c r="H92" s="3" t="str">
        <f>IF(A92="","",VLOOKUP($C92&amp;"подвал",[1]Лист1!$C$5:$H$9260,6,FALSE))</f>
        <v/>
      </c>
      <c r="I92" s="3" t="str">
        <f>IF(A92="","",VLOOKUP($C92&amp;"лифтовое оборудование1",[1]Лист1!$C$5:$H$9260,6,FALSE))</f>
        <v/>
      </c>
      <c r="J92" s="3" t="str">
        <f t="shared" si="11"/>
        <v/>
      </c>
      <c r="K92" s="6" t="str">
        <f>IF(C92="","",[1]Лист1!D93+[1]Лист1!D91)</f>
        <v/>
      </c>
      <c r="L92" s="7" t="str">
        <f>IF(C92="","",IF(ROUND(VLOOKUP($C92&amp;"система газоснабжения",[1]Лист1!$C$5:$H$9260,6,FALSE),2)&gt;K92,K92,ROUND(VLOOKUP($C92&amp;"система газоснабжения",[1]Лист1!$C$5:$H$9260,6,FALSE),2)))</f>
        <v/>
      </c>
      <c r="M92" s="7" t="str">
        <f t="shared" si="12"/>
        <v/>
      </c>
      <c r="N92" s="7" t="str">
        <f t="shared" si="13"/>
        <v/>
      </c>
      <c r="O92" s="7" t="str">
        <f t="shared" si="14"/>
        <v/>
      </c>
      <c r="P92" s="7" t="str">
        <f>IF(C92="","",ROUND(IF(K92=L92,0,IF(VLOOKUP($C92&amp;"система теплоснабжения",[1]Лист1!$C$5:$H$9260,6,FALSE)+L92&gt;K92,K92-L92,VLOOKUP($C92&amp;"система теплоснабжения",[1]Лист1!$C$5:$H$9260,6,FALSE))),2))</f>
        <v/>
      </c>
      <c r="Q92" s="8" t="str">
        <f t="shared" si="15"/>
        <v/>
      </c>
      <c r="R92" s="3" t="str">
        <f t="shared" si="16"/>
        <v/>
      </c>
      <c r="S92" s="14"/>
    </row>
    <row r="93" spans="1:19" ht="15.75">
      <c r="A93" s="3" t="str">
        <f t="shared" si="9"/>
        <v/>
      </c>
      <c r="B93" s="3" t="str">
        <f t="shared" ca="1" si="10"/>
        <v/>
      </c>
      <c r="C93" s="4" t="str">
        <f>IF(A93="","",IF((COUNTIF(A$18:A93,"Итог по дому")-$B$14)=0,"",INDEX([1]Лист1!$A$1:$AE$9260,[1]Лист1!B93,6)))</f>
        <v/>
      </c>
      <c r="D93" s="5" t="str">
        <f>IF(A93="","",INDEX([1]Лист1!$A$1:$AE$9260,B93,5))</f>
        <v/>
      </c>
      <c r="E93" s="3" t="str">
        <f>IF(A93="","",VLOOKUP($C93&amp;"лифтовое оборудование",[1]Лист1!$C$5:$H$9260,6,FALSE))</f>
        <v/>
      </c>
      <c r="F93" s="3" t="str">
        <f>IF(A93="","",VLOOKUP($C93&amp;"крыша",[1]Лист1!$C$5:$H$9260,6,FALSE))</f>
        <v/>
      </c>
      <c r="G93" s="3" t="str">
        <f>IF(A93="","",VLOOKUP($C93&amp;"фасад1",[1]Лист1!$C$5:$H$9260,6,FALSE))</f>
        <v/>
      </c>
      <c r="H93" s="3" t="str">
        <f>IF(A93="","",VLOOKUP($C93&amp;"подвал",[1]Лист1!$C$5:$H$9260,6,FALSE))</f>
        <v/>
      </c>
      <c r="I93" s="3" t="str">
        <f>IF(A93="","",VLOOKUP($C93&amp;"лифтовое оборудование1",[1]Лист1!$C$5:$H$9260,6,FALSE))</f>
        <v/>
      </c>
      <c r="J93" s="3" t="str">
        <f t="shared" si="11"/>
        <v/>
      </c>
      <c r="K93" s="6" t="str">
        <f>IF(C93="","",[1]Лист1!D94+[1]Лист1!D92)</f>
        <v/>
      </c>
      <c r="L93" s="7" t="str">
        <f>IF(C93="","",IF(ROUND(VLOOKUP($C93&amp;"система газоснабжения",[1]Лист1!$C$5:$H$9260,6,FALSE),2)&gt;K93,K93,ROUND(VLOOKUP($C93&amp;"система газоснабжения",[1]Лист1!$C$5:$H$9260,6,FALSE),2)))</f>
        <v/>
      </c>
      <c r="M93" s="7" t="str">
        <f t="shared" si="12"/>
        <v/>
      </c>
      <c r="N93" s="7" t="str">
        <f t="shared" si="13"/>
        <v/>
      </c>
      <c r="O93" s="7" t="str">
        <f t="shared" si="14"/>
        <v/>
      </c>
      <c r="P93" s="7" t="str">
        <f>IF(C93="","",ROUND(IF(K93=L93,0,IF(VLOOKUP($C93&amp;"система теплоснабжения",[1]Лист1!$C$5:$H$9260,6,FALSE)+L93&gt;K93,K93-L93,VLOOKUP($C93&amp;"система теплоснабжения",[1]Лист1!$C$5:$H$9260,6,FALSE))),2))</f>
        <v/>
      </c>
      <c r="Q93" s="8" t="str">
        <f t="shared" si="15"/>
        <v/>
      </c>
      <c r="R93" s="3" t="str">
        <f t="shared" si="16"/>
        <v/>
      </c>
      <c r="S93" s="14"/>
    </row>
    <row r="94" spans="1:19" ht="15.75">
      <c r="A94" s="3" t="str">
        <f t="shared" si="9"/>
        <v/>
      </c>
      <c r="B94" s="3" t="str">
        <f t="shared" ca="1" si="10"/>
        <v/>
      </c>
      <c r="C94" s="4" t="str">
        <f>IF(A94="","",IF((COUNTIF(A$18:A94,"Итог по дому")-$B$14)=0,"",INDEX([1]Лист1!$A$1:$AE$9260,[1]Лист1!B94,6)))</f>
        <v/>
      </c>
      <c r="D94" s="5" t="str">
        <f>IF(A94="","",INDEX([1]Лист1!$A$1:$AE$9260,B94,5))</f>
        <v/>
      </c>
      <c r="E94" s="3" t="str">
        <f>IF(A94="","",VLOOKUP($C94&amp;"лифтовое оборудование",[1]Лист1!$C$5:$H$9260,6,FALSE))</f>
        <v/>
      </c>
      <c r="F94" s="3" t="str">
        <f>IF(A94="","",VLOOKUP($C94&amp;"крыша",[1]Лист1!$C$5:$H$9260,6,FALSE))</f>
        <v/>
      </c>
      <c r="G94" s="3" t="str">
        <f>IF(A94="","",VLOOKUP($C94&amp;"фасад1",[1]Лист1!$C$5:$H$9260,6,FALSE))</f>
        <v/>
      </c>
      <c r="H94" s="3" t="str">
        <f>IF(A94="","",VLOOKUP($C94&amp;"подвал",[1]Лист1!$C$5:$H$9260,6,FALSE))</f>
        <v/>
      </c>
      <c r="I94" s="3" t="str">
        <f>IF(A94="","",VLOOKUP($C94&amp;"лифтовое оборудование1",[1]Лист1!$C$5:$H$9260,6,FALSE))</f>
        <v/>
      </c>
      <c r="J94" s="3" t="str">
        <f t="shared" si="11"/>
        <v/>
      </c>
      <c r="K94" s="6" t="str">
        <f>IF(C94="","",[1]Лист1!D95+[1]Лист1!D93)</f>
        <v/>
      </c>
      <c r="L94" s="7" t="str">
        <f>IF(C94="","",IF(ROUND(VLOOKUP($C94&amp;"система газоснабжения",[1]Лист1!$C$5:$H$9260,6,FALSE),2)&gt;K94,K94,ROUND(VLOOKUP($C94&amp;"система газоснабжения",[1]Лист1!$C$5:$H$9260,6,FALSE),2)))</f>
        <v/>
      </c>
      <c r="M94" s="7" t="str">
        <f t="shared" si="12"/>
        <v/>
      </c>
      <c r="N94" s="7" t="str">
        <f t="shared" si="13"/>
        <v/>
      </c>
      <c r="O94" s="7" t="str">
        <f t="shared" si="14"/>
        <v/>
      </c>
      <c r="P94" s="7" t="str">
        <f>IF(C94="","",ROUND(IF(K94=L94,0,IF(VLOOKUP($C94&amp;"система теплоснабжения",[1]Лист1!$C$5:$H$9260,6,FALSE)+L94&gt;K94,K94-L94,VLOOKUP($C94&amp;"система теплоснабжения",[1]Лист1!$C$5:$H$9260,6,FALSE))),2))</f>
        <v/>
      </c>
      <c r="Q94" s="8" t="str">
        <f t="shared" si="15"/>
        <v/>
      </c>
      <c r="R94" s="3" t="str">
        <f t="shared" si="16"/>
        <v/>
      </c>
      <c r="S94" s="14"/>
    </row>
    <row r="95" spans="1:19" ht="15.75">
      <c r="A95" s="3" t="str">
        <f t="shared" si="9"/>
        <v/>
      </c>
      <c r="B95" s="3" t="str">
        <f t="shared" ca="1" si="10"/>
        <v/>
      </c>
      <c r="C95" s="4" t="str">
        <f>IF(A95="","",IF((COUNTIF(A$18:A95,"Итог по дому")-$B$14)=0,"",INDEX([1]Лист1!$A$1:$AE$9260,[1]Лист1!B95,6)))</f>
        <v/>
      </c>
      <c r="D95" s="5" t="str">
        <f>IF(A95="","",INDEX([1]Лист1!$A$1:$AE$9260,B95,5))</f>
        <v/>
      </c>
      <c r="E95" s="3" t="str">
        <f>IF(A95="","",VLOOKUP($C95&amp;"лифтовое оборудование",[1]Лист1!$C$5:$H$9260,6,FALSE))</f>
        <v/>
      </c>
      <c r="F95" s="3" t="str">
        <f>IF(A95="","",VLOOKUP($C95&amp;"крыша",[1]Лист1!$C$5:$H$9260,6,FALSE))</f>
        <v/>
      </c>
      <c r="G95" s="3" t="str">
        <f>IF(A95="","",VLOOKUP($C95&amp;"фасад1",[1]Лист1!$C$5:$H$9260,6,FALSE))</f>
        <v/>
      </c>
      <c r="H95" s="3" t="str">
        <f>IF(A95="","",VLOOKUP($C95&amp;"подвал",[1]Лист1!$C$5:$H$9260,6,FALSE))</f>
        <v/>
      </c>
      <c r="I95" s="3" t="str">
        <f>IF(A95="","",VLOOKUP($C95&amp;"лифтовое оборудование1",[1]Лист1!$C$5:$H$9260,6,FALSE))</f>
        <v/>
      </c>
      <c r="J95" s="3" t="str">
        <f t="shared" si="11"/>
        <v/>
      </c>
      <c r="K95" s="6" t="str">
        <f>IF(C95="","",[1]Лист1!D96+[1]Лист1!D94)</f>
        <v/>
      </c>
      <c r="L95" s="7" t="str">
        <f>IF(C95="","",IF(ROUND(VLOOKUP($C95&amp;"система газоснабжения",[1]Лист1!$C$5:$H$9260,6,FALSE),2)&gt;K95,K95,ROUND(VLOOKUP($C95&amp;"система газоснабжения",[1]Лист1!$C$5:$H$9260,6,FALSE),2)))</f>
        <v/>
      </c>
      <c r="M95" s="7" t="str">
        <f t="shared" si="12"/>
        <v/>
      </c>
      <c r="N95" s="7" t="str">
        <f t="shared" si="13"/>
        <v/>
      </c>
      <c r="O95" s="7" t="str">
        <f t="shared" si="14"/>
        <v/>
      </c>
      <c r="P95" s="7" t="str">
        <f>IF(C95="","",ROUND(IF(K95=L95,0,IF(VLOOKUP($C95&amp;"система теплоснабжения",[1]Лист1!$C$5:$H$9260,6,FALSE)+L95&gt;K95,K95-L95,VLOOKUP($C95&amp;"система теплоснабжения",[1]Лист1!$C$5:$H$9260,6,FALSE))),2))</f>
        <v/>
      </c>
      <c r="Q95" s="8" t="str">
        <f t="shared" si="15"/>
        <v/>
      </c>
      <c r="R95" s="3" t="str">
        <f t="shared" si="16"/>
        <v/>
      </c>
      <c r="S95" s="14"/>
    </row>
    <row r="96" spans="1:19" ht="15.75">
      <c r="A96" s="3" t="str">
        <f t="shared" si="9"/>
        <v/>
      </c>
      <c r="B96" s="3" t="str">
        <f t="shared" ca="1" si="10"/>
        <v/>
      </c>
      <c r="C96" s="4" t="str">
        <f>IF(A96="","",IF((COUNTIF(A$18:A96,"Итог по дому")-$B$14)=0,"",INDEX([1]Лист1!$A$1:$AE$9260,[1]Лист1!B96,6)))</f>
        <v/>
      </c>
      <c r="D96" s="5" t="str">
        <f>IF(A96="","",INDEX([1]Лист1!$A$1:$AE$9260,B96,5))</f>
        <v/>
      </c>
      <c r="E96" s="3" t="str">
        <f>IF(A96="","",VLOOKUP($C96&amp;"лифтовое оборудование",[1]Лист1!$C$5:$H$9260,6,FALSE))</f>
        <v/>
      </c>
      <c r="F96" s="3" t="str">
        <f>IF(A96="","",VLOOKUP($C96&amp;"крыша",[1]Лист1!$C$5:$H$9260,6,FALSE))</f>
        <v/>
      </c>
      <c r="G96" s="3" t="str">
        <f>IF(A96="","",VLOOKUP($C96&amp;"фасад1",[1]Лист1!$C$5:$H$9260,6,FALSE))</f>
        <v/>
      </c>
      <c r="H96" s="3" t="str">
        <f>IF(A96="","",VLOOKUP($C96&amp;"подвал",[1]Лист1!$C$5:$H$9260,6,FALSE))</f>
        <v/>
      </c>
      <c r="I96" s="3" t="str">
        <f>IF(A96="","",VLOOKUP($C96&amp;"лифтовое оборудование1",[1]Лист1!$C$5:$H$9260,6,FALSE))</f>
        <v/>
      </c>
      <c r="J96" s="3" t="str">
        <f t="shared" si="11"/>
        <v/>
      </c>
      <c r="K96" s="6" t="str">
        <f>IF(C96="","",[1]Лист1!D97+[1]Лист1!D95)</f>
        <v/>
      </c>
      <c r="L96" s="7" t="str">
        <f>IF(C96="","",IF(ROUND(VLOOKUP($C96&amp;"система газоснабжения",[1]Лист1!$C$5:$H$9260,6,FALSE),2)&gt;K96,K96,ROUND(VLOOKUP($C96&amp;"система газоснабжения",[1]Лист1!$C$5:$H$9260,6,FALSE),2)))</f>
        <v/>
      </c>
      <c r="M96" s="7" t="str">
        <f t="shared" si="12"/>
        <v/>
      </c>
      <c r="N96" s="7" t="str">
        <f t="shared" si="13"/>
        <v/>
      </c>
      <c r="O96" s="7" t="str">
        <f t="shared" si="14"/>
        <v/>
      </c>
      <c r="P96" s="7" t="str">
        <f>IF(C96="","",ROUND(IF(K96=L96,0,IF(VLOOKUP($C96&amp;"система теплоснабжения",[1]Лист1!$C$5:$H$9260,6,FALSE)+L96&gt;K96,K96-L96,VLOOKUP($C96&amp;"система теплоснабжения",[1]Лист1!$C$5:$H$9260,6,FALSE))),2))</f>
        <v/>
      </c>
      <c r="Q96" s="8" t="str">
        <f t="shared" si="15"/>
        <v/>
      </c>
      <c r="R96" s="3" t="str">
        <f t="shared" si="16"/>
        <v/>
      </c>
      <c r="S96" s="14"/>
    </row>
    <row r="97" spans="1:19" ht="15.75">
      <c r="A97" s="3" t="str">
        <f t="shared" si="9"/>
        <v/>
      </c>
      <c r="B97" s="3" t="str">
        <f t="shared" ca="1" si="10"/>
        <v/>
      </c>
      <c r="C97" s="4" t="str">
        <f>IF(A97="","",IF((COUNTIF(A$18:A97,"Итог по дому")-$B$14)=0,"",INDEX([1]Лист1!$A$1:$AE$9260,[1]Лист1!B97,6)))</f>
        <v/>
      </c>
      <c r="D97" s="5" t="str">
        <f>IF(A97="","",INDEX([1]Лист1!$A$1:$AE$9260,B97,5))</f>
        <v/>
      </c>
      <c r="E97" s="3" t="str">
        <f>IF(A97="","",VLOOKUP($C97&amp;"лифтовое оборудование",[1]Лист1!$C$5:$H$9260,6,FALSE))</f>
        <v/>
      </c>
      <c r="F97" s="3" t="str">
        <f>IF(A97="","",VLOOKUP($C97&amp;"крыша",[1]Лист1!$C$5:$H$9260,6,FALSE))</f>
        <v/>
      </c>
      <c r="G97" s="3" t="str">
        <f>IF(A97="","",VLOOKUP($C97&amp;"фасад1",[1]Лист1!$C$5:$H$9260,6,FALSE))</f>
        <v/>
      </c>
      <c r="H97" s="3" t="str">
        <f>IF(A97="","",VLOOKUP($C97&amp;"подвал",[1]Лист1!$C$5:$H$9260,6,FALSE))</f>
        <v/>
      </c>
      <c r="I97" s="3" t="str">
        <f>IF(A97="","",VLOOKUP($C97&amp;"лифтовое оборудование1",[1]Лист1!$C$5:$H$9260,6,FALSE))</f>
        <v/>
      </c>
      <c r="J97" s="3" t="str">
        <f t="shared" si="11"/>
        <v/>
      </c>
      <c r="K97" s="6" t="str">
        <f>IF(C97="","",[1]Лист1!D98+[1]Лист1!D96)</f>
        <v/>
      </c>
      <c r="L97" s="7" t="str">
        <f>IF(C97="","",IF(ROUND(VLOOKUP($C97&amp;"система газоснабжения",[1]Лист1!$C$5:$H$9260,6,FALSE),2)&gt;K97,K97,ROUND(VLOOKUP($C97&amp;"система газоснабжения",[1]Лист1!$C$5:$H$9260,6,FALSE),2)))</f>
        <v/>
      </c>
      <c r="M97" s="7" t="str">
        <f t="shared" si="12"/>
        <v/>
      </c>
      <c r="N97" s="7" t="str">
        <f t="shared" si="13"/>
        <v/>
      </c>
      <c r="O97" s="7" t="str">
        <f t="shared" si="14"/>
        <v/>
      </c>
      <c r="P97" s="7" t="str">
        <f>IF(C97="","",ROUND(IF(K97=L97,0,IF(VLOOKUP($C97&amp;"система теплоснабжения",[1]Лист1!$C$5:$H$9260,6,FALSE)+L97&gt;K97,K97-L97,VLOOKUP($C97&amp;"система теплоснабжения",[1]Лист1!$C$5:$H$9260,6,FALSE))),2))</f>
        <v/>
      </c>
      <c r="Q97" s="8" t="str">
        <f t="shared" si="15"/>
        <v/>
      </c>
      <c r="R97" s="3" t="str">
        <f t="shared" si="16"/>
        <v/>
      </c>
      <c r="S97" s="14"/>
    </row>
    <row r="98" spans="1:19" ht="15.75">
      <c r="A98" s="3" t="str">
        <f t="shared" si="9"/>
        <v/>
      </c>
      <c r="B98" s="3" t="str">
        <f t="shared" ca="1" si="10"/>
        <v/>
      </c>
      <c r="C98" s="4" t="str">
        <f>IF(A98="","",IF((COUNTIF(A$18:A98,"Итог по дому")-$B$14)=0,"",INDEX([1]Лист1!$A$1:$AE$9260,[1]Лист1!B98,6)))</f>
        <v/>
      </c>
      <c r="D98" s="5" t="str">
        <f>IF(A98="","",INDEX([1]Лист1!$A$1:$AE$9260,B98,5))</f>
        <v/>
      </c>
      <c r="E98" s="3" t="str">
        <f>IF(A98="","",VLOOKUP($C98&amp;"лифтовое оборудование",[1]Лист1!$C$5:$H$9260,6,FALSE))</f>
        <v/>
      </c>
      <c r="F98" s="3" t="str">
        <f>IF(A98="","",VLOOKUP($C98&amp;"крыша",[1]Лист1!$C$5:$H$9260,6,FALSE))</f>
        <v/>
      </c>
      <c r="G98" s="3" t="str">
        <f>IF(A98="","",VLOOKUP($C98&amp;"фасад1",[1]Лист1!$C$5:$H$9260,6,FALSE))</f>
        <v/>
      </c>
      <c r="H98" s="3" t="str">
        <f>IF(A98="","",VLOOKUP($C98&amp;"подвал",[1]Лист1!$C$5:$H$9260,6,FALSE))</f>
        <v/>
      </c>
      <c r="I98" s="3" t="str">
        <f>IF(A98="","",VLOOKUP($C98&amp;"лифтовое оборудование1",[1]Лист1!$C$5:$H$9260,6,FALSE))</f>
        <v/>
      </c>
      <c r="J98" s="3" t="str">
        <f t="shared" si="11"/>
        <v/>
      </c>
      <c r="K98" s="6" t="str">
        <f>IF(C98="","",[1]Лист1!D99+[1]Лист1!D97)</f>
        <v/>
      </c>
      <c r="L98" s="7" t="str">
        <f>IF(C98="","",IF(ROUND(VLOOKUP($C98&amp;"система газоснабжения",[1]Лист1!$C$5:$H$9260,6,FALSE),2)&gt;K98,K98,ROUND(VLOOKUP($C98&amp;"система газоснабжения",[1]Лист1!$C$5:$H$9260,6,FALSE),2)))</f>
        <v/>
      </c>
      <c r="M98" s="7" t="str">
        <f t="shared" si="12"/>
        <v/>
      </c>
      <c r="N98" s="7" t="str">
        <f t="shared" si="13"/>
        <v/>
      </c>
      <c r="O98" s="7" t="str">
        <f t="shared" si="14"/>
        <v/>
      </c>
      <c r="P98" s="7" t="str">
        <f>IF(C98="","",ROUND(IF(K98=L98,0,IF(VLOOKUP($C98&amp;"система теплоснабжения",[1]Лист1!$C$5:$H$9260,6,FALSE)+L98&gt;K98,K98-L98,VLOOKUP($C98&amp;"система теплоснабжения",[1]Лист1!$C$5:$H$9260,6,FALSE))),2))</f>
        <v/>
      </c>
      <c r="Q98" s="8" t="str">
        <f t="shared" si="15"/>
        <v/>
      </c>
      <c r="R98" s="3" t="str">
        <f t="shared" si="16"/>
        <v/>
      </c>
      <c r="S98" s="14"/>
    </row>
    <row r="99" spans="1:19" ht="15.75">
      <c r="A99" s="3" t="str">
        <f t="shared" si="9"/>
        <v/>
      </c>
      <c r="B99" s="3" t="str">
        <f t="shared" ca="1" si="10"/>
        <v/>
      </c>
      <c r="C99" s="4" t="str">
        <f>IF(A99="","",IF((COUNTIF(A$18:A99,"Итог по дому")-$B$14)=0,"",INDEX([1]Лист1!$A$1:$AE$9260,[1]Лист1!B99,6)))</f>
        <v/>
      </c>
      <c r="D99" s="5" t="str">
        <f>IF(A99="","",INDEX([1]Лист1!$A$1:$AE$9260,B99,5))</f>
        <v/>
      </c>
      <c r="E99" s="3" t="str">
        <f>IF(A99="","",VLOOKUP($C99&amp;"лифтовое оборудование",[1]Лист1!$C$5:$H$9260,6,FALSE))</f>
        <v/>
      </c>
      <c r="F99" s="3" t="str">
        <f>IF(A99="","",VLOOKUP($C99&amp;"крыша",[1]Лист1!$C$5:$H$9260,6,FALSE))</f>
        <v/>
      </c>
      <c r="G99" s="3" t="str">
        <f>IF(A99="","",VLOOKUP($C99&amp;"фасад1",[1]Лист1!$C$5:$H$9260,6,FALSE))</f>
        <v/>
      </c>
      <c r="H99" s="3" t="str">
        <f>IF(A99="","",VLOOKUP($C99&amp;"подвал",[1]Лист1!$C$5:$H$9260,6,FALSE))</f>
        <v/>
      </c>
      <c r="I99" s="3" t="str">
        <f>IF(A99="","",VLOOKUP($C99&amp;"лифтовое оборудование1",[1]Лист1!$C$5:$H$9260,6,FALSE))</f>
        <v/>
      </c>
      <c r="J99" s="3" t="str">
        <f t="shared" si="11"/>
        <v/>
      </c>
      <c r="K99" s="6" t="str">
        <f>IF(C99="","",[1]Лист1!D100+[1]Лист1!D98)</f>
        <v/>
      </c>
      <c r="L99" s="7" t="str">
        <f>IF(C99="","",IF(ROUND(VLOOKUP($C99&amp;"система газоснабжения",[1]Лист1!$C$5:$H$9260,6,FALSE),2)&gt;K99,K99,ROUND(VLOOKUP($C99&amp;"система газоснабжения",[1]Лист1!$C$5:$H$9260,6,FALSE),2)))</f>
        <v/>
      </c>
      <c r="M99" s="7" t="str">
        <f t="shared" si="12"/>
        <v/>
      </c>
      <c r="N99" s="7" t="str">
        <f t="shared" si="13"/>
        <v/>
      </c>
      <c r="O99" s="7" t="str">
        <f t="shared" si="14"/>
        <v/>
      </c>
      <c r="P99" s="7" t="str">
        <f>IF(C99="","",ROUND(IF(K99=L99,0,IF(VLOOKUP($C99&amp;"система теплоснабжения",[1]Лист1!$C$5:$H$9260,6,FALSE)+L99&gt;K99,K99-L99,VLOOKUP($C99&amp;"система теплоснабжения",[1]Лист1!$C$5:$H$9260,6,FALSE))),2))</f>
        <v/>
      </c>
      <c r="Q99" s="8" t="str">
        <f t="shared" si="15"/>
        <v/>
      </c>
      <c r="R99" s="3" t="str">
        <f t="shared" si="16"/>
        <v/>
      </c>
      <c r="S99" s="14"/>
    </row>
    <row r="100" spans="1:19" ht="15.75">
      <c r="A100" s="3" t="str">
        <f t="shared" si="9"/>
        <v/>
      </c>
      <c r="B100" s="3" t="str">
        <f t="shared" ca="1" si="10"/>
        <v/>
      </c>
      <c r="C100" s="4" t="str">
        <f>IF(A100="","",IF((COUNTIF(A$18:A100,"Итог по дому")-$B$14)=0,"",INDEX([1]Лист1!$A$1:$AE$9260,[1]Лист1!B100,6)))</f>
        <v/>
      </c>
      <c r="D100" s="5" t="str">
        <f>IF(A100="","",INDEX([1]Лист1!$A$1:$AE$9260,B100,5))</f>
        <v/>
      </c>
      <c r="E100" s="3" t="str">
        <f>IF(A100="","",VLOOKUP($C100&amp;"лифтовое оборудование",[1]Лист1!$C$5:$H$9260,6,FALSE))</f>
        <v/>
      </c>
      <c r="F100" s="3" t="str">
        <f>IF(A100="","",VLOOKUP($C100&amp;"крыша",[1]Лист1!$C$5:$H$9260,6,FALSE))</f>
        <v/>
      </c>
      <c r="G100" s="3" t="str">
        <f>IF(A100="","",VLOOKUP($C100&amp;"фасад1",[1]Лист1!$C$5:$H$9260,6,FALSE))</f>
        <v/>
      </c>
      <c r="H100" s="3" t="str">
        <f>IF(A100="","",VLOOKUP($C100&amp;"подвал",[1]Лист1!$C$5:$H$9260,6,FALSE))</f>
        <v/>
      </c>
      <c r="I100" s="3" t="str">
        <f>IF(A100="","",VLOOKUP($C100&amp;"лифтовое оборудование1",[1]Лист1!$C$5:$H$9260,6,FALSE))</f>
        <v/>
      </c>
      <c r="J100" s="3" t="str">
        <f t="shared" si="11"/>
        <v/>
      </c>
      <c r="K100" s="6" t="str">
        <f>IF(C100="","",[1]Лист1!D101+[1]Лист1!D99)</f>
        <v/>
      </c>
      <c r="L100" s="7" t="str">
        <f>IF(C100="","",IF(ROUND(VLOOKUP($C100&amp;"система газоснабжения",[1]Лист1!$C$5:$H$9260,6,FALSE),2)&gt;K100,K100,ROUND(VLOOKUP($C100&amp;"система газоснабжения",[1]Лист1!$C$5:$H$9260,6,FALSE),2)))</f>
        <v/>
      </c>
      <c r="M100" s="7" t="str">
        <f t="shared" si="12"/>
        <v/>
      </c>
      <c r="N100" s="7" t="str">
        <f t="shared" si="13"/>
        <v/>
      </c>
      <c r="O100" s="7" t="str">
        <f t="shared" si="14"/>
        <v/>
      </c>
      <c r="P100" s="7" t="str">
        <f>IF(C100="","",ROUND(IF(K100=L100,0,IF(VLOOKUP($C100&amp;"система теплоснабжения",[1]Лист1!$C$5:$H$9260,6,FALSE)+L100&gt;K100,K100-L100,VLOOKUP($C100&amp;"система теплоснабжения",[1]Лист1!$C$5:$H$9260,6,FALSE))),2))</f>
        <v/>
      </c>
      <c r="Q100" s="8" t="str">
        <f t="shared" si="15"/>
        <v/>
      </c>
      <c r="R100" s="3" t="str">
        <f t="shared" si="16"/>
        <v/>
      </c>
      <c r="S100" s="14"/>
    </row>
    <row r="101" spans="1:19" ht="15.75">
      <c r="A101" s="3" t="str">
        <f t="shared" si="9"/>
        <v/>
      </c>
      <c r="B101" s="3" t="str">
        <f t="shared" ca="1" si="10"/>
        <v/>
      </c>
      <c r="C101" s="4" t="str">
        <f>IF(A101="","",IF((COUNTIF(A$18:A101,"Итог по дому")-$B$14)=0,"",INDEX([1]Лист1!$A$1:$AE$9260,[1]Лист1!B101,6)))</f>
        <v/>
      </c>
      <c r="D101" s="5" t="str">
        <f>IF(A101="","",INDEX([1]Лист1!$A$1:$AE$9260,B101,5))</f>
        <v/>
      </c>
      <c r="E101" s="3" t="str">
        <f>IF(A101="","",VLOOKUP($C101&amp;"лифтовое оборудование",[1]Лист1!$C$5:$H$9260,6,FALSE))</f>
        <v/>
      </c>
      <c r="F101" s="3" t="str">
        <f>IF(A101="","",VLOOKUP($C101&amp;"крыша",[1]Лист1!$C$5:$H$9260,6,FALSE))</f>
        <v/>
      </c>
      <c r="G101" s="3" t="str">
        <f>IF(A101="","",VLOOKUP($C101&amp;"фасад1",[1]Лист1!$C$5:$H$9260,6,FALSE))</f>
        <v/>
      </c>
      <c r="H101" s="3" t="str">
        <f>IF(A101="","",VLOOKUP($C101&amp;"подвал",[1]Лист1!$C$5:$H$9260,6,FALSE))</f>
        <v/>
      </c>
      <c r="I101" s="3" t="str">
        <f>IF(A101="","",VLOOKUP($C101&amp;"лифтовое оборудование1",[1]Лист1!$C$5:$H$9260,6,FALSE))</f>
        <v/>
      </c>
      <c r="J101" s="3" t="str">
        <f t="shared" si="11"/>
        <v/>
      </c>
      <c r="K101" s="6" t="str">
        <f>IF(C101="","",[1]Лист1!D102+[1]Лист1!D100)</f>
        <v/>
      </c>
      <c r="L101" s="7" t="str">
        <f>IF(C101="","",IF(ROUND(VLOOKUP($C101&amp;"система газоснабжения",[1]Лист1!$C$5:$H$9260,6,FALSE),2)&gt;K101,K101,ROUND(VLOOKUP($C101&amp;"система газоснабжения",[1]Лист1!$C$5:$H$9260,6,FALSE),2)))</f>
        <v/>
      </c>
      <c r="M101" s="7" t="str">
        <f t="shared" si="12"/>
        <v/>
      </c>
      <c r="N101" s="7" t="str">
        <f t="shared" si="13"/>
        <v/>
      </c>
      <c r="O101" s="7" t="str">
        <f t="shared" si="14"/>
        <v/>
      </c>
      <c r="P101" s="7" t="str">
        <f>IF(C101="","",ROUND(IF(K101=L101,0,IF(VLOOKUP($C101&amp;"система теплоснабжения",[1]Лист1!$C$5:$H$9260,6,FALSE)+L101&gt;K101,K101-L101,VLOOKUP($C101&amp;"система теплоснабжения",[1]Лист1!$C$5:$H$9260,6,FALSE))),2))</f>
        <v/>
      </c>
      <c r="Q101" s="8" t="str">
        <f t="shared" si="15"/>
        <v/>
      </c>
      <c r="R101" s="3" t="str">
        <f t="shared" si="16"/>
        <v/>
      </c>
      <c r="S101" s="14"/>
    </row>
    <row r="102" spans="1:19" ht="15.75">
      <c r="A102" s="3" t="str">
        <f t="shared" si="9"/>
        <v/>
      </c>
      <c r="B102" s="3" t="str">
        <f t="shared" ca="1" si="10"/>
        <v/>
      </c>
      <c r="C102" s="4" t="str">
        <f>IF(A102="","",IF((COUNTIF(A$18:A102,"Итог по дому")-$B$14)=0,"",INDEX([1]Лист1!$A$1:$AE$9260,[1]Лист1!B102,6)))</f>
        <v/>
      </c>
      <c r="D102" s="5" t="str">
        <f>IF(A102="","",INDEX([1]Лист1!$A$1:$AE$9260,B102,5))</f>
        <v/>
      </c>
      <c r="E102" s="3" t="str">
        <f>IF(A102="","",VLOOKUP($C102&amp;"лифтовое оборудование",[1]Лист1!$C$5:$H$9260,6,FALSE))</f>
        <v/>
      </c>
      <c r="F102" s="3" t="str">
        <f>IF(A102="","",VLOOKUP($C102&amp;"крыша",[1]Лист1!$C$5:$H$9260,6,FALSE))</f>
        <v/>
      </c>
      <c r="G102" s="3" t="str">
        <f>IF(A102="","",VLOOKUP($C102&amp;"фасад1",[1]Лист1!$C$5:$H$9260,6,FALSE))</f>
        <v/>
      </c>
      <c r="H102" s="3" t="str">
        <f>IF(A102="","",VLOOKUP($C102&amp;"подвал",[1]Лист1!$C$5:$H$9260,6,FALSE))</f>
        <v/>
      </c>
      <c r="I102" s="3" t="str">
        <f>IF(A102="","",VLOOKUP($C102&amp;"лифтовое оборудование1",[1]Лист1!$C$5:$H$9260,6,FALSE))</f>
        <v/>
      </c>
      <c r="J102" s="3" t="str">
        <f t="shared" si="11"/>
        <v/>
      </c>
      <c r="K102" s="6" t="str">
        <f>IF(C102="","",[1]Лист1!D103+[1]Лист1!D101)</f>
        <v/>
      </c>
      <c r="L102" s="7" t="str">
        <f>IF(C102="","",IF(ROUND(VLOOKUP($C102&amp;"система газоснабжения",[1]Лист1!$C$5:$H$9260,6,FALSE),2)&gt;K102,K102,ROUND(VLOOKUP($C102&amp;"система газоснабжения",[1]Лист1!$C$5:$H$9260,6,FALSE),2)))</f>
        <v/>
      </c>
      <c r="M102" s="7" t="str">
        <f t="shared" si="12"/>
        <v/>
      </c>
      <c r="N102" s="7" t="str">
        <f t="shared" si="13"/>
        <v/>
      </c>
      <c r="O102" s="7" t="str">
        <f t="shared" si="14"/>
        <v/>
      </c>
      <c r="P102" s="7" t="str">
        <f>IF(C102="","",ROUND(IF(K102=L102,0,IF(VLOOKUP($C102&amp;"система теплоснабжения",[1]Лист1!$C$5:$H$9260,6,FALSE)+L102&gt;K102,K102-L102,VLOOKUP($C102&amp;"система теплоснабжения",[1]Лист1!$C$5:$H$9260,6,FALSE))),2))</f>
        <v/>
      </c>
      <c r="Q102" s="8" t="str">
        <f t="shared" si="15"/>
        <v/>
      </c>
      <c r="R102" s="3" t="str">
        <f t="shared" si="16"/>
        <v/>
      </c>
      <c r="S102" s="14"/>
    </row>
    <row r="103" spans="1:19" ht="15.75">
      <c r="A103" s="3" t="str">
        <f t="shared" si="9"/>
        <v/>
      </c>
      <c r="B103" s="3" t="str">
        <f t="shared" ca="1" si="10"/>
        <v/>
      </c>
      <c r="C103" s="4" t="str">
        <f>IF(A103="","",IF((COUNTIF(A$18:A103,"Итог по дому")-$B$14)=0,"",INDEX([1]Лист1!$A$1:$AE$9260,[1]Лист1!B103,6)))</f>
        <v/>
      </c>
      <c r="D103" s="5" t="str">
        <f>IF(A103="","",INDEX([1]Лист1!$A$1:$AE$9260,B103,5))</f>
        <v/>
      </c>
      <c r="E103" s="3" t="str">
        <f>IF(A103="","",VLOOKUP($C103&amp;"лифтовое оборудование",[1]Лист1!$C$5:$H$9260,6,FALSE))</f>
        <v/>
      </c>
      <c r="F103" s="3" t="str">
        <f>IF(A103="","",VLOOKUP($C103&amp;"крыша",[1]Лист1!$C$5:$H$9260,6,FALSE))</f>
        <v/>
      </c>
      <c r="G103" s="3" t="str">
        <f>IF(A103="","",VLOOKUP($C103&amp;"фасад1",[1]Лист1!$C$5:$H$9260,6,FALSE))</f>
        <v/>
      </c>
      <c r="H103" s="3" t="str">
        <f>IF(A103="","",VLOOKUP($C103&amp;"подвал",[1]Лист1!$C$5:$H$9260,6,FALSE))</f>
        <v/>
      </c>
      <c r="I103" s="3" t="str">
        <f>IF(A103="","",VLOOKUP($C103&amp;"лифтовое оборудование1",[1]Лист1!$C$5:$H$9260,6,FALSE))</f>
        <v/>
      </c>
      <c r="J103" s="3" t="str">
        <f t="shared" si="11"/>
        <v/>
      </c>
      <c r="K103" s="6" t="str">
        <f>IF(C103="","",[1]Лист1!D104+[1]Лист1!D102)</f>
        <v/>
      </c>
      <c r="L103" s="7" t="str">
        <f>IF(C103="","",IF(ROUND(VLOOKUP($C103&amp;"система газоснабжения",[1]Лист1!$C$5:$H$9260,6,FALSE),2)&gt;K103,K103,ROUND(VLOOKUP($C103&amp;"система газоснабжения",[1]Лист1!$C$5:$H$9260,6,FALSE),2)))</f>
        <v/>
      </c>
      <c r="M103" s="7" t="str">
        <f t="shared" si="12"/>
        <v/>
      </c>
      <c r="N103" s="7" t="str">
        <f t="shared" si="13"/>
        <v/>
      </c>
      <c r="O103" s="7" t="str">
        <f t="shared" si="14"/>
        <v/>
      </c>
      <c r="P103" s="7" t="str">
        <f>IF(C103="","",ROUND(IF(K103=L103,0,IF(VLOOKUP($C103&amp;"система теплоснабжения",[1]Лист1!$C$5:$H$9260,6,FALSE)+L103&gt;K103,K103-L103,VLOOKUP($C103&amp;"система теплоснабжения",[1]Лист1!$C$5:$H$9260,6,FALSE))),2))</f>
        <v/>
      </c>
      <c r="Q103" s="8" t="str">
        <f t="shared" si="15"/>
        <v/>
      </c>
      <c r="R103" s="3" t="str">
        <f t="shared" si="16"/>
        <v/>
      </c>
      <c r="S103" s="14"/>
    </row>
    <row r="104" spans="1:19" ht="15.75">
      <c r="A104" s="3" t="str">
        <f t="shared" si="9"/>
        <v/>
      </c>
      <c r="B104" s="3" t="str">
        <f t="shared" ca="1" si="10"/>
        <v/>
      </c>
      <c r="C104" s="4" t="str">
        <f>IF(A104="","",IF((COUNTIF(A$18:A104,"Итог по дому")-$B$14)=0,"",INDEX([1]Лист1!$A$1:$AE$9260,[1]Лист1!B104,6)))</f>
        <v/>
      </c>
      <c r="D104" s="5" t="str">
        <f>IF(A104="","",INDEX([1]Лист1!$A$1:$AE$9260,B104,5))</f>
        <v/>
      </c>
      <c r="E104" s="3" t="str">
        <f>IF(A104="","",VLOOKUP($C104&amp;"лифтовое оборудование",[1]Лист1!$C$5:$H$9260,6,FALSE))</f>
        <v/>
      </c>
      <c r="F104" s="3" t="str">
        <f>IF(A104="","",VLOOKUP($C104&amp;"крыша",[1]Лист1!$C$5:$H$9260,6,FALSE))</f>
        <v/>
      </c>
      <c r="G104" s="3" t="str">
        <f>IF(A104="","",VLOOKUP($C104&amp;"фасад1",[1]Лист1!$C$5:$H$9260,6,FALSE))</f>
        <v/>
      </c>
      <c r="H104" s="3" t="str">
        <f>IF(A104="","",VLOOKUP($C104&amp;"подвал",[1]Лист1!$C$5:$H$9260,6,FALSE))</f>
        <v/>
      </c>
      <c r="I104" s="3" t="str">
        <f>IF(A104="","",VLOOKUP($C104&amp;"лифтовое оборудование1",[1]Лист1!$C$5:$H$9260,6,FALSE))</f>
        <v/>
      </c>
      <c r="J104" s="3" t="str">
        <f t="shared" si="11"/>
        <v/>
      </c>
      <c r="K104" s="6" t="str">
        <f>IF(C104="","",[1]Лист1!D105+[1]Лист1!D103)</f>
        <v/>
      </c>
      <c r="L104" s="7" t="str">
        <f>IF(C104="","",IF(ROUND(VLOOKUP($C104&amp;"система газоснабжения",[1]Лист1!$C$5:$H$9260,6,FALSE),2)&gt;K104,K104,ROUND(VLOOKUP($C104&amp;"система газоснабжения",[1]Лист1!$C$5:$H$9260,6,FALSE),2)))</f>
        <v/>
      </c>
      <c r="M104" s="7" t="str">
        <f t="shared" si="12"/>
        <v/>
      </c>
      <c r="N104" s="7" t="str">
        <f t="shared" si="13"/>
        <v/>
      </c>
      <c r="O104" s="7" t="str">
        <f t="shared" si="14"/>
        <v/>
      </c>
      <c r="P104" s="7" t="str">
        <f>IF(C104="","",ROUND(IF(K104=L104,0,IF(VLOOKUP($C104&amp;"система теплоснабжения",[1]Лист1!$C$5:$H$9260,6,FALSE)+L104&gt;K104,K104-L104,VLOOKUP($C104&amp;"система теплоснабжения",[1]Лист1!$C$5:$H$9260,6,FALSE))),2))</f>
        <v/>
      </c>
      <c r="Q104" s="8" t="str">
        <f t="shared" si="15"/>
        <v/>
      </c>
      <c r="R104" s="3" t="str">
        <f t="shared" si="16"/>
        <v/>
      </c>
      <c r="S104" s="14"/>
    </row>
    <row r="105" spans="1:19" ht="15.75">
      <c r="A105" s="3" t="str">
        <f t="shared" si="9"/>
        <v/>
      </c>
      <c r="B105" s="3" t="str">
        <f t="shared" ca="1" si="10"/>
        <v/>
      </c>
      <c r="C105" s="4" t="str">
        <f>IF(A105="","",IF((COUNTIF(A$18:A105,"Итог по дому")-$B$14)=0,"",INDEX([1]Лист1!$A$1:$AE$9260,[1]Лист1!B105,6)))</f>
        <v/>
      </c>
      <c r="D105" s="5" t="str">
        <f>IF(A105="","",INDEX([1]Лист1!$A$1:$AE$9260,B105,5))</f>
        <v/>
      </c>
      <c r="E105" s="3" t="str">
        <f>IF(A105="","",VLOOKUP($C105&amp;"лифтовое оборудование",[1]Лист1!$C$5:$H$9260,6,FALSE))</f>
        <v/>
      </c>
      <c r="F105" s="3" t="str">
        <f>IF(A105="","",VLOOKUP($C105&amp;"крыша",[1]Лист1!$C$5:$H$9260,6,FALSE))</f>
        <v/>
      </c>
      <c r="G105" s="3" t="str">
        <f>IF(A105="","",VLOOKUP($C105&amp;"фасад1",[1]Лист1!$C$5:$H$9260,6,FALSE))</f>
        <v/>
      </c>
      <c r="H105" s="3" t="str">
        <f>IF(A105="","",VLOOKUP($C105&amp;"подвал",[1]Лист1!$C$5:$H$9260,6,FALSE))</f>
        <v/>
      </c>
      <c r="I105" s="3" t="str">
        <f>IF(A105="","",VLOOKUP($C105&amp;"лифтовое оборудование1",[1]Лист1!$C$5:$H$9260,6,FALSE))</f>
        <v/>
      </c>
      <c r="J105" s="3" t="str">
        <f t="shared" si="11"/>
        <v/>
      </c>
      <c r="K105" s="6" t="str">
        <f>IF(C105="","",[1]Лист1!D106+[1]Лист1!D104)</f>
        <v/>
      </c>
      <c r="L105" s="7" t="str">
        <f>IF(C105="","",IF(ROUND(VLOOKUP($C105&amp;"система газоснабжения",[1]Лист1!$C$5:$H$9260,6,FALSE),2)&gt;K105,K105,ROUND(VLOOKUP($C105&amp;"система газоснабжения",[1]Лист1!$C$5:$H$9260,6,FALSE),2)))</f>
        <v/>
      </c>
      <c r="M105" s="7" t="str">
        <f t="shared" si="12"/>
        <v/>
      </c>
      <c r="N105" s="7" t="str">
        <f t="shared" si="13"/>
        <v/>
      </c>
      <c r="O105" s="7" t="str">
        <f t="shared" si="14"/>
        <v/>
      </c>
      <c r="P105" s="7" t="str">
        <f>IF(C105="","",ROUND(IF(K105=L105,0,IF(VLOOKUP($C105&amp;"система теплоснабжения",[1]Лист1!$C$5:$H$9260,6,FALSE)+L105&gt;K105,K105-L105,VLOOKUP($C105&amp;"система теплоснабжения",[1]Лист1!$C$5:$H$9260,6,FALSE))),2))</f>
        <v/>
      </c>
      <c r="Q105" s="8" t="str">
        <f t="shared" si="15"/>
        <v/>
      </c>
      <c r="R105" s="3" t="str">
        <f t="shared" si="16"/>
        <v/>
      </c>
      <c r="S105" s="14"/>
    </row>
    <row r="106" spans="1:19" ht="15.75">
      <c r="A106" s="3" t="str">
        <f t="shared" si="9"/>
        <v/>
      </c>
      <c r="B106" s="3" t="str">
        <f t="shared" ca="1" si="10"/>
        <v/>
      </c>
      <c r="C106" s="4" t="str">
        <f>IF(A106="","",IF((COUNTIF(A$18:A106,"Итог по дому")-$B$14)=0,"",INDEX([1]Лист1!$A$1:$AE$9260,[1]Лист1!B106,6)))</f>
        <v/>
      </c>
      <c r="D106" s="5" t="str">
        <f>IF(A106="","",INDEX([1]Лист1!$A$1:$AE$9260,B106,5))</f>
        <v/>
      </c>
      <c r="E106" s="3" t="str">
        <f>IF(A106="","",VLOOKUP($C106&amp;"лифтовое оборудование",[1]Лист1!$C$5:$H$9260,6,FALSE))</f>
        <v/>
      </c>
      <c r="F106" s="3" t="str">
        <f>IF(A106="","",VLOOKUP($C106&amp;"крыша",[1]Лист1!$C$5:$H$9260,6,FALSE))</f>
        <v/>
      </c>
      <c r="G106" s="3" t="str">
        <f>IF(A106="","",VLOOKUP($C106&amp;"фасад1",[1]Лист1!$C$5:$H$9260,6,FALSE))</f>
        <v/>
      </c>
      <c r="H106" s="3" t="str">
        <f>IF(A106="","",VLOOKUP($C106&amp;"подвал",[1]Лист1!$C$5:$H$9260,6,FALSE))</f>
        <v/>
      </c>
      <c r="I106" s="3" t="str">
        <f>IF(A106="","",VLOOKUP($C106&amp;"лифтовое оборудование1",[1]Лист1!$C$5:$H$9260,6,FALSE))</f>
        <v/>
      </c>
      <c r="J106" s="3" t="str">
        <f t="shared" si="11"/>
        <v/>
      </c>
      <c r="K106" s="6" t="str">
        <f>IF(C106="","",[1]Лист1!D107+[1]Лист1!D105)</f>
        <v/>
      </c>
      <c r="L106" s="7" t="str">
        <f>IF(C106="","",IF(ROUND(VLOOKUP($C106&amp;"система газоснабжения",[1]Лист1!$C$5:$H$9260,6,FALSE),2)&gt;K106,K106,ROUND(VLOOKUP($C106&amp;"система газоснабжения",[1]Лист1!$C$5:$H$9260,6,FALSE),2)))</f>
        <v/>
      </c>
      <c r="M106" s="7" t="str">
        <f t="shared" si="12"/>
        <v/>
      </c>
      <c r="N106" s="7" t="str">
        <f t="shared" si="13"/>
        <v/>
      </c>
      <c r="O106" s="7" t="str">
        <f t="shared" si="14"/>
        <v/>
      </c>
      <c r="P106" s="7" t="str">
        <f>IF(C106="","",ROUND(IF(K106=L106,0,IF(VLOOKUP($C106&amp;"система теплоснабжения",[1]Лист1!$C$5:$H$9260,6,FALSE)+L106&gt;K106,K106-L106,VLOOKUP($C106&amp;"система теплоснабжения",[1]Лист1!$C$5:$H$9260,6,FALSE))),2))</f>
        <v/>
      </c>
      <c r="Q106" s="8" t="str">
        <f t="shared" si="15"/>
        <v/>
      </c>
      <c r="R106" s="3" t="str">
        <f t="shared" si="16"/>
        <v/>
      </c>
      <c r="S106" s="14"/>
    </row>
    <row r="107" spans="1:19" ht="15.75">
      <c r="A107" s="3" t="str">
        <f t="shared" si="9"/>
        <v/>
      </c>
      <c r="B107" s="3" t="str">
        <f t="shared" ca="1" si="10"/>
        <v/>
      </c>
      <c r="C107" s="4" t="str">
        <f>IF(A107="","",IF((COUNTIF(A$18:A107,"Итог по дому")-$B$14)=0,"",INDEX([1]Лист1!$A$1:$AE$9260,[1]Лист1!B107,6)))</f>
        <v/>
      </c>
      <c r="D107" s="5" t="str">
        <f>IF(A107="","",INDEX([1]Лист1!$A$1:$AE$9260,B107,5))</f>
        <v/>
      </c>
      <c r="E107" s="3" t="str">
        <f>IF(A107="","",VLOOKUP($C107&amp;"лифтовое оборудование",[1]Лист1!$C$5:$H$9260,6,FALSE))</f>
        <v/>
      </c>
      <c r="F107" s="3" t="str">
        <f>IF(A107="","",VLOOKUP($C107&amp;"крыша",[1]Лист1!$C$5:$H$9260,6,FALSE))</f>
        <v/>
      </c>
      <c r="G107" s="3" t="str">
        <f>IF(A107="","",VLOOKUP($C107&amp;"фасад1",[1]Лист1!$C$5:$H$9260,6,FALSE))</f>
        <v/>
      </c>
      <c r="H107" s="3" t="str">
        <f>IF(A107="","",VLOOKUP($C107&amp;"подвал",[1]Лист1!$C$5:$H$9260,6,FALSE))</f>
        <v/>
      </c>
      <c r="I107" s="3" t="str">
        <f>IF(A107="","",VLOOKUP($C107&amp;"лифтовое оборудование1",[1]Лист1!$C$5:$H$9260,6,FALSE))</f>
        <v/>
      </c>
      <c r="J107" s="3" t="str">
        <f t="shared" si="11"/>
        <v/>
      </c>
      <c r="K107" s="6" t="str">
        <f>IF(C107="","",[1]Лист1!D108+[1]Лист1!D106)</f>
        <v/>
      </c>
      <c r="L107" s="7" t="str">
        <f>IF(C107="","",IF(ROUND(VLOOKUP($C107&amp;"система газоснабжения",[1]Лист1!$C$5:$H$9260,6,FALSE),2)&gt;K107,K107,ROUND(VLOOKUP($C107&amp;"система газоснабжения",[1]Лист1!$C$5:$H$9260,6,FALSE),2)))</f>
        <v/>
      </c>
      <c r="M107" s="7" t="str">
        <f t="shared" si="12"/>
        <v/>
      </c>
      <c r="N107" s="7" t="str">
        <f t="shared" si="13"/>
        <v/>
      </c>
      <c r="O107" s="7" t="str">
        <f t="shared" si="14"/>
        <v/>
      </c>
      <c r="P107" s="7" t="str">
        <f>IF(C107="","",ROUND(IF(K107=L107,0,IF(VLOOKUP($C107&amp;"система теплоснабжения",[1]Лист1!$C$5:$H$9260,6,FALSE)+L107&gt;K107,K107-L107,VLOOKUP($C107&amp;"система теплоснабжения",[1]Лист1!$C$5:$H$9260,6,FALSE))),2))</f>
        <v/>
      </c>
      <c r="Q107" s="8" t="str">
        <f t="shared" si="15"/>
        <v/>
      </c>
      <c r="R107" s="3" t="str">
        <f t="shared" si="16"/>
        <v/>
      </c>
      <c r="S107" s="14"/>
    </row>
    <row r="108" spans="1:19" ht="15.75">
      <c r="A108" s="3" t="str">
        <f t="shared" si="9"/>
        <v/>
      </c>
      <c r="B108" s="3" t="str">
        <f t="shared" ca="1" si="10"/>
        <v/>
      </c>
      <c r="C108" s="4" t="str">
        <f>IF(A108="","",IF((COUNTIF(A$18:A108,"Итог по дому")-$B$14)=0,"",INDEX([1]Лист1!$A$1:$AE$9260,[1]Лист1!B108,6)))</f>
        <v/>
      </c>
      <c r="D108" s="5" t="str">
        <f>IF(A108="","",INDEX([1]Лист1!$A$1:$AE$9260,B108,5))</f>
        <v/>
      </c>
      <c r="E108" s="3" t="str">
        <f>IF(A108="","",VLOOKUP($C108&amp;"лифтовое оборудование",[1]Лист1!$C$5:$H$9260,6,FALSE))</f>
        <v/>
      </c>
      <c r="F108" s="3" t="str">
        <f>IF(A108="","",VLOOKUP($C108&amp;"крыша",[1]Лист1!$C$5:$H$9260,6,FALSE))</f>
        <v/>
      </c>
      <c r="G108" s="3" t="str">
        <f>IF(A108="","",VLOOKUP($C108&amp;"фасад1",[1]Лист1!$C$5:$H$9260,6,FALSE))</f>
        <v/>
      </c>
      <c r="H108" s="3" t="str">
        <f>IF(A108="","",VLOOKUP($C108&amp;"подвал",[1]Лист1!$C$5:$H$9260,6,FALSE))</f>
        <v/>
      </c>
      <c r="I108" s="3" t="str">
        <f>IF(A108="","",VLOOKUP($C108&amp;"лифтовое оборудование1",[1]Лист1!$C$5:$H$9260,6,FALSE))</f>
        <v/>
      </c>
      <c r="J108" s="3" t="str">
        <f t="shared" si="11"/>
        <v/>
      </c>
      <c r="K108" s="6" t="str">
        <f>IF(C108="","",[1]Лист1!D109+[1]Лист1!D107)</f>
        <v/>
      </c>
      <c r="L108" s="7" t="str">
        <f>IF(C108="","",IF(ROUND(VLOOKUP($C108&amp;"система газоснабжения",[1]Лист1!$C$5:$H$9260,6,FALSE),2)&gt;K108,K108,ROUND(VLOOKUP($C108&amp;"система газоснабжения",[1]Лист1!$C$5:$H$9260,6,FALSE),2)))</f>
        <v/>
      </c>
      <c r="M108" s="7" t="str">
        <f t="shared" si="12"/>
        <v/>
      </c>
      <c r="N108" s="7" t="str">
        <f t="shared" si="13"/>
        <v/>
      </c>
      <c r="O108" s="7" t="str">
        <f t="shared" si="14"/>
        <v/>
      </c>
      <c r="P108" s="7" t="str">
        <f>IF(C108="","",ROUND(IF(K108=L108,0,IF(VLOOKUP($C108&amp;"система теплоснабжения",[1]Лист1!$C$5:$H$9260,6,FALSE)+L108&gt;K108,K108-L108,VLOOKUP($C108&amp;"система теплоснабжения",[1]Лист1!$C$5:$H$9260,6,FALSE))),2))</f>
        <v/>
      </c>
      <c r="Q108" s="8" t="str">
        <f t="shared" si="15"/>
        <v/>
      </c>
      <c r="R108" s="3" t="str">
        <f t="shared" si="16"/>
        <v/>
      </c>
      <c r="S108" s="14"/>
    </row>
    <row r="109" spans="1:19" ht="15.75">
      <c r="A109" s="3" t="str">
        <f t="shared" si="9"/>
        <v/>
      </c>
      <c r="B109" s="3" t="str">
        <f t="shared" ca="1" si="10"/>
        <v/>
      </c>
      <c r="C109" s="4" t="str">
        <f>IF(A109="","",IF((COUNTIF(A$18:A109,"Итог по дому")-$B$14)=0,"",INDEX([1]Лист1!$A$1:$AE$9260,[1]Лист1!B109,6)))</f>
        <v/>
      </c>
      <c r="D109" s="5" t="str">
        <f>IF(A109="","",INDEX([1]Лист1!$A$1:$AE$9260,B109,5))</f>
        <v/>
      </c>
      <c r="E109" s="3" t="str">
        <f>IF(A109="","",VLOOKUP($C109&amp;"лифтовое оборудование",[1]Лист1!$C$5:$H$9260,6,FALSE))</f>
        <v/>
      </c>
      <c r="F109" s="3" t="str">
        <f>IF(A109="","",VLOOKUP($C109&amp;"крыша",[1]Лист1!$C$5:$H$9260,6,FALSE))</f>
        <v/>
      </c>
      <c r="G109" s="3" t="str">
        <f>IF(A109="","",VLOOKUP($C109&amp;"фасад1",[1]Лист1!$C$5:$H$9260,6,FALSE))</f>
        <v/>
      </c>
      <c r="H109" s="3" t="str">
        <f>IF(A109="","",VLOOKUP($C109&amp;"подвал",[1]Лист1!$C$5:$H$9260,6,FALSE))</f>
        <v/>
      </c>
      <c r="I109" s="3" t="str">
        <f>IF(A109="","",VLOOKUP($C109&amp;"лифтовое оборудование1",[1]Лист1!$C$5:$H$9260,6,FALSE))</f>
        <v/>
      </c>
      <c r="J109" s="3" t="str">
        <f t="shared" si="11"/>
        <v/>
      </c>
      <c r="K109" s="6" t="str">
        <f>IF(C109="","",[1]Лист1!D110+[1]Лист1!D108)</f>
        <v/>
      </c>
      <c r="L109" s="7" t="str">
        <f>IF(C109="","",IF(ROUND(VLOOKUP($C109&amp;"система газоснабжения",[1]Лист1!$C$5:$H$9260,6,FALSE),2)&gt;K109,K109,ROUND(VLOOKUP($C109&amp;"система газоснабжения",[1]Лист1!$C$5:$H$9260,6,FALSE),2)))</f>
        <v/>
      </c>
      <c r="M109" s="7" t="str">
        <f t="shared" si="12"/>
        <v/>
      </c>
      <c r="N109" s="7" t="str">
        <f t="shared" si="13"/>
        <v/>
      </c>
      <c r="O109" s="7" t="str">
        <f t="shared" si="14"/>
        <v/>
      </c>
      <c r="P109" s="7" t="str">
        <f>IF(C109="","",ROUND(IF(K109=L109,0,IF(VLOOKUP($C109&amp;"система теплоснабжения",[1]Лист1!$C$5:$H$9260,6,FALSE)+L109&gt;K109,K109-L109,VLOOKUP($C109&amp;"система теплоснабжения",[1]Лист1!$C$5:$H$9260,6,FALSE))),2))</f>
        <v/>
      </c>
      <c r="Q109" s="8" t="str">
        <f t="shared" si="15"/>
        <v/>
      </c>
      <c r="R109" s="3" t="str">
        <f t="shared" si="16"/>
        <v/>
      </c>
      <c r="S109" s="14"/>
    </row>
    <row r="110" spans="1:19" ht="15.75">
      <c r="A110" s="3" t="str">
        <f t="shared" si="9"/>
        <v/>
      </c>
      <c r="B110" s="3" t="str">
        <f t="shared" ca="1" si="10"/>
        <v/>
      </c>
      <c r="C110" s="4" t="str">
        <f>IF(A110="","",IF((COUNTIF(A$18:A110,"Итог по дому")-$B$14)=0,"",INDEX([1]Лист1!$A$1:$AE$9260,[1]Лист1!B110,6)))</f>
        <v/>
      </c>
      <c r="D110" s="5" t="str">
        <f>IF(A110="","",INDEX([1]Лист1!$A$1:$AE$9260,B110,5))</f>
        <v/>
      </c>
      <c r="E110" s="3" t="str">
        <f>IF(A110="","",VLOOKUP($C110&amp;"лифтовое оборудование",[1]Лист1!$C$5:$H$9260,6,FALSE))</f>
        <v/>
      </c>
      <c r="F110" s="3" t="str">
        <f>IF(A110="","",VLOOKUP($C110&amp;"крыша",[1]Лист1!$C$5:$H$9260,6,FALSE))</f>
        <v/>
      </c>
      <c r="G110" s="3" t="str">
        <f>IF(A110="","",VLOOKUP($C110&amp;"фасад1",[1]Лист1!$C$5:$H$9260,6,FALSE))</f>
        <v/>
      </c>
      <c r="H110" s="3" t="str">
        <f>IF(A110="","",VLOOKUP($C110&amp;"подвал",[1]Лист1!$C$5:$H$9260,6,FALSE))</f>
        <v/>
      </c>
      <c r="I110" s="3" t="str">
        <f>IF(A110="","",VLOOKUP($C110&amp;"лифтовое оборудование1",[1]Лист1!$C$5:$H$9260,6,FALSE))</f>
        <v/>
      </c>
      <c r="J110" s="3" t="str">
        <f t="shared" si="11"/>
        <v/>
      </c>
      <c r="K110" s="6" t="str">
        <f>IF(C110="","",[1]Лист1!D111+[1]Лист1!D109)</f>
        <v/>
      </c>
      <c r="L110" s="7" t="str">
        <f>IF(C110="","",IF(ROUND(VLOOKUP($C110&amp;"система газоснабжения",[1]Лист1!$C$5:$H$9260,6,FALSE),2)&gt;K110,K110,ROUND(VLOOKUP($C110&amp;"система газоснабжения",[1]Лист1!$C$5:$H$9260,6,FALSE),2)))</f>
        <v/>
      </c>
      <c r="M110" s="7" t="str">
        <f t="shared" si="12"/>
        <v/>
      </c>
      <c r="N110" s="7" t="str">
        <f t="shared" si="13"/>
        <v/>
      </c>
      <c r="O110" s="7" t="str">
        <f t="shared" si="14"/>
        <v/>
      </c>
      <c r="P110" s="7" t="str">
        <f>IF(C110="","",ROUND(IF(K110=L110,0,IF(VLOOKUP($C110&amp;"система теплоснабжения",[1]Лист1!$C$5:$H$9260,6,FALSE)+L110&gt;K110,K110-L110,VLOOKUP($C110&amp;"система теплоснабжения",[1]Лист1!$C$5:$H$9260,6,FALSE))),2))</f>
        <v/>
      </c>
      <c r="Q110" s="8" t="str">
        <f t="shared" si="15"/>
        <v/>
      </c>
      <c r="R110" s="3" t="str">
        <f t="shared" si="16"/>
        <v/>
      </c>
      <c r="S110" s="14"/>
    </row>
    <row r="111" spans="1:19" ht="15.75">
      <c r="A111" s="3" t="str">
        <f t="shared" si="9"/>
        <v/>
      </c>
      <c r="B111" s="3" t="str">
        <f t="shared" ca="1" si="10"/>
        <v/>
      </c>
      <c r="C111" s="4" t="str">
        <f>IF(A111="","",IF((COUNTIF(A$18:A111,"Итог по дому")-$B$14)=0,"",INDEX([1]Лист1!$A$1:$AE$9260,[1]Лист1!B111,6)))</f>
        <v/>
      </c>
      <c r="D111" s="5" t="str">
        <f>IF(A111="","",INDEX([1]Лист1!$A$1:$AE$9260,B111,5))</f>
        <v/>
      </c>
      <c r="E111" s="3" t="str">
        <f>IF(A111="","",VLOOKUP($C111&amp;"лифтовое оборудование",[1]Лист1!$C$5:$H$9260,6,FALSE))</f>
        <v/>
      </c>
      <c r="F111" s="3" t="str">
        <f>IF(A111="","",VLOOKUP($C111&amp;"крыша",[1]Лист1!$C$5:$H$9260,6,FALSE))</f>
        <v/>
      </c>
      <c r="G111" s="3" t="str">
        <f>IF(A111="","",VLOOKUP($C111&amp;"фасад1",[1]Лист1!$C$5:$H$9260,6,FALSE))</f>
        <v/>
      </c>
      <c r="H111" s="3" t="str">
        <f>IF(A111="","",VLOOKUP($C111&amp;"подвал",[1]Лист1!$C$5:$H$9260,6,FALSE))</f>
        <v/>
      </c>
      <c r="I111" s="3" t="str">
        <f>IF(A111="","",VLOOKUP($C111&amp;"лифтовое оборудование1",[1]Лист1!$C$5:$H$9260,6,FALSE))</f>
        <v/>
      </c>
      <c r="J111" s="3" t="str">
        <f t="shared" si="11"/>
        <v/>
      </c>
      <c r="K111" s="6" t="str">
        <f>IF(C111="","",[1]Лист1!D112+[1]Лист1!D110)</f>
        <v/>
      </c>
      <c r="L111" s="7" t="str">
        <f>IF(C111="","",IF(ROUND(VLOOKUP($C111&amp;"система газоснабжения",[1]Лист1!$C$5:$H$9260,6,FALSE),2)&gt;K111,K111,ROUND(VLOOKUP($C111&amp;"система газоснабжения",[1]Лист1!$C$5:$H$9260,6,FALSE),2)))</f>
        <v/>
      </c>
      <c r="M111" s="7" t="str">
        <f t="shared" si="12"/>
        <v/>
      </c>
      <c r="N111" s="7" t="str">
        <f t="shared" si="13"/>
        <v/>
      </c>
      <c r="O111" s="7" t="str">
        <f t="shared" si="14"/>
        <v/>
      </c>
      <c r="P111" s="7" t="str">
        <f>IF(C111="","",ROUND(IF(K111=L111,0,IF(VLOOKUP($C111&amp;"система теплоснабжения",[1]Лист1!$C$5:$H$9260,6,FALSE)+L111&gt;K111,K111-L111,VLOOKUP($C111&amp;"система теплоснабжения",[1]Лист1!$C$5:$H$9260,6,FALSE))),2))</f>
        <v/>
      </c>
      <c r="Q111" s="8" t="str">
        <f t="shared" si="15"/>
        <v/>
      </c>
      <c r="R111" s="3" t="str">
        <f t="shared" si="16"/>
        <v/>
      </c>
      <c r="S111" s="14"/>
    </row>
    <row r="112" spans="1:19" ht="15.75">
      <c r="A112" s="3" t="str">
        <f t="shared" si="9"/>
        <v/>
      </c>
      <c r="B112" s="3" t="str">
        <f t="shared" ca="1" si="10"/>
        <v/>
      </c>
      <c r="C112" s="4" t="str">
        <f>IF(A112="","",IF((COUNTIF(A$18:A112,"Итог по дому")-$B$14)=0,"",INDEX([1]Лист1!$A$1:$AE$9260,[1]Лист1!B112,6)))</f>
        <v/>
      </c>
      <c r="D112" s="5" t="str">
        <f>IF(A112="","",INDEX([1]Лист1!$A$1:$AE$9260,B112,5))</f>
        <v/>
      </c>
      <c r="E112" s="3" t="str">
        <f>IF(A112="","",VLOOKUP($C112&amp;"лифтовое оборудование",[1]Лист1!$C$5:$H$9260,6,FALSE))</f>
        <v/>
      </c>
      <c r="F112" s="3" t="str">
        <f>IF(A112="","",VLOOKUP($C112&amp;"крыша",[1]Лист1!$C$5:$H$9260,6,FALSE))</f>
        <v/>
      </c>
      <c r="G112" s="3" t="str">
        <f>IF(A112="","",VLOOKUP($C112&amp;"фасад1",[1]Лист1!$C$5:$H$9260,6,FALSE))</f>
        <v/>
      </c>
      <c r="H112" s="3" t="str">
        <f>IF(A112="","",VLOOKUP($C112&amp;"подвал",[1]Лист1!$C$5:$H$9260,6,FALSE))</f>
        <v/>
      </c>
      <c r="I112" s="3" t="str">
        <f>IF(A112="","",VLOOKUP($C112&amp;"лифтовое оборудование1",[1]Лист1!$C$5:$H$9260,6,FALSE))</f>
        <v/>
      </c>
      <c r="J112" s="3" t="str">
        <f t="shared" si="11"/>
        <v/>
      </c>
      <c r="K112" s="6" t="str">
        <f>IF(C112="","",[1]Лист1!D113+[1]Лист1!D111)</f>
        <v/>
      </c>
      <c r="L112" s="7" t="str">
        <f>IF(C112="","",IF(ROUND(VLOOKUP($C112&amp;"система газоснабжения",[1]Лист1!$C$5:$H$9260,6,FALSE),2)&gt;K112,K112,ROUND(VLOOKUP($C112&amp;"система газоснабжения",[1]Лист1!$C$5:$H$9260,6,FALSE),2)))</f>
        <v/>
      </c>
      <c r="M112" s="7" t="str">
        <f t="shared" si="12"/>
        <v/>
      </c>
      <c r="N112" s="7" t="str">
        <f t="shared" si="13"/>
        <v/>
      </c>
      <c r="O112" s="7" t="str">
        <f t="shared" si="14"/>
        <v/>
      </c>
      <c r="P112" s="7" t="str">
        <f>IF(C112="","",ROUND(IF(K112=L112,0,IF(VLOOKUP($C112&amp;"система теплоснабжения",[1]Лист1!$C$5:$H$9260,6,FALSE)+L112&gt;K112,K112-L112,VLOOKUP($C112&amp;"система теплоснабжения",[1]Лист1!$C$5:$H$9260,6,FALSE))),2))</f>
        <v/>
      </c>
      <c r="Q112" s="8" t="str">
        <f t="shared" si="15"/>
        <v/>
      </c>
      <c r="R112" s="3" t="str">
        <f t="shared" si="16"/>
        <v/>
      </c>
      <c r="S112" s="14"/>
    </row>
    <row r="113" spans="1:19" ht="15.75">
      <c r="A113" s="3" t="str">
        <f t="shared" si="9"/>
        <v/>
      </c>
      <c r="B113" s="3" t="str">
        <f t="shared" ca="1" si="10"/>
        <v/>
      </c>
      <c r="C113" s="4" t="str">
        <f>IF(A113="","",IF((COUNTIF(A$18:A113,"Итог по дому")-$B$14)=0,"",INDEX([1]Лист1!$A$1:$AE$9260,[1]Лист1!B113,6)))</f>
        <v/>
      </c>
      <c r="D113" s="5" t="str">
        <f>IF(A113="","",INDEX([1]Лист1!$A$1:$AE$9260,B113,5))</f>
        <v/>
      </c>
      <c r="E113" s="3" t="str">
        <f>IF(A113="","",VLOOKUP($C113&amp;"лифтовое оборудование",[1]Лист1!$C$5:$H$9260,6,FALSE))</f>
        <v/>
      </c>
      <c r="F113" s="3" t="str">
        <f>IF(A113="","",VLOOKUP($C113&amp;"крыша",[1]Лист1!$C$5:$H$9260,6,FALSE))</f>
        <v/>
      </c>
      <c r="G113" s="3" t="str">
        <f>IF(A113="","",VLOOKUP($C113&amp;"фасад1",[1]Лист1!$C$5:$H$9260,6,FALSE))</f>
        <v/>
      </c>
      <c r="H113" s="3" t="str">
        <f>IF(A113="","",VLOOKUP($C113&amp;"подвал",[1]Лист1!$C$5:$H$9260,6,FALSE))</f>
        <v/>
      </c>
      <c r="I113" s="3" t="str">
        <f>IF(A113="","",VLOOKUP($C113&amp;"лифтовое оборудование1",[1]Лист1!$C$5:$H$9260,6,FALSE))</f>
        <v/>
      </c>
      <c r="J113" s="3" t="str">
        <f t="shared" si="11"/>
        <v/>
      </c>
      <c r="K113" s="6" t="str">
        <f>IF(C113="","",[1]Лист1!D114+[1]Лист1!D112)</f>
        <v/>
      </c>
      <c r="L113" s="7" t="str">
        <f>IF(C113="","",IF(ROUND(VLOOKUP($C113&amp;"система газоснабжения",[1]Лист1!$C$5:$H$9260,6,FALSE),2)&gt;K113,K113,ROUND(VLOOKUP($C113&amp;"система газоснабжения",[1]Лист1!$C$5:$H$9260,6,FALSE),2)))</f>
        <v/>
      </c>
      <c r="M113" s="7" t="str">
        <f t="shared" si="12"/>
        <v/>
      </c>
      <c r="N113" s="7" t="str">
        <f t="shared" si="13"/>
        <v/>
      </c>
      <c r="O113" s="7" t="str">
        <f t="shared" si="14"/>
        <v/>
      </c>
      <c r="P113" s="7" t="str">
        <f>IF(C113="","",ROUND(IF(K113=L113,0,IF(VLOOKUP($C113&amp;"система теплоснабжения",[1]Лист1!$C$5:$H$9260,6,FALSE)+L113&gt;K113,K113-L113,VLOOKUP($C113&amp;"система теплоснабжения",[1]Лист1!$C$5:$H$9260,6,FALSE))),2))</f>
        <v/>
      </c>
      <c r="Q113" s="8" t="str">
        <f t="shared" si="15"/>
        <v/>
      </c>
      <c r="R113" s="3" t="str">
        <f t="shared" si="16"/>
        <v/>
      </c>
      <c r="S113" s="14"/>
    </row>
    <row r="114" spans="1:19" ht="15.75">
      <c r="A114" s="3" t="str">
        <f t="shared" si="9"/>
        <v/>
      </c>
      <c r="B114" s="3" t="str">
        <f t="shared" ca="1" si="10"/>
        <v/>
      </c>
      <c r="C114" s="4" t="str">
        <f>IF(A114="","",IF((COUNTIF(A$18:A114,"Итог по дому")-$B$14)=0,"",INDEX([1]Лист1!$A$1:$AE$9260,[1]Лист1!B114,6)))</f>
        <v/>
      </c>
      <c r="D114" s="5" t="str">
        <f>IF(A114="","",INDEX([1]Лист1!$A$1:$AE$9260,B114,5))</f>
        <v/>
      </c>
      <c r="E114" s="3" t="str">
        <f>IF(A114="","",VLOOKUP($C114&amp;"лифтовое оборудование",[1]Лист1!$C$5:$H$9260,6,FALSE))</f>
        <v/>
      </c>
      <c r="F114" s="3" t="str">
        <f>IF(A114="","",VLOOKUP($C114&amp;"крыша",[1]Лист1!$C$5:$H$9260,6,FALSE))</f>
        <v/>
      </c>
      <c r="G114" s="3" t="str">
        <f>IF(A114="","",VLOOKUP($C114&amp;"фасад1",[1]Лист1!$C$5:$H$9260,6,FALSE))</f>
        <v/>
      </c>
      <c r="H114" s="3" t="str">
        <f>IF(A114="","",VLOOKUP($C114&amp;"подвал",[1]Лист1!$C$5:$H$9260,6,FALSE))</f>
        <v/>
      </c>
      <c r="I114" s="3" t="str">
        <f>IF(A114="","",VLOOKUP($C114&amp;"лифтовое оборудование1",[1]Лист1!$C$5:$H$9260,6,FALSE))</f>
        <v/>
      </c>
      <c r="J114" s="3" t="str">
        <f t="shared" si="11"/>
        <v/>
      </c>
      <c r="K114" s="6" t="str">
        <f>IF(C114="","",[1]Лист1!D115+[1]Лист1!D113)</f>
        <v/>
      </c>
      <c r="L114" s="7" t="str">
        <f>IF(C114="","",IF(ROUND(VLOOKUP($C114&amp;"система газоснабжения",[1]Лист1!$C$5:$H$9260,6,FALSE),2)&gt;K114,K114,ROUND(VLOOKUP($C114&amp;"система газоснабжения",[1]Лист1!$C$5:$H$9260,6,FALSE),2)))</f>
        <v/>
      </c>
      <c r="M114" s="7" t="str">
        <f t="shared" si="12"/>
        <v/>
      </c>
      <c r="N114" s="7" t="str">
        <f t="shared" si="13"/>
        <v/>
      </c>
      <c r="O114" s="7" t="str">
        <f t="shared" si="14"/>
        <v/>
      </c>
      <c r="P114" s="7" t="str">
        <f>IF(C114="","",ROUND(IF(K114=L114,0,IF(VLOOKUP($C114&amp;"система теплоснабжения",[1]Лист1!$C$5:$H$9260,6,FALSE)+L114&gt;K114,K114-L114,VLOOKUP($C114&amp;"система теплоснабжения",[1]Лист1!$C$5:$H$9260,6,FALSE))),2))</f>
        <v/>
      </c>
      <c r="Q114" s="8" t="str">
        <f t="shared" si="15"/>
        <v/>
      </c>
      <c r="R114" s="3" t="str">
        <f t="shared" si="16"/>
        <v/>
      </c>
      <c r="S114" s="14"/>
    </row>
    <row r="115" spans="1:19" ht="15.75">
      <c r="A115" s="3" t="str">
        <f t="shared" si="9"/>
        <v/>
      </c>
      <c r="B115" s="3" t="str">
        <f t="shared" ca="1" si="10"/>
        <v/>
      </c>
      <c r="C115" s="4" t="str">
        <f>IF(A115="","",IF((COUNTIF(A$18:A115,"Итог по дому")-$B$14)=0,"",INDEX([1]Лист1!$A$1:$AE$9260,[1]Лист1!B115,6)))</f>
        <v/>
      </c>
      <c r="D115" s="5" t="str">
        <f>IF(A115="","",INDEX([1]Лист1!$A$1:$AE$9260,B115,5))</f>
        <v/>
      </c>
      <c r="E115" s="3" t="str">
        <f>IF(A115="","",VLOOKUP($C115&amp;"лифтовое оборудование",[1]Лист1!$C$5:$H$9260,6,FALSE))</f>
        <v/>
      </c>
      <c r="F115" s="3" t="str">
        <f>IF(A115="","",VLOOKUP($C115&amp;"крыша",[1]Лист1!$C$5:$H$9260,6,FALSE))</f>
        <v/>
      </c>
      <c r="G115" s="3" t="str">
        <f>IF(A115="","",VLOOKUP($C115&amp;"фасад1",[1]Лист1!$C$5:$H$9260,6,FALSE))</f>
        <v/>
      </c>
      <c r="H115" s="3" t="str">
        <f>IF(A115="","",VLOOKUP($C115&amp;"подвал",[1]Лист1!$C$5:$H$9260,6,FALSE))</f>
        <v/>
      </c>
      <c r="I115" s="3" t="str">
        <f>IF(A115="","",VLOOKUP($C115&amp;"лифтовое оборудование1",[1]Лист1!$C$5:$H$9260,6,FALSE))</f>
        <v/>
      </c>
      <c r="J115" s="3" t="str">
        <f t="shared" si="11"/>
        <v/>
      </c>
      <c r="K115" s="6" t="str">
        <f>IF(C115="","",[1]Лист1!D116+[1]Лист1!D114)</f>
        <v/>
      </c>
      <c r="L115" s="7" t="str">
        <f>IF(C115="","",IF(ROUND(VLOOKUP($C115&amp;"система газоснабжения",[1]Лист1!$C$5:$H$9260,6,FALSE),2)&gt;K115,K115,ROUND(VLOOKUP($C115&amp;"система газоснабжения",[1]Лист1!$C$5:$H$9260,6,FALSE),2)))</f>
        <v/>
      </c>
      <c r="M115" s="7" t="str">
        <f t="shared" si="12"/>
        <v/>
      </c>
      <c r="N115" s="7" t="str">
        <f t="shared" si="13"/>
        <v/>
      </c>
      <c r="O115" s="7" t="str">
        <f t="shared" si="14"/>
        <v/>
      </c>
      <c r="P115" s="7" t="str">
        <f>IF(C115="","",ROUND(IF(K115=L115,0,IF(VLOOKUP($C115&amp;"система теплоснабжения",[1]Лист1!$C$5:$H$9260,6,FALSE)+L115&gt;K115,K115-L115,VLOOKUP($C115&amp;"система теплоснабжения",[1]Лист1!$C$5:$H$9260,6,FALSE))),2))</f>
        <v/>
      </c>
      <c r="Q115" s="8" t="str">
        <f t="shared" si="15"/>
        <v/>
      </c>
      <c r="R115" s="3" t="str">
        <f t="shared" si="16"/>
        <v/>
      </c>
      <c r="S115" s="14"/>
    </row>
    <row r="116" spans="1:19" ht="15.75">
      <c r="A116" s="3" t="str">
        <f t="shared" si="9"/>
        <v/>
      </c>
      <c r="B116" s="3" t="str">
        <f t="shared" ca="1" si="10"/>
        <v/>
      </c>
      <c r="C116" s="4" t="str">
        <f>IF(A116="","",IF((COUNTIF(A$18:A116,"Итог по дому")-$B$14)=0,"",INDEX([1]Лист1!$A$1:$AE$9260,[1]Лист1!B116,6)))</f>
        <v/>
      </c>
      <c r="D116" s="5" t="str">
        <f>IF(A116="","",INDEX([1]Лист1!$A$1:$AE$9260,B116,5))</f>
        <v/>
      </c>
      <c r="E116" s="3" t="str">
        <f>IF(A116="","",VLOOKUP($C116&amp;"лифтовое оборудование",[1]Лист1!$C$5:$H$9260,6,FALSE))</f>
        <v/>
      </c>
      <c r="F116" s="3" t="str">
        <f>IF(A116="","",VLOOKUP($C116&amp;"крыша",[1]Лист1!$C$5:$H$9260,6,FALSE))</f>
        <v/>
      </c>
      <c r="G116" s="3" t="str">
        <f>IF(A116="","",VLOOKUP($C116&amp;"фасад1",[1]Лист1!$C$5:$H$9260,6,FALSE))</f>
        <v/>
      </c>
      <c r="H116" s="3" t="str">
        <f>IF(A116="","",VLOOKUP($C116&amp;"подвал",[1]Лист1!$C$5:$H$9260,6,FALSE))</f>
        <v/>
      </c>
      <c r="I116" s="3" t="str">
        <f>IF(A116="","",VLOOKUP($C116&amp;"лифтовое оборудование1",[1]Лист1!$C$5:$H$9260,6,FALSE))</f>
        <v/>
      </c>
      <c r="J116" s="3" t="str">
        <f t="shared" si="11"/>
        <v/>
      </c>
      <c r="K116" s="6" t="str">
        <f>IF(C116="","",[1]Лист1!D117+[1]Лист1!D115)</f>
        <v/>
      </c>
      <c r="L116" s="7" t="str">
        <f>IF(C116="","",IF(ROUND(VLOOKUP($C116&amp;"система газоснабжения",[1]Лист1!$C$5:$H$9260,6,FALSE),2)&gt;K116,K116,ROUND(VLOOKUP($C116&amp;"система газоснабжения",[1]Лист1!$C$5:$H$9260,6,FALSE),2)))</f>
        <v/>
      </c>
      <c r="M116" s="7" t="str">
        <f t="shared" si="12"/>
        <v/>
      </c>
      <c r="N116" s="7" t="str">
        <f t="shared" si="13"/>
        <v/>
      </c>
      <c r="O116" s="7" t="str">
        <f t="shared" si="14"/>
        <v/>
      </c>
      <c r="P116" s="7" t="str">
        <f>IF(C116="","",ROUND(IF(K116=L116,0,IF(VLOOKUP($C116&amp;"система теплоснабжения",[1]Лист1!$C$5:$H$9260,6,FALSE)+L116&gt;K116,K116-L116,VLOOKUP($C116&amp;"система теплоснабжения",[1]Лист1!$C$5:$H$9260,6,FALSE))),2))</f>
        <v/>
      </c>
      <c r="Q116" s="8" t="str">
        <f t="shared" si="15"/>
        <v/>
      </c>
      <c r="R116" s="3" t="str">
        <f t="shared" si="16"/>
        <v/>
      </c>
      <c r="S116" s="14"/>
    </row>
    <row r="117" spans="1:19" ht="15.75">
      <c r="A117" s="3" t="str">
        <f t="shared" si="9"/>
        <v/>
      </c>
      <c r="B117" s="3" t="str">
        <f t="shared" ca="1" si="10"/>
        <v/>
      </c>
      <c r="C117" s="4" t="str">
        <f>IF(A117="","",IF((COUNTIF(A$18:A117,"Итог по дому")-$B$14)=0,"",INDEX([1]Лист1!$A$1:$AE$9260,[1]Лист1!B117,6)))</f>
        <v/>
      </c>
      <c r="D117" s="5" t="str">
        <f>IF(A117="","",INDEX([1]Лист1!$A$1:$AE$9260,B117,5))</f>
        <v/>
      </c>
      <c r="E117" s="3" t="str">
        <f>IF(A117="","",VLOOKUP($C117&amp;"лифтовое оборудование",[1]Лист1!$C$5:$H$9260,6,FALSE))</f>
        <v/>
      </c>
      <c r="F117" s="3" t="str">
        <f>IF(A117="","",VLOOKUP($C117&amp;"крыша",[1]Лист1!$C$5:$H$9260,6,FALSE))</f>
        <v/>
      </c>
      <c r="G117" s="3" t="str">
        <f>IF(A117="","",VLOOKUP($C117&amp;"фасад1",[1]Лист1!$C$5:$H$9260,6,FALSE))</f>
        <v/>
      </c>
      <c r="H117" s="3" t="str">
        <f>IF(A117="","",VLOOKUP($C117&amp;"подвал",[1]Лист1!$C$5:$H$9260,6,FALSE))</f>
        <v/>
      </c>
      <c r="I117" s="3" t="str">
        <f>IF(A117="","",VLOOKUP($C117&amp;"лифтовое оборудование1",[1]Лист1!$C$5:$H$9260,6,FALSE))</f>
        <v/>
      </c>
      <c r="J117" s="3" t="str">
        <f t="shared" si="11"/>
        <v/>
      </c>
      <c r="K117" s="6" t="str">
        <f>IF(C117="","",[1]Лист1!D118+[1]Лист1!D116)</f>
        <v/>
      </c>
      <c r="L117" s="7" t="str">
        <f>IF(C117="","",IF(ROUND(VLOOKUP($C117&amp;"система газоснабжения",[1]Лист1!$C$5:$H$9260,6,FALSE),2)&gt;K117,K117,ROUND(VLOOKUP($C117&amp;"система газоснабжения",[1]Лист1!$C$5:$H$9260,6,FALSE),2)))</f>
        <v/>
      </c>
      <c r="M117" s="7" t="str">
        <f t="shared" si="12"/>
        <v/>
      </c>
      <c r="N117" s="7" t="str">
        <f t="shared" si="13"/>
        <v/>
      </c>
      <c r="O117" s="7" t="str">
        <f t="shared" si="14"/>
        <v/>
      </c>
      <c r="P117" s="7" t="str">
        <f>IF(C117="","",ROUND(IF(K117=L117,0,IF(VLOOKUP($C117&amp;"система теплоснабжения",[1]Лист1!$C$5:$H$9260,6,FALSE)+L117&gt;K117,K117-L117,VLOOKUP($C117&amp;"система теплоснабжения",[1]Лист1!$C$5:$H$9260,6,FALSE))),2))</f>
        <v/>
      </c>
      <c r="Q117" s="8" t="str">
        <f t="shared" si="15"/>
        <v/>
      </c>
      <c r="R117" s="3" t="str">
        <f t="shared" si="16"/>
        <v/>
      </c>
      <c r="S117" s="14"/>
    </row>
    <row r="118" spans="1:19" ht="15.75">
      <c r="A118" s="3" t="str">
        <f t="shared" si="9"/>
        <v/>
      </c>
      <c r="B118" s="3" t="str">
        <f t="shared" ca="1" si="10"/>
        <v/>
      </c>
      <c r="C118" s="4" t="str">
        <f>IF(A118="","",IF((COUNTIF(A$18:A118,"Итог по дому")-$B$14)=0,"",INDEX([1]Лист1!$A$1:$AE$9260,[1]Лист1!B118,6)))</f>
        <v/>
      </c>
      <c r="D118" s="5" t="str">
        <f>IF(A118="","",INDEX([1]Лист1!$A$1:$AE$9260,B118,5))</f>
        <v/>
      </c>
      <c r="E118" s="3" t="str">
        <f>IF(A118="","",VLOOKUP($C118&amp;"лифтовое оборудование",[1]Лист1!$C$5:$H$9260,6,FALSE))</f>
        <v/>
      </c>
      <c r="F118" s="3" t="str">
        <f>IF(A118="","",VLOOKUP($C118&amp;"крыша",[1]Лист1!$C$5:$H$9260,6,FALSE))</f>
        <v/>
      </c>
      <c r="G118" s="3" t="str">
        <f>IF(A118="","",VLOOKUP($C118&amp;"фасад1",[1]Лист1!$C$5:$H$9260,6,FALSE))</f>
        <v/>
      </c>
      <c r="H118" s="3" t="str">
        <f>IF(A118="","",VLOOKUP($C118&amp;"подвал",[1]Лист1!$C$5:$H$9260,6,FALSE))</f>
        <v/>
      </c>
      <c r="I118" s="3" t="str">
        <f>IF(A118="","",VLOOKUP($C118&amp;"лифтовое оборудование1",[1]Лист1!$C$5:$H$9260,6,FALSE))</f>
        <v/>
      </c>
      <c r="J118" s="3" t="str">
        <f t="shared" si="11"/>
        <v/>
      </c>
      <c r="K118" s="6" t="str">
        <f>IF(C118="","",[1]Лист1!D119+[1]Лист1!D117)</f>
        <v/>
      </c>
      <c r="L118" s="7" t="str">
        <f>IF(C118="","",IF(ROUND(VLOOKUP($C118&amp;"система газоснабжения",[1]Лист1!$C$5:$H$9260,6,FALSE),2)&gt;K118,K118,ROUND(VLOOKUP($C118&amp;"система газоснабжения",[1]Лист1!$C$5:$H$9260,6,FALSE),2)))</f>
        <v/>
      </c>
      <c r="M118" s="7" t="str">
        <f t="shared" si="12"/>
        <v/>
      </c>
      <c r="N118" s="7" t="str">
        <f t="shared" si="13"/>
        <v/>
      </c>
      <c r="O118" s="7" t="str">
        <f t="shared" si="14"/>
        <v/>
      </c>
      <c r="P118" s="7" t="str">
        <f>IF(C118="","",ROUND(IF(K118=L118,0,IF(VLOOKUP($C118&amp;"система теплоснабжения",[1]Лист1!$C$5:$H$9260,6,FALSE)+L118&gt;K118,K118-L118,VLOOKUP($C118&amp;"система теплоснабжения",[1]Лист1!$C$5:$H$9260,6,FALSE))),2))</f>
        <v/>
      </c>
      <c r="Q118" s="8" t="str">
        <f t="shared" si="15"/>
        <v/>
      </c>
      <c r="R118" s="3" t="str">
        <f t="shared" si="16"/>
        <v/>
      </c>
      <c r="S118" s="14"/>
    </row>
    <row r="119" spans="1:19" ht="15.75">
      <c r="A119" s="3" t="str">
        <f t="shared" si="9"/>
        <v/>
      </c>
      <c r="B119" s="3" t="str">
        <f t="shared" ca="1" si="10"/>
        <v/>
      </c>
      <c r="C119" s="4" t="str">
        <f>IF(A119="","",IF((COUNTIF(A$18:A119,"Итог по дому")-$B$14)=0,"",INDEX([1]Лист1!$A$1:$AE$9260,[1]Лист1!B119,6)))</f>
        <v/>
      </c>
      <c r="D119" s="5" t="str">
        <f>IF(A119="","",INDEX([1]Лист1!$A$1:$AE$9260,B119,5))</f>
        <v/>
      </c>
      <c r="E119" s="3" t="str">
        <f>IF(A119="","",VLOOKUP($C119&amp;"лифтовое оборудование",[1]Лист1!$C$5:$H$9260,6,FALSE))</f>
        <v/>
      </c>
      <c r="F119" s="3" t="str">
        <f>IF(A119="","",VLOOKUP($C119&amp;"крыша",[1]Лист1!$C$5:$H$9260,6,FALSE))</f>
        <v/>
      </c>
      <c r="G119" s="3" t="str">
        <f>IF(A119="","",VLOOKUP($C119&amp;"фасад1",[1]Лист1!$C$5:$H$9260,6,FALSE))</f>
        <v/>
      </c>
      <c r="H119" s="3" t="str">
        <f>IF(A119="","",VLOOKUP($C119&amp;"подвал",[1]Лист1!$C$5:$H$9260,6,FALSE))</f>
        <v/>
      </c>
      <c r="I119" s="3" t="str">
        <f>IF(A119="","",VLOOKUP($C119&amp;"лифтовое оборудование1",[1]Лист1!$C$5:$H$9260,6,FALSE))</f>
        <v/>
      </c>
      <c r="J119" s="3" t="str">
        <f t="shared" si="11"/>
        <v/>
      </c>
      <c r="K119" s="6" t="str">
        <f>IF(C119="","",[1]Лист1!D120+[1]Лист1!D118)</f>
        <v/>
      </c>
      <c r="L119" s="7" t="str">
        <f>IF(C119="","",IF(ROUND(VLOOKUP($C119&amp;"система газоснабжения",[1]Лист1!$C$5:$H$9260,6,FALSE),2)&gt;K119,K119,ROUND(VLOOKUP($C119&amp;"система газоснабжения",[1]Лист1!$C$5:$H$9260,6,FALSE),2)))</f>
        <v/>
      </c>
      <c r="M119" s="7" t="str">
        <f t="shared" si="12"/>
        <v/>
      </c>
      <c r="N119" s="7" t="str">
        <f t="shared" si="13"/>
        <v/>
      </c>
      <c r="O119" s="7" t="str">
        <f t="shared" si="14"/>
        <v/>
      </c>
      <c r="P119" s="7" t="str">
        <f>IF(C119="","",ROUND(IF(K119=L119,0,IF(VLOOKUP($C119&amp;"система теплоснабжения",[1]Лист1!$C$5:$H$9260,6,FALSE)+L119&gt;K119,K119-L119,VLOOKUP($C119&amp;"система теплоснабжения",[1]Лист1!$C$5:$H$9260,6,FALSE))),2))</f>
        <v/>
      </c>
      <c r="Q119" s="8" t="str">
        <f t="shared" si="15"/>
        <v/>
      </c>
      <c r="R119" s="3" t="str">
        <f t="shared" si="16"/>
        <v/>
      </c>
      <c r="S119" s="14"/>
    </row>
    <row r="120" spans="1:19" ht="15.75">
      <c r="A120" s="3" t="str">
        <f t="shared" si="9"/>
        <v/>
      </c>
      <c r="B120" s="3" t="str">
        <f t="shared" ca="1" si="10"/>
        <v/>
      </c>
      <c r="C120" s="4" t="str">
        <f>IF(A120="","",IF((COUNTIF(A$18:A120,"Итог по дому")-$B$14)=0,"",INDEX([1]Лист1!$A$1:$AE$9260,[1]Лист1!B120,6)))</f>
        <v/>
      </c>
      <c r="D120" s="5" t="str">
        <f>IF(A120="","",INDEX([1]Лист1!$A$1:$AE$9260,B120,5))</f>
        <v/>
      </c>
      <c r="E120" s="3" t="str">
        <f>IF(A120="","",VLOOKUP($C120&amp;"лифтовое оборудование",[1]Лист1!$C$5:$H$9260,6,FALSE))</f>
        <v/>
      </c>
      <c r="F120" s="3" t="str">
        <f>IF(A120="","",VLOOKUP($C120&amp;"крыша",[1]Лист1!$C$5:$H$9260,6,FALSE))</f>
        <v/>
      </c>
      <c r="G120" s="3" t="str">
        <f>IF(A120="","",VLOOKUP($C120&amp;"фасад1",[1]Лист1!$C$5:$H$9260,6,FALSE))</f>
        <v/>
      </c>
      <c r="H120" s="3" t="str">
        <f>IF(A120="","",VLOOKUP($C120&amp;"подвал",[1]Лист1!$C$5:$H$9260,6,FALSE))</f>
        <v/>
      </c>
      <c r="I120" s="3" t="str">
        <f>IF(A120="","",VLOOKUP($C120&amp;"лифтовое оборудование1",[1]Лист1!$C$5:$H$9260,6,FALSE))</f>
        <v/>
      </c>
      <c r="J120" s="3" t="str">
        <f t="shared" si="11"/>
        <v/>
      </c>
      <c r="K120" s="6" t="str">
        <f>IF(C120="","",[1]Лист1!D121+[1]Лист1!D119)</f>
        <v/>
      </c>
      <c r="L120" s="7" t="str">
        <f>IF(C120="","",IF(ROUND(VLOOKUP($C120&amp;"система газоснабжения",[1]Лист1!$C$5:$H$9260,6,FALSE),2)&gt;K120,K120,ROUND(VLOOKUP($C120&amp;"система газоснабжения",[1]Лист1!$C$5:$H$9260,6,FALSE),2)))</f>
        <v/>
      </c>
      <c r="M120" s="7" t="str">
        <f t="shared" si="12"/>
        <v/>
      </c>
      <c r="N120" s="7" t="str">
        <f t="shared" si="13"/>
        <v/>
      </c>
      <c r="O120" s="7" t="str">
        <f t="shared" si="14"/>
        <v/>
      </c>
      <c r="P120" s="7" t="str">
        <f>IF(C120="","",ROUND(IF(K120=L120,0,IF(VLOOKUP($C120&amp;"система теплоснабжения",[1]Лист1!$C$5:$H$9260,6,FALSE)+L120&gt;K120,K120-L120,VLOOKUP($C120&amp;"система теплоснабжения",[1]Лист1!$C$5:$H$9260,6,FALSE))),2))</f>
        <v/>
      </c>
      <c r="Q120" s="8" t="str">
        <f t="shared" si="15"/>
        <v/>
      </c>
      <c r="R120" s="3" t="str">
        <f t="shared" si="16"/>
        <v/>
      </c>
      <c r="S120" s="14"/>
    </row>
    <row r="121" spans="1:19" ht="15.75">
      <c r="A121" s="3" t="str">
        <f t="shared" si="9"/>
        <v/>
      </c>
      <c r="B121" s="3" t="str">
        <f t="shared" ca="1" si="10"/>
        <v/>
      </c>
      <c r="C121" s="4" t="str">
        <f>IF(A121="","",IF((COUNTIF(A$18:A121,"Итог по дому")-$B$14)=0,"",INDEX([1]Лист1!$A$1:$AE$9260,[1]Лист1!B121,6)))</f>
        <v/>
      </c>
      <c r="D121" s="5" t="str">
        <f>IF(A121="","",INDEX([1]Лист1!$A$1:$AE$9260,B121,5))</f>
        <v/>
      </c>
      <c r="E121" s="3" t="str">
        <f>IF(A121="","",VLOOKUP($C121&amp;"лифтовое оборудование",[1]Лист1!$C$5:$H$9260,6,FALSE))</f>
        <v/>
      </c>
      <c r="F121" s="3" t="str">
        <f>IF(A121="","",VLOOKUP($C121&amp;"крыша",[1]Лист1!$C$5:$H$9260,6,FALSE))</f>
        <v/>
      </c>
      <c r="G121" s="3" t="str">
        <f>IF(A121="","",VLOOKUP($C121&amp;"фасад1",[1]Лист1!$C$5:$H$9260,6,FALSE))</f>
        <v/>
      </c>
      <c r="H121" s="3" t="str">
        <f>IF(A121="","",VLOOKUP($C121&amp;"подвал",[1]Лист1!$C$5:$H$9260,6,FALSE))</f>
        <v/>
      </c>
      <c r="I121" s="3" t="str">
        <f>IF(A121="","",VLOOKUP($C121&amp;"лифтовое оборудование1",[1]Лист1!$C$5:$H$9260,6,FALSE))</f>
        <v/>
      </c>
      <c r="J121" s="3" t="str">
        <f t="shared" si="11"/>
        <v/>
      </c>
      <c r="K121" s="6" t="str">
        <f>IF(C121="","",[1]Лист1!D122+[1]Лист1!D120)</f>
        <v/>
      </c>
      <c r="L121" s="7" t="str">
        <f>IF(C121="","",IF(ROUND(VLOOKUP($C121&amp;"система газоснабжения",[1]Лист1!$C$5:$H$9260,6,FALSE),2)&gt;K121,K121,ROUND(VLOOKUP($C121&amp;"система газоснабжения",[1]Лист1!$C$5:$H$9260,6,FALSE),2)))</f>
        <v/>
      </c>
      <c r="M121" s="7" t="str">
        <f t="shared" si="12"/>
        <v/>
      </c>
      <c r="N121" s="7" t="str">
        <f t="shared" si="13"/>
        <v/>
      </c>
      <c r="O121" s="7" t="str">
        <f t="shared" si="14"/>
        <v/>
      </c>
      <c r="P121" s="7" t="str">
        <f>IF(C121="","",ROUND(IF(K121=L121,0,IF(VLOOKUP($C121&amp;"система теплоснабжения",[1]Лист1!$C$5:$H$9260,6,FALSE)+L121&gt;K121,K121-L121,VLOOKUP($C121&amp;"система теплоснабжения",[1]Лист1!$C$5:$H$9260,6,FALSE))),2))</f>
        <v/>
      </c>
      <c r="Q121" s="8" t="str">
        <f t="shared" si="15"/>
        <v/>
      </c>
      <c r="R121" s="3" t="str">
        <f t="shared" si="16"/>
        <v/>
      </c>
      <c r="S121" s="14"/>
    </row>
    <row r="122" spans="1:19" ht="15.75">
      <c r="A122" s="3" t="str">
        <f t="shared" si="9"/>
        <v/>
      </c>
      <c r="B122" s="3" t="str">
        <f t="shared" ca="1" si="10"/>
        <v/>
      </c>
      <c r="C122" s="4" t="str">
        <f>IF(A122="","",IF((COUNTIF(A$18:A122,"Итог по дому")-$B$14)=0,"",INDEX([1]Лист1!$A$1:$AE$9260,[1]Лист1!B122,6)))</f>
        <v/>
      </c>
      <c r="D122" s="5" t="str">
        <f>IF(A122="","",INDEX([1]Лист1!$A$1:$AE$9260,B122,5))</f>
        <v/>
      </c>
      <c r="E122" s="3" t="str">
        <f>IF(A122="","",VLOOKUP($C122&amp;"лифтовое оборудование",[1]Лист1!$C$5:$H$9260,6,FALSE))</f>
        <v/>
      </c>
      <c r="F122" s="3" t="str">
        <f>IF(A122="","",VLOOKUP($C122&amp;"крыша",[1]Лист1!$C$5:$H$9260,6,FALSE))</f>
        <v/>
      </c>
      <c r="G122" s="3" t="str">
        <f>IF(A122="","",VLOOKUP($C122&amp;"фасад1",[1]Лист1!$C$5:$H$9260,6,FALSE))</f>
        <v/>
      </c>
      <c r="H122" s="3" t="str">
        <f>IF(A122="","",VLOOKUP($C122&amp;"подвал",[1]Лист1!$C$5:$H$9260,6,FALSE))</f>
        <v/>
      </c>
      <c r="I122" s="3" t="str">
        <f>IF(A122="","",VLOOKUP($C122&amp;"лифтовое оборудование1",[1]Лист1!$C$5:$H$9260,6,FALSE))</f>
        <v/>
      </c>
      <c r="J122" s="3" t="str">
        <f t="shared" si="11"/>
        <v/>
      </c>
      <c r="K122" s="6" t="str">
        <f>IF(C122="","",[1]Лист1!D123+[1]Лист1!D121)</f>
        <v/>
      </c>
      <c r="L122" s="7" t="str">
        <f>IF(C122="","",IF(ROUND(VLOOKUP($C122&amp;"система газоснабжения",[1]Лист1!$C$5:$H$9260,6,FALSE),2)&gt;K122,K122,ROUND(VLOOKUP($C122&amp;"система газоснабжения",[1]Лист1!$C$5:$H$9260,6,FALSE),2)))</f>
        <v/>
      </c>
      <c r="M122" s="7" t="str">
        <f t="shared" si="12"/>
        <v/>
      </c>
      <c r="N122" s="7" t="str">
        <f t="shared" si="13"/>
        <v/>
      </c>
      <c r="O122" s="7" t="str">
        <f t="shared" si="14"/>
        <v/>
      </c>
      <c r="P122" s="7" t="str">
        <f>IF(C122="","",ROUND(IF(K122=L122,0,IF(VLOOKUP($C122&amp;"система теплоснабжения",[1]Лист1!$C$5:$H$9260,6,FALSE)+L122&gt;K122,K122-L122,VLOOKUP($C122&amp;"система теплоснабжения",[1]Лист1!$C$5:$H$9260,6,FALSE))),2))</f>
        <v/>
      </c>
      <c r="Q122" s="8" t="str">
        <f t="shared" si="15"/>
        <v/>
      </c>
      <c r="R122" s="3" t="str">
        <f t="shared" si="16"/>
        <v/>
      </c>
      <c r="S122" s="14"/>
    </row>
    <row r="123" spans="1:19" ht="15.75">
      <c r="A123" s="3" t="str">
        <f t="shared" si="9"/>
        <v/>
      </c>
      <c r="B123" s="3" t="str">
        <f t="shared" ca="1" si="10"/>
        <v/>
      </c>
      <c r="C123" s="4" t="str">
        <f>IF(A123="","",IF((COUNTIF(A$18:A123,"Итог по дому")-$B$14)=0,"",INDEX([1]Лист1!$A$1:$AE$9260,[1]Лист1!B123,6)))</f>
        <v/>
      </c>
      <c r="D123" s="5" t="str">
        <f>IF(A123="","",INDEX([1]Лист1!$A$1:$AE$9260,B123,5))</f>
        <v/>
      </c>
      <c r="E123" s="3" t="str">
        <f>IF(A123="","",VLOOKUP($C123&amp;"лифтовое оборудование",[1]Лист1!$C$5:$H$9260,6,FALSE))</f>
        <v/>
      </c>
      <c r="F123" s="3" t="str">
        <f>IF(A123="","",VLOOKUP($C123&amp;"крыша",[1]Лист1!$C$5:$H$9260,6,FALSE))</f>
        <v/>
      </c>
      <c r="G123" s="3" t="str">
        <f>IF(A123="","",VLOOKUP($C123&amp;"фасад1",[1]Лист1!$C$5:$H$9260,6,FALSE))</f>
        <v/>
      </c>
      <c r="H123" s="3" t="str">
        <f>IF(A123="","",VLOOKUP($C123&amp;"подвал",[1]Лист1!$C$5:$H$9260,6,FALSE))</f>
        <v/>
      </c>
      <c r="I123" s="3" t="str">
        <f>IF(A123="","",VLOOKUP($C123&amp;"лифтовое оборудование1",[1]Лист1!$C$5:$H$9260,6,FALSE))</f>
        <v/>
      </c>
      <c r="J123" s="3" t="str">
        <f t="shared" si="11"/>
        <v/>
      </c>
      <c r="K123" s="6" t="str">
        <f>IF(C123="","",[1]Лист1!D124+[1]Лист1!D122)</f>
        <v/>
      </c>
      <c r="L123" s="7" t="str">
        <f>IF(C123="","",IF(ROUND(VLOOKUP($C123&amp;"система газоснабжения",[1]Лист1!$C$5:$H$9260,6,FALSE),2)&gt;K123,K123,ROUND(VLOOKUP($C123&amp;"система газоснабжения",[1]Лист1!$C$5:$H$9260,6,FALSE),2)))</f>
        <v/>
      </c>
      <c r="M123" s="7" t="str">
        <f t="shared" si="12"/>
        <v/>
      </c>
      <c r="N123" s="7" t="str">
        <f t="shared" si="13"/>
        <v/>
      </c>
      <c r="O123" s="7" t="str">
        <f t="shared" si="14"/>
        <v/>
      </c>
      <c r="P123" s="7" t="str">
        <f>IF(C123="","",ROUND(IF(K123=L123,0,IF(VLOOKUP($C123&amp;"система теплоснабжения",[1]Лист1!$C$5:$H$9260,6,FALSE)+L123&gt;K123,K123-L123,VLOOKUP($C123&amp;"система теплоснабжения",[1]Лист1!$C$5:$H$9260,6,FALSE))),2))</f>
        <v/>
      </c>
      <c r="Q123" s="8" t="str">
        <f t="shared" si="15"/>
        <v/>
      </c>
      <c r="R123" s="3" t="str">
        <f t="shared" si="16"/>
        <v/>
      </c>
      <c r="S123" s="14"/>
    </row>
    <row r="124" spans="1:19" ht="15.75">
      <c r="A124" s="3" t="str">
        <f t="shared" si="9"/>
        <v/>
      </c>
      <c r="B124" s="3" t="str">
        <f t="shared" ca="1" si="10"/>
        <v/>
      </c>
      <c r="C124" s="4" t="str">
        <f>IF(A124="","",IF((COUNTIF(A$18:A124,"Итог по дому")-$B$14)=0,"",INDEX([1]Лист1!$A$1:$AE$9260,[1]Лист1!B124,6)))</f>
        <v/>
      </c>
      <c r="D124" s="5" t="str">
        <f>IF(A124="","",INDEX([1]Лист1!$A$1:$AE$9260,B124,5))</f>
        <v/>
      </c>
      <c r="E124" s="3" t="str">
        <f>IF(A124="","",VLOOKUP($C124&amp;"лифтовое оборудование",[1]Лист1!$C$5:$H$9260,6,FALSE))</f>
        <v/>
      </c>
      <c r="F124" s="3" t="str">
        <f>IF(A124="","",VLOOKUP($C124&amp;"крыша",[1]Лист1!$C$5:$H$9260,6,FALSE))</f>
        <v/>
      </c>
      <c r="G124" s="3" t="str">
        <f>IF(A124="","",VLOOKUP($C124&amp;"фасад1",[1]Лист1!$C$5:$H$9260,6,FALSE))</f>
        <v/>
      </c>
      <c r="H124" s="3" t="str">
        <f>IF(A124="","",VLOOKUP($C124&amp;"подвал",[1]Лист1!$C$5:$H$9260,6,FALSE))</f>
        <v/>
      </c>
      <c r="I124" s="3" t="str">
        <f>IF(A124="","",VLOOKUP($C124&amp;"лифтовое оборудование1",[1]Лист1!$C$5:$H$9260,6,FALSE))</f>
        <v/>
      </c>
      <c r="J124" s="3" t="str">
        <f t="shared" si="11"/>
        <v/>
      </c>
      <c r="K124" s="6" t="str">
        <f>IF(C124="","",[1]Лист1!D125+[1]Лист1!D123)</f>
        <v/>
      </c>
      <c r="L124" s="7" t="str">
        <f>IF(C124="","",IF(ROUND(VLOOKUP($C124&amp;"система газоснабжения",[1]Лист1!$C$5:$H$9260,6,FALSE),2)&gt;K124,K124,ROUND(VLOOKUP($C124&amp;"система газоснабжения",[1]Лист1!$C$5:$H$9260,6,FALSE),2)))</f>
        <v/>
      </c>
      <c r="M124" s="7" t="str">
        <f t="shared" si="12"/>
        <v/>
      </c>
      <c r="N124" s="7" t="str">
        <f t="shared" si="13"/>
        <v/>
      </c>
      <c r="O124" s="7" t="str">
        <f t="shared" si="14"/>
        <v/>
      </c>
      <c r="P124" s="7" t="str">
        <f>IF(C124="","",ROUND(IF(K124=L124,0,IF(VLOOKUP($C124&amp;"система теплоснабжения",[1]Лист1!$C$5:$H$9260,6,FALSE)+L124&gt;K124,K124-L124,VLOOKUP($C124&amp;"система теплоснабжения",[1]Лист1!$C$5:$H$9260,6,FALSE))),2))</f>
        <v/>
      </c>
      <c r="Q124" s="8" t="str">
        <f t="shared" si="15"/>
        <v/>
      </c>
      <c r="R124" s="3" t="str">
        <f t="shared" si="16"/>
        <v/>
      </c>
      <c r="S124" s="14"/>
    </row>
    <row r="125" spans="1:19" ht="15.75">
      <c r="A125" s="3" t="str">
        <f t="shared" si="9"/>
        <v/>
      </c>
      <c r="B125" s="3" t="str">
        <f t="shared" ca="1" si="10"/>
        <v/>
      </c>
      <c r="C125" s="4" t="str">
        <f>IF(A125="","",IF((COUNTIF(A$18:A125,"Итог по дому")-$B$14)=0,"",INDEX([1]Лист1!$A$1:$AE$9260,[1]Лист1!B125,6)))</f>
        <v/>
      </c>
      <c r="D125" s="5" t="str">
        <f>IF(A125="","",INDEX([1]Лист1!$A$1:$AE$9260,B125,5))</f>
        <v/>
      </c>
      <c r="E125" s="3" t="str">
        <f>IF(A125="","",VLOOKUP($C125&amp;"лифтовое оборудование",[1]Лист1!$C$5:$H$9260,6,FALSE))</f>
        <v/>
      </c>
      <c r="F125" s="3" t="str">
        <f>IF(A125="","",VLOOKUP($C125&amp;"крыша",[1]Лист1!$C$5:$H$9260,6,FALSE))</f>
        <v/>
      </c>
      <c r="G125" s="3" t="str">
        <f>IF(A125="","",VLOOKUP($C125&amp;"фасад1",[1]Лист1!$C$5:$H$9260,6,FALSE))</f>
        <v/>
      </c>
      <c r="H125" s="3" t="str">
        <f>IF(A125="","",VLOOKUP($C125&amp;"подвал",[1]Лист1!$C$5:$H$9260,6,FALSE))</f>
        <v/>
      </c>
      <c r="I125" s="3" t="str">
        <f>IF(A125="","",VLOOKUP($C125&amp;"лифтовое оборудование1",[1]Лист1!$C$5:$H$9260,6,FALSE))</f>
        <v/>
      </c>
      <c r="J125" s="3" t="str">
        <f t="shared" si="11"/>
        <v/>
      </c>
      <c r="K125" s="6" t="str">
        <f>IF(C125="","",[1]Лист1!D126+[1]Лист1!D124)</f>
        <v/>
      </c>
      <c r="L125" s="7" t="str">
        <f>IF(C125="","",IF(ROUND(VLOOKUP($C125&amp;"система газоснабжения",[1]Лист1!$C$5:$H$9260,6,FALSE),2)&gt;K125,K125,ROUND(VLOOKUP($C125&amp;"система газоснабжения",[1]Лист1!$C$5:$H$9260,6,FALSE),2)))</f>
        <v/>
      </c>
      <c r="M125" s="7" t="str">
        <f t="shared" si="12"/>
        <v/>
      </c>
      <c r="N125" s="7" t="str">
        <f t="shared" si="13"/>
        <v/>
      </c>
      <c r="O125" s="7" t="str">
        <f t="shared" si="14"/>
        <v/>
      </c>
      <c r="P125" s="7" t="str">
        <f>IF(C125="","",ROUND(IF(K125=L125,0,IF(VLOOKUP($C125&amp;"система теплоснабжения",[1]Лист1!$C$5:$H$9260,6,FALSE)+L125&gt;K125,K125-L125,VLOOKUP($C125&amp;"система теплоснабжения",[1]Лист1!$C$5:$H$9260,6,FALSE))),2))</f>
        <v/>
      </c>
      <c r="Q125" s="8" t="str">
        <f t="shared" si="15"/>
        <v/>
      </c>
      <c r="R125" s="3" t="str">
        <f t="shared" si="16"/>
        <v/>
      </c>
      <c r="S125" s="14"/>
    </row>
    <row r="126" spans="1:19" ht="15.75">
      <c r="A126" s="3" t="str">
        <f t="shared" si="9"/>
        <v/>
      </c>
      <c r="B126" s="3" t="str">
        <f t="shared" ca="1" si="10"/>
        <v/>
      </c>
      <c r="C126" s="4" t="str">
        <f>IF(A126="","",IF((COUNTIF(A$18:A126,"Итог по дому")-$B$14)=0,"",INDEX([1]Лист1!$A$1:$AE$9260,[1]Лист1!B126,6)))</f>
        <v/>
      </c>
      <c r="D126" s="5" t="str">
        <f>IF(A126="","",INDEX([1]Лист1!$A$1:$AE$9260,B126,5))</f>
        <v/>
      </c>
      <c r="E126" s="3" t="str">
        <f>IF(A126="","",VLOOKUP($C126&amp;"лифтовое оборудование",[1]Лист1!$C$5:$H$9260,6,FALSE))</f>
        <v/>
      </c>
      <c r="F126" s="3" t="str">
        <f>IF(A126="","",VLOOKUP($C126&amp;"крыша",[1]Лист1!$C$5:$H$9260,6,FALSE))</f>
        <v/>
      </c>
      <c r="G126" s="3" t="str">
        <f>IF(A126="","",VLOOKUP($C126&amp;"фасад1",[1]Лист1!$C$5:$H$9260,6,FALSE))</f>
        <v/>
      </c>
      <c r="H126" s="3" t="str">
        <f>IF(A126="","",VLOOKUP($C126&amp;"подвал",[1]Лист1!$C$5:$H$9260,6,FALSE))</f>
        <v/>
      </c>
      <c r="I126" s="3" t="str">
        <f>IF(A126="","",VLOOKUP($C126&amp;"лифтовое оборудование1",[1]Лист1!$C$5:$H$9260,6,FALSE))</f>
        <v/>
      </c>
      <c r="J126" s="3" t="str">
        <f t="shared" si="11"/>
        <v/>
      </c>
      <c r="K126" s="6" t="str">
        <f>IF(C126="","",[1]Лист1!D127+[1]Лист1!D125)</f>
        <v/>
      </c>
      <c r="L126" s="7" t="str">
        <f>IF(C126="","",IF(ROUND(VLOOKUP($C126&amp;"система газоснабжения",[1]Лист1!$C$5:$H$9260,6,FALSE),2)&gt;K126,K126,ROUND(VLOOKUP($C126&amp;"система газоснабжения",[1]Лист1!$C$5:$H$9260,6,FALSE),2)))</f>
        <v/>
      </c>
      <c r="M126" s="7" t="str">
        <f t="shared" si="12"/>
        <v/>
      </c>
      <c r="N126" s="7" t="str">
        <f t="shared" si="13"/>
        <v/>
      </c>
      <c r="O126" s="7" t="str">
        <f t="shared" si="14"/>
        <v/>
      </c>
      <c r="P126" s="7" t="str">
        <f>IF(C126="","",ROUND(IF(K126=L126,0,IF(VLOOKUP($C126&amp;"система теплоснабжения",[1]Лист1!$C$5:$H$9260,6,FALSE)+L126&gt;K126,K126-L126,VLOOKUP($C126&amp;"система теплоснабжения",[1]Лист1!$C$5:$H$9260,6,FALSE))),2))</f>
        <v/>
      </c>
      <c r="Q126" s="8" t="str">
        <f t="shared" si="15"/>
        <v/>
      </c>
      <c r="R126" s="3" t="str">
        <f t="shared" si="16"/>
        <v/>
      </c>
      <c r="S126" s="14"/>
    </row>
    <row r="127" spans="1:19" ht="15.75">
      <c r="A127" s="3" t="str">
        <f t="shared" si="9"/>
        <v/>
      </c>
      <c r="B127" s="3" t="str">
        <f t="shared" ca="1" si="10"/>
        <v/>
      </c>
      <c r="C127" s="4" t="str">
        <f>IF(A127="","",IF((COUNTIF(A$18:A127,"Итог по дому")-$B$14)=0,"",INDEX([1]Лист1!$A$1:$AE$9260,[1]Лист1!B127,6)))</f>
        <v/>
      </c>
      <c r="D127" s="5" t="str">
        <f>IF(A127="","",INDEX([1]Лист1!$A$1:$AE$9260,B127,5))</f>
        <v/>
      </c>
      <c r="E127" s="3" t="str">
        <f>IF(A127="","",VLOOKUP($C127&amp;"лифтовое оборудование",[1]Лист1!$C$5:$H$9260,6,FALSE))</f>
        <v/>
      </c>
      <c r="F127" s="3" t="str">
        <f>IF(A127="","",VLOOKUP($C127&amp;"крыша",[1]Лист1!$C$5:$H$9260,6,FALSE))</f>
        <v/>
      </c>
      <c r="G127" s="3" t="str">
        <f>IF(A127="","",VLOOKUP($C127&amp;"фасад1",[1]Лист1!$C$5:$H$9260,6,FALSE))</f>
        <v/>
      </c>
      <c r="H127" s="3" t="str">
        <f>IF(A127="","",VLOOKUP($C127&amp;"подвал",[1]Лист1!$C$5:$H$9260,6,FALSE))</f>
        <v/>
      </c>
      <c r="I127" s="3" t="str">
        <f>IF(A127="","",VLOOKUP($C127&amp;"лифтовое оборудование1",[1]Лист1!$C$5:$H$9260,6,FALSE))</f>
        <v/>
      </c>
      <c r="J127" s="3" t="str">
        <f t="shared" si="11"/>
        <v/>
      </c>
      <c r="K127" s="6" t="str">
        <f>IF(C127="","",[1]Лист1!D128+[1]Лист1!D126)</f>
        <v/>
      </c>
      <c r="L127" s="7" t="str">
        <f>IF(C127="","",IF(ROUND(VLOOKUP($C127&amp;"система газоснабжения",[1]Лист1!$C$5:$H$9260,6,FALSE),2)&gt;K127,K127,ROUND(VLOOKUP($C127&amp;"система газоснабжения",[1]Лист1!$C$5:$H$9260,6,FALSE),2)))</f>
        <v/>
      </c>
      <c r="M127" s="7" t="str">
        <f t="shared" si="12"/>
        <v/>
      </c>
      <c r="N127" s="7" t="str">
        <f t="shared" si="13"/>
        <v/>
      </c>
      <c r="O127" s="7" t="str">
        <f t="shared" si="14"/>
        <v/>
      </c>
      <c r="P127" s="7" t="str">
        <f>IF(C127="","",ROUND(IF(K127=L127,0,IF(VLOOKUP($C127&amp;"система теплоснабжения",[1]Лист1!$C$5:$H$9260,6,FALSE)+L127&gt;K127,K127-L127,VLOOKUP($C127&amp;"система теплоснабжения",[1]Лист1!$C$5:$H$9260,6,FALSE))),2))</f>
        <v/>
      </c>
      <c r="Q127" s="8" t="str">
        <f t="shared" si="15"/>
        <v/>
      </c>
      <c r="R127" s="3" t="str">
        <f t="shared" si="16"/>
        <v/>
      </c>
      <c r="S127" s="14"/>
    </row>
    <row r="128" spans="1:19" ht="15.75">
      <c r="A128" s="3" t="str">
        <f t="shared" si="9"/>
        <v/>
      </c>
      <c r="B128" s="3" t="str">
        <f t="shared" ca="1" si="10"/>
        <v/>
      </c>
      <c r="C128" s="4" t="str">
        <f>IF(A128="","",IF((COUNTIF(A$18:A128,"Итог по дому")-$B$14)=0,"",INDEX([1]Лист1!$A$1:$AE$9260,[1]Лист1!B128,6)))</f>
        <v/>
      </c>
      <c r="D128" s="5" t="str">
        <f>IF(A128="","",INDEX([1]Лист1!$A$1:$AE$9260,B128,5))</f>
        <v/>
      </c>
      <c r="E128" s="3" t="str">
        <f>IF(A128="","",VLOOKUP($C128&amp;"лифтовое оборудование",[1]Лист1!$C$5:$H$9260,6,FALSE))</f>
        <v/>
      </c>
      <c r="F128" s="3" t="str">
        <f>IF(A128="","",VLOOKUP($C128&amp;"крыша",[1]Лист1!$C$5:$H$9260,6,FALSE))</f>
        <v/>
      </c>
      <c r="G128" s="3" t="str">
        <f>IF(A128="","",VLOOKUP($C128&amp;"фасад1",[1]Лист1!$C$5:$H$9260,6,FALSE))</f>
        <v/>
      </c>
      <c r="H128" s="3" t="str">
        <f>IF(A128="","",VLOOKUP($C128&amp;"подвал",[1]Лист1!$C$5:$H$9260,6,FALSE))</f>
        <v/>
      </c>
      <c r="I128" s="3" t="str">
        <f>IF(A128="","",VLOOKUP($C128&amp;"лифтовое оборудование1",[1]Лист1!$C$5:$H$9260,6,FALSE))</f>
        <v/>
      </c>
      <c r="J128" s="3" t="str">
        <f t="shared" si="11"/>
        <v/>
      </c>
      <c r="K128" s="6" t="str">
        <f>IF(C128="","",[1]Лист1!D129+[1]Лист1!D127)</f>
        <v/>
      </c>
      <c r="L128" s="7" t="str">
        <f>IF(C128="","",IF(ROUND(VLOOKUP($C128&amp;"система газоснабжения",[1]Лист1!$C$5:$H$9260,6,FALSE),2)&gt;K128,K128,ROUND(VLOOKUP($C128&amp;"система газоснабжения",[1]Лист1!$C$5:$H$9260,6,FALSE),2)))</f>
        <v/>
      </c>
      <c r="M128" s="7" t="str">
        <f t="shared" si="12"/>
        <v/>
      </c>
      <c r="N128" s="7" t="str">
        <f t="shared" si="13"/>
        <v/>
      </c>
      <c r="O128" s="7" t="str">
        <f t="shared" si="14"/>
        <v/>
      </c>
      <c r="P128" s="7" t="str">
        <f>IF(C128="","",ROUND(IF(K128=L128,0,IF(VLOOKUP($C128&amp;"система теплоснабжения",[1]Лист1!$C$5:$H$9260,6,FALSE)+L128&gt;K128,K128-L128,VLOOKUP($C128&amp;"система теплоснабжения",[1]Лист1!$C$5:$H$9260,6,FALSE))),2))</f>
        <v/>
      </c>
      <c r="Q128" s="8" t="str">
        <f t="shared" si="15"/>
        <v/>
      </c>
      <c r="R128" s="3" t="str">
        <f t="shared" si="16"/>
        <v/>
      </c>
      <c r="S128" s="14"/>
    </row>
    <row r="129" spans="1:19" ht="15.75">
      <c r="A129" s="3" t="str">
        <f t="shared" si="9"/>
        <v/>
      </c>
      <c r="B129" s="3" t="str">
        <f t="shared" ca="1" si="10"/>
        <v/>
      </c>
      <c r="C129" s="4" t="str">
        <f>IF(A129="","",IF((COUNTIF(A$18:A129,"Итог по дому")-$B$14)=0,"",INDEX([1]Лист1!$A$1:$AE$9260,[1]Лист1!B129,6)))</f>
        <v/>
      </c>
      <c r="D129" s="5" t="str">
        <f>IF(A129="","",INDEX([1]Лист1!$A$1:$AE$9260,B129,5))</f>
        <v/>
      </c>
      <c r="E129" s="3" t="str">
        <f>IF(A129="","",VLOOKUP($C129&amp;"лифтовое оборудование",[1]Лист1!$C$5:$H$9260,6,FALSE))</f>
        <v/>
      </c>
      <c r="F129" s="3" t="str">
        <f>IF(A129="","",VLOOKUP($C129&amp;"крыша",[1]Лист1!$C$5:$H$9260,6,FALSE))</f>
        <v/>
      </c>
      <c r="G129" s="3" t="str">
        <f>IF(A129="","",VLOOKUP($C129&amp;"фасад1",[1]Лист1!$C$5:$H$9260,6,FALSE))</f>
        <v/>
      </c>
      <c r="H129" s="3" t="str">
        <f>IF(A129="","",VLOOKUP($C129&amp;"подвал",[1]Лист1!$C$5:$H$9260,6,FALSE))</f>
        <v/>
      </c>
      <c r="I129" s="3" t="str">
        <f>IF(A129="","",VLOOKUP($C129&amp;"лифтовое оборудование1",[1]Лист1!$C$5:$H$9260,6,FALSE))</f>
        <v/>
      </c>
      <c r="J129" s="3" t="str">
        <f t="shared" si="11"/>
        <v/>
      </c>
      <c r="K129" s="6" t="str">
        <f>IF(C129="","",[1]Лист1!D130+[1]Лист1!D128)</f>
        <v/>
      </c>
      <c r="L129" s="7" t="str">
        <f>IF(C129="","",IF(ROUND(VLOOKUP($C129&amp;"система газоснабжения",[1]Лист1!$C$5:$H$9260,6,FALSE),2)&gt;K129,K129,ROUND(VLOOKUP($C129&amp;"система газоснабжения",[1]Лист1!$C$5:$H$9260,6,FALSE),2)))</f>
        <v/>
      </c>
      <c r="M129" s="7" t="str">
        <f t="shared" si="12"/>
        <v/>
      </c>
      <c r="N129" s="7" t="str">
        <f t="shared" si="13"/>
        <v/>
      </c>
      <c r="O129" s="7" t="str">
        <f t="shared" si="14"/>
        <v/>
      </c>
      <c r="P129" s="7" t="str">
        <f>IF(C129="","",ROUND(IF(K129=L129,0,IF(VLOOKUP($C129&amp;"система теплоснабжения",[1]Лист1!$C$5:$H$9260,6,FALSE)+L129&gt;K129,K129-L129,VLOOKUP($C129&amp;"система теплоснабжения",[1]Лист1!$C$5:$H$9260,6,FALSE))),2))</f>
        <v/>
      </c>
      <c r="Q129" s="8" t="str">
        <f t="shared" si="15"/>
        <v/>
      </c>
      <c r="R129" s="3" t="str">
        <f t="shared" si="16"/>
        <v/>
      </c>
      <c r="S129" s="14"/>
    </row>
    <row r="130" spans="1:19" ht="15.75">
      <c r="A130" s="3" t="str">
        <f t="shared" si="9"/>
        <v/>
      </c>
      <c r="B130" s="3" t="str">
        <f t="shared" ca="1" si="10"/>
        <v/>
      </c>
      <c r="C130" s="4" t="str">
        <f>IF(A130="","",IF((COUNTIF(A$18:A130,"Итог по дому")-$B$14)=0,"",INDEX([1]Лист1!$A$1:$AE$9260,[1]Лист1!B130,6)))</f>
        <v/>
      </c>
      <c r="D130" s="5" t="str">
        <f>IF(A130="","",INDEX([1]Лист1!$A$1:$AE$9260,B130,5))</f>
        <v/>
      </c>
      <c r="E130" s="3" t="str">
        <f>IF(A130="","",VLOOKUP($C130&amp;"лифтовое оборудование",[1]Лист1!$C$5:$H$9260,6,FALSE))</f>
        <v/>
      </c>
      <c r="F130" s="3" t="str">
        <f>IF(A130="","",VLOOKUP($C130&amp;"крыша",[1]Лист1!$C$5:$H$9260,6,FALSE))</f>
        <v/>
      </c>
      <c r="G130" s="3" t="str">
        <f>IF(A130="","",VLOOKUP($C130&amp;"фасад1",[1]Лист1!$C$5:$H$9260,6,FALSE))</f>
        <v/>
      </c>
      <c r="H130" s="3" t="str">
        <f>IF(A130="","",VLOOKUP($C130&amp;"подвал",[1]Лист1!$C$5:$H$9260,6,FALSE))</f>
        <v/>
      </c>
      <c r="I130" s="3" t="str">
        <f>IF(A130="","",VLOOKUP($C130&amp;"лифтовое оборудование1",[1]Лист1!$C$5:$H$9260,6,FALSE))</f>
        <v/>
      </c>
      <c r="J130" s="3" t="str">
        <f t="shared" si="11"/>
        <v/>
      </c>
      <c r="K130" s="6" t="str">
        <f>IF(C130="","",[1]Лист1!D131+[1]Лист1!D129)</f>
        <v/>
      </c>
      <c r="L130" s="7" t="str">
        <f>IF(C130="","",IF(ROUND(VLOOKUP($C130&amp;"система газоснабжения",[1]Лист1!$C$5:$H$9260,6,FALSE),2)&gt;K130,K130,ROUND(VLOOKUP($C130&amp;"система газоснабжения",[1]Лист1!$C$5:$H$9260,6,FALSE),2)))</f>
        <v/>
      </c>
      <c r="M130" s="7" t="str">
        <f t="shared" si="12"/>
        <v/>
      </c>
      <c r="N130" s="7" t="str">
        <f t="shared" si="13"/>
        <v/>
      </c>
      <c r="O130" s="7" t="str">
        <f t="shared" si="14"/>
        <v/>
      </c>
      <c r="P130" s="7" t="str">
        <f>IF(C130="","",ROUND(IF(K130=L130,0,IF(VLOOKUP($C130&amp;"система теплоснабжения",[1]Лист1!$C$5:$H$9260,6,FALSE)+L130&gt;K130,K130-L130,VLOOKUP($C130&amp;"система теплоснабжения",[1]Лист1!$C$5:$H$9260,6,FALSE))),2))</f>
        <v/>
      </c>
      <c r="Q130" s="8" t="str">
        <f t="shared" si="15"/>
        <v/>
      </c>
      <c r="R130" s="3" t="str">
        <f t="shared" si="16"/>
        <v/>
      </c>
      <c r="S130" s="14"/>
    </row>
    <row r="131" spans="1:19" ht="15.75">
      <c r="A131" s="3" t="str">
        <f t="shared" si="9"/>
        <v/>
      </c>
      <c r="B131" s="3" t="str">
        <f t="shared" ca="1" si="10"/>
        <v/>
      </c>
      <c r="C131" s="4" t="str">
        <f>IF(A131="","",IF((COUNTIF(A$18:A131,"Итог по дому")-$B$14)=0,"",INDEX([1]Лист1!$A$1:$AE$9260,[1]Лист1!B131,6)))</f>
        <v/>
      </c>
      <c r="D131" s="5" t="str">
        <f>IF(A131="","",INDEX([1]Лист1!$A$1:$AE$9260,B131,5))</f>
        <v/>
      </c>
      <c r="E131" s="3" t="str">
        <f>IF(A131="","",VLOOKUP($C131&amp;"лифтовое оборудование",[1]Лист1!$C$5:$H$9260,6,FALSE))</f>
        <v/>
      </c>
      <c r="F131" s="3" t="str">
        <f>IF(A131="","",VLOOKUP($C131&amp;"крыша",[1]Лист1!$C$5:$H$9260,6,FALSE))</f>
        <v/>
      </c>
      <c r="G131" s="3" t="str">
        <f>IF(A131="","",VLOOKUP($C131&amp;"фасад1",[1]Лист1!$C$5:$H$9260,6,FALSE))</f>
        <v/>
      </c>
      <c r="H131" s="3" t="str">
        <f>IF(A131="","",VLOOKUP($C131&amp;"подвал",[1]Лист1!$C$5:$H$9260,6,FALSE))</f>
        <v/>
      </c>
      <c r="I131" s="3" t="str">
        <f>IF(A131="","",VLOOKUP($C131&amp;"лифтовое оборудование1",[1]Лист1!$C$5:$H$9260,6,FALSE))</f>
        <v/>
      </c>
      <c r="J131" s="3" t="str">
        <f t="shared" si="11"/>
        <v/>
      </c>
      <c r="K131" s="6" t="str">
        <f>IF(C131="","",[1]Лист1!D132+[1]Лист1!D130)</f>
        <v/>
      </c>
      <c r="L131" s="7" t="str">
        <f>IF(C131="","",IF(ROUND(VLOOKUP($C131&amp;"система газоснабжения",[1]Лист1!$C$5:$H$9260,6,FALSE),2)&gt;K131,K131,ROUND(VLOOKUP($C131&amp;"система газоснабжения",[1]Лист1!$C$5:$H$9260,6,FALSE),2)))</f>
        <v/>
      </c>
      <c r="M131" s="7" t="str">
        <f t="shared" si="12"/>
        <v/>
      </c>
      <c r="N131" s="7" t="str">
        <f t="shared" si="13"/>
        <v/>
      </c>
      <c r="O131" s="7" t="str">
        <f t="shared" si="14"/>
        <v/>
      </c>
      <c r="P131" s="7" t="str">
        <f>IF(C131="","",ROUND(IF(K131=L131,0,IF(VLOOKUP($C131&amp;"система теплоснабжения",[1]Лист1!$C$5:$H$9260,6,FALSE)+L131&gt;K131,K131-L131,VLOOKUP($C131&amp;"система теплоснабжения",[1]Лист1!$C$5:$H$9260,6,FALSE))),2))</f>
        <v/>
      </c>
      <c r="Q131" s="8" t="str">
        <f t="shared" si="15"/>
        <v/>
      </c>
      <c r="R131" s="3" t="str">
        <f t="shared" si="16"/>
        <v/>
      </c>
      <c r="S131" s="14"/>
    </row>
    <row r="132" spans="1:19" ht="15.75">
      <c r="A132" s="3" t="str">
        <f t="shared" si="9"/>
        <v/>
      </c>
      <c r="B132" s="3" t="str">
        <f t="shared" ca="1" si="10"/>
        <v/>
      </c>
      <c r="C132" s="4" t="str">
        <f>IF(A132="","",IF((COUNTIF(A$18:A132,"Итог по дому")-$B$14)=0,"",INDEX([1]Лист1!$A$1:$AE$9260,[1]Лист1!B132,6)))</f>
        <v/>
      </c>
      <c r="D132" s="5" t="str">
        <f>IF(A132="","",INDEX([1]Лист1!$A$1:$AE$9260,B132,5))</f>
        <v/>
      </c>
      <c r="E132" s="3" t="str">
        <f>IF(A132="","",VLOOKUP($C132&amp;"лифтовое оборудование",[1]Лист1!$C$5:$H$9260,6,FALSE))</f>
        <v/>
      </c>
      <c r="F132" s="3" t="str">
        <f>IF(A132="","",VLOOKUP($C132&amp;"крыша",[1]Лист1!$C$5:$H$9260,6,FALSE))</f>
        <v/>
      </c>
      <c r="G132" s="3" t="str">
        <f>IF(A132="","",VLOOKUP($C132&amp;"фасад1",[1]Лист1!$C$5:$H$9260,6,FALSE))</f>
        <v/>
      </c>
      <c r="H132" s="3" t="str">
        <f>IF(A132="","",VLOOKUP($C132&amp;"подвал",[1]Лист1!$C$5:$H$9260,6,FALSE))</f>
        <v/>
      </c>
      <c r="I132" s="3" t="str">
        <f>IF(A132="","",VLOOKUP($C132&amp;"лифтовое оборудование1",[1]Лист1!$C$5:$H$9260,6,FALSE))</f>
        <v/>
      </c>
      <c r="J132" s="3" t="str">
        <f t="shared" si="11"/>
        <v/>
      </c>
      <c r="K132" s="6" t="str">
        <f>IF(C132="","",[1]Лист1!D133+[1]Лист1!D131)</f>
        <v/>
      </c>
      <c r="L132" s="7" t="str">
        <f>IF(C132="","",IF(ROUND(VLOOKUP($C132&amp;"система газоснабжения",[1]Лист1!$C$5:$H$9260,6,FALSE),2)&gt;K132,K132,ROUND(VLOOKUP($C132&amp;"система газоснабжения",[1]Лист1!$C$5:$H$9260,6,FALSE),2)))</f>
        <v/>
      </c>
      <c r="M132" s="7" t="str">
        <f t="shared" si="12"/>
        <v/>
      </c>
      <c r="N132" s="7" t="str">
        <f t="shared" si="13"/>
        <v/>
      </c>
      <c r="O132" s="7" t="str">
        <f t="shared" si="14"/>
        <v/>
      </c>
      <c r="P132" s="7" t="str">
        <f>IF(C132="","",ROUND(IF(K132=L132,0,IF(VLOOKUP($C132&amp;"система теплоснабжения",[1]Лист1!$C$5:$H$9260,6,FALSE)+L132&gt;K132,K132-L132,VLOOKUP($C132&amp;"система теплоснабжения",[1]Лист1!$C$5:$H$9260,6,FALSE))),2))</f>
        <v/>
      </c>
      <c r="Q132" s="8" t="str">
        <f t="shared" si="15"/>
        <v/>
      </c>
      <c r="R132" s="3" t="str">
        <f t="shared" si="16"/>
        <v/>
      </c>
      <c r="S132" s="14"/>
    </row>
    <row r="133" spans="1:19" ht="15.75">
      <c r="A133" s="3" t="str">
        <f t="shared" si="9"/>
        <v/>
      </c>
      <c r="B133" s="3" t="str">
        <f t="shared" ca="1" si="10"/>
        <v/>
      </c>
      <c r="C133" s="4" t="str">
        <f>IF(A133="","",IF((COUNTIF(A$18:A133,"Итог по дому")-$B$14)=0,"",INDEX([1]Лист1!$A$1:$AE$9260,[1]Лист1!B133,6)))</f>
        <v/>
      </c>
      <c r="D133" s="5" t="str">
        <f>IF(A133="","",INDEX([1]Лист1!$A$1:$AE$9260,B133,5))</f>
        <v/>
      </c>
      <c r="E133" s="3" t="str">
        <f>IF(A133="","",VLOOKUP($C133&amp;"лифтовое оборудование",[1]Лист1!$C$5:$H$9260,6,FALSE))</f>
        <v/>
      </c>
      <c r="F133" s="3" t="str">
        <f>IF(A133="","",VLOOKUP($C133&amp;"крыша",[1]Лист1!$C$5:$H$9260,6,FALSE))</f>
        <v/>
      </c>
      <c r="G133" s="3" t="str">
        <f>IF(A133="","",VLOOKUP($C133&amp;"фасад1",[1]Лист1!$C$5:$H$9260,6,FALSE))</f>
        <v/>
      </c>
      <c r="H133" s="3" t="str">
        <f>IF(A133="","",VLOOKUP($C133&amp;"подвал",[1]Лист1!$C$5:$H$9260,6,FALSE))</f>
        <v/>
      </c>
      <c r="I133" s="3" t="str">
        <f>IF(A133="","",VLOOKUP($C133&amp;"лифтовое оборудование1",[1]Лист1!$C$5:$H$9260,6,FALSE))</f>
        <v/>
      </c>
      <c r="J133" s="3" t="str">
        <f t="shared" si="11"/>
        <v/>
      </c>
      <c r="K133" s="6" t="str">
        <f>IF(C133="","",[1]Лист1!D134+[1]Лист1!D132)</f>
        <v/>
      </c>
      <c r="L133" s="7" t="str">
        <f>IF(C133="","",IF(ROUND(VLOOKUP($C133&amp;"система газоснабжения",[1]Лист1!$C$5:$H$9260,6,FALSE),2)&gt;K133,K133,ROUND(VLOOKUP($C133&amp;"система газоснабжения",[1]Лист1!$C$5:$H$9260,6,FALSE),2)))</f>
        <v/>
      </c>
      <c r="M133" s="7" t="str">
        <f t="shared" si="12"/>
        <v/>
      </c>
      <c r="N133" s="7" t="str">
        <f t="shared" si="13"/>
        <v/>
      </c>
      <c r="O133" s="7" t="str">
        <f t="shared" si="14"/>
        <v/>
      </c>
      <c r="P133" s="7" t="str">
        <f>IF(C133="","",ROUND(IF(K133=L133,0,IF(VLOOKUP($C133&amp;"система теплоснабжения",[1]Лист1!$C$5:$H$9260,6,FALSE)+L133&gt;K133,K133-L133,VLOOKUP($C133&amp;"система теплоснабжения",[1]Лист1!$C$5:$H$9260,6,FALSE))),2))</f>
        <v/>
      </c>
      <c r="Q133" s="8" t="str">
        <f t="shared" si="15"/>
        <v/>
      </c>
      <c r="R133" s="3" t="str">
        <f t="shared" si="16"/>
        <v/>
      </c>
      <c r="S133" s="14"/>
    </row>
    <row r="134" spans="1:19" ht="15.75">
      <c r="A134" s="3" t="str">
        <f t="shared" si="9"/>
        <v/>
      </c>
      <c r="B134" s="3" t="str">
        <f t="shared" ca="1" si="10"/>
        <v/>
      </c>
      <c r="C134" s="4" t="str">
        <f>IF(A134="","",IF((COUNTIF(A$18:A134,"Итог по дому")-$B$14)=0,"",INDEX([1]Лист1!$A$1:$AE$9260,[1]Лист1!B134,6)))</f>
        <v/>
      </c>
      <c r="D134" s="5" t="str">
        <f>IF(A134="","",INDEX([1]Лист1!$A$1:$AE$9260,B134,5))</f>
        <v/>
      </c>
      <c r="E134" s="3" t="str">
        <f>IF(A134="","",VLOOKUP($C134&amp;"лифтовое оборудование",[1]Лист1!$C$5:$H$9260,6,FALSE))</f>
        <v/>
      </c>
      <c r="F134" s="3" t="str">
        <f>IF(A134="","",VLOOKUP($C134&amp;"крыша",[1]Лист1!$C$5:$H$9260,6,FALSE))</f>
        <v/>
      </c>
      <c r="G134" s="3" t="str">
        <f>IF(A134="","",VLOOKUP($C134&amp;"фасад1",[1]Лист1!$C$5:$H$9260,6,FALSE))</f>
        <v/>
      </c>
      <c r="H134" s="3" t="str">
        <f>IF(A134="","",VLOOKUP($C134&amp;"подвал",[1]Лист1!$C$5:$H$9260,6,FALSE))</f>
        <v/>
      </c>
      <c r="I134" s="3" t="str">
        <f>IF(A134="","",VLOOKUP($C134&amp;"лифтовое оборудование1",[1]Лист1!$C$5:$H$9260,6,FALSE))</f>
        <v/>
      </c>
      <c r="J134" s="3" t="str">
        <f t="shared" si="11"/>
        <v/>
      </c>
      <c r="K134" s="6" t="str">
        <f>IF(C134="","",[1]Лист1!D135+[1]Лист1!D133)</f>
        <v/>
      </c>
      <c r="L134" s="7" t="str">
        <f>IF(C134="","",IF(ROUND(VLOOKUP($C134&amp;"система газоснабжения",[1]Лист1!$C$5:$H$9260,6,FALSE),2)&gt;K134,K134,ROUND(VLOOKUP($C134&amp;"система газоснабжения",[1]Лист1!$C$5:$H$9260,6,FALSE),2)))</f>
        <v/>
      </c>
      <c r="M134" s="7" t="str">
        <f t="shared" si="12"/>
        <v/>
      </c>
      <c r="N134" s="7" t="str">
        <f t="shared" si="13"/>
        <v/>
      </c>
      <c r="O134" s="7" t="str">
        <f t="shared" si="14"/>
        <v/>
      </c>
      <c r="P134" s="7" t="str">
        <f>IF(C134="","",ROUND(IF(K134=L134,0,IF(VLOOKUP($C134&amp;"система теплоснабжения",[1]Лист1!$C$5:$H$9260,6,FALSE)+L134&gt;K134,K134-L134,VLOOKUP($C134&amp;"система теплоснабжения",[1]Лист1!$C$5:$H$9260,6,FALSE))),2))</f>
        <v/>
      </c>
      <c r="Q134" s="8" t="str">
        <f t="shared" si="15"/>
        <v/>
      </c>
      <c r="R134" s="3" t="str">
        <f t="shared" si="16"/>
        <v/>
      </c>
      <c r="S134" s="14"/>
    </row>
    <row r="135" spans="1:19" ht="15.75">
      <c r="A135" s="3" t="str">
        <f t="shared" si="9"/>
        <v/>
      </c>
      <c r="B135" s="3" t="str">
        <f t="shared" ca="1" si="10"/>
        <v/>
      </c>
      <c r="C135" s="4" t="str">
        <f>IF(A135="","",IF((COUNTIF(A$18:A135,"Итог по дому")-$B$14)=0,"",INDEX([1]Лист1!$A$1:$AE$9260,[1]Лист1!B135,6)))</f>
        <v/>
      </c>
      <c r="D135" s="5" t="str">
        <f>IF(A135="","",INDEX([1]Лист1!$A$1:$AE$9260,B135,5))</f>
        <v/>
      </c>
      <c r="E135" s="3" t="str">
        <f>IF(A135="","",VLOOKUP($C135&amp;"лифтовое оборудование",[1]Лист1!$C$5:$H$9260,6,FALSE))</f>
        <v/>
      </c>
      <c r="F135" s="3" t="str">
        <f>IF(A135="","",VLOOKUP($C135&amp;"крыша",[1]Лист1!$C$5:$H$9260,6,FALSE))</f>
        <v/>
      </c>
      <c r="G135" s="3" t="str">
        <f>IF(A135="","",VLOOKUP($C135&amp;"фасад1",[1]Лист1!$C$5:$H$9260,6,FALSE))</f>
        <v/>
      </c>
      <c r="H135" s="3" t="str">
        <f>IF(A135="","",VLOOKUP($C135&amp;"подвал",[1]Лист1!$C$5:$H$9260,6,FALSE))</f>
        <v/>
      </c>
      <c r="I135" s="3" t="str">
        <f>IF(A135="","",VLOOKUP($C135&amp;"лифтовое оборудование1",[1]Лист1!$C$5:$H$9260,6,FALSE))</f>
        <v/>
      </c>
      <c r="J135" s="3" t="str">
        <f t="shared" si="11"/>
        <v/>
      </c>
      <c r="K135" s="6" t="str">
        <f>IF(C135="","",[1]Лист1!D136+[1]Лист1!D134)</f>
        <v/>
      </c>
      <c r="L135" s="7" t="str">
        <f>IF(C135="","",IF(ROUND(VLOOKUP($C135&amp;"система газоснабжения",[1]Лист1!$C$5:$H$9260,6,FALSE),2)&gt;K135,K135,ROUND(VLOOKUP($C135&amp;"система газоснабжения",[1]Лист1!$C$5:$H$9260,6,FALSE),2)))</f>
        <v/>
      </c>
      <c r="M135" s="7" t="str">
        <f t="shared" si="12"/>
        <v/>
      </c>
      <c r="N135" s="7" t="str">
        <f t="shared" si="13"/>
        <v/>
      </c>
      <c r="O135" s="7" t="str">
        <f t="shared" si="14"/>
        <v/>
      </c>
      <c r="P135" s="7" t="str">
        <f>IF(C135="","",ROUND(IF(K135=L135,0,IF(VLOOKUP($C135&amp;"система теплоснабжения",[1]Лист1!$C$5:$H$9260,6,FALSE)+L135&gt;K135,K135-L135,VLOOKUP($C135&amp;"система теплоснабжения",[1]Лист1!$C$5:$H$9260,6,FALSE))),2))</f>
        <v/>
      </c>
      <c r="Q135" s="8" t="str">
        <f t="shared" si="15"/>
        <v/>
      </c>
      <c r="R135" s="3" t="str">
        <f t="shared" si="16"/>
        <v/>
      </c>
      <c r="S135" s="14"/>
    </row>
    <row r="136" spans="1:19" ht="15.75">
      <c r="A136" s="3" t="str">
        <f t="shared" si="9"/>
        <v/>
      </c>
      <c r="B136" s="3" t="str">
        <f t="shared" ca="1" si="10"/>
        <v/>
      </c>
      <c r="C136" s="4" t="str">
        <f>IF(A136="","",IF((COUNTIF(A$18:A136,"Итог по дому")-$B$14)=0,"",INDEX([1]Лист1!$A$1:$AE$9260,[1]Лист1!B136,6)))</f>
        <v/>
      </c>
      <c r="D136" s="5" t="str">
        <f>IF(A136="","",INDEX([1]Лист1!$A$1:$AE$9260,B136,5))</f>
        <v/>
      </c>
      <c r="E136" s="3" t="str">
        <f>IF(A136="","",VLOOKUP($C136&amp;"лифтовое оборудование",[1]Лист1!$C$5:$H$9260,6,FALSE))</f>
        <v/>
      </c>
      <c r="F136" s="3" t="str">
        <f>IF(A136="","",VLOOKUP($C136&amp;"крыша",[1]Лист1!$C$5:$H$9260,6,FALSE))</f>
        <v/>
      </c>
      <c r="G136" s="3" t="str">
        <f>IF(A136="","",VLOOKUP($C136&amp;"фасад1",[1]Лист1!$C$5:$H$9260,6,FALSE))</f>
        <v/>
      </c>
      <c r="H136" s="3" t="str">
        <f>IF(A136="","",VLOOKUP($C136&amp;"подвал",[1]Лист1!$C$5:$H$9260,6,FALSE))</f>
        <v/>
      </c>
      <c r="I136" s="3" t="str">
        <f>IF(A136="","",VLOOKUP($C136&amp;"лифтовое оборудование1",[1]Лист1!$C$5:$H$9260,6,FALSE))</f>
        <v/>
      </c>
      <c r="J136" s="3" t="str">
        <f t="shared" si="11"/>
        <v/>
      </c>
      <c r="K136" s="6" t="str">
        <f>IF(C136="","",[1]Лист1!D137+[1]Лист1!D135)</f>
        <v/>
      </c>
      <c r="L136" s="7" t="str">
        <f>IF(C136="","",IF(ROUND(VLOOKUP($C136&amp;"система газоснабжения",[1]Лист1!$C$5:$H$9260,6,FALSE),2)&gt;K136,K136,ROUND(VLOOKUP($C136&amp;"система газоснабжения",[1]Лист1!$C$5:$H$9260,6,FALSE),2)))</f>
        <v/>
      </c>
      <c r="M136" s="7" t="str">
        <f t="shared" si="12"/>
        <v/>
      </c>
      <c r="N136" s="7" t="str">
        <f t="shared" si="13"/>
        <v/>
      </c>
      <c r="O136" s="7" t="str">
        <f t="shared" si="14"/>
        <v/>
      </c>
      <c r="P136" s="7" t="str">
        <f>IF(C136="","",ROUND(IF(K136=L136,0,IF(VLOOKUP($C136&amp;"система теплоснабжения",[1]Лист1!$C$5:$H$9260,6,FALSE)+L136&gt;K136,K136-L136,VLOOKUP($C136&amp;"система теплоснабжения",[1]Лист1!$C$5:$H$9260,6,FALSE))),2))</f>
        <v/>
      </c>
      <c r="Q136" s="8" t="str">
        <f t="shared" si="15"/>
        <v/>
      </c>
      <c r="R136" s="3" t="str">
        <f t="shared" si="16"/>
        <v/>
      </c>
      <c r="S136" s="14"/>
    </row>
    <row r="137" spans="1:19" ht="15.75">
      <c r="A137" s="3" t="str">
        <f t="shared" si="9"/>
        <v/>
      </c>
      <c r="B137" s="3" t="str">
        <f t="shared" ca="1" si="10"/>
        <v/>
      </c>
      <c r="C137" s="4" t="str">
        <f>IF(A137="","",IF((COUNTIF(A$18:A137,"Итог по дому")-$B$14)=0,"",INDEX([1]Лист1!$A$1:$AE$9260,[1]Лист1!B137,6)))</f>
        <v/>
      </c>
      <c r="D137" s="5" t="str">
        <f>IF(A137="","",INDEX([1]Лист1!$A$1:$AE$9260,B137,5))</f>
        <v/>
      </c>
      <c r="E137" s="3" t="str">
        <f>IF(A137="","",VLOOKUP($C137&amp;"лифтовое оборудование",[1]Лист1!$C$5:$H$9260,6,FALSE))</f>
        <v/>
      </c>
      <c r="F137" s="3" t="str">
        <f>IF(A137="","",VLOOKUP($C137&amp;"крыша",[1]Лист1!$C$5:$H$9260,6,FALSE))</f>
        <v/>
      </c>
      <c r="G137" s="3" t="str">
        <f>IF(A137="","",VLOOKUP($C137&amp;"фасад1",[1]Лист1!$C$5:$H$9260,6,FALSE))</f>
        <v/>
      </c>
      <c r="H137" s="3" t="str">
        <f>IF(A137="","",VLOOKUP($C137&amp;"подвал",[1]Лист1!$C$5:$H$9260,6,FALSE))</f>
        <v/>
      </c>
      <c r="I137" s="3" t="str">
        <f>IF(A137="","",VLOOKUP($C137&amp;"лифтовое оборудование1",[1]Лист1!$C$5:$H$9260,6,FALSE))</f>
        <v/>
      </c>
      <c r="J137" s="3" t="str">
        <f t="shared" si="11"/>
        <v/>
      </c>
      <c r="K137" s="6" t="str">
        <f>IF(C137="","",[1]Лист1!D138+[1]Лист1!D136)</f>
        <v/>
      </c>
      <c r="L137" s="7" t="str">
        <f>IF(C137="","",IF(ROUND(VLOOKUP($C137&amp;"система газоснабжения",[1]Лист1!$C$5:$H$9260,6,FALSE),2)&gt;K137,K137,ROUND(VLOOKUP($C137&amp;"система газоснабжения",[1]Лист1!$C$5:$H$9260,6,FALSE),2)))</f>
        <v/>
      </c>
      <c r="M137" s="7" t="str">
        <f t="shared" si="12"/>
        <v/>
      </c>
      <c r="N137" s="7" t="str">
        <f t="shared" si="13"/>
        <v/>
      </c>
      <c r="O137" s="7" t="str">
        <f t="shared" si="14"/>
        <v/>
      </c>
      <c r="P137" s="7" t="str">
        <f>IF(C137="","",ROUND(IF(K137=L137,0,IF(VLOOKUP($C137&amp;"система теплоснабжения",[1]Лист1!$C$5:$H$9260,6,FALSE)+L137&gt;K137,K137-L137,VLOOKUP($C137&amp;"система теплоснабжения",[1]Лист1!$C$5:$H$9260,6,FALSE))),2))</f>
        <v/>
      </c>
      <c r="Q137" s="8" t="str">
        <f t="shared" si="15"/>
        <v/>
      </c>
      <c r="R137" s="3" t="str">
        <f t="shared" si="16"/>
        <v/>
      </c>
      <c r="S137" s="14"/>
    </row>
    <row r="138" spans="1:19" ht="15.75">
      <c r="A138" s="3" t="str">
        <f t="shared" si="9"/>
        <v/>
      </c>
      <c r="B138" s="3" t="str">
        <f t="shared" ca="1" si="10"/>
        <v/>
      </c>
      <c r="C138" s="4" t="str">
        <f>IF(A138="","",IF((COUNTIF(A$18:A138,"Итог по дому")-$B$14)=0,"",INDEX([1]Лист1!$A$1:$AE$9260,[1]Лист1!B138,6)))</f>
        <v/>
      </c>
      <c r="D138" s="5" t="str">
        <f>IF(A138="","",INDEX([1]Лист1!$A$1:$AE$9260,B138,5))</f>
        <v/>
      </c>
      <c r="E138" s="3" t="str">
        <f>IF(A138="","",VLOOKUP($C138&amp;"лифтовое оборудование",[1]Лист1!$C$5:$H$9260,6,FALSE))</f>
        <v/>
      </c>
      <c r="F138" s="3" t="str">
        <f>IF(A138="","",VLOOKUP($C138&amp;"крыша",[1]Лист1!$C$5:$H$9260,6,FALSE))</f>
        <v/>
      </c>
      <c r="G138" s="3" t="str">
        <f>IF(A138="","",VLOOKUP($C138&amp;"фасад1",[1]Лист1!$C$5:$H$9260,6,FALSE))</f>
        <v/>
      </c>
      <c r="H138" s="3" t="str">
        <f>IF(A138="","",VLOOKUP($C138&amp;"подвал",[1]Лист1!$C$5:$H$9260,6,FALSE))</f>
        <v/>
      </c>
      <c r="I138" s="3" t="str">
        <f>IF(A138="","",VLOOKUP($C138&amp;"лифтовое оборудование1",[1]Лист1!$C$5:$H$9260,6,FALSE))</f>
        <v/>
      </c>
      <c r="J138" s="3" t="str">
        <f t="shared" si="11"/>
        <v/>
      </c>
      <c r="K138" s="6" t="str">
        <f>IF(C138="","",[1]Лист1!D139+[1]Лист1!D137)</f>
        <v/>
      </c>
      <c r="L138" s="7" t="str">
        <f>IF(C138="","",IF(ROUND(VLOOKUP($C138&amp;"система газоснабжения",[1]Лист1!$C$5:$H$9260,6,FALSE),2)&gt;K138,K138,ROUND(VLOOKUP($C138&amp;"система газоснабжения",[1]Лист1!$C$5:$H$9260,6,FALSE),2)))</f>
        <v/>
      </c>
      <c r="M138" s="7" t="str">
        <f t="shared" si="12"/>
        <v/>
      </c>
      <c r="N138" s="7" t="str">
        <f t="shared" si="13"/>
        <v/>
      </c>
      <c r="O138" s="7" t="str">
        <f t="shared" si="14"/>
        <v/>
      </c>
      <c r="P138" s="7" t="str">
        <f>IF(C138="","",ROUND(IF(K138=L138,0,IF(VLOOKUP($C138&amp;"система теплоснабжения",[1]Лист1!$C$5:$H$9260,6,FALSE)+L138&gt;K138,K138-L138,VLOOKUP($C138&amp;"система теплоснабжения",[1]Лист1!$C$5:$H$9260,6,FALSE))),2))</f>
        <v/>
      </c>
      <c r="Q138" s="8" t="str">
        <f t="shared" si="15"/>
        <v/>
      </c>
      <c r="R138" s="3" t="str">
        <f t="shared" si="16"/>
        <v/>
      </c>
      <c r="S138" s="14"/>
    </row>
    <row r="139" spans="1:19" ht="15.75">
      <c r="A139" s="3" t="str">
        <f t="shared" si="9"/>
        <v/>
      </c>
      <c r="B139" s="3" t="str">
        <f t="shared" ca="1" si="10"/>
        <v/>
      </c>
      <c r="C139" s="4" t="str">
        <f>IF(A139="","",IF((COUNTIF(A$18:A139,"Итог по дому")-$B$14)=0,"",INDEX([1]Лист1!$A$1:$AE$9260,[1]Лист1!B139,6)))</f>
        <v/>
      </c>
      <c r="D139" s="5" t="str">
        <f>IF(A139="","",INDEX([1]Лист1!$A$1:$AE$9260,B139,5))</f>
        <v/>
      </c>
      <c r="E139" s="3" t="str">
        <f>IF(A139="","",VLOOKUP($C139&amp;"лифтовое оборудование",[1]Лист1!$C$5:$H$9260,6,FALSE))</f>
        <v/>
      </c>
      <c r="F139" s="3" t="str">
        <f>IF(A139="","",VLOOKUP($C139&amp;"крыша",[1]Лист1!$C$5:$H$9260,6,FALSE))</f>
        <v/>
      </c>
      <c r="G139" s="3" t="str">
        <f>IF(A139="","",VLOOKUP($C139&amp;"фасад1",[1]Лист1!$C$5:$H$9260,6,FALSE))</f>
        <v/>
      </c>
      <c r="H139" s="3" t="str">
        <f>IF(A139="","",VLOOKUP($C139&amp;"подвал",[1]Лист1!$C$5:$H$9260,6,FALSE))</f>
        <v/>
      </c>
      <c r="I139" s="3" t="str">
        <f>IF(A139="","",VLOOKUP($C139&amp;"лифтовое оборудование1",[1]Лист1!$C$5:$H$9260,6,FALSE))</f>
        <v/>
      </c>
      <c r="J139" s="3" t="str">
        <f t="shared" si="11"/>
        <v/>
      </c>
      <c r="K139" s="6" t="str">
        <f>IF(C139="","",[1]Лист1!D140+[1]Лист1!D138)</f>
        <v/>
      </c>
      <c r="L139" s="7" t="str">
        <f>IF(C139="","",IF(ROUND(VLOOKUP($C139&amp;"система газоснабжения",[1]Лист1!$C$5:$H$9260,6,FALSE),2)&gt;K139,K139,ROUND(VLOOKUP($C139&amp;"система газоснабжения",[1]Лист1!$C$5:$H$9260,6,FALSE),2)))</f>
        <v/>
      </c>
      <c r="M139" s="7" t="str">
        <f t="shared" si="12"/>
        <v/>
      </c>
      <c r="N139" s="7" t="str">
        <f t="shared" si="13"/>
        <v/>
      </c>
      <c r="O139" s="7" t="str">
        <f t="shared" si="14"/>
        <v/>
      </c>
      <c r="P139" s="7" t="str">
        <f>IF(C139="","",ROUND(IF(K139=L139,0,IF(VLOOKUP($C139&amp;"система теплоснабжения",[1]Лист1!$C$5:$H$9260,6,FALSE)+L139&gt;K139,K139-L139,VLOOKUP($C139&amp;"система теплоснабжения",[1]Лист1!$C$5:$H$9260,6,FALSE))),2))</f>
        <v/>
      </c>
      <c r="Q139" s="8" t="str">
        <f t="shared" si="15"/>
        <v/>
      </c>
      <c r="R139" s="3" t="str">
        <f t="shared" si="16"/>
        <v/>
      </c>
      <c r="S139" s="14"/>
    </row>
    <row r="140" spans="1:19" ht="15.75">
      <c r="A140" s="3" t="str">
        <f t="shared" si="9"/>
        <v/>
      </c>
      <c r="B140" s="3" t="str">
        <f t="shared" ca="1" si="10"/>
        <v/>
      </c>
      <c r="C140" s="4" t="str">
        <f>IF(A140="","",IF((COUNTIF(A$18:A140,"Итог по дому")-$B$14)=0,"",INDEX([1]Лист1!$A$1:$AE$9260,[1]Лист1!B140,6)))</f>
        <v/>
      </c>
      <c r="D140" s="5" t="str">
        <f>IF(A140="","",INDEX([1]Лист1!$A$1:$AE$9260,B140,5))</f>
        <v/>
      </c>
      <c r="E140" s="3" t="str">
        <f>IF(A140="","",VLOOKUP($C140&amp;"лифтовое оборудование",[1]Лист1!$C$5:$H$9260,6,FALSE))</f>
        <v/>
      </c>
      <c r="F140" s="3" t="str">
        <f>IF(A140="","",VLOOKUP($C140&amp;"крыша",[1]Лист1!$C$5:$H$9260,6,FALSE))</f>
        <v/>
      </c>
      <c r="G140" s="3" t="str">
        <f>IF(A140="","",VLOOKUP($C140&amp;"фасад1",[1]Лист1!$C$5:$H$9260,6,FALSE))</f>
        <v/>
      </c>
      <c r="H140" s="3" t="str">
        <f>IF(A140="","",VLOOKUP($C140&amp;"подвал",[1]Лист1!$C$5:$H$9260,6,FALSE))</f>
        <v/>
      </c>
      <c r="I140" s="3" t="str">
        <f>IF(A140="","",VLOOKUP($C140&amp;"лифтовое оборудование1",[1]Лист1!$C$5:$H$9260,6,FALSE))</f>
        <v/>
      </c>
      <c r="J140" s="3" t="str">
        <f t="shared" si="11"/>
        <v/>
      </c>
      <c r="K140" s="6" t="str">
        <f>IF(C140="","",[1]Лист1!D141+[1]Лист1!D139)</f>
        <v/>
      </c>
      <c r="L140" s="7" t="str">
        <f>IF(C140="","",IF(ROUND(VLOOKUP($C140&amp;"система газоснабжения",[1]Лист1!$C$5:$H$9260,6,FALSE),2)&gt;K140,K140,ROUND(VLOOKUP($C140&amp;"система газоснабжения",[1]Лист1!$C$5:$H$9260,6,FALSE),2)))</f>
        <v/>
      </c>
      <c r="M140" s="7" t="str">
        <f t="shared" si="12"/>
        <v/>
      </c>
      <c r="N140" s="7" t="str">
        <f t="shared" si="13"/>
        <v/>
      </c>
      <c r="O140" s="7" t="str">
        <f t="shared" si="14"/>
        <v/>
      </c>
      <c r="P140" s="7" t="str">
        <f>IF(C140="","",ROUND(IF(K140=L140,0,IF(VLOOKUP($C140&amp;"система теплоснабжения",[1]Лист1!$C$5:$H$9260,6,FALSE)+L140&gt;K140,K140-L140,VLOOKUP($C140&amp;"система теплоснабжения",[1]Лист1!$C$5:$H$9260,6,FALSE))),2))</f>
        <v/>
      </c>
      <c r="Q140" s="8" t="str">
        <f t="shared" si="15"/>
        <v/>
      </c>
      <c r="R140" s="3" t="str">
        <f t="shared" si="16"/>
        <v/>
      </c>
      <c r="S140" s="14"/>
    </row>
    <row r="141" spans="1:19" ht="15.75">
      <c r="A141" s="3" t="str">
        <f t="shared" si="9"/>
        <v/>
      </c>
      <c r="B141" s="3" t="str">
        <f t="shared" ca="1" si="10"/>
        <v/>
      </c>
      <c r="C141" s="4" t="str">
        <f>IF(A141="","",IF((COUNTIF(A$18:A141,"Итог по дому")-$B$14)=0,"",INDEX([1]Лист1!$A$1:$AE$9260,[1]Лист1!B141,6)))</f>
        <v/>
      </c>
      <c r="D141" s="5" t="str">
        <f>IF(A141="","",INDEX([1]Лист1!$A$1:$AE$9260,B141,5))</f>
        <v/>
      </c>
      <c r="E141" s="3" t="str">
        <f>IF(A141="","",VLOOKUP($C141&amp;"лифтовое оборудование",[1]Лист1!$C$5:$H$9260,6,FALSE))</f>
        <v/>
      </c>
      <c r="F141" s="3" t="str">
        <f>IF(A141="","",VLOOKUP($C141&amp;"крыша",[1]Лист1!$C$5:$H$9260,6,FALSE))</f>
        <v/>
      </c>
      <c r="G141" s="3" t="str">
        <f>IF(A141="","",VLOOKUP($C141&amp;"фасад1",[1]Лист1!$C$5:$H$9260,6,FALSE))</f>
        <v/>
      </c>
      <c r="H141" s="3" t="str">
        <f>IF(A141="","",VLOOKUP($C141&amp;"подвал",[1]Лист1!$C$5:$H$9260,6,FALSE))</f>
        <v/>
      </c>
      <c r="I141" s="3" t="str">
        <f>IF(A141="","",VLOOKUP($C141&amp;"лифтовое оборудование1",[1]Лист1!$C$5:$H$9260,6,FALSE))</f>
        <v/>
      </c>
      <c r="J141" s="3" t="str">
        <f t="shared" si="11"/>
        <v/>
      </c>
      <c r="K141" s="6" t="str">
        <f>IF(C141="","",[1]Лист1!D142+[1]Лист1!D140)</f>
        <v/>
      </c>
      <c r="L141" s="7" t="str">
        <f>IF(C141="","",IF(ROUND(VLOOKUP($C141&amp;"система газоснабжения",[1]Лист1!$C$5:$H$9260,6,FALSE),2)&gt;K141,K141,ROUND(VLOOKUP($C141&amp;"система газоснабжения",[1]Лист1!$C$5:$H$9260,6,FALSE),2)))</f>
        <v/>
      </c>
      <c r="M141" s="7" t="str">
        <f t="shared" si="12"/>
        <v/>
      </c>
      <c r="N141" s="7" t="str">
        <f t="shared" si="13"/>
        <v/>
      </c>
      <c r="O141" s="7" t="str">
        <f t="shared" si="14"/>
        <v/>
      </c>
      <c r="P141" s="7" t="str">
        <f>IF(C141="","",ROUND(IF(K141=L141,0,IF(VLOOKUP($C141&amp;"система теплоснабжения",[1]Лист1!$C$5:$H$9260,6,FALSE)+L141&gt;K141,K141-L141,VLOOKUP($C141&amp;"система теплоснабжения",[1]Лист1!$C$5:$H$9260,6,FALSE))),2))</f>
        <v/>
      </c>
      <c r="Q141" s="8" t="str">
        <f t="shared" si="15"/>
        <v/>
      </c>
      <c r="R141" s="3" t="str">
        <f t="shared" si="16"/>
        <v/>
      </c>
      <c r="S141" s="14"/>
    </row>
    <row r="142" spans="1:19" ht="15.75">
      <c r="A142" s="3" t="str">
        <f t="shared" si="9"/>
        <v/>
      </c>
      <c r="B142" s="3" t="str">
        <f t="shared" ca="1" si="10"/>
        <v/>
      </c>
      <c r="C142" s="4" t="str">
        <f>IF(A142="","",IF((COUNTIF(A$18:A142,"Итог по дому")-$B$14)=0,"",INDEX([1]Лист1!$A$1:$AE$9260,[1]Лист1!B142,6)))</f>
        <v/>
      </c>
      <c r="D142" s="5" t="str">
        <f>IF(A142="","",INDEX([1]Лист1!$A$1:$AE$9260,B142,5))</f>
        <v/>
      </c>
      <c r="E142" s="3" t="str">
        <f>IF(A142="","",VLOOKUP($C142&amp;"лифтовое оборудование",[1]Лист1!$C$5:$H$9260,6,FALSE))</f>
        <v/>
      </c>
      <c r="F142" s="3" t="str">
        <f>IF(A142="","",VLOOKUP($C142&amp;"крыша",[1]Лист1!$C$5:$H$9260,6,FALSE))</f>
        <v/>
      </c>
      <c r="G142" s="3" t="str">
        <f>IF(A142="","",VLOOKUP($C142&amp;"фасад1",[1]Лист1!$C$5:$H$9260,6,FALSE))</f>
        <v/>
      </c>
      <c r="H142" s="3" t="str">
        <f>IF(A142="","",VLOOKUP($C142&amp;"подвал",[1]Лист1!$C$5:$H$9260,6,FALSE))</f>
        <v/>
      </c>
      <c r="I142" s="3" t="str">
        <f>IF(A142="","",VLOOKUP($C142&amp;"лифтовое оборудование1",[1]Лист1!$C$5:$H$9260,6,FALSE))</f>
        <v/>
      </c>
      <c r="J142" s="3" t="str">
        <f t="shared" si="11"/>
        <v/>
      </c>
      <c r="K142" s="6" t="str">
        <f>IF(C142="","",[1]Лист1!D143+[1]Лист1!D141)</f>
        <v/>
      </c>
      <c r="L142" s="7" t="str">
        <f>IF(C142="","",IF(ROUND(VLOOKUP($C142&amp;"система газоснабжения",[1]Лист1!$C$5:$H$9260,6,FALSE),2)&gt;K142,K142,ROUND(VLOOKUP($C142&amp;"система газоснабжения",[1]Лист1!$C$5:$H$9260,6,FALSE),2)))</f>
        <v/>
      </c>
      <c r="M142" s="7" t="str">
        <f t="shared" si="12"/>
        <v/>
      </c>
      <c r="N142" s="7" t="str">
        <f t="shared" si="13"/>
        <v/>
      </c>
      <c r="O142" s="7" t="str">
        <f t="shared" si="14"/>
        <v/>
      </c>
      <c r="P142" s="7" t="str">
        <f>IF(C142="","",ROUND(IF(K142=L142,0,IF(VLOOKUP($C142&amp;"система теплоснабжения",[1]Лист1!$C$5:$H$9260,6,FALSE)+L142&gt;K142,K142-L142,VLOOKUP($C142&amp;"система теплоснабжения",[1]Лист1!$C$5:$H$9260,6,FALSE))),2))</f>
        <v/>
      </c>
      <c r="Q142" s="8" t="str">
        <f t="shared" si="15"/>
        <v/>
      </c>
      <c r="R142" s="3" t="str">
        <f t="shared" si="16"/>
        <v/>
      </c>
      <c r="S142" s="14"/>
    </row>
    <row r="143" spans="1:19" ht="15.75">
      <c r="A143" s="3" t="str">
        <f t="shared" si="9"/>
        <v/>
      </c>
      <c r="B143" s="3" t="str">
        <f t="shared" ca="1" si="10"/>
        <v/>
      </c>
      <c r="C143" s="4" t="str">
        <f>IF(A143="","",IF((COUNTIF(A$18:A143,"Итог по дому")-$B$14)=0,"",INDEX([1]Лист1!$A$1:$AE$9260,[1]Лист1!B143,6)))</f>
        <v/>
      </c>
      <c r="D143" s="5" t="str">
        <f>IF(A143="","",INDEX([1]Лист1!$A$1:$AE$9260,B143,5))</f>
        <v/>
      </c>
      <c r="E143" s="3" t="str">
        <f>IF(A143="","",VLOOKUP($C143&amp;"лифтовое оборудование",[1]Лист1!$C$5:$H$9260,6,FALSE))</f>
        <v/>
      </c>
      <c r="F143" s="3" t="str">
        <f>IF(A143="","",VLOOKUP($C143&amp;"крыша",[1]Лист1!$C$5:$H$9260,6,FALSE))</f>
        <v/>
      </c>
      <c r="G143" s="3" t="str">
        <f>IF(A143="","",VLOOKUP($C143&amp;"фасад1",[1]Лист1!$C$5:$H$9260,6,FALSE))</f>
        <v/>
      </c>
      <c r="H143" s="3" t="str">
        <f>IF(A143="","",VLOOKUP($C143&amp;"подвал",[1]Лист1!$C$5:$H$9260,6,FALSE))</f>
        <v/>
      </c>
      <c r="I143" s="3" t="str">
        <f>IF(A143="","",VLOOKUP($C143&amp;"лифтовое оборудование1",[1]Лист1!$C$5:$H$9260,6,FALSE))</f>
        <v/>
      </c>
      <c r="J143" s="3" t="str">
        <f t="shared" si="11"/>
        <v/>
      </c>
      <c r="K143" s="6" t="str">
        <f>IF(C143="","",[1]Лист1!D144+[1]Лист1!D142)</f>
        <v/>
      </c>
      <c r="L143" s="7" t="str">
        <f>IF(C143="","",IF(ROUND(VLOOKUP($C143&amp;"система газоснабжения",[1]Лист1!$C$5:$H$9260,6,FALSE),2)&gt;K143,K143,ROUND(VLOOKUP($C143&amp;"система газоснабжения",[1]Лист1!$C$5:$H$9260,6,FALSE),2)))</f>
        <v/>
      </c>
      <c r="M143" s="7" t="str">
        <f t="shared" si="12"/>
        <v/>
      </c>
      <c r="N143" s="7" t="str">
        <f t="shared" si="13"/>
        <v/>
      </c>
      <c r="O143" s="7" t="str">
        <f t="shared" si="14"/>
        <v/>
      </c>
      <c r="P143" s="7" t="str">
        <f>IF(C143="","",ROUND(IF(K143=L143,0,IF(VLOOKUP($C143&amp;"система теплоснабжения",[1]Лист1!$C$5:$H$9260,6,FALSE)+L143&gt;K143,K143-L143,VLOOKUP($C143&amp;"система теплоснабжения",[1]Лист1!$C$5:$H$9260,6,FALSE))),2))</f>
        <v/>
      </c>
      <c r="Q143" s="8" t="str">
        <f t="shared" si="15"/>
        <v/>
      </c>
      <c r="R143" s="3" t="str">
        <f t="shared" si="16"/>
        <v/>
      </c>
      <c r="S143" s="14"/>
    </row>
    <row r="144" spans="1:19" ht="15.75">
      <c r="A144" s="3" t="str">
        <f t="shared" si="9"/>
        <v/>
      </c>
      <c r="B144" s="3" t="str">
        <f t="shared" ca="1" si="10"/>
        <v/>
      </c>
      <c r="C144" s="4" t="str">
        <f>IF(A144="","",IF((COUNTIF(A$18:A144,"Итог по дому")-$B$14)=0,"",INDEX([1]Лист1!$A$1:$AE$9260,[1]Лист1!B144,6)))</f>
        <v/>
      </c>
      <c r="D144" s="5" t="str">
        <f>IF(A144="","",INDEX([1]Лист1!$A$1:$AE$9260,B144,5))</f>
        <v/>
      </c>
      <c r="E144" s="3" t="str">
        <f>IF(A144="","",VLOOKUP($C144&amp;"лифтовое оборудование",[1]Лист1!$C$5:$H$9260,6,FALSE))</f>
        <v/>
      </c>
      <c r="F144" s="3" t="str">
        <f>IF(A144="","",VLOOKUP($C144&amp;"крыша",[1]Лист1!$C$5:$H$9260,6,FALSE))</f>
        <v/>
      </c>
      <c r="G144" s="3" t="str">
        <f>IF(A144="","",VLOOKUP($C144&amp;"фасад1",[1]Лист1!$C$5:$H$9260,6,FALSE))</f>
        <v/>
      </c>
      <c r="H144" s="3" t="str">
        <f>IF(A144="","",VLOOKUP($C144&amp;"подвал",[1]Лист1!$C$5:$H$9260,6,FALSE))</f>
        <v/>
      </c>
      <c r="I144" s="3" t="str">
        <f>IF(A144="","",VLOOKUP($C144&amp;"лифтовое оборудование1",[1]Лист1!$C$5:$H$9260,6,FALSE))</f>
        <v/>
      </c>
      <c r="J144" s="3" t="str">
        <f t="shared" si="11"/>
        <v/>
      </c>
      <c r="K144" s="6" t="str">
        <f>IF(C144="","",[1]Лист1!D145+[1]Лист1!D143)</f>
        <v/>
      </c>
      <c r="L144" s="7" t="str">
        <f>IF(C144="","",IF(ROUND(VLOOKUP($C144&amp;"система газоснабжения",[1]Лист1!$C$5:$H$9260,6,FALSE),2)&gt;K144,K144,ROUND(VLOOKUP($C144&amp;"система газоснабжения",[1]Лист1!$C$5:$H$9260,6,FALSE),2)))</f>
        <v/>
      </c>
      <c r="M144" s="7" t="str">
        <f t="shared" si="12"/>
        <v/>
      </c>
      <c r="N144" s="7" t="str">
        <f t="shared" si="13"/>
        <v/>
      </c>
      <c r="O144" s="7" t="str">
        <f t="shared" si="14"/>
        <v/>
      </c>
      <c r="P144" s="7" t="str">
        <f>IF(C144="","",ROUND(IF(K144=L144,0,IF(VLOOKUP($C144&amp;"система теплоснабжения",[1]Лист1!$C$5:$H$9260,6,FALSE)+L144&gt;K144,K144-L144,VLOOKUP($C144&amp;"система теплоснабжения",[1]Лист1!$C$5:$H$9260,6,FALSE))),2))</f>
        <v/>
      </c>
      <c r="Q144" s="8" t="str">
        <f t="shared" si="15"/>
        <v/>
      </c>
      <c r="R144" s="3" t="str">
        <f t="shared" si="16"/>
        <v/>
      </c>
      <c r="S144" s="14"/>
    </row>
    <row r="145" spans="1:19" ht="15.75">
      <c r="A145" s="3" t="str">
        <f t="shared" si="9"/>
        <v/>
      </c>
      <c r="B145" s="3" t="str">
        <f t="shared" ca="1" si="10"/>
        <v/>
      </c>
      <c r="C145" s="4" t="str">
        <f>IF(A145="","",IF((COUNTIF(A$18:A145,"Итог по дому")-$B$14)=0,"",INDEX([1]Лист1!$A$1:$AE$9260,[1]Лист1!B145,6)))</f>
        <v/>
      </c>
      <c r="D145" s="5" t="str">
        <f>IF(A145="","",INDEX([1]Лист1!$A$1:$AE$9260,B145,5))</f>
        <v/>
      </c>
      <c r="E145" s="3" t="str">
        <f>IF(A145="","",VLOOKUP($C145&amp;"лифтовое оборудование",[1]Лист1!$C$5:$H$9260,6,FALSE))</f>
        <v/>
      </c>
      <c r="F145" s="3" t="str">
        <f>IF(A145="","",VLOOKUP($C145&amp;"крыша",[1]Лист1!$C$5:$H$9260,6,FALSE))</f>
        <v/>
      </c>
      <c r="G145" s="3" t="str">
        <f>IF(A145="","",VLOOKUP($C145&amp;"фасад1",[1]Лист1!$C$5:$H$9260,6,FALSE))</f>
        <v/>
      </c>
      <c r="H145" s="3" t="str">
        <f>IF(A145="","",VLOOKUP($C145&amp;"подвал",[1]Лист1!$C$5:$H$9260,6,FALSE))</f>
        <v/>
      </c>
      <c r="I145" s="3" t="str">
        <f>IF(A145="","",VLOOKUP($C145&amp;"лифтовое оборудование1",[1]Лист1!$C$5:$H$9260,6,FALSE))</f>
        <v/>
      </c>
      <c r="J145" s="3" t="str">
        <f t="shared" si="11"/>
        <v/>
      </c>
      <c r="K145" s="6" t="str">
        <f>IF(C145="","",[1]Лист1!D146+[1]Лист1!D144)</f>
        <v/>
      </c>
      <c r="L145" s="7" t="str">
        <f>IF(C145="","",IF(ROUND(VLOOKUP($C145&amp;"система газоснабжения",[1]Лист1!$C$5:$H$9260,6,FALSE),2)&gt;K145,K145,ROUND(VLOOKUP($C145&amp;"система газоснабжения",[1]Лист1!$C$5:$H$9260,6,FALSE),2)))</f>
        <v/>
      </c>
      <c r="M145" s="7" t="str">
        <f t="shared" si="12"/>
        <v/>
      </c>
      <c r="N145" s="7" t="str">
        <f t="shared" si="13"/>
        <v/>
      </c>
      <c r="O145" s="7" t="str">
        <f t="shared" si="14"/>
        <v/>
      </c>
      <c r="P145" s="7" t="str">
        <f>IF(C145="","",ROUND(IF(K145=L145,0,IF(VLOOKUP($C145&amp;"система теплоснабжения",[1]Лист1!$C$5:$H$9260,6,FALSE)+L145&gt;K145,K145-L145,VLOOKUP($C145&amp;"система теплоснабжения",[1]Лист1!$C$5:$H$9260,6,FALSE))),2))</f>
        <v/>
      </c>
      <c r="Q145" s="8" t="str">
        <f t="shared" si="15"/>
        <v/>
      </c>
      <c r="R145" s="3" t="str">
        <f t="shared" si="16"/>
        <v/>
      </c>
      <c r="S145" s="14"/>
    </row>
    <row r="146" spans="1:19" ht="15.75">
      <c r="A146" s="3" t="str">
        <f t="shared" si="9"/>
        <v/>
      </c>
      <c r="B146" s="3" t="str">
        <f t="shared" ca="1" si="10"/>
        <v/>
      </c>
      <c r="C146" s="4" t="str">
        <f>IF(A146="","",IF((COUNTIF(A$18:A146,"Итог по дому")-$B$14)=0,"",INDEX([1]Лист1!$A$1:$AE$9260,[1]Лист1!B146,6)))</f>
        <v/>
      </c>
      <c r="D146" s="5" t="str">
        <f>IF(A146="","",INDEX([1]Лист1!$A$1:$AE$9260,B146,5))</f>
        <v/>
      </c>
      <c r="E146" s="3" t="str">
        <f>IF(A146="","",VLOOKUP($C146&amp;"лифтовое оборудование",[1]Лист1!$C$5:$H$9260,6,FALSE))</f>
        <v/>
      </c>
      <c r="F146" s="3" t="str">
        <f>IF(A146="","",VLOOKUP($C146&amp;"крыша",[1]Лист1!$C$5:$H$9260,6,FALSE))</f>
        <v/>
      </c>
      <c r="G146" s="3" t="str">
        <f>IF(A146="","",VLOOKUP($C146&amp;"фасад1",[1]Лист1!$C$5:$H$9260,6,FALSE))</f>
        <v/>
      </c>
      <c r="H146" s="3" t="str">
        <f>IF(A146="","",VLOOKUP($C146&amp;"подвал",[1]Лист1!$C$5:$H$9260,6,FALSE))</f>
        <v/>
      </c>
      <c r="I146" s="3" t="str">
        <f>IF(A146="","",VLOOKUP($C146&amp;"лифтовое оборудование1",[1]Лист1!$C$5:$H$9260,6,FALSE))</f>
        <v/>
      </c>
      <c r="J146" s="3" t="str">
        <f t="shared" si="11"/>
        <v/>
      </c>
      <c r="K146" s="6" t="str">
        <f>IF(C146="","",[1]Лист1!D147+[1]Лист1!D145)</f>
        <v/>
      </c>
      <c r="L146" s="7" t="str">
        <f>IF(C146="","",IF(ROUND(VLOOKUP($C146&amp;"система газоснабжения",[1]Лист1!$C$5:$H$9260,6,FALSE),2)&gt;K146,K146,ROUND(VLOOKUP($C146&amp;"система газоснабжения",[1]Лист1!$C$5:$H$9260,6,FALSE),2)))</f>
        <v/>
      </c>
      <c r="M146" s="7" t="str">
        <f t="shared" si="12"/>
        <v/>
      </c>
      <c r="N146" s="7" t="str">
        <f t="shared" si="13"/>
        <v/>
      </c>
      <c r="O146" s="7" t="str">
        <f t="shared" si="14"/>
        <v/>
      </c>
      <c r="P146" s="7" t="str">
        <f>IF(C146="","",ROUND(IF(K146=L146,0,IF(VLOOKUP($C146&amp;"система теплоснабжения",[1]Лист1!$C$5:$H$9260,6,FALSE)+L146&gt;K146,K146-L146,VLOOKUP($C146&amp;"система теплоснабжения",[1]Лист1!$C$5:$H$9260,6,FALSE))),2))</f>
        <v/>
      </c>
      <c r="Q146" s="8" t="str">
        <f t="shared" si="15"/>
        <v/>
      </c>
      <c r="R146" s="3" t="str">
        <f t="shared" si="16"/>
        <v/>
      </c>
      <c r="S146" s="14"/>
    </row>
    <row r="147" spans="1:19" ht="15.75">
      <c r="A147" s="3" t="str">
        <f t="shared" ref="A147:A210" si="17">IF(A146="","",IF(A146-$B$14=0,"",A146+1))</f>
        <v/>
      </c>
      <c r="B147" s="3" t="str">
        <f t="shared" ref="B147:B210" ca="1" si="18">IF(A147="","",MIN(INDIRECT("отчет!Ai"&amp;B146+1&amp;":Ai$10000")))</f>
        <v/>
      </c>
      <c r="C147" s="4" t="str">
        <f>IF(A147="","",IF((COUNTIF(A$18:A147,"Итог по дому")-$B$14)=0,"",INDEX([1]Лист1!$A$1:$AE$9260,[1]Лист1!B147,6)))</f>
        <v/>
      </c>
      <c r="D147" s="5" t="str">
        <f>IF(A147="","",INDEX([1]Лист1!$A$1:$AE$9260,B147,5))</f>
        <v/>
      </c>
      <c r="E147" s="3" t="str">
        <f>IF(A147="","",VLOOKUP($C147&amp;"лифтовое оборудование",[1]Лист1!$C$5:$H$9260,6,FALSE))</f>
        <v/>
      </c>
      <c r="F147" s="3" t="str">
        <f>IF(A147="","",VLOOKUP($C147&amp;"крыша",[1]Лист1!$C$5:$H$9260,6,FALSE))</f>
        <v/>
      </c>
      <c r="G147" s="3" t="str">
        <f>IF(A147="","",VLOOKUP($C147&amp;"фасад1",[1]Лист1!$C$5:$H$9260,6,FALSE))</f>
        <v/>
      </c>
      <c r="H147" s="3" t="str">
        <f>IF(A147="","",VLOOKUP($C147&amp;"подвал",[1]Лист1!$C$5:$H$9260,6,FALSE))</f>
        <v/>
      </c>
      <c r="I147" s="3" t="str">
        <f>IF(A147="","",VLOOKUP($C147&amp;"лифтовое оборудование1",[1]Лист1!$C$5:$H$9260,6,FALSE))</f>
        <v/>
      </c>
      <c r="J147" s="3" t="str">
        <f t="shared" si="11"/>
        <v/>
      </c>
      <c r="K147" s="6" t="str">
        <f>IF(C147="","",[1]Лист1!D148+[1]Лист1!D146)</f>
        <v/>
      </c>
      <c r="L147" s="7" t="str">
        <f>IF(C147="","",IF(ROUND(VLOOKUP($C147&amp;"система газоснабжения",[1]Лист1!$C$5:$H$9260,6,FALSE),2)&gt;K147,K147,ROUND(VLOOKUP($C147&amp;"система газоснабжения",[1]Лист1!$C$5:$H$9260,6,FALSE),2)))</f>
        <v/>
      </c>
      <c r="M147" s="7" t="str">
        <f t="shared" si="12"/>
        <v/>
      </c>
      <c r="N147" s="7" t="str">
        <f t="shared" si="13"/>
        <v/>
      </c>
      <c r="O147" s="7" t="str">
        <f t="shared" si="14"/>
        <v/>
      </c>
      <c r="P147" s="7" t="str">
        <f>IF(C147="","",ROUND(IF(K147=L147,0,IF(VLOOKUP($C147&amp;"система теплоснабжения",[1]Лист1!$C$5:$H$9260,6,FALSE)+L147&gt;K147,K147-L147,VLOOKUP($C147&amp;"система теплоснабжения",[1]Лист1!$C$5:$H$9260,6,FALSE))),2))</f>
        <v/>
      </c>
      <c r="Q147" s="8" t="str">
        <f t="shared" si="15"/>
        <v/>
      </c>
      <c r="R147" s="3" t="str">
        <f t="shared" si="16"/>
        <v/>
      </c>
      <c r="S147" s="14"/>
    </row>
    <row r="148" spans="1:19" ht="15.75">
      <c r="A148" s="3" t="str">
        <f t="shared" si="17"/>
        <v/>
      </c>
      <c r="B148" s="3" t="str">
        <f t="shared" ca="1" si="18"/>
        <v/>
      </c>
      <c r="C148" s="4" t="str">
        <f>IF(A148="","",IF((COUNTIF(A$18:A148,"Итог по дому")-$B$14)=0,"",INDEX([1]Лист1!$A$1:$AE$9260,[1]Лист1!B148,6)))</f>
        <v/>
      </c>
      <c r="D148" s="5" t="str">
        <f>IF(A148="","",INDEX([1]Лист1!$A$1:$AE$9260,B148,5))</f>
        <v/>
      </c>
      <c r="E148" s="3" t="str">
        <f>IF(A148="","",VLOOKUP($C148&amp;"лифтовое оборудование",[1]Лист1!$C$5:$H$9260,6,FALSE))</f>
        <v/>
      </c>
      <c r="F148" s="3" t="str">
        <f>IF(A148="","",VLOOKUP($C148&amp;"крыша",[1]Лист1!$C$5:$H$9260,6,FALSE))</f>
        <v/>
      </c>
      <c r="G148" s="3" t="str">
        <f>IF(A148="","",VLOOKUP($C148&amp;"фасад1",[1]Лист1!$C$5:$H$9260,6,FALSE))</f>
        <v/>
      </c>
      <c r="H148" s="3" t="str">
        <f>IF(A148="","",VLOOKUP($C148&amp;"подвал",[1]Лист1!$C$5:$H$9260,6,FALSE))</f>
        <v/>
      </c>
      <c r="I148" s="3" t="str">
        <f>IF(A148="","",VLOOKUP($C148&amp;"лифтовое оборудование1",[1]Лист1!$C$5:$H$9260,6,FALSE))</f>
        <v/>
      </c>
      <c r="J148" s="3" t="str">
        <f t="shared" ref="J148:J211" si="19">IF(A148="","",IF(A148&gt;0,"РО",""))</f>
        <v/>
      </c>
      <c r="K148" s="6" t="str">
        <f>IF(C148="","",[1]Лист1!D149+[1]Лист1!D147)</f>
        <v/>
      </c>
      <c r="L148" s="7" t="str">
        <f>IF(C148="","",IF(ROUND(VLOOKUP($C148&amp;"система газоснабжения",[1]Лист1!$C$5:$H$9260,6,FALSE),2)&gt;K148,K148,ROUND(VLOOKUP($C148&amp;"система газоснабжения",[1]Лист1!$C$5:$H$9260,6,FALSE),2)))</f>
        <v/>
      </c>
      <c r="M148" s="7" t="str">
        <f t="shared" ref="M148:M211" si="20">IF(C148="","",0)</f>
        <v/>
      </c>
      <c r="N148" s="7" t="str">
        <f t="shared" ref="N148:N211" si="21">IF(C148="","",0)</f>
        <v/>
      </c>
      <c r="O148" s="7" t="str">
        <f t="shared" ref="O148:O211" si="22">IF(C148="","",0)</f>
        <v/>
      </c>
      <c r="P148" s="7" t="str">
        <f>IF(C148="","",ROUND(IF(K148=L148,0,IF(VLOOKUP($C148&amp;"система теплоснабжения",[1]Лист1!$C$5:$H$9260,6,FALSE)+L148&gt;K148,K148-L148,VLOOKUP($C148&amp;"система теплоснабжения",[1]Лист1!$C$5:$H$9260,6,FALSE))),2))</f>
        <v/>
      </c>
      <c r="Q148" s="8" t="str">
        <f t="shared" ref="Q148:Q211" si="23">IF(C148="","",IF(C148="","",K148-L148-P148))</f>
        <v/>
      </c>
      <c r="R148" s="3" t="str">
        <f t="shared" ref="R148:R211" si="24">IF(C148="","","II.2023")</f>
        <v/>
      </c>
      <c r="S148" s="14"/>
    </row>
    <row r="149" spans="1:19" ht="15.75">
      <c r="A149" s="3" t="str">
        <f t="shared" si="17"/>
        <v/>
      </c>
      <c r="B149" s="3" t="str">
        <f t="shared" ca="1" si="18"/>
        <v/>
      </c>
      <c r="C149" s="4" t="str">
        <f>IF(A149="","",IF((COUNTIF(A$18:A149,"Итог по дому")-$B$14)=0,"",INDEX([1]Лист1!$A$1:$AE$9260,[1]Лист1!B149,6)))</f>
        <v/>
      </c>
      <c r="D149" s="5" t="str">
        <f>IF(A149="","",INDEX([1]Лист1!$A$1:$AE$9260,B149,5))</f>
        <v/>
      </c>
      <c r="E149" s="3" t="str">
        <f>IF(A149="","",VLOOKUP($C149&amp;"лифтовое оборудование",[1]Лист1!$C$5:$H$9260,6,FALSE))</f>
        <v/>
      </c>
      <c r="F149" s="3" t="str">
        <f>IF(A149="","",VLOOKUP($C149&amp;"крыша",[1]Лист1!$C$5:$H$9260,6,FALSE))</f>
        <v/>
      </c>
      <c r="G149" s="3" t="str">
        <f>IF(A149="","",VLOOKUP($C149&amp;"фасад1",[1]Лист1!$C$5:$H$9260,6,FALSE))</f>
        <v/>
      </c>
      <c r="H149" s="3" t="str">
        <f>IF(A149="","",VLOOKUP($C149&amp;"подвал",[1]Лист1!$C$5:$H$9260,6,FALSE))</f>
        <v/>
      </c>
      <c r="I149" s="3" t="str">
        <f>IF(A149="","",VLOOKUP($C149&amp;"лифтовое оборудование1",[1]Лист1!$C$5:$H$9260,6,FALSE))</f>
        <v/>
      </c>
      <c r="J149" s="3" t="str">
        <f t="shared" si="19"/>
        <v/>
      </c>
      <c r="K149" s="6" t="str">
        <f>IF(C149="","",[1]Лист1!D150+[1]Лист1!D148)</f>
        <v/>
      </c>
      <c r="L149" s="7" t="str">
        <f>IF(C149="","",IF(ROUND(VLOOKUP($C149&amp;"система газоснабжения",[1]Лист1!$C$5:$H$9260,6,FALSE),2)&gt;K149,K149,ROUND(VLOOKUP($C149&amp;"система газоснабжения",[1]Лист1!$C$5:$H$9260,6,FALSE),2)))</f>
        <v/>
      </c>
      <c r="M149" s="7" t="str">
        <f t="shared" si="20"/>
        <v/>
      </c>
      <c r="N149" s="7" t="str">
        <f t="shared" si="21"/>
        <v/>
      </c>
      <c r="O149" s="7" t="str">
        <f t="shared" si="22"/>
        <v/>
      </c>
      <c r="P149" s="7" t="str">
        <f>IF(C149="","",ROUND(IF(K149=L149,0,IF(VLOOKUP($C149&amp;"система теплоснабжения",[1]Лист1!$C$5:$H$9260,6,FALSE)+L149&gt;K149,K149-L149,VLOOKUP($C149&amp;"система теплоснабжения",[1]Лист1!$C$5:$H$9260,6,FALSE))),2))</f>
        <v/>
      </c>
      <c r="Q149" s="8" t="str">
        <f t="shared" si="23"/>
        <v/>
      </c>
      <c r="R149" s="3" t="str">
        <f t="shared" si="24"/>
        <v/>
      </c>
      <c r="S149" s="14"/>
    </row>
    <row r="150" spans="1:19" ht="15.75">
      <c r="A150" s="3" t="str">
        <f t="shared" si="17"/>
        <v/>
      </c>
      <c r="B150" s="3" t="str">
        <f t="shared" ca="1" si="18"/>
        <v/>
      </c>
      <c r="C150" s="4" t="str">
        <f>IF(A150="","",IF((COUNTIF(A$18:A150,"Итог по дому")-$B$14)=0,"",INDEX([1]Лист1!$A$1:$AE$9260,[1]Лист1!B150,6)))</f>
        <v/>
      </c>
      <c r="D150" s="5" t="str">
        <f>IF(A150="","",INDEX([1]Лист1!$A$1:$AE$9260,B150,5))</f>
        <v/>
      </c>
      <c r="E150" s="3" t="str">
        <f>IF(A150="","",VLOOKUP($C150&amp;"лифтовое оборудование",[1]Лист1!$C$5:$H$9260,6,FALSE))</f>
        <v/>
      </c>
      <c r="F150" s="3" t="str">
        <f>IF(A150="","",VLOOKUP($C150&amp;"крыша",[1]Лист1!$C$5:$H$9260,6,FALSE))</f>
        <v/>
      </c>
      <c r="G150" s="3" t="str">
        <f>IF(A150="","",VLOOKUP($C150&amp;"фасад1",[1]Лист1!$C$5:$H$9260,6,FALSE))</f>
        <v/>
      </c>
      <c r="H150" s="3" t="str">
        <f>IF(A150="","",VLOOKUP($C150&amp;"подвал",[1]Лист1!$C$5:$H$9260,6,FALSE))</f>
        <v/>
      </c>
      <c r="I150" s="3" t="str">
        <f>IF(A150="","",VLOOKUP($C150&amp;"лифтовое оборудование1",[1]Лист1!$C$5:$H$9260,6,FALSE))</f>
        <v/>
      </c>
      <c r="J150" s="3" t="str">
        <f t="shared" si="19"/>
        <v/>
      </c>
      <c r="K150" s="6" t="str">
        <f>IF(C150="","",[1]Лист1!D151+[1]Лист1!D149)</f>
        <v/>
      </c>
      <c r="L150" s="7" t="str">
        <f>IF(C150="","",IF(ROUND(VLOOKUP($C150&amp;"система газоснабжения",[1]Лист1!$C$5:$H$9260,6,FALSE),2)&gt;K150,K150,ROUND(VLOOKUP($C150&amp;"система газоснабжения",[1]Лист1!$C$5:$H$9260,6,FALSE),2)))</f>
        <v/>
      </c>
      <c r="M150" s="7" t="str">
        <f t="shared" si="20"/>
        <v/>
      </c>
      <c r="N150" s="7" t="str">
        <f t="shared" si="21"/>
        <v/>
      </c>
      <c r="O150" s="7" t="str">
        <f t="shared" si="22"/>
        <v/>
      </c>
      <c r="P150" s="7" t="str">
        <f>IF(C150="","",ROUND(IF(K150=L150,0,IF(VLOOKUP($C150&amp;"система теплоснабжения",[1]Лист1!$C$5:$H$9260,6,FALSE)+L150&gt;K150,K150-L150,VLOOKUP($C150&amp;"система теплоснабжения",[1]Лист1!$C$5:$H$9260,6,FALSE))),2))</f>
        <v/>
      </c>
      <c r="Q150" s="8" t="str">
        <f t="shared" si="23"/>
        <v/>
      </c>
      <c r="R150" s="3" t="str">
        <f t="shared" si="24"/>
        <v/>
      </c>
      <c r="S150" s="14"/>
    </row>
    <row r="151" spans="1:19" ht="15.75">
      <c r="A151" s="3" t="str">
        <f t="shared" si="17"/>
        <v/>
      </c>
      <c r="B151" s="3" t="str">
        <f t="shared" ca="1" si="18"/>
        <v/>
      </c>
      <c r="C151" s="4" t="str">
        <f>IF(A151="","",IF((COUNTIF(A$18:A151,"Итог по дому")-$B$14)=0,"",INDEX([1]Лист1!$A$1:$AE$9260,[1]Лист1!B151,6)))</f>
        <v/>
      </c>
      <c r="D151" s="5" t="str">
        <f>IF(A151="","",INDEX([1]Лист1!$A$1:$AE$9260,B151,5))</f>
        <v/>
      </c>
      <c r="E151" s="3" t="str">
        <f>IF(A151="","",VLOOKUP($C151&amp;"лифтовое оборудование",[1]Лист1!$C$5:$H$9260,6,FALSE))</f>
        <v/>
      </c>
      <c r="F151" s="3" t="str">
        <f>IF(A151="","",VLOOKUP($C151&amp;"крыша",[1]Лист1!$C$5:$H$9260,6,FALSE))</f>
        <v/>
      </c>
      <c r="G151" s="3" t="str">
        <f>IF(A151="","",VLOOKUP($C151&amp;"фасад1",[1]Лист1!$C$5:$H$9260,6,FALSE))</f>
        <v/>
      </c>
      <c r="H151" s="3" t="str">
        <f>IF(A151="","",VLOOKUP($C151&amp;"подвал",[1]Лист1!$C$5:$H$9260,6,FALSE))</f>
        <v/>
      </c>
      <c r="I151" s="3" t="str">
        <f>IF(A151="","",VLOOKUP($C151&amp;"лифтовое оборудование1",[1]Лист1!$C$5:$H$9260,6,FALSE))</f>
        <v/>
      </c>
      <c r="J151" s="3" t="str">
        <f t="shared" si="19"/>
        <v/>
      </c>
      <c r="K151" s="6" t="str">
        <f>IF(C151="","",[1]Лист1!D152+[1]Лист1!D150)</f>
        <v/>
      </c>
      <c r="L151" s="7" t="str">
        <f>IF(C151="","",IF(ROUND(VLOOKUP($C151&amp;"система газоснабжения",[1]Лист1!$C$5:$H$9260,6,FALSE),2)&gt;K151,K151,ROUND(VLOOKUP($C151&amp;"система газоснабжения",[1]Лист1!$C$5:$H$9260,6,FALSE),2)))</f>
        <v/>
      </c>
      <c r="M151" s="7" t="str">
        <f t="shared" si="20"/>
        <v/>
      </c>
      <c r="N151" s="7" t="str">
        <f t="shared" si="21"/>
        <v/>
      </c>
      <c r="O151" s="7" t="str">
        <f t="shared" si="22"/>
        <v/>
      </c>
      <c r="P151" s="7" t="str">
        <f>IF(C151="","",ROUND(IF(K151=L151,0,IF(VLOOKUP($C151&amp;"система теплоснабжения",[1]Лист1!$C$5:$H$9260,6,FALSE)+L151&gt;K151,K151-L151,VLOOKUP($C151&amp;"система теплоснабжения",[1]Лист1!$C$5:$H$9260,6,FALSE))),2))</f>
        <v/>
      </c>
      <c r="Q151" s="8" t="str">
        <f t="shared" si="23"/>
        <v/>
      </c>
      <c r="R151" s="3" t="str">
        <f t="shared" si="24"/>
        <v/>
      </c>
      <c r="S151" s="14"/>
    </row>
    <row r="152" spans="1:19" ht="15.75">
      <c r="A152" s="3" t="str">
        <f t="shared" si="17"/>
        <v/>
      </c>
      <c r="B152" s="3" t="str">
        <f t="shared" ca="1" si="18"/>
        <v/>
      </c>
      <c r="C152" s="4" t="str">
        <f>IF(A152="","",IF((COUNTIF(A$18:A152,"Итог по дому")-$B$14)=0,"",INDEX([1]Лист1!$A$1:$AE$9260,[1]Лист1!B152,6)))</f>
        <v/>
      </c>
      <c r="D152" s="5" t="str">
        <f>IF(A152="","",INDEX([1]Лист1!$A$1:$AE$9260,B152,5))</f>
        <v/>
      </c>
      <c r="E152" s="3" t="str">
        <f>IF(A152="","",VLOOKUP($C152&amp;"лифтовое оборудование",[1]Лист1!$C$5:$H$9260,6,FALSE))</f>
        <v/>
      </c>
      <c r="F152" s="3" t="str">
        <f>IF(A152="","",VLOOKUP($C152&amp;"крыша",[1]Лист1!$C$5:$H$9260,6,FALSE))</f>
        <v/>
      </c>
      <c r="G152" s="3" t="str">
        <f>IF(A152="","",VLOOKUP($C152&amp;"фасад1",[1]Лист1!$C$5:$H$9260,6,FALSE))</f>
        <v/>
      </c>
      <c r="H152" s="3" t="str">
        <f>IF(A152="","",VLOOKUP($C152&amp;"подвал",[1]Лист1!$C$5:$H$9260,6,FALSE))</f>
        <v/>
      </c>
      <c r="I152" s="3" t="str">
        <f>IF(A152="","",VLOOKUP($C152&amp;"лифтовое оборудование1",[1]Лист1!$C$5:$H$9260,6,FALSE))</f>
        <v/>
      </c>
      <c r="J152" s="3" t="str">
        <f t="shared" si="19"/>
        <v/>
      </c>
      <c r="K152" s="6" t="str">
        <f>IF(C152="","",[1]Лист1!D153+[1]Лист1!D151)</f>
        <v/>
      </c>
      <c r="L152" s="7" t="str">
        <f>IF(C152="","",IF(ROUND(VLOOKUP($C152&amp;"система газоснабжения",[1]Лист1!$C$5:$H$9260,6,FALSE),2)&gt;K152,K152,ROUND(VLOOKUP($C152&amp;"система газоснабжения",[1]Лист1!$C$5:$H$9260,6,FALSE),2)))</f>
        <v/>
      </c>
      <c r="M152" s="7" t="str">
        <f t="shared" si="20"/>
        <v/>
      </c>
      <c r="N152" s="7" t="str">
        <f t="shared" si="21"/>
        <v/>
      </c>
      <c r="O152" s="7" t="str">
        <f t="shared" si="22"/>
        <v/>
      </c>
      <c r="P152" s="7" t="str">
        <f>IF(C152="","",ROUND(IF(K152=L152,0,IF(VLOOKUP($C152&amp;"система теплоснабжения",[1]Лист1!$C$5:$H$9260,6,FALSE)+L152&gt;K152,K152-L152,VLOOKUP($C152&amp;"система теплоснабжения",[1]Лист1!$C$5:$H$9260,6,FALSE))),2))</f>
        <v/>
      </c>
      <c r="Q152" s="8" t="str">
        <f t="shared" si="23"/>
        <v/>
      </c>
      <c r="R152" s="3" t="str">
        <f t="shared" si="24"/>
        <v/>
      </c>
      <c r="S152" s="14"/>
    </row>
    <row r="153" spans="1:19" ht="15.75">
      <c r="A153" s="3" t="str">
        <f t="shared" si="17"/>
        <v/>
      </c>
      <c r="B153" s="3" t="str">
        <f t="shared" ca="1" si="18"/>
        <v/>
      </c>
      <c r="C153" s="4" t="str">
        <f>IF(A153="","",IF((COUNTIF(A$18:A153,"Итог по дому")-$B$14)=0,"",INDEX([1]Лист1!$A$1:$AE$9260,[1]Лист1!B153,6)))</f>
        <v/>
      </c>
      <c r="D153" s="5" t="str">
        <f>IF(A153="","",INDEX([1]Лист1!$A$1:$AE$9260,B153,5))</f>
        <v/>
      </c>
      <c r="E153" s="3" t="str">
        <f>IF(A153="","",VLOOKUP($C153&amp;"лифтовое оборудование",[1]Лист1!$C$5:$H$9260,6,FALSE))</f>
        <v/>
      </c>
      <c r="F153" s="3" t="str">
        <f>IF(A153="","",VLOOKUP($C153&amp;"крыша",[1]Лист1!$C$5:$H$9260,6,FALSE))</f>
        <v/>
      </c>
      <c r="G153" s="3" t="str">
        <f>IF(A153="","",VLOOKUP($C153&amp;"фасад1",[1]Лист1!$C$5:$H$9260,6,FALSE))</f>
        <v/>
      </c>
      <c r="H153" s="3" t="str">
        <f>IF(A153="","",VLOOKUP($C153&amp;"подвал",[1]Лист1!$C$5:$H$9260,6,FALSE))</f>
        <v/>
      </c>
      <c r="I153" s="3" t="str">
        <f>IF(A153="","",VLOOKUP($C153&amp;"лифтовое оборудование1",[1]Лист1!$C$5:$H$9260,6,FALSE))</f>
        <v/>
      </c>
      <c r="J153" s="3" t="str">
        <f t="shared" si="19"/>
        <v/>
      </c>
      <c r="K153" s="6" t="str">
        <f>IF(C153="","",[1]Лист1!D154+[1]Лист1!D152)</f>
        <v/>
      </c>
      <c r="L153" s="7" t="str">
        <f>IF(C153="","",IF(ROUND(VLOOKUP($C153&amp;"система газоснабжения",[1]Лист1!$C$5:$H$9260,6,FALSE),2)&gt;K153,K153,ROUND(VLOOKUP($C153&amp;"система газоснабжения",[1]Лист1!$C$5:$H$9260,6,FALSE),2)))</f>
        <v/>
      </c>
      <c r="M153" s="7" t="str">
        <f t="shared" si="20"/>
        <v/>
      </c>
      <c r="N153" s="7" t="str">
        <f t="shared" si="21"/>
        <v/>
      </c>
      <c r="O153" s="7" t="str">
        <f t="shared" si="22"/>
        <v/>
      </c>
      <c r="P153" s="7" t="str">
        <f>IF(C153="","",ROUND(IF(K153=L153,0,IF(VLOOKUP($C153&amp;"система теплоснабжения",[1]Лист1!$C$5:$H$9260,6,FALSE)+L153&gt;K153,K153-L153,VLOOKUP($C153&amp;"система теплоснабжения",[1]Лист1!$C$5:$H$9260,6,FALSE))),2))</f>
        <v/>
      </c>
      <c r="Q153" s="8" t="str">
        <f t="shared" si="23"/>
        <v/>
      </c>
      <c r="R153" s="3" t="str">
        <f t="shared" si="24"/>
        <v/>
      </c>
      <c r="S153" s="14"/>
    </row>
    <row r="154" spans="1:19" ht="15.75">
      <c r="A154" s="3" t="str">
        <f t="shared" si="17"/>
        <v/>
      </c>
      <c r="B154" s="3" t="str">
        <f t="shared" ca="1" si="18"/>
        <v/>
      </c>
      <c r="C154" s="4" t="str">
        <f>IF(A154="","",IF((COUNTIF(A$18:A154,"Итог по дому")-$B$14)=0,"",INDEX([1]Лист1!$A$1:$AE$9260,[1]Лист1!B154,6)))</f>
        <v/>
      </c>
      <c r="D154" s="5" t="str">
        <f>IF(A154="","",INDEX([1]Лист1!$A$1:$AE$9260,B154,5))</f>
        <v/>
      </c>
      <c r="E154" s="3" t="str">
        <f>IF(A154="","",VLOOKUP($C154&amp;"лифтовое оборудование",[1]Лист1!$C$5:$H$9260,6,FALSE))</f>
        <v/>
      </c>
      <c r="F154" s="3" t="str">
        <f>IF(A154="","",VLOOKUP($C154&amp;"крыша",[1]Лист1!$C$5:$H$9260,6,FALSE))</f>
        <v/>
      </c>
      <c r="G154" s="3" t="str">
        <f>IF(A154="","",VLOOKUP($C154&amp;"фасад1",[1]Лист1!$C$5:$H$9260,6,FALSE))</f>
        <v/>
      </c>
      <c r="H154" s="3" t="str">
        <f>IF(A154="","",VLOOKUP($C154&amp;"подвал",[1]Лист1!$C$5:$H$9260,6,FALSE))</f>
        <v/>
      </c>
      <c r="I154" s="3" t="str">
        <f>IF(A154="","",VLOOKUP($C154&amp;"лифтовое оборудование1",[1]Лист1!$C$5:$H$9260,6,FALSE))</f>
        <v/>
      </c>
      <c r="J154" s="3" t="str">
        <f t="shared" si="19"/>
        <v/>
      </c>
      <c r="K154" s="6" t="str">
        <f>IF(C154="","",[1]Лист1!D155+[1]Лист1!D153)</f>
        <v/>
      </c>
      <c r="L154" s="7" t="str">
        <f>IF(C154="","",IF(ROUND(VLOOKUP($C154&amp;"система газоснабжения",[1]Лист1!$C$5:$H$9260,6,FALSE),2)&gt;K154,K154,ROUND(VLOOKUP($C154&amp;"система газоснабжения",[1]Лист1!$C$5:$H$9260,6,FALSE),2)))</f>
        <v/>
      </c>
      <c r="M154" s="7" t="str">
        <f t="shared" si="20"/>
        <v/>
      </c>
      <c r="N154" s="7" t="str">
        <f t="shared" si="21"/>
        <v/>
      </c>
      <c r="O154" s="7" t="str">
        <f t="shared" si="22"/>
        <v/>
      </c>
      <c r="P154" s="7" t="str">
        <f>IF(C154="","",ROUND(IF(K154=L154,0,IF(VLOOKUP($C154&amp;"система теплоснабжения",[1]Лист1!$C$5:$H$9260,6,FALSE)+L154&gt;K154,K154-L154,VLOOKUP($C154&amp;"система теплоснабжения",[1]Лист1!$C$5:$H$9260,6,FALSE))),2))</f>
        <v/>
      </c>
      <c r="Q154" s="8" t="str">
        <f t="shared" si="23"/>
        <v/>
      </c>
      <c r="R154" s="3" t="str">
        <f t="shared" si="24"/>
        <v/>
      </c>
      <c r="S154" s="14"/>
    </row>
    <row r="155" spans="1:19" ht="15.75">
      <c r="A155" s="3" t="str">
        <f t="shared" si="17"/>
        <v/>
      </c>
      <c r="B155" s="3" t="str">
        <f t="shared" ca="1" si="18"/>
        <v/>
      </c>
      <c r="C155" s="4" t="str">
        <f>IF(A155="","",IF((COUNTIF(A$18:A155,"Итог по дому")-$B$14)=0,"",INDEX([1]Лист1!$A$1:$AE$9260,[1]Лист1!B155,6)))</f>
        <v/>
      </c>
      <c r="D155" s="5" t="str">
        <f>IF(A155="","",INDEX([1]Лист1!$A$1:$AE$9260,B155,5))</f>
        <v/>
      </c>
      <c r="E155" s="3" t="str">
        <f>IF(A155="","",VLOOKUP($C155&amp;"лифтовое оборудование",[1]Лист1!$C$5:$H$9260,6,FALSE))</f>
        <v/>
      </c>
      <c r="F155" s="3" t="str">
        <f>IF(A155="","",VLOOKUP($C155&amp;"крыша",[1]Лист1!$C$5:$H$9260,6,FALSE))</f>
        <v/>
      </c>
      <c r="G155" s="3" t="str">
        <f>IF(A155="","",VLOOKUP($C155&amp;"фасад1",[1]Лист1!$C$5:$H$9260,6,FALSE))</f>
        <v/>
      </c>
      <c r="H155" s="3" t="str">
        <f>IF(A155="","",VLOOKUP($C155&amp;"подвал",[1]Лист1!$C$5:$H$9260,6,FALSE))</f>
        <v/>
      </c>
      <c r="I155" s="3" t="str">
        <f>IF(A155="","",VLOOKUP($C155&amp;"лифтовое оборудование1",[1]Лист1!$C$5:$H$9260,6,FALSE))</f>
        <v/>
      </c>
      <c r="J155" s="3" t="str">
        <f t="shared" si="19"/>
        <v/>
      </c>
      <c r="K155" s="6" t="str">
        <f>IF(C155="","",[1]Лист1!D156+[1]Лист1!D154)</f>
        <v/>
      </c>
      <c r="L155" s="7" t="str">
        <f>IF(C155="","",IF(ROUND(VLOOKUP($C155&amp;"система газоснабжения",[1]Лист1!$C$5:$H$9260,6,FALSE),2)&gt;K155,K155,ROUND(VLOOKUP($C155&amp;"система газоснабжения",[1]Лист1!$C$5:$H$9260,6,FALSE),2)))</f>
        <v/>
      </c>
      <c r="M155" s="7" t="str">
        <f t="shared" si="20"/>
        <v/>
      </c>
      <c r="N155" s="7" t="str">
        <f t="shared" si="21"/>
        <v/>
      </c>
      <c r="O155" s="7" t="str">
        <f t="shared" si="22"/>
        <v/>
      </c>
      <c r="P155" s="7" t="str">
        <f>IF(C155="","",ROUND(IF(K155=L155,0,IF(VLOOKUP($C155&amp;"система теплоснабжения",[1]Лист1!$C$5:$H$9260,6,FALSE)+L155&gt;K155,K155-L155,VLOOKUP($C155&amp;"система теплоснабжения",[1]Лист1!$C$5:$H$9260,6,FALSE))),2))</f>
        <v/>
      </c>
      <c r="Q155" s="8" t="str">
        <f t="shared" si="23"/>
        <v/>
      </c>
      <c r="R155" s="3" t="str">
        <f t="shared" si="24"/>
        <v/>
      </c>
      <c r="S155" s="14"/>
    </row>
    <row r="156" spans="1:19" ht="15.75">
      <c r="A156" s="3" t="str">
        <f t="shared" si="17"/>
        <v/>
      </c>
      <c r="B156" s="3" t="str">
        <f t="shared" ca="1" si="18"/>
        <v/>
      </c>
      <c r="C156" s="4" t="str">
        <f>IF(A156="","",IF((COUNTIF(A$18:A156,"Итог по дому")-$B$14)=0,"",INDEX([1]Лист1!$A$1:$AE$9260,[1]Лист1!B156,6)))</f>
        <v/>
      </c>
      <c r="D156" s="5" t="str">
        <f>IF(A156="","",INDEX([1]Лист1!$A$1:$AE$9260,B156,5))</f>
        <v/>
      </c>
      <c r="E156" s="3" t="str">
        <f>IF(A156="","",VLOOKUP($C156&amp;"лифтовое оборудование",[1]Лист1!$C$5:$H$9260,6,FALSE))</f>
        <v/>
      </c>
      <c r="F156" s="3" t="str">
        <f>IF(A156="","",VLOOKUP($C156&amp;"крыша",[1]Лист1!$C$5:$H$9260,6,FALSE))</f>
        <v/>
      </c>
      <c r="G156" s="3" t="str">
        <f>IF(A156="","",VLOOKUP($C156&amp;"фасад1",[1]Лист1!$C$5:$H$9260,6,FALSE))</f>
        <v/>
      </c>
      <c r="H156" s="3" t="str">
        <f>IF(A156="","",VLOOKUP($C156&amp;"подвал",[1]Лист1!$C$5:$H$9260,6,FALSE))</f>
        <v/>
      </c>
      <c r="I156" s="3" t="str">
        <f>IF(A156="","",VLOOKUP($C156&amp;"лифтовое оборудование1",[1]Лист1!$C$5:$H$9260,6,FALSE))</f>
        <v/>
      </c>
      <c r="J156" s="3" t="str">
        <f t="shared" si="19"/>
        <v/>
      </c>
      <c r="K156" s="6" t="str">
        <f>IF(C156="","",[1]Лист1!D157+[1]Лист1!D155)</f>
        <v/>
      </c>
      <c r="L156" s="7" t="str">
        <f>IF(C156="","",IF(ROUND(VLOOKUP($C156&amp;"система газоснабжения",[1]Лист1!$C$5:$H$9260,6,FALSE),2)&gt;K156,K156,ROUND(VLOOKUP($C156&amp;"система газоснабжения",[1]Лист1!$C$5:$H$9260,6,FALSE),2)))</f>
        <v/>
      </c>
      <c r="M156" s="7" t="str">
        <f t="shared" si="20"/>
        <v/>
      </c>
      <c r="N156" s="7" t="str">
        <f t="shared" si="21"/>
        <v/>
      </c>
      <c r="O156" s="7" t="str">
        <f t="shared" si="22"/>
        <v/>
      </c>
      <c r="P156" s="7" t="str">
        <f>IF(C156="","",ROUND(IF(K156=L156,0,IF(VLOOKUP($C156&amp;"система теплоснабжения",[1]Лист1!$C$5:$H$9260,6,FALSE)+L156&gt;K156,K156-L156,VLOOKUP($C156&amp;"система теплоснабжения",[1]Лист1!$C$5:$H$9260,6,FALSE))),2))</f>
        <v/>
      </c>
      <c r="Q156" s="8" t="str">
        <f t="shared" si="23"/>
        <v/>
      </c>
      <c r="R156" s="3" t="str">
        <f t="shared" si="24"/>
        <v/>
      </c>
      <c r="S156" s="14"/>
    </row>
    <row r="157" spans="1:19" ht="15.75">
      <c r="A157" s="3" t="str">
        <f t="shared" si="17"/>
        <v/>
      </c>
      <c r="B157" s="3" t="str">
        <f t="shared" ca="1" si="18"/>
        <v/>
      </c>
      <c r="C157" s="4" t="str">
        <f>IF(A157="","",IF((COUNTIF(A$18:A157,"Итог по дому")-$B$14)=0,"",INDEX([1]Лист1!$A$1:$AE$9260,[1]Лист1!B157,6)))</f>
        <v/>
      </c>
      <c r="D157" s="5" t="str">
        <f>IF(A157="","",INDEX([1]Лист1!$A$1:$AE$9260,B157,5))</f>
        <v/>
      </c>
      <c r="E157" s="3" t="str">
        <f>IF(A157="","",VLOOKUP($C157&amp;"лифтовое оборудование",[1]Лист1!$C$5:$H$9260,6,FALSE))</f>
        <v/>
      </c>
      <c r="F157" s="3" t="str">
        <f>IF(A157="","",VLOOKUP($C157&amp;"крыша",[1]Лист1!$C$5:$H$9260,6,FALSE))</f>
        <v/>
      </c>
      <c r="G157" s="3" t="str">
        <f>IF(A157="","",VLOOKUP($C157&amp;"фасад1",[1]Лист1!$C$5:$H$9260,6,FALSE))</f>
        <v/>
      </c>
      <c r="H157" s="3" t="str">
        <f>IF(A157="","",VLOOKUP($C157&amp;"подвал",[1]Лист1!$C$5:$H$9260,6,FALSE))</f>
        <v/>
      </c>
      <c r="I157" s="3" t="str">
        <f>IF(A157="","",VLOOKUP($C157&amp;"лифтовое оборудование1",[1]Лист1!$C$5:$H$9260,6,FALSE))</f>
        <v/>
      </c>
      <c r="J157" s="3" t="str">
        <f t="shared" si="19"/>
        <v/>
      </c>
      <c r="K157" s="6" t="str">
        <f>IF(C157="","",[1]Лист1!D158+[1]Лист1!D156)</f>
        <v/>
      </c>
      <c r="L157" s="7" t="str">
        <f>IF(C157="","",IF(ROUND(VLOOKUP($C157&amp;"система газоснабжения",[1]Лист1!$C$5:$H$9260,6,FALSE),2)&gt;K157,K157,ROUND(VLOOKUP($C157&amp;"система газоснабжения",[1]Лист1!$C$5:$H$9260,6,FALSE),2)))</f>
        <v/>
      </c>
      <c r="M157" s="7" t="str">
        <f t="shared" si="20"/>
        <v/>
      </c>
      <c r="N157" s="7" t="str">
        <f t="shared" si="21"/>
        <v/>
      </c>
      <c r="O157" s="7" t="str">
        <f t="shared" si="22"/>
        <v/>
      </c>
      <c r="P157" s="7" t="str">
        <f>IF(C157="","",ROUND(IF(K157=L157,0,IF(VLOOKUP($C157&amp;"система теплоснабжения",[1]Лист1!$C$5:$H$9260,6,FALSE)+L157&gt;K157,K157-L157,VLOOKUP($C157&amp;"система теплоснабжения",[1]Лист1!$C$5:$H$9260,6,FALSE))),2))</f>
        <v/>
      </c>
      <c r="Q157" s="8" t="str">
        <f t="shared" si="23"/>
        <v/>
      </c>
      <c r="R157" s="3" t="str">
        <f t="shared" si="24"/>
        <v/>
      </c>
      <c r="S157" s="14"/>
    </row>
    <row r="158" spans="1:19" ht="15.75">
      <c r="A158" s="3" t="str">
        <f t="shared" si="17"/>
        <v/>
      </c>
      <c r="B158" s="3" t="str">
        <f t="shared" ca="1" si="18"/>
        <v/>
      </c>
      <c r="C158" s="4" t="str">
        <f>IF(A158="","",IF((COUNTIF(A$18:A158,"Итог по дому")-$B$14)=0,"",INDEX([1]Лист1!$A$1:$AE$9260,[1]Лист1!B158,6)))</f>
        <v/>
      </c>
      <c r="D158" s="5" t="str">
        <f>IF(A158="","",INDEX([1]Лист1!$A$1:$AE$9260,B158,5))</f>
        <v/>
      </c>
      <c r="E158" s="3" t="str">
        <f>IF(A158="","",VLOOKUP($C158&amp;"лифтовое оборудование",[1]Лист1!$C$5:$H$9260,6,FALSE))</f>
        <v/>
      </c>
      <c r="F158" s="3" t="str">
        <f>IF(A158="","",VLOOKUP($C158&amp;"крыша",[1]Лист1!$C$5:$H$9260,6,FALSE))</f>
        <v/>
      </c>
      <c r="G158" s="3" t="str">
        <f>IF(A158="","",VLOOKUP($C158&amp;"фасад1",[1]Лист1!$C$5:$H$9260,6,FALSE))</f>
        <v/>
      </c>
      <c r="H158" s="3" t="str">
        <f>IF(A158="","",VLOOKUP($C158&amp;"подвал",[1]Лист1!$C$5:$H$9260,6,FALSE))</f>
        <v/>
      </c>
      <c r="I158" s="3" t="str">
        <f>IF(A158="","",VLOOKUP($C158&amp;"лифтовое оборудование1",[1]Лист1!$C$5:$H$9260,6,FALSE))</f>
        <v/>
      </c>
      <c r="J158" s="3" t="str">
        <f t="shared" si="19"/>
        <v/>
      </c>
      <c r="K158" s="6" t="str">
        <f>IF(C158="","",[1]Лист1!D159+[1]Лист1!D157)</f>
        <v/>
      </c>
      <c r="L158" s="7" t="str">
        <f>IF(C158="","",IF(ROUND(VLOOKUP($C158&amp;"система газоснабжения",[1]Лист1!$C$5:$H$9260,6,FALSE),2)&gt;K158,K158,ROUND(VLOOKUP($C158&amp;"система газоснабжения",[1]Лист1!$C$5:$H$9260,6,FALSE),2)))</f>
        <v/>
      </c>
      <c r="M158" s="7" t="str">
        <f t="shared" si="20"/>
        <v/>
      </c>
      <c r="N158" s="7" t="str">
        <f t="shared" si="21"/>
        <v/>
      </c>
      <c r="O158" s="7" t="str">
        <f t="shared" si="22"/>
        <v/>
      </c>
      <c r="P158" s="7" t="str">
        <f>IF(C158="","",ROUND(IF(K158=L158,0,IF(VLOOKUP($C158&amp;"система теплоснабжения",[1]Лист1!$C$5:$H$9260,6,FALSE)+L158&gt;K158,K158-L158,VLOOKUP($C158&amp;"система теплоснабжения",[1]Лист1!$C$5:$H$9260,6,FALSE))),2))</f>
        <v/>
      </c>
      <c r="Q158" s="8" t="str">
        <f t="shared" si="23"/>
        <v/>
      </c>
      <c r="R158" s="3" t="str">
        <f t="shared" si="24"/>
        <v/>
      </c>
      <c r="S158" s="14"/>
    </row>
    <row r="159" spans="1:19" ht="15.75">
      <c r="A159" s="3" t="str">
        <f t="shared" si="17"/>
        <v/>
      </c>
      <c r="B159" s="3" t="str">
        <f t="shared" ca="1" si="18"/>
        <v/>
      </c>
      <c r="C159" s="4" t="str">
        <f>IF(A159="","",IF((COUNTIF(A$18:A159,"Итог по дому")-$B$14)=0,"",INDEX([1]Лист1!$A$1:$AE$9260,[1]Лист1!B159,6)))</f>
        <v/>
      </c>
      <c r="D159" s="5" t="str">
        <f>IF(A159="","",INDEX([1]Лист1!$A$1:$AE$9260,B159,5))</f>
        <v/>
      </c>
      <c r="E159" s="3" t="str">
        <f>IF(A159="","",VLOOKUP($C159&amp;"лифтовое оборудование",[1]Лист1!$C$5:$H$9260,6,FALSE))</f>
        <v/>
      </c>
      <c r="F159" s="3" t="str">
        <f>IF(A159="","",VLOOKUP($C159&amp;"крыша",[1]Лист1!$C$5:$H$9260,6,FALSE))</f>
        <v/>
      </c>
      <c r="G159" s="3" t="str">
        <f>IF(A159="","",VLOOKUP($C159&amp;"фасад1",[1]Лист1!$C$5:$H$9260,6,FALSE))</f>
        <v/>
      </c>
      <c r="H159" s="3" t="str">
        <f>IF(A159="","",VLOOKUP($C159&amp;"подвал",[1]Лист1!$C$5:$H$9260,6,FALSE))</f>
        <v/>
      </c>
      <c r="I159" s="3" t="str">
        <f>IF(A159="","",VLOOKUP($C159&amp;"лифтовое оборудование1",[1]Лист1!$C$5:$H$9260,6,FALSE))</f>
        <v/>
      </c>
      <c r="J159" s="3" t="str">
        <f t="shared" si="19"/>
        <v/>
      </c>
      <c r="K159" s="6" t="str">
        <f>IF(C159="","",[1]Лист1!D160+[1]Лист1!D158)</f>
        <v/>
      </c>
      <c r="L159" s="7" t="str">
        <f>IF(C159="","",IF(ROUND(VLOOKUP($C159&amp;"система газоснабжения",[1]Лист1!$C$5:$H$9260,6,FALSE),2)&gt;K159,K159,ROUND(VLOOKUP($C159&amp;"система газоснабжения",[1]Лист1!$C$5:$H$9260,6,FALSE),2)))</f>
        <v/>
      </c>
      <c r="M159" s="7" t="str">
        <f t="shared" si="20"/>
        <v/>
      </c>
      <c r="N159" s="7" t="str">
        <f t="shared" si="21"/>
        <v/>
      </c>
      <c r="O159" s="7" t="str">
        <f t="shared" si="22"/>
        <v/>
      </c>
      <c r="P159" s="7" t="str">
        <f>IF(C159="","",ROUND(IF(K159=L159,0,IF(VLOOKUP($C159&amp;"система теплоснабжения",[1]Лист1!$C$5:$H$9260,6,FALSE)+L159&gt;K159,K159-L159,VLOOKUP($C159&amp;"система теплоснабжения",[1]Лист1!$C$5:$H$9260,6,FALSE))),2))</f>
        <v/>
      </c>
      <c r="Q159" s="8" t="str">
        <f t="shared" si="23"/>
        <v/>
      </c>
      <c r="R159" s="3" t="str">
        <f t="shared" si="24"/>
        <v/>
      </c>
      <c r="S159" s="14"/>
    </row>
    <row r="160" spans="1:19" ht="15.75">
      <c r="A160" s="3" t="str">
        <f t="shared" si="17"/>
        <v/>
      </c>
      <c r="B160" s="3" t="str">
        <f t="shared" ca="1" si="18"/>
        <v/>
      </c>
      <c r="C160" s="4" t="str">
        <f>IF(A160="","",IF((COUNTIF(A$18:A160,"Итог по дому")-$B$14)=0,"",INDEX([1]Лист1!$A$1:$AE$9260,[1]Лист1!B160,6)))</f>
        <v/>
      </c>
      <c r="D160" s="5" t="str">
        <f>IF(A160="","",INDEX([1]Лист1!$A$1:$AE$9260,B160,5))</f>
        <v/>
      </c>
      <c r="E160" s="3" t="str">
        <f>IF(A160="","",VLOOKUP($C160&amp;"лифтовое оборудование",[1]Лист1!$C$5:$H$9260,6,FALSE))</f>
        <v/>
      </c>
      <c r="F160" s="3" t="str">
        <f>IF(A160="","",VLOOKUP($C160&amp;"крыша",[1]Лист1!$C$5:$H$9260,6,FALSE))</f>
        <v/>
      </c>
      <c r="G160" s="3" t="str">
        <f>IF(A160="","",VLOOKUP($C160&amp;"фасад1",[1]Лист1!$C$5:$H$9260,6,FALSE))</f>
        <v/>
      </c>
      <c r="H160" s="3" t="str">
        <f>IF(A160="","",VLOOKUP($C160&amp;"подвал",[1]Лист1!$C$5:$H$9260,6,FALSE))</f>
        <v/>
      </c>
      <c r="I160" s="3" t="str">
        <f>IF(A160="","",VLOOKUP($C160&amp;"лифтовое оборудование1",[1]Лист1!$C$5:$H$9260,6,FALSE))</f>
        <v/>
      </c>
      <c r="J160" s="3" t="str">
        <f t="shared" si="19"/>
        <v/>
      </c>
      <c r="K160" s="6" t="str">
        <f>IF(C160="","",[1]Лист1!D161+[1]Лист1!D159)</f>
        <v/>
      </c>
      <c r="L160" s="7" t="str">
        <f>IF(C160="","",IF(ROUND(VLOOKUP($C160&amp;"система газоснабжения",[1]Лист1!$C$5:$H$9260,6,FALSE),2)&gt;K160,K160,ROUND(VLOOKUP($C160&amp;"система газоснабжения",[1]Лист1!$C$5:$H$9260,6,FALSE),2)))</f>
        <v/>
      </c>
      <c r="M160" s="7" t="str">
        <f t="shared" si="20"/>
        <v/>
      </c>
      <c r="N160" s="7" t="str">
        <f t="shared" si="21"/>
        <v/>
      </c>
      <c r="O160" s="7" t="str">
        <f t="shared" si="22"/>
        <v/>
      </c>
      <c r="P160" s="7" t="str">
        <f>IF(C160="","",ROUND(IF(K160=L160,0,IF(VLOOKUP($C160&amp;"система теплоснабжения",[1]Лист1!$C$5:$H$9260,6,FALSE)+L160&gt;K160,K160-L160,VLOOKUP($C160&amp;"система теплоснабжения",[1]Лист1!$C$5:$H$9260,6,FALSE))),2))</f>
        <v/>
      </c>
      <c r="Q160" s="8" t="str">
        <f t="shared" si="23"/>
        <v/>
      </c>
      <c r="R160" s="3" t="str">
        <f t="shared" si="24"/>
        <v/>
      </c>
      <c r="S160" s="14"/>
    </row>
    <row r="161" spans="1:19" ht="15.75">
      <c r="A161" s="3" t="str">
        <f t="shared" si="17"/>
        <v/>
      </c>
      <c r="B161" s="3" t="str">
        <f t="shared" ca="1" si="18"/>
        <v/>
      </c>
      <c r="C161" s="4" t="str">
        <f>IF(A161="","",IF((COUNTIF(A$18:A161,"Итог по дому")-$B$14)=0,"",INDEX([1]Лист1!$A$1:$AE$9260,[1]Лист1!B161,6)))</f>
        <v/>
      </c>
      <c r="D161" s="5" t="str">
        <f>IF(A161="","",INDEX([1]Лист1!$A$1:$AE$9260,B161,5))</f>
        <v/>
      </c>
      <c r="E161" s="3" t="str">
        <f>IF(A161="","",VLOOKUP($C161&amp;"лифтовое оборудование",[1]Лист1!$C$5:$H$9260,6,FALSE))</f>
        <v/>
      </c>
      <c r="F161" s="3" t="str">
        <f>IF(A161="","",VLOOKUP($C161&amp;"крыша",[1]Лист1!$C$5:$H$9260,6,FALSE))</f>
        <v/>
      </c>
      <c r="G161" s="3" t="str">
        <f>IF(A161="","",VLOOKUP($C161&amp;"фасад1",[1]Лист1!$C$5:$H$9260,6,FALSE))</f>
        <v/>
      </c>
      <c r="H161" s="3" t="str">
        <f>IF(A161="","",VLOOKUP($C161&amp;"подвал",[1]Лист1!$C$5:$H$9260,6,FALSE))</f>
        <v/>
      </c>
      <c r="I161" s="3" t="str">
        <f>IF(A161="","",VLOOKUP($C161&amp;"лифтовое оборудование1",[1]Лист1!$C$5:$H$9260,6,FALSE))</f>
        <v/>
      </c>
      <c r="J161" s="3" t="str">
        <f t="shared" si="19"/>
        <v/>
      </c>
      <c r="K161" s="6" t="str">
        <f>IF(C161="","",[1]Лист1!D162+[1]Лист1!D160)</f>
        <v/>
      </c>
      <c r="L161" s="7" t="str">
        <f>IF(C161="","",IF(ROUND(VLOOKUP($C161&amp;"система газоснабжения",[1]Лист1!$C$5:$H$9260,6,FALSE),2)&gt;K161,K161,ROUND(VLOOKUP($C161&amp;"система газоснабжения",[1]Лист1!$C$5:$H$9260,6,FALSE),2)))</f>
        <v/>
      </c>
      <c r="M161" s="7" t="str">
        <f t="shared" si="20"/>
        <v/>
      </c>
      <c r="N161" s="7" t="str">
        <f t="shared" si="21"/>
        <v/>
      </c>
      <c r="O161" s="7" t="str">
        <f t="shared" si="22"/>
        <v/>
      </c>
      <c r="P161" s="7" t="str">
        <f>IF(C161="","",ROUND(IF(K161=L161,0,IF(VLOOKUP($C161&amp;"система теплоснабжения",[1]Лист1!$C$5:$H$9260,6,FALSE)+L161&gt;K161,K161-L161,VLOOKUP($C161&amp;"система теплоснабжения",[1]Лист1!$C$5:$H$9260,6,FALSE))),2))</f>
        <v/>
      </c>
      <c r="Q161" s="8" t="str">
        <f t="shared" si="23"/>
        <v/>
      </c>
      <c r="R161" s="3" t="str">
        <f t="shared" si="24"/>
        <v/>
      </c>
      <c r="S161" s="14"/>
    </row>
    <row r="162" spans="1:19" ht="15.75">
      <c r="A162" s="3" t="str">
        <f t="shared" si="17"/>
        <v/>
      </c>
      <c r="B162" s="3" t="str">
        <f t="shared" ca="1" si="18"/>
        <v/>
      </c>
      <c r="C162" s="4" t="str">
        <f>IF(A162="","",IF((COUNTIF(A$18:A162,"Итог по дому")-$B$14)=0,"",INDEX([1]Лист1!$A$1:$AE$9260,[1]Лист1!B162,6)))</f>
        <v/>
      </c>
      <c r="D162" s="5" t="str">
        <f>IF(A162="","",INDEX([1]Лист1!$A$1:$AE$9260,B162,5))</f>
        <v/>
      </c>
      <c r="E162" s="3" t="str">
        <f>IF(A162="","",VLOOKUP($C162&amp;"лифтовое оборудование",[1]Лист1!$C$5:$H$9260,6,FALSE))</f>
        <v/>
      </c>
      <c r="F162" s="3" t="str">
        <f>IF(A162="","",VLOOKUP($C162&amp;"крыша",[1]Лист1!$C$5:$H$9260,6,FALSE))</f>
        <v/>
      </c>
      <c r="G162" s="3" t="str">
        <f>IF(A162="","",VLOOKUP($C162&amp;"фасад1",[1]Лист1!$C$5:$H$9260,6,FALSE))</f>
        <v/>
      </c>
      <c r="H162" s="3" t="str">
        <f>IF(A162="","",VLOOKUP($C162&amp;"подвал",[1]Лист1!$C$5:$H$9260,6,FALSE))</f>
        <v/>
      </c>
      <c r="I162" s="3" t="str">
        <f>IF(A162="","",VLOOKUP($C162&amp;"лифтовое оборудование1",[1]Лист1!$C$5:$H$9260,6,FALSE))</f>
        <v/>
      </c>
      <c r="J162" s="3" t="str">
        <f t="shared" si="19"/>
        <v/>
      </c>
      <c r="K162" s="6" t="str">
        <f>IF(C162="","",[1]Лист1!D163+[1]Лист1!D161)</f>
        <v/>
      </c>
      <c r="L162" s="7" t="str">
        <f>IF(C162="","",IF(ROUND(VLOOKUP($C162&amp;"система газоснабжения",[1]Лист1!$C$5:$H$9260,6,FALSE),2)&gt;K162,K162,ROUND(VLOOKUP($C162&amp;"система газоснабжения",[1]Лист1!$C$5:$H$9260,6,FALSE),2)))</f>
        <v/>
      </c>
      <c r="M162" s="7" t="str">
        <f t="shared" si="20"/>
        <v/>
      </c>
      <c r="N162" s="7" t="str">
        <f t="shared" si="21"/>
        <v/>
      </c>
      <c r="O162" s="7" t="str">
        <f t="shared" si="22"/>
        <v/>
      </c>
      <c r="P162" s="7" t="str">
        <f>IF(C162="","",ROUND(IF(K162=L162,0,IF(VLOOKUP($C162&amp;"система теплоснабжения",[1]Лист1!$C$5:$H$9260,6,FALSE)+L162&gt;K162,K162-L162,VLOOKUP($C162&amp;"система теплоснабжения",[1]Лист1!$C$5:$H$9260,6,FALSE))),2))</f>
        <v/>
      </c>
      <c r="Q162" s="8" t="str">
        <f t="shared" si="23"/>
        <v/>
      </c>
      <c r="R162" s="3" t="str">
        <f t="shared" si="24"/>
        <v/>
      </c>
      <c r="S162" s="14"/>
    </row>
    <row r="163" spans="1:19" ht="15.75">
      <c r="A163" s="3" t="str">
        <f t="shared" si="17"/>
        <v/>
      </c>
      <c r="B163" s="3" t="str">
        <f t="shared" ca="1" si="18"/>
        <v/>
      </c>
      <c r="C163" s="4" t="str">
        <f>IF(A163="","",IF((COUNTIF(A$18:A163,"Итог по дому")-$B$14)=0,"",INDEX([1]Лист1!$A$1:$AE$9260,[1]Лист1!B163,6)))</f>
        <v/>
      </c>
      <c r="D163" s="5" t="str">
        <f>IF(A163="","",INDEX([1]Лист1!$A$1:$AE$9260,B163,5))</f>
        <v/>
      </c>
      <c r="E163" s="3" t="str">
        <f>IF(A163="","",VLOOKUP($C163&amp;"лифтовое оборудование",[1]Лист1!$C$5:$H$9260,6,FALSE))</f>
        <v/>
      </c>
      <c r="F163" s="3" t="str">
        <f>IF(A163="","",VLOOKUP($C163&amp;"крыша",[1]Лист1!$C$5:$H$9260,6,FALSE))</f>
        <v/>
      </c>
      <c r="G163" s="3" t="str">
        <f>IF(A163="","",VLOOKUP($C163&amp;"фасад1",[1]Лист1!$C$5:$H$9260,6,FALSE))</f>
        <v/>
      </c>
      <c r="H163" s="3" t="str">
        <f>IF(A163="","",VLOOKUP($C163&amp;"подвал",[1]Лист1!$C$5:$H$9260,6,FALSE))</f>
        <v/>
      </c>
      <c r="I163" s="3" t="str">
        <f>IF(A163="","",VLOOKUP($C163&amp;"лифтовое оборудование1",[1]Лист1!$C$5:$H$9260,6,FALSE))</f>
        <v/>
      </c>
      <c r="J163" s="3" t="str">
        <f t="shared" si="19"/>
        <v/>
      </c>
      <c r="K163" s="6" t="str">
        <f>IF(C163="","",[1]Лист1!D164+[1]Лист1!D162)</f>
        <v/>
      </c>
      <c r="L163" s="7" t="str">
        <f>IF(C163="","",IF(ROUND(VLOOKUP($C163&amp;"система газоснабжения",[1]Лист1!$C$5:$H$9260,6,FALSE),2)&gt;K163,K163,ROUND(VLOOKUP($C163&amp;"система газоснабжения",[1]Лист1!$C$5:$H$9260,6,FALSE),2)))</f>
        <v/>
      </c>
      <c r="M163" s="7" t="str">
        <f t="shared" si="20"/>
        <v/>
      </c>
      <c r="N163" s="7" t="str">
        <f t="shared" si="21"/>
        <v/>
      </c>
      <c r="O163" s="7" t="str">
        <f t="shared" si="22"/>
        <v/>
      </c>
      <c r="P163" s="7" t="str">
        <f>IF(C163="","",ROUND(IF(K163=L163,0,IF(VLOOKUP($C163&amp;"система теплоснабжения",[1]Лист1!$C$5:$H$9260,6,FALSE)+L163&gt;K163,K163-L163,VLOOKUP($C163&amp;"система теплоснабжения",[1]Лист1!$C$5:$H$9260,6,FALSE))),2))</f>
        <v/>
      </c>
      <c r="Q163" s="8" t="str">
        <f t="shared" si="23"/>
        <v/>
      </c>
      <c r="R163" s="3" t="str">
        <f t="shared" si="24"/>
        <v/>
      </c>
      <c r="S163" s="14"/>
    </row>
    <row r="164" spans="1:19" ht="15.75">
      <c r="A164" s="3" t="str">
        <f t="shared" si="17"/>
        <v/>
      </c>
      <c r="B164" s="3" t="str">
        <f t="shared" ca="1" si="18"/>
        <v/>
      </c>
      <c r="C164" s="4" t="str">
        <f>IF(A164="","",IF((COUNTIF(A$18:A164,"Итог по дому")-$B$14)=0,"",INDEX([1]Лист1!$A$1:$AE$9260,[1]Лист1!B164,6)))</f>
        <v/>
      </c>
      <c r="D164" s="5" t="str">
        <f>IF(A164="","",INDEX([1]Лист1!$A$1:$AE$9260,B164,5))</f>
        <v/>
      </c>
      <c r="E164" s="3" t="str">
        <f>IF(A164="","",VLOOKUP($C164&amp;"лифтовое оборудование",[1]Лист1!$C$5:$H$9260,6,FALSE))</f>
        <v/>
      </c>
      <c r="F164" s="3" t="str">
        <f>IF(A164="","",VLOOKUP($C164&amp;"крыша",[1]Лист1!$C$5:$H$9260,6,FALSE))</f>
        <v/>
      </c>
      <c r="G164" s="3" t="str">
        <f>IF(A164="","",VLOOKUP($C164&amp;"фасад1",[1]Лист1!$C$5:$H$9260,6,FALSE))</f>
        <v/>
      </c>
      <c r="H164" s="3" t="str">
        <f>IF(A164="","",VLOOKUP($C164&amp;"подвал",[1]Лист1!$C$5:$H$9260,6,FALSE))</f>
        <v/>
      </c>
      <c r="I164" s="3" t="str">
        <f>IF(A164="","",VLOOKUP($C164&amp;"лифтовое оборудование1",[1]Лист1!$C$5:$H$9260,6,FALSE))</f>
        <v/>
      </c>
      <c r="J164" s="3" t="str">
        <f t="shared" si="19"/>
        <v/>
      </c>
      <c r="K164" s="6" t="str">
        <f>IF(C164="","",[1]Лист1!D165+[1]Лист1!D163)</f>
        <v/>
      </c>
      <c r="L164" s="7" t="str">
        <f>IF(C164="","",IF(ROUND(VLOOKUP($C164&amp;"система газоснабжения",[1]Лист1!$C$5:$H$9260,6,FALSE),2)&gt;K164,K164,ROUND(VLOOKUP($C164&amp;"система газоснабжения",[1]Лист1!$C$5:$H$9260,6,FALSE),2)))</f>
        <v/>
      </c>
      <c r="M164" s="7" t="str">
        <f t="shared" si="20"/>
        <v/>
      </c>
      <c r="N164" s="7" t="str">
        <f t="shared" si="21"/>
        <v/>
      </c>
      <c r="O164" s="7" t="str">
        <f t="shared" si="22"/>
        <v/>
      </c>
      <c r="P164" s="7" t="str">
        <f>IF(C164="","",ROUND(IF(K164=L164,0,IF(VLOOKUP($C164&amp;"система теплоснабжения",[1]Лист1!$C$5:$H$9260,6,FALSE)+L164&gt;K164,K164-L164,VLOOKUP($C164&amp;"система теплоснабжения",[1]Лист1!$C$5:$H$9260,6,FALSE))),2))</f>
        <v/>
      </c>
      <c r="Q164" s="8" t="str">
        <f t="shared" si="23"/>
        <v/>
      </c>
      <c r="R164" s="3" t="str">
        <f t="shared" si="24"/>
        <v/>
      </c>
      <c r="S164" s="14"/>
    </row>
    <row r="165" spans="1:19" ht="15.75">
      <c r="A165" s="3" t="str">
        <f t="shared" si="17"/>
        <v/>
      </c>
      <c r="B165" s="3" t="str">
        <f t="shared" ca="1" si="18"/>
        <v/>
      </c>
      <c r="C165" s="4" t="str">
        <f>IF(A165="","",IF((COUNTIF(A$18:A165,"Итог по дому")-$B$14)=0,"",INDEX([1]Лист1!$A$1:$AE$9260,[1]Лист1!B165,6)))</f>
        <v/>
      </c>
      <c r="D165" s="5" t="str">
        <f>IF(A165="","",INDEX([1]Лист1!$A$1:$AE$9260,B165,5))</f>
        <v/>
      </c>
      <c r="E165" s="3" t="str">
        <f>IF(A165="","",VLOOKUP($C165&amp;"лифтовое оборудование",[1]Лист1!$C$5:$H$9260,6,FALSE))</f>
        <v/>
      </c>
      <c r="F165" s="3" t="str">
        <f>IF(A165="","",VLOOKUP($C165&amp;"крыша",[1]Лист1!$C$5:$H$9260,6,FALSE))</f>
        <v/>
      </c>
      <c r="G165" s="3" t="str">
        <f>IF(A165="","",VLOOKUP($C165&amp;"фасад1",[1]Лист1!$C$5:$H$9260,6,FALSE))</f>
        <v/>
      </c>
      <c r="H165" s="3" t="str">
        <f>IF(A165="","",VLOOKUP($C165&amp;"подвал",[1]Лист1!$C$5:$H$9260,6,FALSE))</f>
        <v/>
      </c>
      <c r="I165" s="3" t="str">
        <f>IF(A165="","",VLOOKUP($C165&amp;"лифтовое оборудование1",[1]Лист1!$C$5:$H$9260,6,FALSE))</f>
        <v/>
      </c>
      <c r="J165" s="3" t="str">
        <f t="shared" si="19"/>
        <v/>
      </c>
      <c r="K165" s="6" t="str">
        <f>IF(C165="","",[1]Лист1!D166+[1]Лист1!D164)</f>
        <v/>
      </c>
      <c r="L165" s="7" t="str">
        <f>IF(C165="","",IF(ROUND(VLOOKUP($C165&amp;"система газоснабжения",[1]Лист1!$C$5:$H$9260,6,FALSE),2)&gt;K165,K165,ROUND(VLOOKUP($C165&amp;"система газоснабжения",[1]Лист1!$C$5:$H$9260,6,FALSE),2)))</f>
        <v/>
      </c>
      <c r="M165" s="7" t="str">
        <f t="shared" si="20"/>
        <v/>
      </c>
      <c r="N165" s="7" t="str">
        <f t="shared" si="21"/>
        <v/>
      </c>
      <c r="O165" s="7" t="str">
        <f t="shared" si="22"/>
        <v/>
      </c>
      <c r="P165" s="7" t="str">
        <f>IF(C165="","",ROUND(IF(K165=L165,0,IF(VLOOKUP($C165&amp;"система теплоснабжения",[1]Лист1!$C$5:$H$9260,6,FALSE)+L165&gt;K165,K165-L165,VLOOKUP($C165&amp;"система теплоснабжения",[1]Лист1!$C$5:$H$9260,6,FALSE))),2))</f>
        <v/>
      </c>
      <c r="Q165" s="8" t="str">
        <f t="shared" si="23"/>
        <v/>
      </c>
      <c r="R165" s="3" t="str">
        <f t="shared" si="24"/>
        <v/>
      </c>
      <c r="S165" s="14"/>
    </row>
    <row r="166" spans="1:19" ht="15.75">
      <c r="A166" s="3" t="str">
        <f t="shared" si="17"/>
        <v/>
      </c>
      <c r="B166" s="3" t="str">
        <f t="shared" ca="1" si="18"/>
        <v/>
      </c>
      <c r="C166" s="4" t="str">
        <f>IF(A166="","",IF((COUNTIF(A$18:A166,"Итог по дому")-$B$14)=0,"",INDEX([1]Лист1!$A$1:$AE$9260,[1]Лист1!B166,6)))</f>
        <v/>
      </c>
      <c r="D166" s="5" t="str">
        <f>IF(A166="","",INDEX([1]Лист1!$A$1:$AE$9260,B166,5))</f>
        <v/>
      </c>
      <c r="E166" s="3" t="str">
        <f>IF(A166="","",VLOOKUP($C166&amp;"лифтовое оборудование",[1]Лист1!$C$5:$H$9260,6,FALSE))</f>
        <v/>
      </c>
      <c r="F166" s="3" t="str">
        <f>IF(A166="","",VLOOKUP($C166&amp;"крыша",[1]Лист1!$C$5:$H$9260,6,FALSE))</f>
        <v/>
      </c>
      <c r="G166" s="3" t="str">
        <f>IF(A166="","",VLOOKUP($C166&amp;"фасад1",[1]Лист1!$C$5:$H$9260,6,FALSE))</f>
        <v/>
      </c>
      <c r="H166" s="3" t="str">
        <f>IF(A166="","",VLOOKUP($C166&amp;"подвал",[1]Лист1!$C$5:$H$9260,6,FALSE))</f>
        <v/>
      </c>
      <c r="I166" s="3" t="str">
        <f>IF(A166="","",VLOOKUP($C166&amp;"лифтовое оборудование1",[1]Лист1!$C$5:$H$9260,6,FALSE))</f>
        <v/>
      </c>
      <c r="J166" s="3" t="str">
        <f t="shared" si="19"/>
        <v/>
      </c>
      <c r="K166" s="6" t="str">
        <f>IF(C166="","",[1]Лист1!D167+[1]Лист1!D165)</f>
        <v/>
      </c>
      <c r="L166" s="7" t="str">
        <f>IF(C166="","",IF(ROUND(VLOOKUP($C166&amp;"система газоснабжения",[1]Лист1!$C$5:$H$9260,6,FALSE),2)&gt;K166,K166,ROUND(VLOOKUP($C166&amp;"система газоснабжения",[1]Лист1!$C$5:$H$9260,6,FALSE),2)))</f>
        <v/>
      </c>
      <c r="M166" s="7" t="str">
        <f t="shared" si="20"/>
        <v/>
      </c>
      <c r="N166" s="7" t="str">
        <f t="shared" si="21"/>
        <v/>
      </c>
      <c r="O166" s="7" t="str">
        <f t="shared" si="22"/>
        <v/>
      </c>
      <c r="P166" s="7" t="str">
        <f>IF(C166="","",ROUND(IF(K166=L166,0,IF(VLOOKUP($C166&amp;"система теплоснабжения",[1]Лист1!$C$5:$H$9260,6,FALSE)+L166&gt;K166,K166-L166,VLOOKUP($C166&amp;"система теплоснабжения",[1]Лист1!$C$5:$H$9260,6,FALSE))),2))</f>
        <v/>
      </c>
      <c r="Q166" s="8" t="str">
        <f t="shared" si="23"/>
        <v/>
      </c>
      <c r="R166" s="3" t="str">
        <f t="shared" si="24"/>
        <v/>
      </c>
      <c r="S166" s="14"/>
    </row>
    <row r="167" spans="1:19" ht="15.75">
      <c r="A167" s="3" t="str">
        <f t="shared" si="17"/>
        <v/>
      </c>
      <c r="B167" s="3" t="str">
        <f t="shared" ca="1" si="18"/>
        <v/>
      </c>
      <c r="C167" s="4" t="str">
        <f>IF(A167="","",IF((COUNTIF(A$18:A167,"Итог по дому")-$B$14)=0,"",INDEX([1]Лист1!$A$1:$AE$9260,[1]Лист1!B167,6)))</f>
        <v/>
      </c>
      <c r="D167" s="5" t="str">
        <f>IF(A167="","",INDEX([1]Лист1!$A$1:$AE$9260,B167,5))</f>
        <v/>
      </c>
      <c r="E167" s="3" t="str">
        <f>IF(A167="","",VLOOKUP($C167&amp;"лифтовое оборудование",[1]Лист1!$C$5:$H$9260,6,FALSE))</f>
        <v/>
      </c>
      <c r="F167" s="3" t="str">
        <f>IF(A167="","",VLOOKUP($C167&amp;"крыша",[1]Лист1!$C$5:$H$9260,6,FALSE))</f>
        <v/>
      </c>
      <c r="G167" s="3" t="str">
        <f>IF(A167="","",VLOOKUP($C167&amp;"фасад1",[1]Лист1!$C$5:$H$9260,6,FALSE))</f>
        <v/>
      </c>
      <c r="H167" s="3" t="str">
        <f>IF(A167="","",VLOOKUP($C167&amp;"подвал",[1]Лист1!$C$5:$H$9260,6,FALSE))</f>
        <v/>
      </c>
      <c r="I167" s="3" t="str">
        <f>IF(A167="","",VLOOKUP($C167&amp;"лифтовое оборудование1",[1]Лист1!$C$5:$H$9260,6,FALSE))</f>
        <v/>
      </c>
      <c r="J167" s="3" t="str">
        <f t="shared" si="19"/>
        <v/>
      </c>
      <c r="K167" s="6" t="str">
        <f>IF(C167="","",[1]Лист1!D168+[1]Лист1!D166)</f>
        <v/>
      </c>
      <c r="L167" s="7" t="str">
        <f>IF(C167="","",IF(ROUND(VLOOKUP($C167&amp;"система газоснабжения",[1]Лист1!$C$5:$H$9260,6,FALSE),2)&gt;K167,K167,ROUND(VLOOKUP($C167&amp;"система газоснабжения",[1]Лист1!$C$5:$H$9260,6,FALSE),2)))</f>
        <v/>
      </c>
      <c r="M167" s="7" t="str">
        <f t="shared" si="20"/>
        <v/>
      </c>
      <c r="N167" s="7" t="str">
        <f t="shared" si="21"/>
        <v/>
      </c>
      <c r="O167" s="7" t="str">
        <f t="shared" si="22"/>
        <v/>
      </c>
      <c r="P167" s="7" t="str">
        <f>IF(C167="","",ROUND(IF(K167=L167,0,IF(VLOOKUP($C167&amp;"система теплоснабжения",[1]Лист1!$C$5:$H$9260,6,FALSE)+L167&gt;K167,K167-L167,VLOOKUP($C167&amp;"система теплоснабжения",[1]Лист1!$C$5:$H$9260,6,FALSE))),2))</f>
        <v/>
      </c>
      <c r="Q167" s="8" t="str">
        <f t="shared" si="23"/>
        <v/>
      </c>
      <c r="R167" s="3" t="str">
        <f t="shared" si="24"/>
        <v/>
      </c>
      <c r="S167" s="14"/>
    </row>
    <row r="168" spans="1:19" ht="15.75">
      <c r="A168" s="3" t="str">
        <f t="shared" si="17"/>
        <v/>
      </c>
      <c r="B168" s="3" t="str">
        <f t="shared" ca="1" si="18"/>
        <v/>
      </c>
      <c r="C168" s="4" t="str">
        <f>IF(A168="","",IF((COUNTIF(A$18:A168,"Итог по дому")-$B$14)=0,"",INDEX([1]Лист1!$A$1:$AE$9260,[1]Лист1!B168,6)))</f>
        <v/>
      </c>
      <c r="D168" s="5" t="str">
        <f>IF(A168="","",INDEX([1]Лист1!$A$1:$AE$9260,B168,5))</f>
        <v/>
      </c>
      <c r="E168" s="3" t="str">
        <f>IF(A168="","",VLOOKUP($C168&amp;"лифтовое оборудование",[1]Лист1!$C$5:$H$9260,6,FALSE))</f>
        <v/>
      </c>
      <c r="F168" s="3" t="str">
        <f>IF(A168="","",VLOOKUP($C168&amp;"крыша",[1]Лист1!$C$5:$H$9260,6,FALSE))</f>
        <v/>
      </c>
      <c r="G168" s="3" t="str">
        <f>IF(A168="","",VLOOKUP($C168&amp;"фасад1",[1]Лист1!$C$5:$H$9260,6,FALSE))</f>
        <v/>
      </c>
      <c r="H168" s="3" t="str">
        <f>IF(A168="","",VLOOKUP($C168&amp;"подвал",[1]Лист1!$C$5:$H$9260,6,FALSE))</f>
        <v/>
      </c>
      <c r="I168" s="3" t="str">
        <f>IF(A168="","",VLOOKUP($C168&amp;"лифтовое оборудование1",[1]Лист1!$C$5:$H$9260,6,FALSE))</f>
        <v/>
      </c>
      <c r="J168" s="3" t="str">
        <f t="shared" si="19"/>
        <v/>
      </c>
      <c r="K168" s="6" t="str">
        <f>IF(C168="","",[1]Лист1!D169+[1]Лист1!D167)</f>
        <v/>
      </c>
      <c r="L168" s="7" t="str">
        <f>IF(C168="","",IF(ROUND(VLOOKUP($C168&amp;"система газоснабжения",[1]Лист1!$C$5:$H$9260,6,FALSE),2)&gt;K168,K168,ROUND(VLOOKUP($C168&amp;"система газоснабжения",[1]Лист1!$C$5:$H$9260,6,FALSE),2)))</f>
        <v/>
      </c>
      <c r="M168" s="7" t="str">
        <f t="shared" si="20"/>
        <v/>
      </c>
      <c r="N168" s="7" t="str">
        <f t="shared" si="21"/>
        <v/>
      </c>
      <c r="O168" s="7" t="str">
        <f t="shared" si="22"/>
        <v/>
      </c>
      <c r="P168" s="7" t="str">
        <f>IF(C168="","",ROUND(IF(K168=L168,0,IF(VLOOKUP($C168&amp;"система теплоснабжения",[1]Лист1!$C$5:$H$9260,6,FALSE)+L168&gt;K168,K168-L168,VLOOKUP($C168&amp;"система теплоснабжения",[1]Лист1!$C$5:$H$9260,6,FALSE))),2))</f>
        <v/>
      </c>
      <c r="Q168" s="8" t="str">
        <f t="shared" si="23"/>
        <v/>
      </c>
      <c r="R168" s="3" t="str">
        <f t="shared" si="24"/>
        <v/>
      </c>
      <c r="S168" s="14"/>
    </row>
    <row r="169" spans="1:19" ht="15.75">
      <c r="A169" s="3" t="str">
        <f t="shared" si="17"/>
        <v/>
      </c>
      <c r="B169" s="3" t="str">
        <f t="shared" ca="1" si="18"/>
        <v/>
      </c>
      <c r="C169" s="4" t="str">
        <f>IF(A169="","",IF((COUNTIF(A$18:A169,"Итог по дому")-$B$14)=0,"",INDEX([1]Лист1!$A$1:$AE$9260,[1]Лист1!B169,6)))</f>
        <v/>
      </c>
      <c r="D169" s="5" t="str">
        <f>IF(A169="","",INDEX([1]Лист1!$A$1:$AE$9260,B169,5))</f>
        <v/>
      </c>
      <c r="E169" s="3" t="str">
        <f>IF(A169="","",VLOOKUP($C169&amp;"лифтовое оборудование",[1]Лист1!$C$5:$H$9260,6,FALSE))</f>
        <v/>
      </c>
      <c r="F169" s="3" t="str">
        <f>IF(A169="","",VLOOKUP($C169&amp;"крыша",[1]Лист1!$C$5:$H$9260,6,FALSE))</f>
        <v/>
      </c>
      <c r="G169" s="3" t="str">
        <f>IF(A169="","",VLOOKUP($C169&amp;"фасад1",[1]Лист1!$C$5:$H$9260,6,FALSE))</f>
        <v/>
      </c>
      <c r="H169" s="3" t="str">
        <f>IF(A169="","",VLOOKUP($C169&amp;"подвал",[1]Лист1!$C$5:$H$9260,6,FALSE))</f>
        <v/>
      </c>
      <c r="I169" s="3" t="str">
        <f>IF(A169="","",VLOOKUP($C169&amp;"лифтовое оборудование1",[1]Лист1!$C$5:$H$9260,6,FALSE))</f>
        <v/>
      </c>
      <c r="J169" s="3" t="str">
        <f t="shared" si="19"/>
        <v/>
      </c>
      <c r="K169" s="6" t="str">
        <f>IF(C169="","",[1]Лист1!D170+[1]Лист1!D168)</f>
        <v/>
      </c>
      <c r="L169" s="7" t="str">
        <f>IF(C169="","",IF(ROUND(VLOOKUP($C169&amp;"система газоснабжения",[1]Лист1!$C$5:$H$9260,6,FALSE),2)&gt;K169,K169,ROUND(VLOOKUP($C169&amp;"система газоснабжения",[1]Лист1!$C$5:$H$9260,6,FALSE),2)))</f>
        <v/>
      </c>
      <c r="M169" s="7" t="str">
        <f t="shared" si="20"/>
        <v/>
      </c>
      <c r="N169" s="7" t="str">
        <f t="shared" si="21"/>
        <v/>
      </c>
      <c r="O169" s="7" t="str">
        <f t="shared" si="22"/>
        <v/>
      </c>
      <c r="P169" s="7" t="str">
        <f>IF(C169="","",ROUND(IF(K169=L169,0,IF(VLOOKUP($C169&amp;"система теплоснабжения",[1]Лист1!$C$5:$H$9260,6,FALSE)+L169&gt;K169,K169-L169,VLOOKUP($C169&amp;"система теплоснабжения",[1]Лист1!$C$5:$H$9260,6,FALSE))),2))</f>
        <v/>
      </c>
      <c r="Q169" s="8" t="str">
        <f t="shared" si="23"/>
        <v/>
      </c>
      <c r="R169" s="3" t="str">
        <f t="shared" si="24"/>
        <v/>
      </c>
      <c r="S169" s="14"/>
    </row>
    <row r="170" spans="1:19" ht="15.75">
      <c r="A170" s="3" t="str">
        <f t="shared" si="17"/>
        <v/>
      </c>
      <c r="B170" s="3" t="str">
        <f t="shared" ca="1" si="18"/>
        <v/>
      </c>
      <c r="C170" s="4" t="str">
        <f>IF(A170="","",IF((COUNTIF(A$18:A170,"Итог по дому")-$B$14)=0,"",INDEX([1]Лист1!$A$1:$AE$9260,[1]Лист1!B170,6)))</f>
        <v/>
      </c>
      <c r="D170" s="5" t="str">
        <f>IF(A170="","",INDEX([1]Лист1!$A$1:$AE$9260,B170,5))</f>
        <v/>
      </c>
      <c r="E170" s="3" t="str">
        <f>IF(A170="","",VLOOKUP($C170&amp;"лифтовое оборудование",[1]Лист1!$C$5:$H$9260,6,FALSE))</f>
        <v/>
      </c>
      <c r="F170" s="3" t="str">
        <f>IF(A170="","",VLOOKUP($C170&amp;"крыша",[1]Лист1!$C$5:$H$9260,6,FALSE))</f>
        <v/>
      </c>
      <c r="G170" s="3" t="str">
        <f>IF(A170="","",VLOOKUP($C170&amp;"фасад1",[1]Лист1!$C$5:$H$9260,6,FALSE))</f>
        <v/>
      </c>
      <c r="H170" s="3" t="str">
        <f>IF(A170="","",VLOOKUP($C170&amp;"подвал",[1]Лист1!$C$5:$H$9260,6,FALSE))</f>
        <v/>
      </c>
      <c r="I170" s="3" t="str">
        <f>IF(A170="","",VLOOKUP($C170&amp;"лифтовое оборудование1",[1]Лист1!$C$5:$H$9260,6,FALSE))</f>
        <v/>
      </c>
      <c r="J170" s="3" t="str">
        <f t="shared" si="19"/>
        <v/>
      </c>
      <c r="K170" s="6" t="str">
        <f>IF(C170="","",[1]Лист1!D171+[1]Лист1!D169)</f>
        <v/>
      </c>
      <c r="L170" s="7" t="str">
        <f>IF(C170="","",IF(ROUND(VLOOKUP($C170&amp;"система газоснабжения",[1]Лист1!$C$5:$H$9260,6,FALSE),2)&gt;K170,K170,ROUND(VLOOKUP($C170&amp;"система газоснабжения",[1]Лист1!$C$5:$H$9260,6,FALSE),2)))</f>
        <v/>
      </c>
      <c r="M170" s="7" t="str">
        <f t="shared" si="20"/>
        <v/>
      </c>
      <c r="N170" s="7" t="str">
        <f t="shared" si="21"/>
        <v/>
      </c>
      <c r="O170" s="7" t="str">
        <f t="shared" si="22"/>
        <v/>
      </c>
      <c r="P170" s="7" t="str">
        <f>IF(C170="","",ROUND(IF(K170=L170,0,IF(VLOOKUP($C170&amp;"система теплоснабжения",[1]Лист1!$C$5:$H$9260,6,FALSE)+L170&gt;K170,K170-L170,VLOOKUP($C170&amp;"система теплоснабжения",[1]Лист1!$C$5:$H$9260,6,FALSE))),2))</f>
        <v/>
      </c>
      <c r="Q170" s="8" t="str">
        <f t="shared" si="23"/>
        <v/>
      </c>
      <c r="R170" s="3" t="str">
        <f t="shared" si="24"/>
        <v/>
      </c>
      <c r="S170" s="14"/>
    </row>
    <row r="171" spans="1:19" ht="15.75">
      <c r="A171" s="3" t="str">
        <f t="shared" si="17"/>
        <v/>
      </c>
      <c r="B171" s="3" t="str">
        <f t="shared" ca="1" si="18"/>
        <v/>
      </c>
      <c r="C171" s="4" t="str">
        <f>IF(A171="","",IF((COUNTIF(A$18:A171,"Итог по дому")-$B$14)=0,"",INDEX([1]Лист1!$A$1:$AE$9260,[1]Лист1!B171,6)))</f>
        <v/>
      </c>
      <c r="D171" s="5" t="str">
        <f>IF(A171="","",INDEX([1]Лист1!$A$1:$AE$9260,B171,5))</f>
        <v/>
      </c>
      <c r="E171" s="3" t="str">
        <f>IF(A171="","",VLOOKUP($C171&amp;"лифтовое оборудование",[1]Лист1!$C$5:$H$9260,6,FALSE))</f>
        <v/>
      </c>
      <c r="F171" s="3" t="str">
        <f>IF(A171="","",VLOOKUP($C171&amp;"крыша",[1]Лист1!$C$5:$H$9260,6,FALSE))</f>
        <v/>
      </c>
      <c r="G171" s="3" t="str">
        <f>IF(A171="","",VLOOKUP($C171&amp;"фасад1",[1]Лист1!$C$5:$H$9260,6,FALSE))</f>
        <v/>
      </c>
      <c r="H171" s="3" t="str">
        <f>IF(A171="","",VLOOKUP($C171&amp;"подвал",[1]Лист1!$C$5:$H$9260,6,FALSE))</f>
        <v/>
      </c>
      <c r="I171" s="3" t="str">
        <f>IF(A171="","",VLOOKUP($C171&amp;"лифтовое оборудование1",[1]Лист1!$C$5:$H$9260,6,FALSE))</f>
        <v/>
      </c>
      <c r="J171" s="3" t="str">
        <f t="shared" si="19"/>
        <v/>
      </c>
      <c r="K171" s="6" t="str">
        <f>IF(C171="","",[1]Лист1!D172+[1]Лист1!D170)</f>
        <v/>
      </c>
      <c r="L171" s="7" t="str">
        <f>IF(C171="","",IF(ROUND(VLOOKUP($C171&amp;"система газоснабжения",[1]Лист1!$C$5:$H$9260,6,FALSE),2)&gt;K171,K171,ROUND(VLOOKUP($C171&amp;"система газоснабжения",[1]Лист1!$C$5:$H$9260,6,FALSE),2)))</f>
        <v/>
      </c>
      <c r="M171" s="7" t="str">
        <f t="shared" si="20"/>
        <v/>
      </c>
      <c r="N171" s="7" t="str">
        <f t="shared" si="21"/>
        <v/>
      </c>
      <c r="O171" s="7" t="str">
        <f t="shared" si="22"/>
        <v/>
      </c>
      <c r="P171" s="7" t="str">
        <f>IF(C171="","",ROUND(IF(K171=L171,0,IF(VLOOKUP($C171&amp;"система теплоснабжения",[1]Лист1!$C$5:$H$9260,6,FALSE)+L171&gt;K171,K171-L171,VLOOKUP($C171&amp;"система теплоснабжения",[1]Лист1!$C$5:$H$9260,6,FALSE))),2))</f>
        <v/>
      </c>
      <c r="Q171" s="8" t="str">
        <f t="shared" si="23"/>
        <v/>
      </c>
      <c r="R171" s="3" t="str">
        <f t="shared" si="24"/>
        <v/>
      </c>
      <c r="S171" s="14"/>
    </row>
    <row r="172" spans="1:19" ht="15.75">
      <c r="A172" s="3" t="str">
        <f t="shared" si="17"/>
        <v/>
      </c>
      <c r="B172" s="3" t="str">
        <f t="shared" ca="1" si="18"/>
        <v/>
      </c>
      <c r="C172" s="4" t="str">
        <f>IF(A172="","",IF((COUNTIF(A$18:A172,"Итог по дому")-$B$14)=0,"",INDEX([1]Лист1!$A$1:$AE$9260,[1]Лист1!B172,6)))</f>
        <v/>
      </c>
      <c r="D172" s="5" t="str">
        <f>IF(A172="","",INDEX([1]Лист1!$A$1:$AE$9260,B172,5))</f>
        <v/>
      </c>
      <c r="E172" s="3" t="str">
        <f>IF(A172="","",VLOOKUP($C172&amp;"лифтовое оборудование",[1]Лист1!$C$5:$H$9260,6,FALSE))</f>
        <v/>
      </c>
      <c r="F172" s="3" t="str">
        <f>IF(A172="","",VLOOKUP($C172&amp;"крыша",[1]Лист1!$C$5:$H$9260,6,FALSE))</f>
        <v/>
      </c>
      <c r="G172" s="3" t="str">
        <f>IF(A172="","",VLOOKUP($C172&amp;"фасад1",[1]Лист1!$C$5:$H$9260,6,FALSE))</f>
        <v/>
      </c>
      <c r="H172" s="3" t="str">
        <f>IF(A172="","",VLOOKUP($C172&amp;"подвал",[1]Лист1!$C$5:$H$9260,6,FALSE))</f>
        <v/>
      </c>
      <c r="I172" s="3" t="str">
        <f>IF(A172="","",VLOOKUP($C172&amp;"лифтовое оборудование1",[1]Лист1!$C$5:$H$9260,6,FALSE))</f>
        <v/>
      </c>
      <c r="J172" s="3" t="str">
        <f t="shared" si="19"/>
        <v/>
      </c>
      <c r="K172" s="6" t="str">
        <f>IF(C172="","",[1]Лист1!D173+[1]Лист1!D171)</f>
        <v/>
      </c>
      <c r="L172" s="7" t="str">
        <f>IF(C172="","",IF(ROUND(VLOOKUP($C172&amp;"система газоснабжения",[1]Лист1!$C$5:$H$9260,6,FALSE),2)&gt;K172,K172,ROUND(VLOOKUP($C172&amp;"система газоснабжения",[1]Лист1!$C$5:$H$9260,6,FALSE),2)))</f>
        <v/>
      </c>
      <c r="M172" s="7" t="str">
        <f t="shared" si="20"/>
        <v/>
      </c>
      <c r="N172" s="7" t="str">
        <f t="shared" si="21"/>
        <v/>
      </c>
      <c r="O172" s="7" t="str">
        <f t="shared" si="22"/>
        <v/>
      </c>
      <c r="P172" s="7" t="str">
        <f>IF(C172="","",ROUND(IF(K172=L172,0,IF(VLOOKUP($C172&amp;"система теплоснабжения",[1]Лист1!$C$5:$H$9260,6,FALSE)+L172&gt;K172,K172-L172,VLOOKUP($C172&amp;"система теплоснабжения",[1]Лист1!$C$5:$H$9260,6,FALSE))),2))</f>
        <v/>
      </c>
      <c r="Q172" s="8" t="str">
        <f t="shared" si="23"/>
        <v/>
      </c>
      <c r="R172" s="3" t="str">
        <f t="shared" si="24"/>
        <v/>
      </c>
      <c r="S172" s="14"/>
    </row>
    <row r="173" spans="1:19" ht="15.75">
      <c r="A173" s="3" t="str">
        <f t="shared" si="17"/>
        <v/>
      </c>
      <c r="B173" s="3" t="str">
        <f t="shared" ca="1" si="18"/>
        <v/>
      </c>
      <c r="C173" s="4" t="str">
        <f>IF(A173="","",IF((COUNTIF(A$18:A173,"Итог по дому")-$B$14)=0,"",INDEX([1]Лист1!$A$1:$AE$9260,[1]Лист1!B173,6)))</f>
        <v/>
      </c>
      <c r="D173" s="5" t="str">
        <f>IF(A173="","",INDEX([1]Лист1!$A$1:$AE$9260,B173,5))</f>
        <v/>
      </c>
      <c r="E173" s="3" t="str">
        <f>IF(A173="","",VLOOKUP($C173&amp;"лифтовое оборудование",[1]Лист1!$C$5:$H$9260,6,FALSE))</f>
        <v/>
      </c>
      <c r="F173" s="3" t="str">
        <f>IF(A173="","",VLOOKUP($C173&amp;"крыша",[1]Лист1!$C$5:$H$9260,6,FALSE))</f>
        <v/>
      </c>
      <c r="G173" s="3" t="str">
        <f>IF(A173="","",VLOOKUP($C173&amp;"фасад1",[1]Лист1!$C$5:$H$9260,6,FALSE))</f>
        <v/>
      </c>
      <c r="H173" s="3" t="str">
        <f>IF(A173="","",VLOOKUP($C173&amp;"подвал",[1]Лист1!$C$5:$H$9260,6,FALSE))</f>
        <v/>
      </c>
      <c r="I173" s="3" t="str">
        <f>IF(A173="","",VLOOKUP($C173&amp;"лифтовое оборудование1",[1]Лист1!$C$5:$H$9260,6,FALSE))</f>
        <v/>
      </c>
      <c r="J173" s="3" t="str">
        <f t="shared" si="19"/>
        <v/>
      </c>
      <c r="K173" s="6" t="str">
        <f>IF(C173="","",[1]Лист1!D174+[1]Лист1!D172)</f>
        <v/>
      </c>
      <c r="L173" s="7" t="str">
        <f>IF(C173="","",IF(ROUND(VLOOKUP($C173&amp;"система газоснабжения",[1]Лист1!$C$5:$H$9260,6,FALSE),2)&gt;K173,K173,ROUND(VLOOKUP($C173&amp;"система газоснабжения",[1]Лист1!$C$5:$H$9260,6,FALSE),2)))</f>
        <v/>
      </c>
      <c r="M173" s="7" t="str">
        <f t="shared" si="20"/>
        <v/>
      </c>
      <c r="N173" s="7" t="str">
        <f t="shared" si="21"/>
        <v/>
      </c>
      <c r="O173" s="7" t="str">
        <f t="shared" si="22"/>
        <v/>
      </c>
      <c r="P173" s="7" t="str">
        <f>IF(C173="","",ROUND(IF(K173=L173,0,IF(VLOOKUP($C173&amp;"система теплоснабжения",[1]Лист1!$C$5:$H$9260,6,FALSE)+L173&gt;K173,K173-L173,VLOOKUP($C173&amp;"система теплоснабжения",[1]Лист1!$C$5:$H$9260,6,FALSE))),2))</f>
        <v/>
      </c>
      <c r="Q173" s="8" t="str">
        <f t="shared" si="23"/>
        <v/>
      </c>
      <c r="R173" s="3" t="str">
        <f t="shared" si="24"/>
        <v/>
      </c>
      <c r="S173" s="14"/>
    </row>
    <row r="174" spans="1:19" ht="15.75">
      <c r="A174" s="3" t="str">
        <f t="shared" si="17"/>
        <v/>
      </c>
      <c r="B174" s="3" t="str">
        <f t="shared" ca="1" si="18"/>
        <v/>
      </c>
      <c r="C174" s="4" t="str">
        <f>IF(A174="","",IF((COUNTIF(A$18:A174,"Итог по дому")-$B$14)=0,"",INDEX([1]Лист1!$A$1:$AE$9260,[1]Лист1!B174,6)))</f>
        <v/>
      </c>
      <c r="D174" s="5" t="str">
        <f>IF(A174="","",INDEX([1]Лист1!$A$1:$AE$9260,B174,5))</f>
        <v/>
      </c>
      <c r="E174" s="3" t="str">
        <f>IF(A174="","",VLOOKUP($C174&amp;"лифтовое оборудование",[1]Лист1!$C$5:$H$9260,6,FALSE))</f>
        <v/>
      </c>
      <c r="F174" s="3" t="str">
        <f>IF(A174="","",VLOOKUP($C174&amp;"крыша",[1]Лист1!$C$5:$H$9260,6,FALSE))</f>
        <v/>
      </c>
      <c r="G174" s="3" t="str">
        <f>IF(A174="","",VLOOKUP($C174&amp;"фасад1",[1]Лист1!$C$5:$H$9260,6,FALSE))</f>
        <v/>
      </c>
      <c r="H174" s="3" t="str">
        <f>IF(A174="","",VLOOKUP($C174&amp;"подвал",[1]Лист1!$C$5:$H$9260,6,FALSE))</f>
        <v/>
      </c>
      <c r="I174" s="3" t="str">
        <f>IF(A174="","",VLOOKUP($C174&amp;"лифтовое оборудование1",[1]Лист1!$C$5:$H$9260,6,FALSE))</f>
        <v/>
      </c>
      <c r="J174" s="3" t="str">
        <f t="shared" si="19"/>
        <v/>
      </c>
      <c r="K174" s="6" t="str">
        <f>IF(C174="","",[1]Лист1!D175+[1]Лист1!D173)</f>
        <v/>
      </c>
      <c r="L174" s="7" t="str">
        <f>IF(C174="","",IF(ROUND(VLOOKUP($C174&amp;"система газоснабжения",[1]Лист1!$C$5:$H$9260,6,FALSE),2)&gt;K174,K174,ROUND(VLOOKUP($C174&amp;"система газоснабжения",[1]Лист1!$C$5:$H$9260,6,FALSE),2)))</f>
        <v/>
      </c>
      <c r="M174" s="7" t="str">
        <f t="shared" si="20"/>
        <v/>
      </c>
      <c r="N174" s="7" t="str">
        <f t="shared" si="21"/>
        <v/>
      </c>
      <c r="O174" s="7" t="str">
        <f t="shared" si="22"/>
        <v/>
      </c>
      <c r="P174" s="7" t="str">
        <f>IF(C174="","",ROUND(IF(K174=L174,0,IF(VLOOKUP($C174&amp;"система теплоснабжения",[1]Лист1!$C$5:$H$9260,6,FALSE)+L174&gt;K174,K174-L174,VLOOKUP($C174&amp;"система теплоснабжения",[1]Лист1!$C$5:$H$9260,6,FALSE))),2))</f>
        <v/>
      </c>
      <c r="Q174" s="8" t="str">
        <f t="shared" si="23"/>
        <v/>
      </c>
      <c r="R174" s="3" t="str">
        <f t="shared" si="24"/>
        <v/>
      </c>
      <c r="S174" s="14"/>
    </row>
    <row r="175" spans="1:19" ht="15.75">
      <c r="A175" s="3" t="str">
        <f t="shared" si="17"/>
        <v/>
      </c>
      <c r="B175" s="3" t="str">
        <f t="shared" ca="1" si="18"/>
        <v/>
      </c>
      <c r="C175" s="4" t="str">
        <f>IF(A175="","",IF((COUNTIF(A$18:A175,"Итог по дому")-$B$14)=0,"",INDEX([1]Лист1!$A$1:$AE$9260,[1]Лист1!B175,6)))</f>
        <v/>
      </c>
      <c r="D175" s="5" t="str">
        <f>IF(A175="","",INDEX([1]Лист1!$A$1:$AE$9260,B175,5))</f>
        <v/>
      </c>
      <c r="E175" s="3" t="str">
        <f>IF(A175="","",VLOOKUP($C175&amp;"лифтовое оборудование",[1]Лист1!$C$5:$H$9260,6,FALSE))</f>
        <v/>
      </c>
      <c r="F175" s="3" t="str">
        <f>IF(A175="","",VLOOKUP($C175&amp;"крыша",[1]Лист1!$C$5:$H$9260,6,FALSE))</f>
        <v/>
      </c>
      <c r="G175" s="3" t="str">
        <f>IF(A175="","",VLOOKUP($C175&amp;"фасад1",[1]Лист1!$C$5:$H$9260,6,FALSE))</f>
        <v/>
      </c>
      <c r="H175" s="3" t="str">
        <f>IF(A175="","",VLOOKUP($C175&amp;"подвал",[1]Лист1!$C$5:$H$9260,6,FALSE))</f>
        <v/>
      </c>
      <c r="I175" s="3" t="str">
        <f>IF(A175="","",VLOOKUP($C175&amp;"лифтовое оборудование1",[1]Лист1!$C$5:$H$9260,6,FALSE))</f>
        <v/>
      </c>
      <c r="J175" s="3" t="str">
        <f t="shared" si="19"/>
        <v/>
      </c>
      <c r="K175" s="6" t="str">
        <f>IF(C175="","",[1]Лист1!D176+[1]Лист1!D174)</f>
        <v/>
      </c>
      <c r="L175" s="7" t="str">
        <f>IF(C175="","",IF(ROUND(VLOOKUP($C175&amp;"система газоснабжения",[1]Лист1!$C$5:$H$9260,6,FALSE),2)&gt;K175,K175,ROUND(VLOOKUP($C175&amp;"система газоснабжения",[1]Лист1!$C$5:$H$9260,6,FALSE),2)))</f>
        <v/>
      </c>
      <c r="M175" s="7" t="str">
        <f t="shared" si="20"/>
        <v/>
      </c>
      <c r="N175" s="7" t="str">
        <f t="shared" si="21"/>
        <v/>
      </c>
      <c r="O175" s="7" t="str">
        <f t="shared" si="22"/>
        <v/>
      </c>
      <c r="P175" s="7" t="str">
        <f>IF(C175="","",ROUND(IF(K175=L175,0,IF(VLOOKUP($C175&amp;"система теплоснабжения",[1]Лист1!$C$5:$H$9260,6,FALSE)+L175&gt;K175,K175-L175,VLOOKUP($C175&amp;"система теплоснабжения",[1]Лист1!$C$5:$H$9260,6,FALSE))),2))</f>
        <v/>
      </c>
      <c r="Q175" s="8" t="str">
        <f t="shared" si="23"/>
        <v/>
      </c>
      <c r="R175" s="3" t="str">
        <f t="shared" si="24"/>
        <v/>
      </c>
      <c r="S175" s="14"/>
    </row>
    <row r="176" spans="1:19" ht="15.75">
      <c r="A176" s="3" t="str">
        <f t="shared" si="17"/>
        <v/>
      </c>
      <c r="B176" s="3" t="str">
        <f t="shared" ca="1" si="18"/>
        <v/>
      </c>
      <c r="C176" s="4" t="str">
        <f>IF(A176="","",IF((COUNTIF(A$18:A176,"Итог по дому")-$B$14)=0,"",INDEX([1]Лист1!$A$1:$AE$9260,[1]Лист1!B176,6)))</f>
        <v/>
      </c>
      <c r="D176" s="5" t="str">
        <f>IF(A176="","",INDEX([1]Лист1!$A$1:$AE$9260,B176,5))</f>
        <v/>
      </c>
      <c r="E176" s="3" t="str">
        <f>IF(A176="","",VLOOKUP($C176&amp;"лифтовое оборудование",[1]Лист1!$C$5:$H$9260,6,FALSE))</f>
        <v/>
      </c>
      <c r="F176" s="3" t="str">
        <f>IF(A176="","",VLOOKUP($C176&amp;"крыша",[1]Лист1!$C$5:$H$9260,6,FALSE))</f>
        <v/>
      </c>
      <c r="G176" s="3" t="str">
        <f>IF(A176="","",VLOOKUP($C176&amp;"фасад1",[1]Лист1!$C$5:$H$9260,6,FALSE))</f>
        <v/>
      </c>
      <c r="H176" s="3" t="str">
        <f>IF(A176="","",VLOOKUP($C176&amp;"подвал",[1]Лист1!$C$5:$H$9260,6,FALSE))</f>
        <v/>
      </c>
      <c r="I176" s="3" t="str">
        <f>IF(A176="","",VLOOKUP($C176&amp;"лифтовое оборудование1",[1]Лист1!$C$5:$H$9260,6,FALSE))</f>
        <v/>
      </c>
      <c r="J176" s="3" t="str">
        <f t="shared" si="19"/>
        <v/>
      </c>
      <c r="K176" s="6" t="str">
        <f>IF(C176="","",[1]Лист1!D177+[1]Лист1!D175)</f>
        <v/>
      </c>
      <c r="L176" s="7" t="str">
        <f>IF(C176="","",IF(ROUND(VLOOKUP($C176&amp;"система газоснабжения",[1]Лист1!$C$5:$H$9260,6,FALSE),2)&gt;K176,K176,ROUND(VLOOKUP($C176&amp;"система газоснабжения",[1]Лист1!$C$5:$H$9260,6,FALSE),2)))</f>
        <v/>
      </c>
      <c r="M176" s="7" t="str">
        <f t="shared" si="20"/>
        <v/>
      </c>
      <c r="N176" s="7" t="str">
        <f t="shared" si="21"/>
        <v/>
      </c>
      <c r="O176" s="7" t="str">
        <f t="shared" si="22"/>
        <v/>
      </c>
      <c r="P176" s="7" t="str">
        <f>IF(C176="","",ROUND(IF(K176=L176,0,IF(VLOOKUP($C176&amp;"система теплоснабжения",[1]Лист1!$C$5:$H$9260,6,FALSE)+L176&gt;K176,K176-L176,VLOOKUP($C176&amp;"система теплоснабжения",[1]Лист1!$C$5:$H$9260,6,FALSE))),2))</f>
        <v/>
      </c>
      <c r="Q176" s="8" t="str">
        <f t="shared" si="23"/>
        <v/>
      </c>
      <c r="R176" s="3" t="str">
        <f t="shared" si="24"/>
        <v/>
      </c>
      <c r="S176" s="14"/>
    </row>
    <row r="177" spans="1:19" ht="15.75">
      <c r="A177" s="3" t="str">
        <f t="shared" si="17"/>
        <v/>
      </c>
      <c r="B177" s="3" t="str">
        <f t="shared" ca="1" si="18"/>
        <v/>
      </c>
      <c r="C177" s="4" t="str">
        <f>IF(A177="","",IF((COUNTIF(A$18:A177,"Итог по дому")-$B$14)=0,"",INDEX([1]Лист1!$A$1:$AE$9260,[1]Лист1!B177,6)))</f>
        <v/>
      </c>
      <c r="D177" s="5" t="str">
        <f>IF(A177="","",INDEX([1]Лист1!$A$1:$AE$9260,B177,5))</f>
        <v/>
      </c>
      <c r="E177" s="3" t="str">
        <f>IF(A177="","",VLOOKUP($C177&amp;"лифтовое оборудование",[1]Лист1!$C$5:$H$9260,6,FALSE))</f>
        <v/>
      </c>
      <c r="F177" s="3" t="str">
        <f>IF(A177="","",VLOOKUP($C177&amp;"крыша",[1]Лист1!$C$5:$H$9260,6,FALSE))</f>
        <v/>
      </c>
      <c r="G177" s="3" t="str">
        <f>IF(A177="","",VLOOKUP($C177&amp;"фасад1",[1]Лист1!$C$5:$H$9260,6,FALSE))</f>
        <v/>
      </c>
      <c r="H177" s="3" t="str">
        <f>IF(A177="","",VLOOKUP($C177&amp;"подвал",[1]Лист1!$C$5:$H$9260,6,FALSE))</f>
        <v/>
      </c>
      <c r="I177" s="3" t="str">
        <f>IF(A177="","",VLOOKUP($C177&amp;"лифтовое оборудование1",[1]Лист1!$C$5:$H$9260,6,FALSE))</f>
        <v/>
      </c>
      <c r="J177" s="3" t="str">
        <f t="shared" si="19"/>
        <v/>
      </c>
      <c r="K177" s="6" t="str">
        <f>IF(C177="","",[1]Лист1!D178+[1]Лист1!D176)</f>
        <v/>
      </c>
      <c r="L177" s="7" t="str">
        <f>IF(C177="","",IF(ROUND(VLOOKUP($C177&amp;"система газоснабжения",[1]Лист1!$C$5:$H$9260,6,FALSE),2)&gt;K177,K177,ROUND(VLOOKUP($C177&amp;"система газоснабжения",[1]Лист1!$C$5:$H$9260,6,FALSE),2)))</f>
        <v/>
      </c>
      <c r="M177" s="7" t="str">
        <f t="shared" si="20"/>
        <v/>
      </c>
      <c r="N177" s="7" t="str">
        <f t="shared" si="21"/>
        <v/>
      </c>
      <c r="O177" s="7" t="str">
        <f t="shared" si="22"/>
        <v/>
      </c>
      <c r="P177" s="7" t="str">
        <f>IF(C177="","",ROUND(IF(K177=L177,0,IF(VLOOKUP($C177&amp;"система теплоснабжения",[1]Лист1!$C$5:$H$9260,6,FALSE)+L177&gt;K177,K177-L177,VLOOKUP($C177&amp;"система теплоснабжения",[1]Лист1!$C$5:$H$9260,6,FALSE))),2))</f>
        <v/>
      </c>
      <c r="Q177" s="8" t="str">
        <f t="shared" si="23"/>
        <v/>
      </c>
      <c r="R177" s="3" t="str">
        <f t="shared" si="24"/>
        <v/>
      </c>
      <c r="S177" s="14"/>
    </row>
    <row r="178" spans="1:19" ht="15.75">
      <c r="A178" s="3" t="str">
        <f t="shared" si="17"/>
        <v/>
      </c>
      <c r="B178" s="3" t="str">
        <f t="shared" ca="1" si="18"/>
        <v/>
      </c>
      <c r="C178" s="4" t="str">
        <f>IF(A178="","",IF((COUNTIF(A$18:A178,"Итог по дому")-$B$14)=0,"",INDEX([1]Лист1!$A$1:$AE$9260,[1]Лист1!B178,6)))</f>
        <v/>
      </c>
      <c r="D178" s="5" t="str">
        <f>IF(A178="","",INDEX([1]Лист1!$A$1:$AE$9260,B178,5))</f>
        <v/>
      </c>
      <c r="E178" s="3" t="str">
        <f>IF(A178="","",VLOOKUP($C178&amp;"лифтовое оборудование",[1]Лист1!$C$5:$H$9260,6,FALSE))</f>
        <v/>
      </c>
      <c r="F178" s="3" t="str">
        <f>IF(A178="","",VLOOKUP($C178&amp;"крыша",[1]Лист1!$C$5:$H$9260,6,FALSE))</f>
        <v/>
      </c>
      <c r="G178" s="3" t="str">
        <f>IF(A178="","",VLOOKUP($C178&amp;"фасад1",[1]Лист1!$C$5:$H$9260,6,FALSE))</f>
        <v/>
      </c>
      <c r="H178" s="3" t="str">
        <f>IF(A178="","",VLOOKUP($C178&amp;"подвал",[1]Лист1!$C$5:$H$9260,6,FALSE))</f>
        <v/>
      </c>
      <c r="I178" s="3" t="str">
        <f>IF(A178="","",VLOOKUP($C178&amp;"лифтовое оборудование1",[1]Лист1!$C$5:$H$9260,6,FALSE))</f>
        <v/>
      </c>
      <c r="J178" s="3" t="str">
        <f t="shared" si="19"/>
        <v/>
      </c>
      <c r="K178" s="6" t="str">
        <f>IF(C178="","",[1]Лист1!D179+[1]Лист1!D177)</f>
        <v/>
      </c>
      <c r="L178" s="7" t="str">
        <f>IF(C178="","",IF(ROUND(VLOOKUP($C178&amp;"система газоснабжения",[1]Лист1!$C$5:$H$9260,6,FALSE),2)&gt;K178,K178,ROUND(VLOOKUP($C178&amp;"система газоснабжения",[1]Лист1!$C$5:$H$9260,6,FALSE),2)))</f>
        <v/>
      </c>
      <c r="M178" s="7" t="str">
        <f t="shared" si="20"/>
        <v/>
      </c>
      <c r="N178" s="7" t="str">
        <f t="shared" si="21"/>
        <v/>
      </c>
      <c r="O178" s="7" t="str">
        <f t="shared" si="22"/>
        <v/>
      </c>
      <c r="P178" s="7" t="str">
        <f>IF(C178="","",ROUND(IF(K178=L178,0,IF(VLOOKUP($C178&amp;"система теплоснабжения",[1]Лист1!$C$5:$H$9260,6,FALSE)+L178&gt;K178,K178-L178,VLOOKUP($C178&amp;"система теплоснабжения",[1]Лист1!$C$5:$H$9260,6,FALSE))),2))</f>
        <v/>
      </c>
      <c r="Q178" s="8" t="str">
        <f t="shared" si="23"/>
        <v/>
      </c>
      <c r="R178" s="3" t="str">
        <f t="shared" si="24"/>
        <v/>
      </c>
      <c r="S178" s="14"/>
    </row>
    <row r="179" spans="1:19" ht="15.75">
      <c r="A179" s="3" t="str">
        <f t="shared" si="17"/>
        <v/>
      </c>
      <c r="B179" s="3" t="str">
        <f t="shared" ca="1" si="18"/>
        <v/>
      </c>
      <c r="C179" s="4" t="str">
        <f>IF(A179="","",IF((COUNTIF(A$18:A179,"Итог по дому")-$B$14)=0,"",INDEX([1]Лист1!$A$1:$AE$9260,[1]Лист1!B179,6)))</f>
        <v/>
      </c>
      <c r="D179" s="5" t="str">
        <f>IF(A179="","",INDEX([1]Лист1!$A$1:$AE$9260,B179,5))</f>
        <v/>
      </c>
      <c r="E179" s="3" t="str">
        <f>IF(A179="","",VLOOKUP($C179&amp;"лифтовое оборудование",[1]Лист1!$C$5:$H$9260,6,FALSE))</f>
        <v/>
      </c>
      <c r="F179" s="3" t="str">
        <f>IF(A179="","",VLOOKUP($C179&amp;"крыша",[1]Лист1!$C$5:$H$9260,6,FALSE))</f>
        <v/>
      </c>
      <c r="G179" s="3" t="str">
        <f>IF(A179="","",VLOOKUP($C179&amp;"фасад1",[1]Лист1!$C$5:$H$9260,6,FALSE))</f>
        <v/>
      </c>
      <c r="H179" s="3" t="str">
        <f>IF(A179="","",VLOOKUP($C179&amp;"подвал",[1]Лист1!$C$5:$H$9260,6,FALSE))</f>
        <v/>
      </c>
      <c r="I179" s="3" t="str">
        <f>IF(A179="","",VLOOKUP($C179&amp;"лифтовое оборудование1",[1]Лист1!$C$5:$H$9260,6,FALSE))</f>
        <v/>
      </c>
      <c r="J179" s="3" t="str">
        <f t="shared" si="19"/>
        <v/>
      </c>
      <c r="K179" s="6" t="str">
        <f>IF(C179="","",[1]Лист1!D180+[1]Лист1!D178)</f>
        <v/>
      </c>
      <c r="L179" s="7" t="str">
        <f>IF(C179="","",IF(ROUND(VLOOKUP($C179&amp;"система газоснабжения",[1]Лист1!$C$5:$H$9260,6,FALSE),2)&gt;K179,K179,ROUND(VLOOKUP($C179&amp;"система газоснабжения",[1]Лист1!$C$5:$H$9260,6,FALSE),2)))</f>
        <v/>
      </c>
      <c r="M179" s="7" t="str">
        <f t="shared" si="20"/>
        <v/>
      </c>
      <c r="N179" s="7" t="str">
        <f t="shared" si="21"/>
        <v/>
      </c>
      <c r="O179" s="7" t="str">
        <f t="shared" si="22"/>
        <v/>
      </c>
      <c r="P179" s="7" t="str">
        <f>IF(C179="","",ROUND(IF(K179=L179,0,IF(VLOOKUP($C179&amp;"система теплоснабжения",[1]Лист1!$C$5:$H$9260,6,FALSE)+L179&gt;K179,K179-L179,VLOOKUP($C179&amp;"система теплоснабжения",[1]Лист1!$C$5:$H$9260,6,FALSE))),2))</f>
        <v/>
      </c>
      <c r="Q179" s="8" t="str">
        <f t="shared" si="23"/>
        <v/>
      </c>
      <c r="R179" s="3" t="str">
        <f t="shared" si="24"/>
        <v/>
      </c>
      <c r="S179" s="14"/>
    </row>
    <row r="180" spans="1:19" ht="15.75">
      <c r="A180" s="3" t="str">
        <f t="shared" si="17"/>
        <v/>
      </c>
      <c r="B180" s="3" t="str">
        <f t="shared" ca="1" si="18"/>
        <v/>
      </c>
      <c r="C180" s="4" t="str">
        <f>IF(A180="","",IF((COUNTIF(A$18:A180,"Итог по дому")-$B$14)=0,"",INDEX([1]Лист1!$A$1:$AE$9260,[1]Лист1!B180,6)))</f>
        <v/>
      </c>
      <c r="D180" s="5" t="str">
        <f>IF(A180="","",INDEX([1]Лист1!$A$1:$AE$9260,B180,5))</f>
        <v/>
      </c>
      <c r="E180" s="3" t="str">
        <f>IF(A180="","",VLOOKUP($C180&amp;"лифтовое оборудование",[1]Лист1!$C$5:$H$9260,6,FALSE))</f>
        <v/>
      </c>
      <c r="F180" s="3" t="str">
        <f>IF(A180="","",VLOOKUP($C180&amp;"крыша",[1]Лист1!$C$5:$H$9260,6,FALSE))</f>
        <v/>
      </c>
      <c r="G180" s="3" t="str">
        <f>IF(A180="","",VLOOKUP($C180&amp;"фасад1",[1]Лист1!$C$5:$H$9260,6,FALSE))</f>
        <v/>
      </c>
      <c r="H180" s="3" t="str">
        <f>IF(A180="","",VLOOKUP($C180&amp;"подвал",[1]Лист1!$C$5:$H$9260,6,FALSE))</f>
        <v/>
      </c>
      <c r="I180" s="3" t="str">
        <f>IF(A180="","",VLOOKUP($C180&amp;"лифтовое оборудование1",[1]Лист1!$C$5:$H$9260,6,FALSE))</f>
        <v/>
      </c>
      <c r="J180" s="3" t="str">
        <f t="shared" si="19"/>
        <v/>
      </c>
      <c r="K180" s="6" t="str">
        <f>IF(C180="","",[1]Лист1!D181+[1]Лист1!D179)</f>
        <v/>
      </c>
      <c r="L180" s="7" t="str">
        <f>IF(C180="","",IF(ROUND(VLOOKUP($C180&amp;"система газоснабжения",[1]Лист1!$C$5:$H$9260,6,FALSE),2)&gt;K180,K180,ROUND(VLOOKUP($C180&amp;"система газоснабжения",[1]Лист1!$C$5:$H$9260,6,FALSE),2)))</f>
        <v/>
      </c>
      <c r="M180" s="7" t="str">
        <f t="shared" si="20"/>
        <v/>
      </c>
      <c r="N180" s="7" t="str">
        <f t="shared" si="21"/>
        <v/>
      </c>
      <c r="O180" s="7" t="str">
        <f t="shared" si="22"/>
        <v/>
      </c>
      <c r="P180" s="7" t="str">
        <f>IF(C180="","",ROUND(IF(K180=L180,0,IF(VLOOKUP($C180&amp;"система теплоснабжения",[1]Лист1!$C$5:$H$9260,6,FALSE)+L180&gt;K180,K180-L180,VLOOKUP($C180&amp;"система теплоснабжения",[1]Лист1!$C$5:$H$9260,6,FALSE))),2))</f>
        <v/>
      </c>
      <c r="Q180" s="8" t="str">
        <f t="shared" si="23"/>
        <v/>
      </c>
      <c r="R180" s="3" t="str">
        <f t="shared" si="24"/>
        <v/>
      </c>
      <c r="S180" s="14"/>
    </row>
    <row r="181" spans="1:19" ht="15.75">
      <c r="A181" s="3" t="str">
        <f t="shared" si="17"/>
        <v/>
      </c>
      <c r="B181" s="3" t="str">
        <f t="shared" ca="1" si="18"/>
        <v/>
      </c>
      <c r="C181" s="4" t="str">
        <f>IF(A181="","",IF((COUNTIF(A$18:A181,"Итог по дому")-$B$14)=0,"",INDEX([1]Лист1!$A$1:$AE$9260,[1]Лист1!B181,6)))</f>
        <v/>
      </c>
      <c r="D181" s="5" t="str">
        <f>IF(A181="","",INDEX([1]Лист1!$A$1:$AE$9260,B181,5))</f>
        <v/>
      </c>
      <c r="E181" s="3" t="str">
        <f>IF(A181="","",VLOOKUP($C181&amp;"лифтовое оборудование",[1]Лист1!$C$5:$H$9260,6,FALSE))</f>
        <v/>
      </c>
      <c r="F181" s="3" t="str">
        <f>IF(A181="","",VLOOKUP($C181&amp;"крыша",[1]Лист1!$C$5:$H$9260,6,FALSE))</f>
        <v/>
      </c>
      <c r="G181" s="3" t="str">
        <f>IF(A181="","",VLOOKUP($C181&amp;"фасад1",[1]Лист1!$C$5:$H$9260,6,FALSE))</f>
        <v/>
      </c>
      <c r="H181" s="3" t="str">
        <f>IF(A181="","",VLOOKUP($C181&amp;"подвал",[1]Лист1!$C$5:$H$9260,6,FALSE))</f>
        <v/>
      </c>
      <c r="I181" s="3" t="str">
        <f>IF(A181="","",VLOOKUP($C181&amp;"лифтовое оборудование1",[1]Лист1!$C$5:$H$9260,6,FALSE))</f>
        <v/>
      </c>
      <c r="J181" s="3" t="str">
        <f t="shared" si="19"/>
        <v/>
      </c>
      <c r="K181" s="6" t="str">
        <f>IF(C181="","",[1]Лист1!D182+[1]Лист1!D180)</f>
        <v/>
      </c>
      <c r="L181" s="7" t="str">
        <f>IF(C181="","",IF(ROUND(VLOOKUP($C181&amp;"система газоснабжения",[1]Лист1!$C$5:$H$9260,6,FALSE),2)&gt;K181,K181,ROUND(VLOOKUP($C181&amp;"система газоснабжения",[1]Лист1!$C$5:$H$9260,6,FALSE),2)))</f>
        <v/>
      </c>
      <c r="M181" s="7" t="str">
        <f t="shared" si="20"/>
        <v/>
      </c>
      <c r="N181" s="7" t="str">
        <f t="shared" si="21"/>
        <v/>
      </c>
      <c r="O181" s="7" t="str">
        <f t="shared" si="22"/>
        <v/>
      </c>
      <c r="P181" s="7" t="str">
        <f>IF(C181="","",ROUND(IF(K181=L181,0,IF(VLOOKUP($C181&amp;"система теплоснабжения",[1]Лист1!$C$5:$H$9260,6,FALSE)+L181&gt;K181,K181-L181,VLOOKUP($C181&amp;"система теплоснабжения",[1]Лист1!$C$5:$H$9260,6,FALSE))),2))</f>
        <v/>
      </c>
      <c r="Q181" s="8" t="str">
        <f t="shared" si="23"/>
        <v/>
      </c>
      <c r="R181" s="3" t="str">
        <f t="shared" si="24"/>
        <v/>
      </c>
      <c r="S181" s="14"/>
    </row>
    <row r="182" spans="1:19" ht="15.75">
      <c r="A182" s="3" t="str">
        <f t="shared" si="17"/>
        <v/>
      </c>
      <c r="B182" s="3" t="str">
        <f t="shared" ca="1" si="18"/>
        <v/>
      </c>
      <c r="C182" s="4" t="str">
        <f>IF(A182="","",IF((COUNTIF(A$18:A182,"Итог по дому")-$B$14)=0,"",INDEX([1]Лист1!$A$1:$AE$9260,[1]Лист1!B182,6)))</f>
        <v/>
      </c>
      <c r="D182" s="5" t="str">
        <f>IF(A182="","",INDEX([1]Лист1!$A$1:$AE$9260,B182,5))</f>
        <v/>
      </c>
      <c r="E182" s="3" t="str">
        <f>IF(A182="","",VLOOKUP($C182&amp;"лифтовое оборудование",[1]Лист1!$C$5:$H$9260,6,FALSE))</f>
        <v/>
      </c>
      <c r="F182" s="3" t="str">
        <f>IF(A182="","",VLOOKUP($C182&amp;"крыша",[1]Лист1!$C$5:$H$9260,6,FALSE))</f>
        <v/>
      </c>
      <c r="G182" s="3" t="str">
        <f>IF(A182="","",VLOOKUP($C182&amp;"фасад1",[1]Лист1!$C$5:$H$9260,6,FALSE))</f>
        <v/>
      </c>
      <c r="H182" s="3" t="str">
        <f>IF(A182="","",VLOOKUP($C182&amp;"подвал",[1]Лист1!$C$5:$H$9260,6,FALSE))</f>
        <v/>
      </c>
      <c r="I182" s="3" t="str">
        <f>IF(A182="","",VLOOKUP($C182&amp;"лифтовое оборудование1",[1]Лист1!$C$5:$H$9260,6,FALSE))</f>
        <v/>
      </c>
      <c r="J182" s="3" t="str">
        <f t="shared" si="19"/>
        <v/>
      </c>
      <c r="K182" s="6" t="str">
        <f>IF(C182="","",[1]Лист1!D183+[1]Лист1!D181)</f>
        <v/>
      </c>
      <c r="L182" s="7" t="str">
        <f>IF(C182="","",IF(ROUND(VLOOKUP($C182&amp;"система газоснабжения",[1]Лист1!$C$5:$H$9260,6,FALSE),2)&gt;K182,K182,ROUND(VLOOKUP($C182&amp;"система газоснабжения",[1]Лист1!$C$5:$H$9260,6,FALSE),2)))</f>
        <v/>
      </c>
      <c r="M182" s="7" t="str">
        <f t="shared" si="20"/>
        <v/>
      </c>
      <c r="N182" s="7" t="str">
        <f t="shared" si="21"/>
        <v/>
      </c>
      <c r="O182" s="7" t="str">
        <f t="shared" si="22"/>
        <v/>
      </c>
      <c r="P182" s="7" t="str">
        <f>IF(C182="","",ROUND(IF(K182=L182,0,IF(VLOOKUP($C182&amp;"система теплоснабжения",[1]Лист1!$C$5:$H$9260,6,FALSE)+L182&gt;K182,K182-L182,VLOOKUP($C182&amp;"система теплоснабжения",[1]Лист1!$C$5:$H$9260,6,FALSE))),2))</f>
        <v/>
      </c>
      <c r="Q182" s="8" t="str">
        <f t="shared" si="23"/>
        <v/>
      </c>
      <c r="R182" s="3" t="str">
        <f t="shared" si="24"/>
        <v/>
      </c>
      <c r="S182" s="14"/>
    </row>
    <row r="183" spans="1:19" ht="15.75">
      <c r="A183" s="3" t="str">
        <f t="shared" si="17"/>
        <v/>
      </c>
      <c r="B183" s="3" t="str">
        <f t="shared" ca="1" si="18"/>
        <v/>
      </c>
      <c r="C183" s="4" t="str">
        <f>IF(A183="","",IF((COUNTIF(A$18:A183,"Итог по дому")-$B$14)=0,"",INDEX([1]Лист1!$A$1:$AE$9260,[1]Лист1!B183,6)))</f>
        <v/>
      </c>
      <c r="D183" s="5" t="str">
        <f>IF(A183="","",INDEX([1]Лист1!$A$1:$AE$9260,B183,5))</f>
        <v/>
      </c>
      <c r="E183" s="3" t="str">
        <f>IF(A183="","",VLOOKUP($C183&amp;"лифтовое оборудование",[1]Лист1!$C$5:$H$9260,6,FALSE))</f>
        <v/>
      </c>
      <c r="F183" s="3" t="str">
        <f>IF(A183="","",VLOOKUP($C183&amp;"крыша",[1]Лист1!$C$5:$H$9260,6,FALSE))</f>
        <v/>
      </c>
      <c r="G183" s="3" t="str">
        <f>IF(A183="","",VLOOKUP($C183&amp;"фасад1",[1]Лист1!$C$5:$H$9260,6,FALSE))</f>
        <v/>
      </c>
      <c r="H183" s="3" t="str">
        <f>IF(A183="","",VLOOKUP($C183&amp;"подвал",[1]Лист1!$C$5:$H$9260,6,FALSE))</f>
        <v/>
      </c>
      <c r="I183" s="3" t="str">
        <f>IF(A183="","",VLOOKUP($C183&amp;"лифтовое оборудование1",[1]Лист1!$C$5:$H$9260,6,FALSE))</f>
        <v/>
      </c>
      <c r="J183" s="3" t="str">
        <f t="shared" si="19"/>
        <v/>
      </c>
      <c r="K183" s="6" t="str">
        <f>IF(C183="","",[1]Лист1!D184+[1]Лист1!D182)</f>
        <v/>
      </c>
      <c r="L183" s="7" t="str">
        <f>IF(C183="","",IF(ROUND(VLOOKUP($C183&amp;"система газоснабжения",[1]Лист1!$C$5:$H$9260,6,FALSE),2)&gt;K183,K183,ROUND(VLOOKUP($C183&amp;"система газоснабжения",[1]Лист1!$C$5:$H$9260,6,FALSE),2)))</f>
        <v/>
      </c>
      <c r="M183" s="7" t="str">
        <f t="shared" si="20"/>
        <v/>
      </c>
      <c r="N183" s="7" t="str">
        <f t="shared" si="21"/>
        <v/>
      </c>
      <c r="O183" s="7" t="str">
        <f t="shared" si="22"/>
        <v/>
      </c>
      <c r="P183" s="7" t="str">
        <f>IF(C183="","",ROUND(IF(K183=L183,0,IF(VLOOKUP($C183&amp;"система теплоснабжения",[1]Лист1!$C$5:$H$9260,6,FALSE)+L183&gt;K183,K183-L183,VLOOKUP($C183&amp;"система теплоснабжения",[1]Лист1!$C$5:$H$9260,6,FALSE))),2))</f>
        <v/>
      </c>
      <c r="Q183" s="8" t="str">
        <f t="shared" si="23"/>
        <v/>
      </c>
      <c r="R183" s="3" t="str">
        <f t="shared" si="24"/>
        <v/>
      </c>
      <c r="S183" s="14"/>
    </row>
    <row r="184" spans="1:19" ht="15.75">
      <c r="A184" s="3" t="str">
        <f t="shared" si="17"/>
        <v/>
      </c>
      <c r="B184" s="3" t="str">
        <f t="shared" ca="1" si="18"/>
        <v/>
      </c>
      <c r="C184" s="4" t="str">
        <f>IF(A184="","",IF((COUNTIF(A$18:A184,"Итог по дому")-$B$14)=0,"",INDEX([1]Лист1!$A$1:$AE$9260,[1]Лист1!B184,6)))</f>
        <v/>
      </c>
      <c r="D184" s="5" t="str">
        <f>IF(A184="","",INDEX([1]Лист1!$A$1:$AE$9260,B184,5))</f>
        <v/>
      </c>
      <c r="E184" s="3" t="str">
        <f>IF(A184="","",VLOOKUP($C184&amp;"лифтовое оборудование",[1]Лист1!$C$5:$H$9260,6,FALSE))</f>
        <v/>
      </c>
      <c r="F184" s="3" t="str">
        <f>IF(A184="","",VLOOKUP($C184&amp;"крыша",[1]Лист1!$C$5:$H$9260,6,FALSE))</f>
        <v/>
      </c>
      <c r="G184" s="3" t="str">
        <f>IF(A184="","",VLOOKUP($C184&amp;"фасад1",[1]Лист1!$C$5:$H$9260,6,FALSE))</f>
        <v/>
      </c>
      <c r="H184" s="3" t="str">
        <f>IF(A184="","",VLOOKUP($C184&amp;"подвал",[1]Лист1!$C$5:$H$9260,6,FALSE))</f>
        <v/>
      </c>
      <c r="I184" s="3" t="str">
        <f>IF(A184="","",VLOOKUP($C184&amp;"лифтовое оборудование1",[1]Лист1!$C$5:$H$9260,6,FALSE))</f>
        <v/>
      </c>
      <c r="J184" s="3" t="str">
        <f t="shared" si="19"/>
        <v/>
      </c>
      <c r="K184" s="6" t="str">
        <f>IF(C184="","",[1]Лист1!D185+[1]Лист1!D183)</f>
        <v/>
      </c>
      <c r="L184" s="7" t="str">
        <f>IF(C184="","",IF(ROUND(VLOOKUP($C184&amp;"система газоснабжения",[1]Лист1!$C$5:$H$9260,6,FALSE),2)&gt;K184,K184,ROUND(VLOOKUP($C184&amp;"система газоснабжения",[1]Лист1!$C$5:$H$9260,6,FALSE),2)))</f>
        <v/>
      </c>
      <c r="M184" s="7" t="str">
        <f t="shared" si="20"/>
        <v/>
      </c>
      <c r="N184" s="7" t="str">
        <f t="shared" si="21"/>
        <v/>
      </c>
      <c r="O184" s="7" t="str">
        <f t="shared" si="22"/>
        <v/>
      </c>
      <c r="P184" s="7" t="str">
        <f>IF(C184="","",ROUND(IF(K184=L184,0,IF(VLOOKUP($C184&amp;"система теплоснабжения",[1]Лист1!$C$5:$H$9260,6,FALSE)+L184&gt;K184,K184-L184,VLOOKUP($C184&amp;"система теплоснабжения",[1]Лист1!$C$5:$H$9260,6,FALSE))),2))</f>
        <v/>
      </c>
      <c r="Q184" s="8" t="str">
        <f t="shared" si="23"/>
        <v/>
      </c>
      <c r="R184" s="3" t="str">
        <f t="shared" si="24"/>
        <v/>
      </c>
      <c r="S184" s="14"/>
    </row>
    <row r="185" spans="1:19" ht="15.75">
      <c r="A185" s="3" t="str">
        <f t="shared" si="17"/>
        <v/>
      </c>
      <c r="B185" s="3" t="str">
        <f t="shared" ca="1" si="18"/>
        <v/>
      </c>
      <c r="C185" s="4" t="str">
        <f>IF(A185="","",IF((COUNTIF(A$18:A185,"Итог по дому")-$B$14)=0,"",INDEX([1]Лист1!$A$1:$AE$9260,[1]Лист1!B185,6)))</f>
        <v/>
      </c>
      <c r="D185" s="5" t="str">
        <f>IF(A185="","",INDEX([1]Лист1!$A$1:$AE$9260,B185,5))</f>
        <v/>
      </c>
      <c r="E185" s="3" t="str">
        <f>IF(A185="","",VLOOKUP($C185&amp;"лифтовое оборудование",[1]Лист1!$C$5:$H$9260,6,FALSE))</f>
        <v/>
      </c>
      <c r="F185" s="3" t="str">
        <f>IF(A185="","",VLOOKUP($C185&amp;"крыша",[1]Лист1!$C$5:$H$9260,6,FALSE))</f>
        <v/>
      </c>
      <c r="G185" s="3" t="str">
        <f>IF(A185="","",VLOOKUP($C185&amp;"фасад1",[1]Лист1!$C$5:$H$9260,6,FALSE))</f>
        <v/>
      </c>
      <c r="H185" s="3" t="str">
        <f>IF(A185="","",VLOOKUP($C185&amp;"подвал",[1]Лист1!$C$5:$H$9260,6,FALSE))</f>
        <v/>
      </c>
      <c r="I185" s="3" t="str">
        <f>IF(A185="","",VLOOKUP($C185&amp;"лифтовое оборудование1",[1]Лист1!$C$5:$H$9260,6,FALSE))</f>
        <v/>
      </c>
      <c r="J185" s="3" t="str">
        <f t="shared" si="19"/>
        <v/>
      </c>
      <c r="K185" s="6" t="str">
        <f>IF(C185="","",[1]Лист1!D186+[1]Лист1!D184)</f>
        <v/>
      </c>
      <c r="L185" s="7" t="str">
        <f>IF(C185="","",IF(ROUND(VLOOKUP($C185&amp;"система газоснабжения",[1]Лист1!$C$5:$H$9260,6,FALSE),2)&gt;K185,K185,ROUND(VLOOKUP($C185&amp;"система газоснабжения",[1]Лист1!$C$5:$H$9260,6,FALSE),2)))</f>
        <v/>
      </c>
      <c r="M185" s="7" t="str">
        <f t="shared" si="20"/>
        <v/>
      </c>
      <c r="N185" s="7" t="str">
        <f t="shared" si="21"/>
        <v/>
      </c>
      <c r="O185" s="7" t="str">
        <f t="shared" si="22"/>
        <v/>
      </c>
      <c r="P185" s="7" t="str">
        <f>IF(C185="","",ROUND(IF(K185=L185,0,IF(VLOOKUP($C185&amp;"система теплоснабжения",[1]Лист1!$C$5:$H$9260,6,FALSE)+L185&gt;K185,K185-L185,VLOOKUP($C185&amp;"система теплоснабжения",[1]Лист1!$C$5:$H$9260,6,FALSE))),2))</f>
        <v/>
      </c>
      <c r="Q185" s="8" t="str">
        <f t="shared" si="23"/>
        <v/>
      </c>
      <c r="R185" s="3" t="str">
        <f t="shared" si="24"/>
        <v/>
      </c>
      <c r="S185" s="14"/>
    </row>
    <row r="186" spans="1:19" ht="15.75">
      <c r="A186" s="3" t="str">
        <f t="shared" si="17"/>
        <v/>
      </c>
      <c r="B186" s="3" t="str">
        <f t="shared" ca="1" si="18"/>
        <v/>
      </c>
      <c r="C186" s="4" t="str">
        <f>IF(A186="","",IF((COUNTIF(A$18:A186,"Итог по дому")-$B$14)=0,"",INDEX([1]Лист1!$A$1:$AE$9260,[1]Лист1!B186,6)))</f>
        <v/>
      </c>
      <c r="D186" s="5" t="str">
        <f>IF(A186="","",INDEX([1]Лист1!$A$1:$AE$9260,B186,5))</f>
        <v/>
      </c>
      <c r="E186" s="3" t="str">
        <f>IF(A186="","",VLOOKUP($C186&amp;"лифтовое оборудование",[1]Лист1!$C$5:$H$9260,6,FALSE))</f>
        <v/>
      </c>
      <c r="F186" s="3" t="str">
        <f>IF(A186="","",VLOOKUP($C186&amp;"крыша",[1]Лист1!$C$5:$H$9260,6,FALSE))</f>
        <v/>
      </c>
      <c r="G186" s="3" t="str">
        <f>IF(A186="","",VLOOKUP($C186&amp;"фасад1",[1]Лист1!$C$5:$H$9260,6,FALSE))</f>
        <v/>
      </c>
      <c r="H186" s="3" t="str">
        <f>IF(A186="","",VLOOKUP($C186&amp;"подвал",[1]Лист1!$C$5:$H$9260,6,FALSE))</f>
        <v/>
      </c>
      <c r="I186" s="3" t="str">
        <f>IF(A186="","",VLOOKUP($C186&amp;"лифтовое оборудование1",[1]Лист1!$C$5:$H$9260,6,FALSE))</f>
        <v/>
      </c>
      <c r="J186" s="3" t="str">
        <f t="shared" si="19"/>
        <v/>
      </c>
      <c r="K186" s="6" t="str">
        <f>IF(C186="","",[1]Лист1!D187+[1]Лист1!D185)</f>
        <v/>
      </c>
      <c r="L186" s="7" t="str">
        <f>IF(C186="","",IF(ROUND(VLOOKUP($C186&amp;"система газоснабжения",[1]Лист1!$C$5:$H$9260,6,FALSE),2)&gt;K186,K186,ROUND(VLOOKUP($C186&amp;"система газоснабжения",[1]Лист1!$C$5:$H$9260,6,FALSE),2)))</f>
        <v/>
      </c>
      <c r="M186" s="7" t="str">
        <f t="shared" si="20"/>
        <v/>
      </c>
      <c r="N186" s="7" t="str">
        <f t="shared" si="21"/>
        <v/>
      </c>
      <c r="O186" s="7" t="str">
        <f t="shared" si="22"/>
        <v/>
      </c>
      <c r="P186" s="7" t="str">
        <f>IF(C186="","",ROUND(IF(K186=L186,0,IF(VLOOKUP($C186&amp;"система теплоснабжения",[1]Лист1!$C$5:$H$9260,6,FALSE)+L186&gt;K186,K186-L186,VLOOKUP($C186&amp;"система теплоснабжения",[1]Лист1!$C$5:$H$9260,6,FALSE))),2))</f>
        <v/>
      </c>
      <c r="Q186" s="8" t="str">
        <f t="shared" si="23"/>
        <v/>
      </c>
      <c r="R186" s="3" t="str">
        <f t="shared" si="24"/>
        <v/>
      </c>
      <c r="S186" s="14"/>
    </row>
    <row r="187" spans="1:19" ht="15.75">
      <c r="A187" s="3" t="str">
        <f t="shared" si="17"/>
        <v/>
      </c>
      <c r="B187" s="3" t="str">
        <f t="shared" ca="1" si="18"/>
        <v/>
      </c>
      <c r="C187" s="4" t="str">
        <f>IF(A187="","",IF((COUNTIF(A$18:A187,"Итог по дому")-$B$14)=0,"",INDEX([1]Лист1!$A$1:$AE$9260,[1]Лист1!B187,6)))</f>
        <v/>
      </c>
      <c r="D187" s="5" t="str">
        <f>IF(A187="","",INDEX([1]Лист1!$A$1:$AE$9260,B187,5))</f>
        <v/>
      </c>
      <c r="E187" s="3" t="str">
        <f>IF(A187="","",VLOOKUP($C187&amp;"лифтовое оборудование",[1]Лист1!$C$5:$H$9260,6,FALSE))</f>
        <v/>
      </c>
      <c r="F187" s="3" t="str">
        <f>IF(A187="","",VLOOKUP($C187&amp;"крыша",[1]Лист1!$C$5:$H$9260,6,FALSE))</f>
        <v/>
      </c>
      <c r="G187" s="3" t="str">
        <f>IF(A187="","",VLOOKUP($C187&amp;"фасад1",[1]Лист1!$C$5:$H$9260,6,FALSE))</f>
        <v/>
      </c>
      <c r="H187" s="3" t="str">
        <f>IF(A187="","",VLOOKUP($C187&amp;"подвал",[1]Лист1!$C$5:$H$9260,6,FALSE))</f>
        <v/>
      </c>
      <c r="I187" s="3" t="str">
        <f>IF(A187="","",VLOOKUP($C187&amp;"лифтовое оборудование1",[1]Лист1!$C$5:$H$9260,6,FALSE))</f>
        <v/>
      </c>
      <c r="J187" s="3" t="str">
        <f t="shared" si="19"/>
        <v/>
      </c>
      <c r="K187" s="6" t="str">
        <f>IF(C187="","",[1]Лист1!D188+[1]Лист1!D186)</f>
        <v/>
      </c>
      <c r="L187" s="7" t="str">
        <f>IF(C187="","",IF(ROUND(VLOOKUP($C187&amp;"система газоснабжения",[1]Лист1!$C$5:$H$9260,6,FALSE),2)&gt;K187,K187,ROUND(VLOOKUP($C187&amp;"система газоснабжения",[1]Лист1!$C$5:$H$9260,6,FALSE),2)))</f>
        <v/>
      </c>
      <c r="M187" s="7" t="str">
        <f t="shared" si="20"/>
        <v/>
      </c>
      <c r="N187" s="7" t="str">
        <f t="shared" si="21"/>
        <v/>
      </c>
      <c r="O187" s="7" t="str">
        <f t="shared" si="22"/>
        <v/>
      </c>
      <c r="P187" s="7" t="str">
        <f>IF(C187="","",ROUND(IF(K187=L187,0,IF(VLOOKUP($C187&amp;"система теплоснабжения",[1]Лист1!$C$5:$H$9260,6,FALSE)+L187&gt;K187,K187-L187,VLOOKUP($C187&amp;"система теплоснабжения",[1]Лист1!$C$5:$H$9260,6,FALSE))),2))</f>
        <v/>
      </c>
      <c r="Q187" s="8" t="str">
        <f t="shared" si="23"/>
        <v/>
      </c>
      <c r="R187" s="3" t="str">
        <f t="shared" si="24"/>
        <v/>
      </c>
      <c r="S187" s="14"/>
    </row>
    <row r="188" spans="1:19" ht="15.75">
      <c r="A188" s="3" t="str">
        <f t="shared" si="17"/>
        <v/>
      </c>
      <c r="B188" s="3" t="str">
        <f t="shared" ca="1" si="18"/>
        <v/>
      </c>
      <c r="C188" s="4" t="str">
        <f>IF(A188="","",IF((COUNTIF(A$18:A188,"Итог по дому")-$B$14)=0,"",INDEX([1]Лист1!$A$1:$AE$9260,[1]Лист1!B188,6)))</f>
        <v/>
      </c>
      <c r="D188" s="5" t="str">
        <f>IF(A188="","",INDEX([1]Лист1!$A$1:$AE$9260,B188,5))</f>
        <v/>
      </c>
      <c r="E188" s="3" t="str">
        <f>IF(A188="","",VLOOKUP($C188&amp;"лифтовое оборудование",[1]Лист1!$C$5:$H$9260,6,FALSE))</f>
        <v/>
      </c>
      <c r="F188" s="3" t="str">
        <f>IF(A188="","",VLOOKUP($C188&amp;"крыша",[1]Лист1!$C$5:$H$9260,6,FALSE))</f>
        <v/>
      </c>
      <c r="G188" s="3" t="str">
        <f>IF(A188="","",VLOOKUP($C188&amp;"фасад1",[1]Лист1!$C$5:$H$9260,6,FALSE))</f>
        <v/>
      </c>
      <c r="H188" s="3" t="str">
        <f>IF(A188="","",VLOOKUP($C188&amp;"подвал",[1]Лист1!$C$5:$H$9260,6,FALSE))</f>
        <v/>
      </c>
      <c r="I188" s="3" t="str">
        <f>IF(A188="","",VLOOKUP($C188&amp;"лифтовое оборудование1",[1]Лист1!$C$5:$H$9260,6,FALSE))</f>
        <v/>
      </c>
      <c r="J188" s="3" t="str">
        <f t="shared" si="19"/>
        <v/>
      </c>
      <c r="K188" s="6" t="str">
        <f>IF(C188="","",[1]Лист1!D189+[1]Лист1!D187)</f>
        <v/>
      </c>
      <c r="L188" s="7" t="str">
        <f>IF(C188="","",IF(ROUND(VLOOKUP($C188&amp;"система газоснабжения",[1]Лист1!$C$5:$H$9260,6,FALSE),2)&gt;K188,K188,ROUND(VLOOKUP($C188&amp;"система газоснабжения",[1]Лист1!$C$5:$H$9260,6,FALSE),2)))</f>
        <v/>
      </c>
      <c r="M188" s="7" t="str">
        <f t="shared" si="20"/>
        <v/>
      </c>
      <c r="N188" s="7" t="str">
        <f t="shared" si="21"/>
        <v/>
      </c>
      <c r="O188" s="7" t="str">
        <f t="shared" si="22"/>
        <v/>
      </c>
      <c r="P188" s="7" t="str">
        <f>IF(C188="","",ROUND(IF(K188=L188,0,IF(VLOOKUP($C188&amp;"система теплоснабжения",[1]Лист1!$C$5:$H$9260,6,FALSE)+L188&gt;K188,K188-L188,VLOOKUP($C188&amp;"система теплоснабжения",[1]Лист1!$C$5:$H$9260,6,FALSE))),2))</f>
        <v/>
      </c>
      <c r="Q188" s="8" t="str">
        <f t="shared" si="23"/>
        <v/>
      </c>
      <c r="R188" s="3" t="str">
        <f t="shared" si="24"/>
        <v/>
      </c>
      <c r="S188" s="14"/>
    </row>
    <row r="189" spans="1:19" ht="15.75">
      <c r="A189" s="3" t="str">
        <f t="shared" si="17"/>
        <v/>
      </c>
      <c r="B189" s="3" t="str">
        <f t="shared" ca="1" si="18"/>
        <v/>
      </c>
      <c r="C189" s="4" t="str">
        <f>IF(A189="","",IF((COUNTIF(A$18:A189,"Итог по дому")-$B$14)=0,"",INDEX([1]Лист1!$A$1:$AE$9260,[1]Лист1!B189,6)))</f>
        <v/>
      </c>
      <c r="D189" s="5" t="str">
        <f>IF(A189="","",INDEX([1]Лист1!$A$1:$AE$9260,B189,5))</f>
        <v/>
      </c>
      <c r="E189" s="3" t="str">
        <f>IF(A189="","",VLOOKUP($C189&amp;"лифтовое оборудование",[1]Лист1!$C$5:$H$9260,6,FALSE))</f>
        <v/>
      </c>
      <c r="F189" s="3" t="str">
        <f>IF(A189="","",VLOOKUP($C189&amp;"крыша",[1]Лист1!$C$5:$H$9260,6,FALSE))</f>
        <v/>
      </c>
      <c r="G189" s="3" t="str">
        <f>IF(A189="","",VLOOKUP($C189&amp;"фасад1",[1]Лист1!$C$5:$H$9260,6,FALSE))</f>
        <v/>
      </c>
      <c r="H189" s="3" t="str">
        <f>IF(A189="","",VLOOKUP($C189&amp;"подвал",[1]Лист1!$C$5:$H$9260,6,FALSE))</f>
        <v/>
      </c>
      <c r="I189" s="3" t="str">
        <f>IF(A189="","",VLOOKUP($C189&amp;"лифтовое оборудование1",[1]Лист1!$C$5:$H$9260,6,FALSE))</f>
        <v/>
      </c>
      <c r="J189" s="3" t="str">
        <f t="shared" si="19"/>
        <v/>
      </c>
      <c r="K189" s="6" t="str">
        <f>IF(C189="","",[1]Лист1!D190+[1]Лист1!D188)</f>
        <v/>
      </c>
      <c r="L189" s="7" t="str">
        <f>IF(C189="","",IF(ROUND(VLOOKUP($C189&amp;"система газоснабжения",[1]Лист1!$C$5:$H$9260,6,FALSE),2)&gt;K189,K189,ROUND(VLOOKUP($C189&amp;"система газоснабжения",[1]Лист1!$C$5:$H$9260,6,FALSE),2)))</f>
        <v/>
      </c>
      <c r="M189" s="7" t="str">
        <f t="shared" si="20"/>
        <v/>
      </c>
      <c r="N189" s="7" t="str">
        <f t="shared" si="21"/>
        <v/>
      </c>
      <c r="O189" s="7" t="str">
        <f t="shared" si="22"/>
        <v/>
      </c>
      <c r="P189" s="7" t="str">
        <f>IF(C189="","",ROUND(IF(K189=L189,0,IF(VLOOKUP($C189&amp;"система теплоснабжения",[1]Лист1!$C$5:$H$9260,6,FALSE)+L189&gt;K189,K189-L189,VLOOKUP($C189&amp;"система теплоснабжения",[1]Лист1!$C$5:$H$9260,6,FALSE))),2))</f>
        <v/>
      </c>
      <c r="Q189" s="8" t="str">
        <f t="shared" si="23"/>
        <v/>
      </c>
      <c r="R189" s="3" t="str">
        <f t="shared" si="24"/>
        <v/>
      </c>
      <c r="S189" s="14"/>
    </row>
    <row r="190" spans="1:19" ht="15.75">
      <c r="A190" s="3" t="str">
        <f t="shared" si="17"/>
        <v/>
      </c>
      <c r="B190" s="3" t="str">
        <f t="shared" ca="1" si="18"/>
        <v/>
      </c>
      <c r="C190" s="4" t="str">
        <f>IF(A190="","",IF((COUNTIF(A$18:A190,"Итог по дому")-$B$14)=0,"",INDEX([1]Лист1!$A$1:$AE$9260,[1]Лист1!B190,6)))</f>
        <v/>
      </c>
      <c r="D190" s="5" t="str">
        <f>IF(A190="","",INDEX([1]Лист1!$A$1:$AE$9260,B190,5))</f>
        <v/>
      </c>
      <c r="E190" s="3" t="str">
        <f>IF(A190="","",VLOOKUP($C190&amp;"лифтовое оборудование",[1]Лист1!$C$5:$H$9260,6,FALSE))</f>
        <v/>
      </c>
      <c r="F190" s="3" t="str">
        <f>IF(A190="","",VLOOKUP($C190&amp;"крыша",[1]Лист1!$C$5:$H$9260,6,FALSE))</f>
        <v/>
      </c>
      <c r="G190" s="3" t="str">
        <f>IF(A190="","",VLOOKUP($C190&amp;"фасад1",[1]Лист1!$C$5:$H$9260,6,FALSE))</f>
        <v/>
      </c>
      <c r="H190" s="3" t="str">
        <f>IF(A190="","",VLOOKUP($C190&amp;"подвал",[1]Лист1!$C$5:$H$9260,6,FALSE))</f>
        <v/>
      </c>
      <c r="I190" s="3" t="str">
        <f>IF(A190="","",VLOOKUP($C190&amp;"лифтовое оборудование1",[1]Лист1!$C$5:$H$9260,6,FALSE))</f>
        <v/>
      </c>
      <c r="J190" s="3" t="str">
        <f t="shared" si="19"/>
        <v/>
      </c>
      <c r="K190" s="6" t="str">
        <f>IF(C190="","",[1]Лист1!D191+[1]Лист1!D189)</f>
        <v/>
      </c>
      <c r="L190" s="7" t="str">
        <f>IF(C190="","",IF(ROUND(VLOOKUP($C190&amp;"система газоснабжения",[1]Лист1!$C$5:$H$9260,6,FALSE),2)&gt;K190,K190,ROUND(VLOOKUP($C190&amp;"система газоснабжения",[1]Лист1!$C$5:$H$9260,6,FALSE),2)))</f>
        <v/>
      </c>
      <c r="M190" s="7" t="str">
        <f t="shared" si="20"/>
        <v/>
      </c>
      <c r="N190" s="7" t="str">
        <f t="shared" si="21"/>
        <v/>
      </c>
      <c r="O190" s="7" t="str">
        <f t="shared" si="22"/>
        <v/>
      </c>
      <c r="P190" s="7" t="str">
        <f>IF(C190="","",ROUND(IF(K190=L190,0,IF(VLOOKUP($C190&amp;"система теплоснабжения",[1]Лист1!$C$5:$H$9260,6,FALSE)+L190&gt;K190,K190-L190,VLOOKUP($C190&amp;"система теплоснабжения",[1]Лист1!$C$5:$H$9260,6,FALSE))),2))</f>
        <v/>
      </c>
      <c r="Q190" s="8" t="str">
        <f t="shared" si="23"/>
        <v/>
      </c>
      <c r="R190" s="3" t="str">
        <f t="shared" si="24"/>
        <v/>
      </c>
      <c r="S190" s="14"/>
    </row>
    <row r="191" spans="1:19" ht="15.75">
      <c r="A191" s="3" t="str">
        <f t="shared" si="17"/>
        <v/>
      </c>
      <c r="B191" s="3" t="str">
        <f t="shared" ca="1" si="18"/>
        <v/>
      </c>
      <c r="C191" s="4" t="str">
        <f>IF(A191="","",IF((COUNTIF(A$18:A191,"Итог по дому")-$B$14)=0,"",INDEX([1]Лист1!$A$1:$AE$9260,[1]Лист1!B191,6)))</f>
        <v/>
      </c>
      <c r="D191" s="5" t="str">
        <f>IF(A191="","",INDEX([1]Лист1!$A$1:$AE$9260,B191,5))</f>
        <v/>
      </c>
      <c r="E191" s="3" t="str">
        <f>IF(A191="","",VLOOKUP($C191&amp;"лифтовое оборудование",[1]Лист1!$C$5:$H$9260,6,FALSE))</f>
        <v/>
      </c>
      <c r="F191" s="3" t="str">
        <f>IF(A191="","",VLOOKUP($C191&amp;"крыша",[1]Лист1!$C$5:$H$9260,6,FALSE))</f>
        <v/>
      </c>
      <c r="G191" s="3" t="str">
        <f>IF(A191="","",VLOOKUP($C191&amp;"фасад1",[1]Лист1!$C$5:$H$9260,6,FALSE))</f>
        <v/>
      </c>
      <c r="H191" s="3" t="str">
        <f>IF(A191="","",VLOOKUP($C191&amp;"подвал",[1]Лист1!$C$5:$H$9260,6,FALSE))</f>
        <v/>
      </c>
      <c r="I191" s="3" t="str">
        <f>IF(A191="","",VLOOKUP($C191&amp;"лифтовое оборудование1",[1]Лист1!$C$5:$H$9260,6,FALSE))</f>
        <v/>
      </c>
      <c r="J191" s="3" t="str">
        <f t="shared" si="19"/>
        <v/>
      </c>
      <c r="K191" s="6" t="str">
        <f>IF(C191="","",[1]Лист1!D192+[1]Лист1!D190)</f>
        <v/>
      </c>
      <c r="L191" s="7" t="str">
        <f>IF(C191="","",IF(ROUND(VLOOKUP($C191&amp;"система газоснабжения",[1]Лист1!$C$5:$H$9260,6,FALSE),2)&gt;K191,K191,ROUND(VLOOKUP($C191&amp;"система газоснабжения",[1]Лист1!$C$5:$H$9260,6,FALSE),2)))</f>
        <v/>
      </c>
      <c r="M191" s="7" t="str">
        <f t="shared" si="20"/>
        <v/>
      </c>
      <c r="N191" s="7" t="str">
        <f t="shared" si="21"/>
        <v/>
      </c>
      <c r="O191" s="7" t="str">
        <f t="shared" si="22"/>
        <v/>
      </c>
      <c r="P191" s="7" t="str">
        <f>IF(C191="","",ROUND(IF(K191=L191,0,IF(VLOOKUP($C191&amp;"система теплоснабжения",[1]Лист1!$C$5:$H$9260,6,FALSE)+L191&gt;K191,K191-L191,VLOOKUP($C191&amp;"система теплоснабжения",[1]Лист1!$C$5:$H$9260,6,FALSE))),2))</f>
        <v/>
      </c>
      <c r="Q191" s="8" t="str">
        <f t="shared" si="23"/>
        <v/>
      </c>
      <c r="R191" s="3" t="str">
        <f t="shared" si="24"/>
        <v/>
      </c>
      <c r="S191" s="14"/>
    </row>
    <row r="192" spans="1:19" ht="15.75">
      <c r="A192" s="3" t="str">
        <f t="shared" si="17"/>
        <v/>
      </c>
      <c r="B192" s="3" t="str">
        <f t="shared" ca="1" si="18"/>
        <v/>
      </c>
      <c r="C192" s="4" t="str">
        <f>IF(A192="","",IF((COUNTIF(A$18:A192,"Итог по дому")-$B$14)=0,"",INDEX([1]Лист1!$A$1:$AE$9260,[1]Лист1!B192,6)))</f>
        <v/>
      </c>
      <c r="D192" s="5" t="str">
        <f>IF(A192="","",INDEX([1]Лист1!$A$1:$AE$9260,B192,5))</f>
        <v/>
      </c>
      <c r="E192" s="3" t="str">
        <f>IF(A192="","",VLOOKUP($C192&amp;"лифтовое оборудование",[1]Лист1!$C$5:$H$9260,6,FALSE))</f>
        <v/>
      </c>
      <c r="F192" s="3" t="str">
        <f>IF(A192="","",VLOOKUP($C192&amp;"крыша",[1]Лист1!$C$5:$H$9260,6,FALSE))</f>
        <v/>
      </c>
      <c r="G192" s="3" t="str">
        <f>IF(A192="","",VLOOKUP($C192&amp;"фасад1",[1]Лист1!$C$5:$H$9260,6,FALSE))</f>
        <v/>
      </c>
      <c r="H192" s="3" t="str">
        <f>IF(A192="","",VLOOKUP($C192&amp;"подвал",[1]Лист1!$C$5:$H$9260,6,FALSE))</f>
        <v/>
      </c>
      <c r="I192" s="3" t="str">
        <f>IF(A192="","",VLOOKUP($C192&amp;"лифтовое оборудование1",[1]Лист1!$C$5:$H$9260,6,FALSE))</f>
        <v/>
      </c>
      <c r="J192" s="3" t="str">
        <f t="shared" si="19"/>
        <v/>
      </c>
      <c r="K192" s="6" t="str">
        <f>IF(C192="","",[1]Лист1!D193+[1]Лист1!D191)</f>
        <v/>
      </c>
      <c r="L192" s="7" t="str">
        <f>IF(C192="","",IF(ROUND(VLOOKUP($C192&amp;"система газоснабжения",[1]Лист1!$C$5:$H$9260,6,FALSE),2)&gt;K192,K192,ROUND(VLOOKUP($C192&amp;"система газоснабжения",[1]Лист1!$C$5:$H$9260,6,FALSE),2)))</f>
        <v/>
      </c>
      <c r="M192" s="7" t="str">
        <f t="shared" si="20"/>
        <v/>
      </c>
      <c r="N192" s="7" t="str">
        <f t="shared" si="21"/>
        <v/>
      </c>
      <c r="O192" s="7" t="str">
        <f t="shared" si="22"/>
        <v/>
      </c>
      <c r="P192" s="7" t="str">
        <f>IF(C192="","",ROUND(IF(K192=L192,0,IF(VLOOKUP($C192&amp;"система теплоснабжения",[1]Лист1!$C$5:$H$9260,6,FALSE)+L192&gt;K192,K192-L192,VLOOKUP($C192&amp;"система теплоснабжения",[1]Лист1!$C$5:$H$9260,6,FALSE))),2))</f>
        <v/>
      </c>
      <c r="Q192" s="8" t="str">
        <f t="shared" si="23"/>
        <v/>
      </c>
      <c r="R192" s="3" t="str">
        <f t="shared" si="24"/>
        <v/>
      </c>
      <c r="S192" s="14"/>
    </row>
    <row r="193" spans="1:19" ht="15.75">
      <c r="A193" s="3" t="str">
        <f t="shared" si="17"/>
        <v/>
      </c>
      <c r="B193" s="3" t="str">
        <f t="shared" ca="1" si="18"/>
        <v/>
      </c>
      <c r="C193" s="4" t="str">
        <f>IF(A193="","",IF((COUNTIF(A$18:A193,"Итог по дому")-$B$14)=0,"",INDEX([1]Лист1!$A$1:$AE$9260,[1]Лист1!B193,6)))</f>
        <v/>
      </c>
      <c r="D193" s="5" t="str">
        <f>IF(A193="","",INDEX([1]Лист1!$A$1:$AE$9260,B193,5))</f>
        <v/>
      </c>
      <c r="E193" s="3" t="str">
        <f>IF(A193="","",VLOOKUP($C193&amp;"лифтовое оборудование",[1]Лист1!$C$5:$H$9260,6,FALSE))</f>
        <v/>
      </c>
      <c r="F193" s="3" t="str">
        <f>IF(A193="","",VLOOKUP($C193&amp;"крыша",[1]Лист1!$C$5:$H$9260,6,FALSE))</f>
        <v/>
      </c>
      <c r="G193" s="3" t="str">
        <f>IF(A193="","",VLOOKUP($C193&amp;"фасад1",[1]Лист1!$C$5:$H$9260,6,FALSE))</f>
        <v/>
      </c>
      <c r="H193" s="3" t="str">
        <f>IF(A193="","",VLOOKUP($C193&amp;"подвал",[1]Лист1!$C$5:$H$9260,6,FALSE))</f>
        <v/>
      </c>
      <c r="I193" s="3" t="str">
        <f>IF(A193="","",VLOOKUP($C193&amp;"лифтовое оборудование1",[1]Лист1!$C$5:$H$9260,6,FALSE))</f>
        <v/>
      </c>
      <c r="J193" s="3" t="str">
        <f t="shared" si="19"/>
        <v/>
      </c>
      <c r="K193" s="6" t="str">
        <f>IF(C193="","",[1]Лист1!D194+[1]Лист1!D192)</f>
        <v/>
      </c>
      <c r="L193" s="7" t="str">
        <f>IF(C193="","",IF(ROUND(VLOOKUP($C193&amp;"система газоснабжения",[1]Лист1!$C$5:$H$9260,6,FALSE),2)&gt;K193,K193,ROUND(VLOOKUP($C193&amp;"система газоснабжения",[1]Лист1!$C$5:$H$9260,6,FALSE),2)))</f>
        <v/>
      </c>
      <c r="M193" s="7" t="str">
        <f t="shared" si="20"/>
        <v/>
      </c>
      <c r="N193" s="7" t="str">
        <f t="shared" si="21"/>
        <v/>
      </c>
      <c r="O193" s="7" t="str">
        <f t="shared" si="22"/>
        <v/>
      </c>
      <c r="P193" s="7" t="str">
        <f>IF(C193="","",ROUND(IF(K193=L193,0,IF(VLOOKUP($C193&amp;"система теплоснабжения",[1]Лист1!$C$5:$H$9260,6,FALSE)+L193&gt;K193,K193-L193,VLOOKUP($C193&amp;"система теплоснабжения",[1]Лист1!$C$5:$H$9260,6,FALSE))),2))</f>
        <v/>
      </c>
      <c r="Q193" s="8" t="str">
        <f t="shared" si="23"/>
        <v/>
      </c>
      <c r="R193" s="3" t="str">
        <f t="shared" si="24"/>
        <v/>
      </c>
      <c r="S193" s="14"/>
    </row>
    <row r="194" spans="1:19" ht="15.75">
      <c r="A194" s="3" t="str">
        <f t="shared" si="17"/>
        <v/>
      </c>
      <c r="B194" s="3" t="str">
        <f t="shared" ca="1" si="18"/>
        <v/>
      </c>
      <c r="C194" s="4" t="str">
        <f>IF(A194="","",IF((COUNTIF(A$18:A194,"Итог по дому")-$B$14)=0,"",INDEX([1]Лист1!$A$1:$AE$9260,[1]Лист1!B194,6)))</f>
        <v/>
      </c>
      <c r="D194" s="5" t="str">
        <f>IF(A194="","",INDEX([1]Лист1!$A$1:$AE$9260,B194,5))</f>
        <v/>
      </c>
      <c r="E194" s="3" t="str">
        <f>IF(A194="","",VLOOKUP($C194&amp;"лифтовое оборудование",[1]Лист1!$C$5:$H$9260,6,FALSE))</f>
        <v/>
      </c>
      <c r="F194" s="3" t="str">
        <f>IF(A194="","",VLOOKUP($C194&amp;"крыша",[1]Лист1!$C$5:$H$9260,6,FALSE))</f>
        <v/>
      </c>
      <c r="G194" s="3" t="str">
        <f>IF(A194="","",VLOOKUP($C194&amp;"фасад1",[1]Лист1!$C$5:$H$9260,6,FALSE))</f>
        <v/>
      </c>
      <c r="H194" s="3" t="str">
        <f>IF(A194="","",VLOOKUP($C194&amp;"подвал",[1]Лист1!$C$5:$H$9260,6,FALSE))</f>
        <v/>
      </c>
      <c r="I194" s="3" t="str">
        <f>IF(A194="","",VLOOKUP($C194&amp;"лифтовое оборудование1",[1]Лист1!$C$5:$H$9260,6,FALSE))</f>
        <v/>
      </c>
      <c r="J194" s="3" t="str">
        <f t="shared" si="19"/>
        <v/>
      </c>
      <c r="K194" s="6" t="str">
        <f>IF(C194="","",[1]Лист1!D195+[1]Лист1!D193)</f>
        <v/>
      </c>
      <c r="L194" s="7" t="str">
        <f>IF(C194="","",IF(ROUND(VLOOKUP($C194&amp;"система газоснабжения",[1]Лист1!$C$5:$H$9260,6,FALSE),2)&gt;K194,K194,ROUND(VLOOKUP($C194&amp;"система газоснабжения",[1]Лист1!$C$5:$H$9260,6,FALSE),2)))</f>
        <v/>
      </c>
      <c r="M194" s="7" t="str">
        <f t="shared" si="20"/>
        <v/>
      </c>
      <c r="N194" s="7" t="str">
        <f t="shared" si="21"/>
        <v/>
      </c>
      <c r="O194" s="7" t="str">
        <f t="shared" si="22"/>
        <v/>
      </c>
      <c r="P194" s="7" t="str">
        <f>IF(C194="","",ROUND(IF(K194=L194,0,IF(VLOOKUP($C194&amp;"система теплоснабжения",[1]Лист1!$C$5:$H$9260,6,FALSE)+L194&gt;K194,K194-L194,VLOOKUP($C194&amp;"система теплоснабжения",[1]Лист1!$C$5:$H$9260,6,FALSE))),2))</f>
        <v/>
      </c>
      <c r="Q194" s="8" t="str">
        <f t="shared" si="23"/>
        <v/>
      </c>
      <c r="R194" s="3" t="str">
        <f t="shared" si="24"/>
        <v/>
      </c>
      <c r="S194" s="14"/>
    </row>
    <row r="195" spans="1:19" ht="15.75">
      <c r="A195" s="3" t="str">
        <f t="shared" si="17"/>
        <v/>
      </c>
      <c r="B195" s="3" t="str">
        <f t="shared" ca="1" si="18"/>
        <v/>
      </c>
      <c r="C195" s="4" t="str">
        <f>IF(A195="","",IF((COUNTIF(A$18:A195,"Итог по дому")-$B$14)=0,"",INDEX([1]Лист1!$A$1:$AE$9260,[1]Лист1!B195,6)))</f>
        <v/>
      </c>
      <c r="D195" s="5" t="str">
        <f>IF(A195="","",INDEX([1]Лист1!$A$1:$AE$9260,B195,5))</f>
        <v/>
      </c>
      <c r="E195" s="3" t="str">
        <f>IF(A195="","",VLOOKUP($C195&amp;"лифтовое оборудование",[1]Лист1!$C$5:$H$9260,6,FALSE))</f>
        <v/>
      </c>
      <c r="F195" s="3" t="str">
        <f>IF(A195="","",VLOOKUP($C195&amp;"крыша",[1]Лист1!$C$5:$H$9260,6,FALSE))</f>
        <v/>
      </c>
      <c r="G195" s="3" t="str">
        <f>IF(A195="","",VLOOKUP($C195&amp;"фасад1",[1]Лист1!$C$5:$H$9260,6,FALSE))</f>
        <v/>
      </c>
      <c r="H195" s="3" t="str">
        <f>IF(A195="","",VLOOKUP($C195&amp;"подвал",[1]Лист1!$C$5:$H$9260,6,FALSE))</f>
        <v/>
      </c>
      <c r="I195" s="3" t="str">
        <f>IF(A195="","",VLOOKUP($C195&amp;"лифтовое оборудование1",[1]Лист1!$C$5:$H$9260,6,FALSE))</f>
        <v/>
      </c>
      <c r="J195" s="3" t="str">
        <f t="shared" si="19"/>
        <v/>
      </c>
      <c r="K195" s="6" t="str">
        <f>IF(C195="","",[1]Лист1!D196+[1]Лист1!D194)</f>
        <v/>
      </c>
      <c r="L195" s="7" t="str">
        <f>IF(C195="","",IF(ROUND(VLOOKUP($C195&amp;"система газоснабжения",[1]Лист1!$C$5:$H$9260,6,FALSE),2)&gt;K195,K195,ROUND(VLOOKUP($C195&amp;"система газоснабжения",[1]Лист1!$C$5:$H$9260,6,FALSE),2)))</f>
        <v/>
      </c>
      <c r="M195" s="7" t="str">
        <f t="shared" si="20"/>
        <v/>
      </c>
      <c r="N195" s="7" t="str">
        <f t="shared" si="21"/>
        <v/>
      </c>
      <c r="O195" s="7" t="str">
        <f t="shared" si="22"/>
        <v/>
      </c>
      <c r="P195" s="7" t="str">
        <f>IF(C195="","",ROUND(IF(K195=L195,0,IF(VLOOKUP($C195&amp;"система теплоснабжения",[1]Лист1!$C$5:$H$9260,6,FALSE)+L195&gt;K195,K195-L195,VLOOKUP($C195&amp;"система теплоснабжения",[1]Лист1!$C$5:$H$9260,6,FALSE))),2))</f>
        <v/>
      </c>
      <c r="Q195" s="8" t="str">
        <f t="shared" si="23"/>
        <v/>
      </c>
      <c r="R195" s="3" t="str">
        <f t="shared" si="24"/>
        <v/>
      </c>
      <c r="S195" s="14"/>
    </row>
    <row r="196" spans="1:19" ht="15.75">
      <c r="A196" s="3" t="str">
        <f t="shared" si="17"/>
        <v/>
      </c>
      <c r="B196" s="3" t="str">
        <f t="shared" ca="1" si="18"/>
        <v/>
      </c>
      <c r="C196" s="4" t="str">
        <f>IF(A196="","",IF((COUNTIF(A$18:A196,"Итог по дому")-$B$14)=0,"",INDEX([1]Лист1!$A$1:$AE$9260,[1]Лист1!B196,6)))</f>
        <v/>
      </c>
      <c r="D196" s="5" t="str">
        <f>IF(A196="","",INDEX([1]Лист1!$A$1:$AE$9260,B196,5))</f>
        <v/>
      </c>
      <c r="E196" s="3" t="str">
        <f>IF(A196="","",VLOOKUP($C196&amp;"лифтовое оборудование",[1]Лист1!$C$5:$H$9260,6,FALSE))</f>
        <v/>
      </c>
      <c r="F196" s="3" t="str">
        <f>IF(A196="","",VLOOKUP($C196&amp;"крыша",[1]Лист1!$C$5:$H$9260,6,FALSE))</f>
        <v/>
      </c>
      <c r="G196" s="3" t="str">
        <f>IF(A196="","",VLOOKUP($C196&amp;"фасад1",[1]Лист1!$C$5:$H$9260,6,FALSE))</f>
        <v/>
      </c>
      <c r="H196" s="3" t="str">
        <f>IF(A196="","",VLOOKUP($C196&amp;"подвал",[1]Лист1!$C$5:$H$9260,6,FALSE))</f>
        <v/>
      </c>
      <c r="I196" s="3" t="str">
        <f>IF(A196="","",VLOOKUP($C196&amp;"лифтовое оборудование1",[1]Лист1!$C$5:$H$9260,6,FALSE))</f>
        <v/>
      </c>
      <c r="J196" s="3" t="str">
        <f t="shared" si="19"/>
        <v/>
      </c>
      <c r="K196" s="6" t="str">
        <f>IF(C196="","",[1]Лист1!D197+[1]Лист1!D195)</f>
        <v/>
      </c>
      <c r="L196" s="7" t="str">
        <f>IF(C196="","",IF(ROUND(VLOOKUP($C196&amp;"система газоснабжения",[1]Лист1!$C$5:$H$9260,6,FALSE),2)&gt;K196,K196,ROUND(VLOOKUP($C196&amp;"система газоснабжения",[1]Лист1!$C$5:$H$9260,6,FALSE),2)))</f>
        <v/>
      </c>
      <c r="M196" s="7" t="str">
        <f t="shared" si="20"/>
        <v/>
      </c>
      <c r="N196" s="7" t="str">
        <f t="shared" si="21"/>
        <v/>
      </c>
      <c r="O196" s="7" t="str">
        <f t="shared" si="22"/>
        <v/>
      </c>
      <c r="P196" s="7" t="str">
        <f>IF(C196="","",ROUND(IF(K196=L196,0,IF(VLOOKUP($C196&amp;"система теплоснабжения",[1]Лист1!$C$5:$H$9260,6,FALSE)+L196&gt;K196,K196-L196,VLOOKUP($C196&amp;"система теплоснабжения",[1]Лист1!$C$5:$H$9260,6,FALSE))),2))</f>
        <v/>
      </c>
      <c r="Q196" s="8" t="str">
        <f t="shared" si="23"/>
        <v/>
      </c>
      <c r="R196" s="3" t="str">
        <f t="shared" si="24"/>
        <v/>
      </c>
      <c r="S196" s="14"/>
    </row>
    <row r="197" spans="1:19" ht="15.75">
      <c r="A197" s="3" t="str">
        <f t="shared" si="17"/>
        <v/>
      </c>
      <c r="B197" s="3" t="str">
        <f t="shared" ca="1" si="18"/>
        <v/>
      </c>
      <c r="C197" s="4" t="str">
        <f>IF(A197="","",IF((COUNTIF(A$18:A197,"Итог по дому")-$B$14)=0,"",INDEX([1]Лист1!$A$1:$AE$9260,[1]Лист1!B197,6)))</f>
        <v/>
      </c>
      <c r="D197" s="5" t="str">
        <f>IF(A197="","",INDEX([1]Лист1!$A$1:$AE$9260,B197,5))</f>
        <v/>
      </c>
      <c r="E197" s="3" t="str">
        <f>IF(A197="","",VLOOKUP($C197&amp;"лифтовое оборудование",[1]Лист1!$C$5:$H$9260,6,FALSE))</f>
        <v/>
      </c>
      <c r="F197" s="3" t="str">
        <f>IF(A197="","",VLOOKUP($C197&amp;"крыша",[1]Лист1!$C$5:$H$9260,6,FALSE))</f>
        <v/>
      </c>
      <c r="G197" s="3" t="str">
        <f>IF(A197="","",VLOOKUP($C197&amp;"фасад1",[1]Лист1!$C$5:$H$9260,6,FALSE))</f>
        <v/>
      </c>
      <c r="H197" s="3" t="str">
        <f>IF(A197="","",VLOOKUP($C197&amp;"подвал",[1]Лист1!$C$5:$H$9260,6,FALSE))</f>
        <v/>
      </c>
      <c r="I197" s="3" t="str">
        <f>IF(A197="","",VLOOKUP($C197&amp;"лифтовое оборудование1",[1]Лист1!$C$5:$H$9260,6,FALSE))</f>
        <v/>
      </c>
      <c r="J197" s="3" t="str">
        <f t="shared" si="19"/>
        <v/>
      </c>
      <c r="K197" s="6" t="str">
        <f>IF(C197="","",[1]Лист1!D198+[1]Лист1!D196)</f>
        <v/>
      </c>
      <c r="L197" s="7" t="str">
        <f>IF(C197="","",IF(ROUND(VLOOKUP($C197&amp;"система газоснабжения",[1]Лист1!$C$5:$H$9260,6,FALSE),2)&gt;K197,K197,ROUND(VLOOKUP($C197&amp;"система газоснабжения",[1]Лист1!$C$5:$H$9260,6,FALSE),2)))</f>
        <v/>
      </c>
      <c r="M197" s="7" t="str">
        <f t="shared" si="20"/>
        <v/>
      </c>
      <c r="N197" s="7" t="str">
        <f t="shared" si="21"/>
        <v/>
      </c>
      <c r="O197" s="7" t="str">
        <f t="shared" si="22"/>
        <v/>
      </c>
      <c r="P197" s="7" t="str">
        <f>IF(C197="","",ROUND(IF(K197=L197,0,IF(VLOOKUP($C197&amp;"система теплоснабжения",[1]Лист1!$C$5:$H$9260,6,FALSE)+L197&gt;K197,K197-L197,VLOOKUP($C197&amp;"система теплоснабжения",[1]Лист1!$C$5:$H$9260,6,FALSE))),2))</f>
        <v/>
      </c>
      <c r="Q197" s="8" t="str">
        <f t="shared" si="23"/>
        <v/>
      </c>
      <c r="R197" s="3" t="str">
        <f t="shared" si="24"/>
        <v/>
      </c>
      <c r="S197" s="14"/>
    </row>
    <row r="198" spans="1:19" ht="15.75">
      <c r="A198" s="3" t="str">
        <f t="shared" si="17"/>
        <v/>
      </c>
      <c r="B198" s="3" t="str">
        <f t="shared" ca="1" si="18"/>
        <v/>
      </c>
      <c r="C198" s="4" t="str">
        <f>IF(A198="","",IF((COUNTIF(A$18:A198,"Итог по дому")-$B$14)=0,"",INDEX([1]Лист1!$A$1:$AE$9260,[1]Лист1!B198,6)))</f>
        <v/>
      </c>
      <c r="D198" s="5" t="str">
        <f>IF(A198="","",INDEX([1]Лист1!$A$1:$AE$9260,B198,5))</f>
        <v/>
      </c>
      <c r="E198" s="3" t="str">
        <f>IF(A198="","",VLOOKUP($C198&amp;"лифтовое оборудование",[1]Лист1!$C$5:$H$9260,6,FALSE))</f>
        <v/>
      </c>
      <c r="F198" s="3" t="str">
        <f>IF(A198="","",VLOOKUP($C198&amp;"крыша",[1]Лист1!$C$5:$H$9260,6,FALSE))</f>
        <v/>
      </c>
      <c r="G198" s="3" t="str">
        <f>IF(A198="","",VLOOKUP($C198&amp;"фасад1",[1]Лист1!$C$5:$H$9260,6,FALSE))</f>
        <v/>
      </c>
      <c r="H198" s="3" t="str">
        <f>IF(A198="","",VLOOKUP($C198&amp;"подвал",[1]Лист1!$C$5:$H$9260,6,FALSE))</f>
        <v/>
      </c>
      <c r="I198" s="3" t="str">
        <f>IF(A198="","",VLOOKUP($C198&amp;"лифтовое оборудование1",[1]Лист1!$C$5:$H$9260,6,FALSE))</f>
        <v/>
      </c>
      <c r="J198" s="3" t="str">
        <f t="shared" si="19"/>
        <v/>
      </c>
      <c r="K198" s="6" t="str">
        <f>IF(C198="","",[1]Лист1!D199+[1]Лист1!D197)</f>
        <v/>
      </c>
      <c r="L198" s="7" t="str">
        <f>IF(C198="","",IF(ROUND(VLOOKUP($C198&amp;"система газоснабжения",[1]Лист1!$C$5:$H$9260,6,FALSE),2)&gt;K198,K198,ROUND(VLOOKUP($C198&amp;"система газоснабжения",[1]Лист1!$C$5:$H$9260,6,FALSE),2)))</f>
        <v/>
      </c>
      <c r="M198" s="7" t="str">
        <f t="shared" si="20"/>
        <v/>
      </c>
      <c r="N198" s="7" t="str">
        <f t="shared" si="21"/>
        <v/>
      </c>
      <c r="O198" s="7" t="str">
        <f t="shared" si="22"/>
        <v/>
      </c>
      <c r="P198" s="7" t="str">
        <f>IF(C198="","",ROUND(IF(K198=L198,0,IF(VLOOKUP($C198&amp;"система теплоснабжения",[1]Лист1!$C$5:$H$9260,6,FALSE)+L198&gt;K198,K198-L198,VLOOKUP($C198&amp;"система теплоснабжения",[1]Лист1!$C$5:$H$9260,6,FALSE))),2))</f>
        <v/>
      </c>
      <c r="Q198" s="8" t="str">
        <f t="shared" si="23"/>
        <v/>
      </c>
      <c r="R198" s="3" t="str">
        <f t="shared" si="24"/>
        <v/>
      </c>
      <c r="S198" s="14"/>
    </row>
    <row r="199" spans="1:19" ht="15.75">
      <c r="A199" s="3" t="str">
        <f t="shared" si="17"/>
        <v/>
      </c>
      <c r="B199" s="3" t="str">
        <f t="shared" ca="1" si="18"/>
        <v/>
      </c>
      <c r="C199" s="4" t="str">
        <f>IF(A199="","",IF((COUNTIF(A$18:A199,"Итог по дому")-$B$14)=0,"",INDEX([1]Лист1!$A$1:$AE$9260,[1]Лист1!B199,6)))</f>
        <v/>
      </c>
      <c r="D199" s="5" t="str">
        <f>IF(A199="","",INDEX([1]Лист1!$A$1:$AE$9260,B199,5))</f>
        <v/>
      </c>
      <c r="E199" s="3" t="str">
        <f>IF(A199="","",VLOOKUP($C199&amp;"лифтовое оборудование",[1]Лист1!$C$5:$H$9260,6,FALSE))</f>
        <v/>
      </c>
      <c r="F199" s="3" t="str">
        <f>IF(A199="","",VLOOKUP($C199&amp;"крыша",[1]Лист1!$C$5:$H$9260,6,FALSE))</f>
        <v/>
      </c>
      <c r="G199" s="3" t="str">
        <f>IF(A199="","",VLOOKUP($C199&amp;"фасад1",[1]Лист1!$C$5:$H$9260,6,FALSE))</f>
        <v/>
      </c>
      <c r="H199" s="3" t="str">
        <f>IF(A199="","",VLOOKUP($C199&amp;"подвал",[1]Лист1!$C$5:$H$9260,6,FALSE))</f>
        <v/>
      </c>
      <c r="I199" s="3" t="str">
        <f>IF(A199="","",VLOOKUP($C199&amp;"лифтовое оборудование1",[1]Лист1!$C$5:$H$9260,6,FALSE))</f>
        <v/>
      </c>
      <c r="J199" s="3" t="str">
        <f t="shared" si="19"/>
        <v/>
      </c>
      <c r="K199" s="6" t="str">
        <f>IF(C199="","",[1]Лист1!D200+[1]Лист1!D198)</f>
        <v/>
      </c>
      <c r="L199" s="7" t="str">
        <f>IF(C199="","",IF(ROUND(VLOOKUP($C199&amp;"система газоснабжения",[1]Лист1!$C$5:$H$9260,6,FALSE),2)&gt;K199,K199,ROUND(VLOOKUP($C199&amp;"система газоснабжения",[1]Лист1!$C$5:$H$9260,6,FALSE),2)))</f>
        <v/>
      </c>
      <c r="M199" s="7" t="str">
        <f t="shared" si="20"/>
        <v/>
      </c>
      <c r="N199" s="7" t="str">
        <f t="shared" si="21"/>
        <v/>
      </c>
      <c r="O199" s="7" t="str">
        <f t="shared" si="22"/>
        <v/>
      </c>
      <c r="P199" s="7" t="str">
        <f>IF(C199="","",ROUND(IF(K199=L199,0,IF(VLOOKUP($C199&amp;"система теплоснабжения",[1]Лист1!$C$5:$H$9260,6,FALSE)+L199&gt;K199,K199-L199,VLOOKUP($C199&amp;"система теплоснабжения",[1]Лист1!$C$5:$H$9260,6,FALSE))),2))</f>
        <v/>
      </c>
      <c r="Q199" s="8" t="str">
        <f t="shared" si="23"/>
        <v/>
      </c>
      <c r="R199" s="3" t="str">
        <f t="shared" si="24"/>
        <v/>
      </c>
      <c r="S199" s="14"/>
    </row>
    <row r="200" spans="1:19" ht="15.75">
      <c r="A200" s="3" t="str">
        <f t="shared" si="17"/>
        <v/>
      </c>
      <c r="B200" s="3" t="str">
        <f t="shared" ca="1" si="18"/>
        <v/>
      </c>
      <c r="C200" s="4" t="str">
        <f>IF(A200="","",IF((COUNTIF(A$18:A200,"Итог по дому")-$B$14)=0,"",INDEX([1]Лист1!$A$1:$AE$9260,[1]Лист1!B200,6)))</f>
        <v/>
      </c>
      <c r="D200" s="5" t="str">
        <f>IF(A200="","",INDEX([1]Лист1!$A$1:$AE$9260,B200,5))</f>
        <v/>
      </c>
      <c r="E200" s="3" t="str">
        <f>IF(A200="","",VLOOKUP($C200&amp;"лифтовое оборудование",[1]Лист1!$C$5:$H$9260,6,FALSE))</f>
        <v/>
      </c>
      <c r="F200" s="3" t="str">
        <f>IF(A200="","",VLOOKUP($C200&amp;"крыша",[1]Лист1!$C$5:$H$9260,6,FALSE))</f>
        <v/>
      </c>
      <c r="G200" s="3" t="str">
        <f>IF(A200="","",VLOOKUP($C200&amp;"фасад1",[1]Лист1!$C$5:$H$9260,6,FALSE))</f>
        <v/>
      </c>
      <c r="H200" s="3" t="str">
        <f>IF(A200="","",VLOOKUP($C200&amp;"подвал",[1]Лист1!$C$5:$H$9260,6,FALSE))</f>
        <v/>
      </c>
      <c r="I200" s="3" t="str">
        <f>IF(A200="","",VLOOKUP($C200&amp;"лифтовое оборудование1",[1]Лист1!$C$5:$H$9260,6,FALSE))</f>
        <v/>
      </c>
      <c r="J200" s="3" t="str">
        <f t="shared" si="19"/>
        <v/>
      </c>
      <c r="K200" s="6" t="str">
        <f>IF(C200="","",[1]Лист1!D201+[1]Лист1!D199)</f>
        <v/>
      </c>
      <c r="L200" s="7" t="str">
        <f>IF(C200="","",IF(ROUND(VLOOKUP($C200&amp;"система газоснабжения",[1]Лист1!$C$5:$H$9260,6,FALSE),2)&gt;K200,K200,ROUND(VLOOKUP($C200&amp;"система газоснабжения",[1]Лист1!$C$5:$H$9260,6,FALSE),2)))</f>
        <v/>
      </c>
      <c r="M200" s="7" t="str">
        <f t="shared" si="20"/>
        <v/>
      </c>
      <c r="N200" s="7" t="str">
        <f t="shared" si="21"/>
        <v/>
      </c>
      <c r="O200" s="7" t="str">
        <f t="shared" si="22"/>
        <v/>
      </c>
      <c r="P200" s="7" t="str">
        <f>IF(C200="","",ROUND(IF(K200=L200,0,IF(VLOOKUP($C200&amp;"система теплоснабжения",[1]Лист1!$C$5:$H$9260,6,FALSE)+L200&gt;K200,K200-L200,VLOOKUP($C200&amp;"система теплоснабжения",[1]Лист1!$C$5:$H$9260,6,FALSE))),2))</f>
        <v/>
      </c>
      <c r="Q200" s="8" t="str">
        <f t="shared" si="23"/>
        <v/>
      </c>
      <c r="R200" s="3" t="str">
        <f t="shared" si="24"/>
        <v/>
      </c>
      <c r="S200" s="14"/>
    </row>
    <row r="201" spans="1:19" ht="15.75">
      <c r="A201" s="3" t="str">
        <f t="shared" si="17"/>
        <v/>
      </c>
      <c r="B201" s="3" t="str">
        <f t="shared" ca="1" si="18"/>
        <v/>
      </c>
      <c r="C201" s="4" t="str">
        <f>IF(A201="","",IF((COUNTIF(A$18:A201,"Итог по дому")-$B$14)=0,"",INDEX([1]Лист1!$A$1:$AE$9260,[1]Лист1!B201,6)))</f>
        <v/>
      </c>
      <c r="D201" s="5" t="str">
        <f>IF(A201="","",INDEX([1]Лист1!$A$1:$AE$9260,B201,5))</f>
        <v/>
      </c>
      <c r="E201" s="3" t="str">
        <f>IF(A201="","",VLOOKUP($C201&amp;"лифтовое оборудование",[1]Лист1!$C$5:$H$9260,6,FALSE))</f>
        <v/>
      </c>
      <c r="F201" s="3" t="str">
        <f>IF(A201="","",VLOOKUP($C201&amp;"крыша",[1]Лист1!$C$5:$H$9260,6,FALSE))</f>
        <v/>
      </c>
      <c r="G201" s="3" t="str">
        <f>IF(A201="","",VLOOKUP($C201&amp;"фасад1",[1]Лист1!$C$5:$H$9260,6,FALSE))</f>
        <v/>
      </c>
      <c r="H201" s="3" t="str">
        <f>IF(A201="","",VLOOKUP($C201&amp;"подвал",[1]Лист1!$C$5:$H$9260,6,FALSE))</f>
        <v/>
      </c>
      <c r="I201" s="3" t="str">
        <f>IF(A201="","",VLOOKUP($C201&amp;"лифтовое оборудование1",[1]Лист1!$C$5:$H$9260,6,FALSE))</f>
        <v/>
      </c>
      <c r="J201" s="3" t="str">
        <f t="shared" si="19"/>
        <v/>
      </c>
      <c r="K201" s="6" t="str">
        <f>IF(C201="","",[1]Лист1!D202+[1]Лист1!D200)</f>
        <v/>
      </c>
      <c r="L201" s="7" t="str">
        <f>IF(C201="","",IF(ROUND(VLOOKUP($C201&amp;"система газоснабжения",[1]Лист1!$C$5:$H$9260,6,FALSE),2)&gt;K201,K201,ROUND(VLOOKUP($C201&amp;"система газоснабжения",[1]Лист1!$C$5:$H$9260,6,FALSE),2)))</f>
        <v/>
      </c>
      <c r="M201" s="7" t="str">
        <f t="shared" si="20"/>
        <v/>
      </c>
      <c r="N201" s="7" t="str">
        <f t="shared" si="21"/>
        <v/>
      </c>
      <c r="O201" s="7" t="str">
        <f t="shared" si="22"/>
        <v/>
      </c>
      <c r="P201" s="7" t="str">
        <f>IF(C201="","",ROUND(IF(K201=L201,0,IF(VLOOKUP($C201&amp;"система теплоснабжения",[1]Лист1!$C$5:$H$9260,6,FALSE)+L201&gt;K201,K201-L201,VLOOKUP($C201&amp;"система теплоснабжения",[1]Лист1!$C$5:$H$9260,6,FALSE))),2))</f>
        <v/>
      </c>
      <c r="Q201" s="8" t="str">
        <f t="shared" si="23"/>
        <v/>
      </c>
      <c r="R201" s="3" t="str">
        <f t="shared" si="24"/>
        <v/>
      </c>
      <c r="S201" s="14"/>
    </row>
    <row r="202" spans="1:19" ht="15.75">
      <c r="A202" s="3" t="str">
        <f t="shared" si="17"/>
        <v/>
      </c>
      <c r="B202" s="3" t="str">
        <f t="shared" ca="1" si="18"/>
        <v/>
      </c>
      <c r="C202" s="4" t="str">
        <f>IF(A202="","",IF((COUNTIF(A$18:A202,"Итог по дому")-$B$14)=0,"",INDEX([1]Лист1!$A$1:$AE$9260,[1]Лист1!B202,6)))</f>
        <v/>
      </c>
      <c r="D202" s="5" t="str">
        <f>IF(A202="","",INDEX([1]Лист1!$A$1:$AE$9260,B202,5))</f>
        <v/>
      </c>
      <c r="E202" s="3" t="str">
        <f>IF(A202="","",VLOOKUP($C202&amp;"лифтовое оборудование",[1]Лист1!$C$5:$H$9260,6,FALSE))</f>
        <v/>
      </c>
      <c r="F202" s="3" t="str">
        <f>IF(A202="","",VLOOKUP($C202&amp;"крыша",[1]Лист1!$C$5:$H$9260,6,FALSE))</f>
        <v/>
      </c>
      <c r="G202" s="3" t="str">
        <f>IF(A202="","",VLOOKUP($C202&amp;"фасад1",[1]Лист1!$C$5:$H$9260,6,FALSE))</f>
        <v/>
      </c>
      <c r="H202" s="3" t="str">
        <f>IF(A202="","",VLOOKUP($C202&amp;"подвал",[1]Лист1!$C$5:$H$9260,6,FALSE))</f>
        <v/>
      </c>
      <c r="I202" s="3" t="str">
        <f>IF(A202="","",VLOOKUP($C202&amp;"лифтовое оборудование1",[1]Лист1!$C$5:$H$9260,6,FALSE))</f>
        <v/>
      </c>
      <c r="J202" s="3" t="str">
        <f t="shared" si="19"/>
        <v/>
      </c>
      <c r="K202" s="6" t="str">
        <f>IF(C202="","",[1]Лист1!D203+[1]Лист1!D201)</f>
        <v/>
      </c>
      <c r="L202" s="7" t="str">
        <f>IF(C202="","",IF(ROUND(VLOOKUP($C202&amp;"система газоснабжения",[1]Лист1!$C$5:$H$9260,6,FALSE),2)&gt;K202,K202,ROUND(VLOOKUP($C202&amp;"система газоснабжения",[1]Лист1!$C$5:$H$9260,6,FALSE),2)))</f>
        <v/>
      </c>
      <c r="M202" s="7" t="str">
        <f t="shared" si="20"/>
        <v/>
      </c>
      <c r="N202" s="7" t="str">
        <f t="shared" si="21"/>
        <v/>
      </c>
      <c r="O202" s="7" t="str">
        <f t="shared" si="22"/>
        <v/>
      </c>
      <c r="P202" s="7" t="str">
        <f>IF(C202="","",ROUND(IF(K202=L202,0,IF(VLOOKUP($C202&amp;"система теплоснабжения",[1]Лист1!$C$5:$H$9260,6,FALSE)+L202&gt;K202,K202-L202,VLOOKUP($C202&amp;"система теплоснабжения",[1]Лист1!$C$5:$H$9260,6,FALSE))),2))</f>
        <v/>
      </c>
      <c r="Q202" s="8" t="str">
        <f t="shared" si="23"/>
        <v/>
      </c>
      <c r="R202" s="3" t="str">
        <f t="shared" si="24"/>
        <v/>
      </c>
      <c r="S202" s="14"/>
    </row>
    <row r="203" spans="1:19" ht="15.75">
      <c r="A203" s="3" t="str">
        <f t="shared" si="17"/>
        <v/>
      </c>
      <c r="B203" s="3" t="str">
        <f t="shared" ca="1" si="18"/>
        <v/>
      </c>
      <c r="C203" s="4" t="str">
        <f>IF(A203="","",IF((COUNTIF(A$18:A203,"Итог по дому")-$B$14)=0,"",INDEX([1]Лист1!$A$1:$AE$9260,[1]Лист1!B203,6)))</f>
        <v/>
      </c>
      <c r="D203" s="5" t="str">
        <f>IF(A203="","",INDEX([1]Лист1!$A$1:$AE$9260,B203,5))</f>
        <v/>
      </c>
      <c r="E203" s="3" t="str">
        <f>IF(A203="","",VLOOKUP($C203&amp;"лифтовое оборудование",[1]Лист1!$C$5:$H$9260,6,FALSE))</f>
        <v/>
      </c>
      <c r="F203" s="3" t="str">
        <f>IF(A203="","",VLOOKUP($C203&amp;"крыша",[1]Лист1!$C$5:$H$9260,6,FALSE))</f>
        <v/>
      </c>
      <c r="G203" s="3" t="str">
        <f>IF(A203="","",VLOOKUP($C203&amp;"фасад1",[1]Лист1!$C$5:$H$9260,6,FALSE))</f>
        <v/>
      </c>
      <c r="H203" s="3" t="str">
        <f>IF(A203="","",VLOOKUP($C203&amp;"подвал",[1]Лист1!$C$5:$H$9260,6,FALSE))</f>
        <v/>
      </c>
      <c r="I203" s="3" t="str">
        <f>IF(A203="","",VLOOKUP($C203&amp;"лифтовое оборудование1",[1]Лист1!$C$5:$H$9260,6,FALSE))</f>
        <v/>
      </c>
      <c r="J203" s="3" t="str">
        <f t="shared" si="19"/>
        <v/>
      </c>
      <c r="K203" s="6" t="str">
        <f>IF(C203="","",[1]Лист1!D204+[1]Лист1!D202)</f>
        <v/>
      </c>
      <c r="L203" s="7" t="str">
        <f>IF(C203="","",IF(ROUND(VLOOKUP($C203&amp;"система газоснабжения",[1]Лист1!$C$5:$H$9260,6,FALSE),2)&gt;K203,K203,ROUND(VLOOKUP($C203&amp;"система газоснабжения",[1]Лист1!$C$5:$H$9260,6,FALSE),2)))</f>
        <v/>
      </c>
      <c r="M203" s="7" t="str">
        <f t="shared" si="20"/>
        <v/>
      </c>
      <c r="N203" s="7" t="str">
        <f t="shared" si="21"/>
        <v/>
      </c>
      <c r="O203" s="7" t="str">
        <f t="shared" si="22"/>
        <v/>
      </c>
      <c r="P203" s="7" t="str">
        <f>IF(C203="","",ROUND(IF(K203=L203,0,IF(VLOOKUP($C203&amp;"система теплоснабжения",[1]Лист1!$C$5:$H$9260,6,FALSE)+L203&gt;K203,K203-L203,VLOOKUP($C203&amp;"система теплоснабжения",[1]Лист1!$C$5:$H$9260,6,FALSE))),2))</f>
        <v/>
      </c>
      <c r="Q203" s="8" t="str">
        <f t="shared" si="23"/>
        <v/>
      </c>
      <c r="R203" s="3" t="str">
        <f t="shared" si="24"/>
        <v/>
      </c>
      <c r="S203" s="14"/>
    </row>
    <row r="204" spans="1:19" ht="15.75">
      <c r="A204" s="3" t="str">
        <f t="shared" si="17"/>
        <v/>
      </c>
      <c r="B204" s="3" t="str">
        <f t="shared" ca="1" si="18"/>
        <v/>
      </c>
      <c r="C204" s="4" t="str">
        <f>IF(A204="","",IF((COUNTIF(A$18:A204,"Итог по дому")-$B$14)=0,"",INDEX([1]Лист1!$A$1:$AE$9260,[1]Лист1!B204,6)))</f>
        <v/>
      </c>
      <c r="D204" s="5" t="str">
        <f>IF(A204="","",INDEX([1]Лист1!$A$1:$AE$9260,B204,5))</f>
        <v/>
      </c>
      <c r="E204" s="3" t="str">
        <f>IF(A204="","",VLOOKUP($C204&amp;"лифтовое оборудование",[1]Лист1!$C$5:$H$9260,6,FALSE))</f>
        <v/>
      </c>
      <c r="F204" s="3" t="str">
        <f>IF(A204="","",VLOOKUP($C204&amp;"крыша",[1]Лист1!$C$5:$H$9260,6,FALSE))</f>
        <v/>
      </c>
      <c r="G204" s="3" t="str">
        <f>IF(A204="","",VLOOKUP($C204&amp;"фасад1",[1]Лист1!$C$5:$H$9260,6,FALSE))</f>
        <v/>
      </c>
      <c r="H204" s="3" t="str">
        <f>IF(A204="","",VLOOKUP($C204&amp;"подвал",[1]Лист1!$C$5:$H$9260,6,FALSE))</f>
        <v/>
      </c>
      <c r="I204" s="3" t="str">
        <f>IF(A204="","",VLOOKUP($C204&amp;"лифтовое оборудование1",[1]Лист1!$C$5:$H$9260,6,FALSE))</f>
        <v/>
      </c>
      <c r="J204" s="3" t="str">
        <f t="shared" si="19"/>
        <v/>
      </c>
      <c r="K204" s="6" t="str">
        <f>IF(C204="","",[1]Лист1!D205+[1]Лист1!D203)</f>
        <v/>
      </c>
      <c r="L204" s="7" t="str">
        <f>IF(C204="","",IF(ROUND(VLOOKUP($C204&amp;"система газоснабжения",[1]Лист1!$C$5:$H$9260,6,FALSE),2)&gt;K204,K204,ROUND(VLOOKUP($C204&amp;"система газоснабжения",[1]Лист1!$C$5:$H$9260,6,FALSE),2)))</f>
        <v/>
      </c>
      <c r="M204" s="7" t="str">
        <f t="shared" si="20"/>
        <v/>
      </c>
      <c r="N204" s="7" t="str">
        <f t="shared" si="21"/>
        <v/>
      </c>
      <c r="O204" s="7" t="str">
        <f t="shared" si="22"/>
        <v/>
      </c>
      <c r="P204" s="7" t="str">
        <f>IF(C204="","",ROUND(IF(K204=L204,0,IF(VLOOKUP($C204&amp;"система теплоснабжения",[1]Лист1!$C$5:$H$9260,6,FALSE)+L204&gt;K204,K204-L204,VLOOKUP($C204&amp;"система теплоснабжения",[1]Лист1!$C$5:$H$9260,6,FALSE))),2))</f>
        <v/>
      </c>
      <c r="Q204" s="8" t="str">
        <f t="shared" si="23"/>
        <v/>
      </c>
      <c r="R204" s="3" t="str">
        <f t="shared" si="24"/>
        <v/>
      </c>
      <c r="S204" s="14"/>
    </row>
    <row r="205" spans="1:19" ht="15.75">
      <c r="A205" s="3" t="str">
        <f t="shared" si="17"/>
        <v/>
      </c>
      <c r="B205" s="3" t="str">
        <f t="shared" ca="1" si="18"/>
        <v/>
      </c>
      <c r="C205" s="4" t="str">
        <f>IF(A205="","",IF((COUNTIF(A$18:A205,"Итог по дому")-$B$14)=0,"",INDEX([1]Лист1!$A$1:$AE$9260,[1]Лист1!B205,6)))</f>
        <v/>
      </c>
      <c r="D205" s="5" t="str">
        <f>IF(A205="","",INDEX([1]Лист1!$A$1:$AE$9260,B205,5))</f>
        <v/>
      </c>
      <c r="E205" s="3" t="str">
        <f>IF(A205="","",VLOOKUP($C205&amp;"лифтовое оборудование",[1]Лист1!$C$5:$H$9260,6,FALSE))</f>
        <v/>
      </c>
      <c r="F205" s="3" t="str">
        <f>IF(A205="","",VLOOKUP($C205&amp;"крыша",[1]Лист1!$C$5:$H$9260,6,FALSE))</f>
        <v/>
      </c>
      <c r="G205" s="3" t="str">
        <f>IF(A205="","",VLOOKUP($C205&amp;"фасад1",[1]Лист1!$C$5:$H$9260,6,FALSE))</f>
        <v/>
      </c>
      <c r="H205" s="3" t="str">
        <f>IF(A205="","",VLOOKUP($C205&amp;"подвал",[1]Лист1!$C$5:$H$9260,6,FALSE))</f>
        <v/>
      </c>
      <c r="I205" s="3" t="str">
        <f>IF(A205="","",VLOOKUP($C205&amp;"лифтовое оборудование1",[1]Лист1!$C$5:$H$9260,6,FALSE))</f>
        <v/>
      </c>
      <c r="J205" s="3" t="str">
        <f t="shared" si="19"/>
        <v/>
      </c>
      <c r="K205" s="6" t="str">
        <f>IF(C205="","",[1]Лист1!D206+[1]Лист1!D204)</f>
        <v/>
      </c>
      <c r="L205" s="7" t="str">
        <f>IF(C205="","",IF(ROUND(VLOOKUP($C205&amp;"система газоснабжения",[1]Лист1!$C$5:$H$9260,6,FALSE),2)&gt;K205,K205,ROUND(VLOOKUP($C205&amp;"система газоснабжения",[1]Лист1!$C$5:$H$9260,6,FALSE),2)))</f>
        <v/>
      </c>
      <c r="M205" s="7" t="str">
        <f t="shared" si="20"/>
        <v/>
      </c>
      <c r="N205" s="7" t="str">
        <f t="shared" si="21"/>
        <v/>
      </c>
      <c r="O205" s="7" t="str">
        <f t="shared" si="22"/>
        <v/>
      </c>
      <c r="P205" s="7" t="str">
        <f>IF(C205="","",ROUND(IF(K205=L205,0,IF(VLOOKUP($C205&amp;"система теплоснабжения",[1]Лист1!$C$5:$H$9260,6,FALSE)+L205&gt;K205,K205-L205,VLOOKUP($C205&amp;"система теплоснабжения",[1]Лист1!$C$5:$H$9260,6,FALSE))),2))</f>
        <v/>
      </c>
      <c r="Q205" s="8" t="str">
        <f t="shared" si="23"/>
        <v/>
      </c>
      <c r="R205" s="3" t="str">
        <f t="shared" si="24"/>
        <v/>
      </c>
      <c r="S205" s="14"/>
    </row>
    <row r="206" spans="1:19" ht="15.75">
      <c r="A206" s="3" t="str">
        <f t="shared" si="17"/>
        <v/>
      </c>
      <c r="B206" s="3" t="str">
        <f t="shared" ca="1" si="18"/>
        <v/>
      </c>
      <c r="C206" s="4" t="str">
        <f>IF(A206="","",IF((COUNTIF(A$18:A206,"Итог по дому")-$B$14)=0,"",INDEX([1]Лист1!$A$1:$AE$9260,[1]Лист1!B206,6)))</f>
        <v/>
      </c>
      <c r="D206" s="5" t="str">
        <f>IF(A206="","",INDEX([1]Лист1!$A$1:$AE$9260,B206,5))</f>
        <v/>
      </c>
      <c r="E206" s="3" t="str">
        <f>IF(A206="","",VLOOKUP($C206&amp;"лифтовое оборудование",[1]Лист1!$C$5:$H$9260,6,FALSE))</f>
        <v/>
      </c>
      <c r="F206" s="3" t="str">
        <f>IF(A206="","",VLOOKUP($C206&amp;"крыша",[1]Лист1!$C$5:$H$9260,6,FALSE))</f>
        <v/>
      </c>
      <c r="G206" s="3" t="str">
        <f>IF(A206="","",VLOOKUP($C206&amp;"фасад1",[1]Лист1!$C$5:$H$9260,6,FALSE))</f>
        <v/>
      </c>
      <c r="H206" s="3" t="str">
        <f>IF(A206="","",VLOOKUP($C206&amp;"подвал",[1]Лист1!$C$5:$H$9260,6,FALSE))</f>
        <v/>
      </c>
      <c r="I206" s="3" t="str">
        <f>IF(A206="","",VLOOKUP($C206&amp;"лифтовое оборудование1",[1]Лист1!$C$5:$H$9260,6,FALSE))</f>
        <v/>
      </c>
      <c r="J206" s="3" t="str">
        <f t="shared" si="19"/>
        <v/>
      </c>
      <c r="K206" s="6" t="str">
        <f>IF(C206="","",[1]Лист1!D207+[1]Лист1!D205)</f>
        <v/>
      </c>
      <c r="L206" s="7" t="str">
        <f>IF(C206="","",IF(ROUND(VLOOKUP($C206&amp;"система газоснабжения",[1]Лист1!$C$5:$H$9260,6,FALSE),2)&gt;K206,K206,ROUND(VLOOKUP($C206&amp;"система газоснабжения",[1]Лист1!$C$5:$H$9260,6,FALSE),2)))</f>
        <v/>
      </c>
      <c r="M206" s="7" t="str">
        <f t="shared" si="20"/>
        <v/>
      </c>
      <c r="N206" s="7" t="str">
        <f t="shared" si="21"/>
        <v/>
      </c>
      <c r="O206" s="7" t="str">
        <f t="shared" si="22"/>
        <v/>
      </c>
      <c r="P206" s="7" t="str">
        <f>IF(C206="","",ROUND(IF(K206=L206,0,IF(VLOOKUP($C206&amp;"система теплоснабжения",[1]Лист1!$C$5:$H$9260,6,FALSE)+L206&gt;K206,K206-L206,VLOOKUP($C206&amp;"система теплоснабжения",[1]Лист1!$C$5:$H$9260,6,FALSE))),2))</f>
        <v/>
      </c>
      <c r="Q206" s="8" t="str">
        <f t="shared" si="23"/>
        <v/>
      </c>
      <c r="R206" s="3" t="str">
        <f t="shared" si="24"/>
        <v/>
      </c>
      <c r="S206" s="14"/>
    </row>
    <row r="207" spans="1:19" ht="15.75">
      <c r="A207" s="3" t="str">
        <f t="shared" si="17"/>
        <v/>
      </c>
      <c r="B207" s="3" t="str">
        <f t="shared" ca="1" si="18"/>
        <v/>
      </c>
      <c r="C207" s="4" t="str">
        <f>IF(A207="","",IF((COUNTIF(A$18:A207,"Итог по дому")-$B$14)=0,"",INDEX([1]Лист1!$A$1:$AE$9260,[1]Лист1!B207,6)))</f>
        <v/>
      </c>
      <c r="D207" s="5" t="str">
        <f>IF(A207="","",INDEX([1]Лист1!$A$1:$AE$9260,B207,5))</f>
        <v/>
      </c>
      <c r="E207" s="3" t="str">
        <f>IF(A207="","",VLOOKUP($C207&amp;"лифтовое оборудование",[1]Лист1!$C$5:$H$9260,6,FALSE))</f>
        <v/>
      </c>
      <c r="F207" s="3" t="str">
        <f>IF(A207="","",VLOOKUP($C207&amp;"крыша",[1]Лист1!$C$5:$H$9260,6,FALSE))</f>
        <v/>
      </c>
      <c r="G207" s="3" t="str">
        <f>IF(A207="","",VLOOKUP($C207&amp;"фасад1",[1]Лист1!$C$5:$H$9260,6,FALSE))</f>
        <v/>
      </c>
      <c r="H207" s="3" t="str">
        <f>IF(A207="","",VLOOKUP($C207&amp;"подвал",[1]Лист1!$C$5:$H$9260,6,FALSE))</f>
        <v/>
      </c>
      <c r="I207" s="3" t="str">
        <f>IF(A207="","",VLOOKUP($C207&amp;"лифтовое оборудование1",[1]Лист1!$C$5:$H$9260,6,FALSE))</f>
        <v/>
      </c>
      <c r="J207" s="3" t="str">
        <f t="shared" si="19"/>
        <v/>
      </c>
      <c r="K207" s="6" t="str">
        <f>IF(C207="","",[1]Лист1!D208+[1]Лист1!D206)</f>
        <v/>
      </c>
      <c r="L207" s="7" t="str">
        <f>IF(C207="","",IF(ROUND(VLOOKUP($C207&amp;"система газоснабжения",[1]Лист1!$C$5:$H$9260,6,FALSE),2)&gt;K207,K207,ROUND(VLOOKUP($C207&amp;"система газоснабжения",[1]Лист1!$C$5:$H$9260,6,FALSE),2)))</f>
        <v/>
      </c>
      <c r="M207" s="7" t="str">
        <f t="shared" si="20"/>
        <v/>
      </c>
      <c r="N207" s="7" t="str">
        <f t="shared" si="21"/>
        <v/>
      </c>
      <c r="O207" s="7" t="str">
        <f t="shared" si="22"/>
        <v/>
      </c>
      <c r="P207" s="7" t="str">
        <f>IF(C207="","",ROUND(IF(K207=L207,0,IF(VLOOKUP($C207&amp;"система теплоснабжения",[1]Лист1!$C$5:$H$9260,6,FALSE)+L207&gt;K207,K207-L207,VLOOKUP($C207&amp;"система теплоснабжения",[1]Лист1!$C$5:$H$9260,6,FALSE))),2))</f>
        <v/>
      </c>
      <c r="Q207" s="8" t="str">
        <f t="shared" si="23"/>
        <v/>
      </c>
      <c r="R207" s="3" t="str">
        <f t="shared" si="24"/>
        <v/>
      </c>
      <c r="S207" s="14"/>
    </row>
    <row r="208" spans="1:19" ht="15.75">
      <c r="A208" s="3" t="str">
        <f t="shared" si="17"/>
        <v/>
      </c>
      <c r="B208" s="3" t="str">
        <f t="shared" ca="1" si="18"/>
        <v/>
      </c>
      <c r="C208" s="4" t="str">
        <f>IF(A208="","",IF((COUNTIF(A$18:A208,"Итог по дому")-$B$14)=0,"",INDEX([1]Лист1!$A$1:$AE$9260,[1]Лист1!B208,6)))</f>
        <v/>
      </c>
      <c r="D208" s="5" t="str">
        <f>IF(A208="","",INDEX([1]Лист1!$A$1:$AE$9260,B208,5))</f>
        <v/>
      </c>
      <c r="E208" s="3" t="str">
        <f>IF(A208="","",VLOOKUP($C208&amp;"лифтовое оборудование",[1]Лист1!$C$5:$H$9260,6,FALSE))</f>
        <v/>
      </c>
      <c r="F208" s="3" t="str">
        <f>IF(A208="","",VLOOKUP($C208&amp;"крыша",[1]Лист1!$C$5:$H$9260,6,FALSE))</f>
        <v/>
      </c>
      <c r="G208" s="3" t="str">
        <f>IF(A208="","",VLOOKUP($C208&amp;"фасад1",[1]Лист1!$C$5:$H$9260,6,FALSE))</f>
        <v/>
      </c>
      <c r="H208" s="3" t="str">
        <f>IF(A208="","",VLOOKUP($C208&amp;"подвал",[1]Лист1!$C$5:$H$9260,6,FALSE))</f>
        <v/>
      </c>
      <c r="I208" s="3" t="str">
        <f>IF(A208="","",VLOOKUP($C208&amp;"лифтовое оборудование1",[1]Лист1!$C$5:$H$9260,6,FALSE))</f>
        <v/>
      </c>
      <c r="J208" s="3" t="str">
        <f t="shared" si="19"/>
        <v/>
      </c>
      <c r="K208" s="6" t="str">
        <f>IF(C208="","",[1]Лист1!D209+[1]Лист1!D207)</f>
        <v/>
      </c>
      <c r="L208" s="7" t="str">
        <f>IF(C208="","",IF(ROUND(VLOOKUP($C208&amp;"система газоснабжения",[1]Лист1!$C$5:$H$9260,6,FALSE),2)&gt;K208,K208,ROUND(VLOOKUP($C208&amp;"система газоснабжения",[1]Лист1!$C$5:$H$9260,6,FALSE),2)))</f>
        <v/>
      </c>
      <c r="M208" s="7" t="str">
        <f t="shared" si="20"/>
        <v/>
      </c>
      <c r="N208" s="7" t="str">
        <f t="shared" si="21"/>
        <v/>
      </c>
      <c r="O208" s="7" t="str">
        <f t="shared" si="22"/>
        <v/>
      </c>
      <c r="P208" s="7" t="str">
        <f>IF(C208="","",ROUND(IF(K208=L208,0,IF(VLOOKUP($C208&amp;"система теплоснабжения",[1]Лист1!$C$5:$H$9260,6,FALSE)+L208&gt;K208,K208-L208,VLOOKUP($C208&amp;"система теплоснабжения",[1]Лист1!$C$5:$H$9260,6,FALSE))),2))</f>
        <v/>
      </c>
      <c r="Q208" s="8" t="str">
        <f t="shared" si="23"/>
        <v/>
      </c>
      <c r="R208" s="3" t="str">
        <f t="shared" si="24"/>
        <v/>
      </c>
      <c r="S208" s="14"/>
    </row>
    <row r="209" spans="1:19" ht="15.75">
      <c r="A209" s="3" t="str">
        <f t="shared" si="17"/>
        <v/>
      </c>
      <c r="B209" s="3" t="str">
        <f t="shared" ca="1" si="18"/>
        <v/>
      </c>
      <c r="C209" s="4" t="str">
        <f>IF(A209="","",IF((COUNTIF(A$18:A209,"Итог по дому")-$B$14)=0,"",INDEX([1]Лист1!$A$1:$AE$9260,[1]Лист1!B209,6)))</f>
        <v/>
      </c>
      <c r="D209" s="5" t="str">
        <f>IF(A209="","",INDEX([1]Лист1!$A$1:$AE$9260,B209,5))</f>
        <v/>
      </c>
      <c r="E209" s="3" t="str">
        <f>IF(A209="","",VLOOKUP($C209&amp;"лифтовое оборудование",[1]Лист1!$C$5:$H$9260,6,FALSE))</f>
        <v/>
      </c>
      <c r="F209" s="3" t="str">
        <f>IF(A209="","",VLOOKUP($C209&amp;"крыша",[1]Лист1!$C$5:$H$9260,6,FALSE))</f>
        <v/>
      </c>
      <c r="G209" s="3" t="str">
        <f>IF(A209="","",VLOOKUP($C209&amp;"фасад1",[1]Лист1!$C$5:$H$9260,6,FALSE))</f>
        <v/>
      </c>
      <c r="H209" s="3" t="str">
        <f>IF(A209="","",VLOOKUP($C209&amp;"подвал",[1]Лист1!$C$5:$H$9260,6,FALSE))</f>
        <v/>
      </c>
      <c r="I209" s="3" t="str">
        <f>IF(A209="","",VLOOKUP($C209&amp;"лифтовое оборудование1",[1]Лист1!$C$5:$H$9260,6,FALSE))</f>
        <v/>
      </c>
      <c r="J209" s="3" t="str">
        <f t="shared" si="19"/>
        <v/>
      </c>
      <c r="K209" s="6" t="str">
        <f>IF(C209="","",[1]Лист1!D210+[1]Лист1!D208)</f>
        <v/>
      </c>
      <c r="L209" s="7" t="str">
        <f>IF(C209="","",IF(ROUND(VLOOKUP($C209&amp;"система газоснабжения",[1]Лист1!$C$5:$H$9260,6,FALSE),2)&gt;K209,K209,ROUND(VLOOKUP($C209&amp;"система газоснабжения",[1]Лист1!$C$5:$H$9260,6,FALSE),2)))</f>
        <v/>
      </c>
      <c r="M209" s="7" t="str">
        <f t="shared" si="20"/>
        <v/>
      </c>
      <c r="N209" s="7" t="str">
        <f t="shared" si="21"/>
        <v/>
      </c>
      <c r="O209" s="7" t="str">
        <f t="shared" si="22"/>
        <v/>
      </c>
      <c r="P209" s="7" t="str">
        <f>IF(C209="","",ROUND(IF(K209=L209,0,IF(VLOOKUP($C209&amp;"система теплоснабжения",[1]Лист1!$C$5:$H$9260,6,FALSE)+L209&gt;K209,K209-L209,VLOOKUP($C209&amp;"система теплоснабжения",[1]Лист1!$C$5:$H$9260,6,FALSE))),2))</f>
        <v/>
      </c>
      <c r="Q209" s="8" t="str">
        <f t="shared" si="23"/>
        <v/>
      </c>
      <c r="R209" s="3" t="str">
        <f t="shared" si="24"/>
        <v/>
      </c>
      <c r="S209" s="14"/>
    </row>
    <row r="210" spans="1:19" ht="15.75">
      <c r="A210" s="3" t="str">
        <f t="shared" si="17"/>
        <v/>
      </c>
      <c r="B210" s="3" t="str">
        <f t="shared" ca="1" si="18"/>
        <v/>
      </c>
      <c r="C210" s="4" t="str">
        <f>IF(A210="","",IF((COUNTIF(A$18:A210,"Итог по дому")-$B$14)=0,"",INDEX([1]Лист1!$A$1:$AE$9260,[1]Лист1!B210,6)))</f>
        <v/>
      </c>
      <c r="D210" s="5" t="str">
        <f>IF(A210="","",INDEX([1]Лист1!$A$1:$AE$9260,B210,5))</f>
        <v/>
      </c>
      <c r="E210" s="3" t="str">
        <f>IF(A210="","",VLOOKUP($C210&amp;"лифтовое оборудование",[1]Лист1!$C$5:$H$9260,6,FALSE))</f>
        <v/>
      </c>
      <c r="F210" s="3" t="str">
        <f>IF(A210="","",VLOOKUP($C210&amp;"крыша",[1]Лист1!$C$5:$H$9260,6,FALSE))</f>
        <v/>
      </c>
      <c r="G210" s="3" t="str">
        <f>IF(A210="","",VLOOKUP($C210&amp;"фасад1",[1]Лист1!$C$5:$H$9260,6,FALSE))</f>
        <v/>
      </c>
      <c r="H210" s="3" t="str">
        <f>IF(A210="","",VLOOKUP($C210&amp;"подвал",[1]Лист1!$C$5:$H$9260,6,FALSE))</f>
        <v/>
      </c>
      <c r="I210" s="3" t="str">
        <f>IF(A210="","",VLOOKUP($C210&amp;"лифтовое оборудование1",[1]Лист1!$C$5:$H$9260,6,FALSE))</f>
        <v/>
      </c>
      <c r="J210" s="3" t="str">
        <f t="shared" si="19"/>
        <v/>
      </c>
      <c r="K210" s="6" t="str">
        <f>IF(C210="","",[1]Лист1!D211+[1]Лист1!D209)</f>
        <v/>
      </c>
      <c r="L210" s="7" t="str">
        <f>IF(C210="","",IF(ROUND(VLOOKUP($C210&amp;"система газоснабжения",[1]Лист1!$C$5:$H$9260,6,FALSE),2)&gt;K210,K210,ROUND(VLOOKUP($C210&amp;"система газоснабжения",[1]Лист1!$C$5:$H$9260,6,FALSE),2)))</f>
        <v/>
      </c>
      <c r="M210" s="7" t="str">
        <f t="shared" si="20"/>
        <v/>
      </c>
      <c r="N210" s="7" t="str">
        <f t="shared" si="21"/>
        <v/>
      </c>
      <c r="O210" s="7" t="str">
        <f t="shared" si="22"/>
        <v/>
      </c>
      <c r="P210" s="7" t="str">
        <f>IF(C210="","",ROUND(IF(K210=L210,0,IF(VLOOKUP($C210&amp;"система теплоснабжения",[1]Лист1!$C$5:$H$9260,6,FALSE)+L210&gt;K210,K210-L210,VLOOKUP($C210&amp;"система теплоснабжения",[1]Лист1!$C$5:$H$9260,6,FALSE))),2))</f>
        <v/>
      </c>
      <c r="Q210" s="8" t="str">
        <f t="shared" si="23"/>
        <v/>
      </c>
      <c r="R210" s="3" t="str">
        <f t="shared" si="24"/>
        <v/>
      </c>
      <c r="S210" s="14"/>
    </row>
    <row r="211" spans="1:19" ht="15.75">
      <c r="A211" s="3" t="str">
        <f t="shared" ref="A211:A274" si="25">IF(A210="","",IF(A210-$B$14=0,"",A210+1))</f>
        <v/>
      </c>
      <c r="B211" s="3" t="str">
        <f t="shared" ref="B211:B274" ca="1" si="26">IF(A211="","",MIN(INDIRECT("отчет!Ai"&amp;B210+1&amp;":Ai$10000")))</f>
        <v/>
      </c>
      <c r="C211" s="4" t="str">
        <f>IF(A211="","",IF((COUNTIF(A$18:A211,"Итог по дому")-$B$14)=0,"",INDEX([1]Лист1!$A$1:$AE$9260,[1]Лист1!B211,6)))</f>
        <v/>
      </c>
      <c r="D211" s="5" t="str">
        <f>IF(A211="","",INDEX([1]Лист1!$A$1:$AE$9260,B211,5))</f>
        <v/>
      </c>
      <c r="E211" s="3" t="str">
        <f>IF(A211="","",VLOOKUP($C211&amp;"лифтовое оборудование",[1]Лист1!$C$5:$H$9260,6,FALSE))</f>
        <v/>
      </c>
      <c r="F211" s="3" t="str">
        <f>IF(A211="","",VLOOKUP($C211&amp;"крыша",[1]Лист1!$C$5:$H$9260,6,FALSE))</f>
        <v/>
      </c>
      <c r="G211" s="3" t="str">
        <f>IF(A211="","",VLOOKUP($C211&amp;"фасад1",[1]Лист1!$C$5:$H$9260,6,FALSE))</f>
        <v/>
      </c>
      <c r="H211" s="3" t="str">
        <f>IF(A211="","",VLOOKUP($C211&amp;"подвал",[1]Лист1!$C$5:$H$9260,6,FALSE))</f>
        <v/>
      </c>
      <c r="I211" s="3" t="str">
        <f>IF(A211="","",VLOOKUP($C211&amp;"лифтовое оборудование1",[1]Лист1!$C$5:$H$9260,6,FALSE))</f>
        <v/>
      </c>
      <c r="J211" s="3" t="str">
        <f t="shared" si="19"/>
        <v/>
      </c>
      <c r="K211" s="6" t="str">
        <f>IF(C211="","",[1]Лист1!D212+[1]Лист1!D210)</f>
        <v/>
      </c>
      <c r="L211" s="7" t="str">
        <f>IF(C211="","",IF(ROUND(VLOOKUP($C211&amp;"система газоснабжения",[1]Лист1!$C$5:$H$9260,6,FALSE),2)&gt;K211,K211,ROUND(VLOOKUP($C211&amp;"система газоснабжения",[1]Лист1!$C$5:$H$9260,6,FALSE),2)))</f>
        <v/>
      </c>
      <c r="M211" s="7" t="str">
        <f t="shared" si="20"/>
        <v/>
      </c>
      <c r="N211" s="7" t="str">
        <f t="shared" si="21"/>
        <v/>
      </c>
      <c r="O211" s="7" t="str">
        <f t="shared" si="22"/>
        <v/>
      </c>
      <c r="P211" s="7" t="str">
        <f>IF(C211="","",ROUND(IF(K211=L211,0,IF(VLOOKUP($C211&amp;"система теплоснабжения",[1]Лист1!$C$5:$H$9260,6,FALSE)+L211&gt;K211,K211-L211,VLOOKUP($C211&amp;"система теплоснабжения",[1]Лист1!$C$5:$H$9260,6,FALSE))),2))</f>
        <v/>
      </c>
      <c r="Q211" s="8" t="str">
        <f t="shared" si="23"/>
        <v/>
      </c>
      <c r="R211" s="3" t="str">
        <f t="shared" si="24"/>
        <v/>
      </c>
      <c r="S211" s="14"/>
    </row>
    <row r="212" spans="1:19" ht="15.75">
      <c r="A212" s="3" t="str">
        <f t="shared" si="25"/>
        <v/>
      </c>
      <c r="B212" s="3" t="str">
        <f t="shared" ca="1" si="26"/>
        <v/>
      </c>
      <c r="C212" s="4" t="str">
        <f>IF(A212="","",IF((COUNTIF(A$18:A212,"Итог по дому")-$B$14)=0,"",INDEX([1]Лист1!$A$1:$AE$9260,[1]Лист1!B212,6)))</f>
        <v/>
      </c>
      <c r="D212" s="5" t="str">
        <f>IF(A212="","",INDEX([1]Лист1!$A$1:$AE$9260,B212,5))</f>
        <v/>
      </c>
      <c r="E212" s="3" t="str">
        <f>IF(A212="","",VLOOKUP($C212&amp;"лифтовое оборудование",[1]Лист1!$C$5:$H$9260,6,FALSE))</f>
        <v/>
      </c>
      <c r="F212" s="3" t="str">
        <f>IF(A212="","",VLOOKUP($C212&amp;"крыша",[1]Лист1!$C$5:$H$9260,6,FALSE))</f>
        <v/>
      </c>
      <c r="G212" s="3" t="str">
        <f>IF(A212="","",VLOOKUP($C212&amp;"фасад1",[1]Лист1!$C$5:$H$9260,6,FALSE))</f>
        <v/>
      </c>
      <c r="H212" s="3" t="str">
        <f>IF(A212="","",VLOOKUP($C212&amp;"подвал",[1]Лист1!$C$5:$H$9260,6,FALSE))</f>
        <v/>
      </c>
      <c r="I212" s="3" t="str">
        <f>IF(A212="","",VLOOKUP($C212&amp;"лифтовое оборудование1",[1]Лист1!$C$5:$H$9260,6,FALSE))</f>
        <v/>
      </c>
      <c r="J212" s="3" t="str">
        <f t="shared" ref="J212:J275" si="27">IF(A212="","",IF(A212&gt;0,"РО",""))</f>
        <v/>
      </c>
      <c r="K212" s="6" t="str">
        <f>IF(C212="","",[1]Лист1!D213+[1]Лист1!D211)</f>
        <v/>
      </c>
      <c r="L212" s="7" t="str">
        <f>IF(C212="","",IF(ROUND(VLOOKUP($C212&amp;"система газоснабжения",[1]Лист1!$C$5:$H$9260,6,FALSE),2)&gt;K212,K212,ROUND(VLOOKUP($C212&amp;"система газоснабжения",[1]Лист1!$C$5:$H$9260,6,FALSE),2)))</f>
        <v/>
      </c>
      <c r="M212" s="7" t="str">
        <f t="shared" ref="M212:M275" si="28">IF(C212="","",0)</f>
        <v/>
      </c>
      <c r="N212" s="7" t="str">
        <f t="shared" ref="N212:N275" si="29">IF(C212="","",0)</f>
        <v/>
      </c>
      <c r="O212" s="7" t="str">
        <f t="shared" ref="O212:O275" si="30">IF(C212="","",0)</f>
        <v/>
      </c>
      <c r="P212" s="7" t="str">
        <f>IF(C212="","",ROUND(IF(K212=L212,0,IF(VLOOKUP($C212&amp;"система теплоснабжения",[1]Лист1!$C$5:$H$9260,6,FALSE)+L212&gt;K212,K212-L212,VLOOKUP($C212&amp;"система теплоснабжения",[1]Лист1!$C$5:$H$9260,6,FALSE))),2))</f>
        <v/>
      </c>
      <c r="Q212" s="8" t="str">
        <f t="shared" ref="Q212:Q275" si="31">IF(C212="","",IF(C212="","",K212-L212-P212))</f>
        <v/>
      </c>
      <c r="R212" s="3" t="str">
        <f t="shared" ref="R212:R275" si="32">IF(C212="","","II.2023")</f>
        <v/>
      </c>
      <c r="S212" s="14"/>
    </row>
    <row r="213" spans="1:19" ht="15.75">
      <c r="A213" s="3" t="str">
        <f t="shared" si="25"/>
        <v/>
      </c>
      <c r="B213" s="3" t="str">
        <f t="shared" ca="1" si="26"/>
        <v/>
      </c>
      <c r="C213" s="4" t="str">
        <f>IF(A213="","",IF((COUNTIF(A$18:A213,"Итог по дому")-$B$14)=0,"",INDEX([1]Лист1!$A$1:$AE$9260,[1]Лист1!B213,6)))</f>
        <v/>
      </c>
      <c r="D213" s="5" t="str">
        <f>IF(A213="","",INDEX([1]Лист1!$A$1:$AE$9260,B213,5))</f>
        <v/>
      </c>
      <c r="E213" s="3" t="str">
        <f>IF(A213="","",VLOOKUP($C213&amp;"лифтовое оборудование",[1]Лист1!$C$5:$H$9260,6,FALSE))</f>
        <v/>
      </c>
      <c r="F213" s="3" t="str">
        <f>IF(A213="","",VLOOKUP($C213&amp;"крыша",[1]Лист1!$C$5:$H$9260,6,FALSE))</f>
        <v/>
      </c>
      <c r="G213" s="3" t="str">
        <f>IF(A213="","",VLOOKUP($C213&amp;"фасад1",[1]Лист1!$C$5:$H$9260,6,FALSE))</f>
        <v/>
      </c>
      <c r="H213" s="3" t="str">
        <f>IF(A213="","",VLOOKUP($C213&amp;"подвал",[1]Лист1!$C$5:$H$9260,6,FALSE))</f>
        <v/>
      </c>
      <c r="I213" s="3" t="str">
        <f>IF(A213="","",VLOOKUP($C213&amp;"лифтовое оборудование1",[1]Лист1!$C$5:$H$9260,6,FALSE))</f>
        <v/>
      </c>
      <c r="J213" s="3" t="str">
        <f t="shared" si="27"/>
        <v/>
      </c>
      <c r="K213" s="6" t="str">
        <f>IF(C213="","",[1]Лист1!D214+[1]Лист1!D212)</f>
        <v/>
      </c>
      <c r="L213" s="7" t="str">
        <f>IF(C213="","",IF(ROUND(VLOOKUP($C213&amp;"система газоснабжения",[1]Лист1!$C$5:$H$9260,6,FALSE),2)&gt;K213,K213,ROUND(VLOOKUP($C213&amp;"система газоснабжения",[1]Лист1!$C$5:$H$9260,6,FALSE),2)))</f>
        <v/>
      </c>
      <c r="M213" s="7" t="str">
        <f t="shared" si="28"/>
        <v/>
      </c>
      <c r="N213" s="7" t="str">
        <f t="shared" si="29"/>
        <v/>
      </c>
      <c r="O213" s="7" t="str">
        <f t="shared" si="30"/>
        <v/>
      </c>
      <c r="P213" s="7" t="str">
        <f>IF(C213="","",ROUND(IF(K213=L213,0,IF(VLOOKUP($C213&amp;"система теплоснабжения",[1]Лист1!$C$5:$H$9260,6,FALSE)+L213&gt;K213,K213-L213,VLOOKUP($C213&amp;"система теплоснабжения",[1]Лист1!$C$5:$H$9260,6,FALSE))),2))</f>
        <v/>
      </c>
      <c r="Q213" s="8" t="str">
        <f t="shared" si="31"/>
        <v/>
      </c>
      <c r="R213" s="3" t="str">
        <f t="shared" si="32"/>
        <v/>
      </c>
      <c r="S213" s="14"/>
    </row>
    <row r="214" spans="1:19" ht="15.75">
      <c r="A214" s="3" t="str">
        <f t="shared" si="25"/>
        <v/>
      </c>
      <c r="B214" s="3" t="str">
        <f t="shared" ca="1" si="26"/>
        <v/>
      </c>
      <c r="C214" s="4" t="str">
        <f>IF(A214="","",IF((COUNTIF(A$18:A214,"Итог по дому")-$B$14)=0,"",INDEX([1]Лист1!$A$1:$AE$9260,[1]Лист1!B214,6)))</f>
        <v/>
      </c>
      <c r="D214" s="5" t="str">
        <f>IF(A214="","",INDEX([1]Лист1!$A$1:$AE$9260,B214,5))</f>
        <v/>
      </c>
      <c r="E214" s="3" t="str">
        <f>IF(A214="","",VLOOKUP($C214&amp;"лифтовое оборудование",[1]Лист1!$C$5:$H$9260,6,FALSE))</f>
        <v/>
      </c>
      <c r="F214" s="3" t="str">
        <f>IF(A214="","",VLOOKUP($C214&amp;"крыша",[1]Лист1!$C$5:$H$9260,6,FALSE))</f>
        <v/>
      </c>
      <c r="G214" s="3" t="str">
        <f>IF(A214="","",VLOOKUP($C214&amp;"фасад1",[1]Лист1!$C$5:$H$9260,6,FALSE))</f>
        <v/>
      </c>
      <c r="H214" s="3" t="str">
        <f>IF(A214="","",VLOOKUP($C214&amp;"подвал",[1]Лист1!$C$5:$H$9260,6,FALSE))</f>
        <v/>
      </c>
      <c r="I214" s="3" t="str">
        <f>IF(A214="","",VLOOKUP($C214&amp;"лифтовое оборудование1",[1]Лист1!$C$5:$H$9260,6,FALSE))</f>
        <v/>
      </c>
      <c r="J214" s="3" t="str">
        <f t="shared" si="27"/>
        <v/>
      </c>
      <c r="K214" s="6" t="str">
        <f>IF(C214="","",[1]Лист1!D215+[1]Лист1!D213)</f>
        <v/>
      </c>
      <c r="L214" s="7" t="str">
        <f>IF(C214="","",IF(ROUND(VLOOKUP($C214&amp;"система газоснабжения",[1]Лист1!$C$5:$H$9260,6,FALSE),2)&gt;K214,K214,ROUND(VLOOKUP($C214&amp;"система газоснабжения",[1]Лист1!$C$5:$H$9260,6,FALSE),2)))</f>
        <v/>
      </c>
      <c r="M214" s="7" t="str">
        <f t="shared" si="28"/>
        <v/>
      </c>
      <c r="N214" s="7" t="str">
        <f t="shared" si="29"/>
        <v/>
      </c>
      <c r="O214" s="7" t="str">
        <f t="shared" si="30"/>
        <v/>
      </c>
      <c r="P214" s="7" t="str">
        <f>IF(C214="","",ROUND(IF(K214=L214,0,IF(VLOOKUP($C214&amp;"система теплоснабжения",[1]Лист1!$C$5:$H$9260,6,FALSE)+L214&gt;K214,K214-L214,VLOOKUP($C214&amp;"система теплоснабжения",[1]Лист1!$C$5:$H$9260,6,FALSE))),2))</f>
        <v/>
      </c>
      <c r="Q214" s="8" t="str">
        <f t="shared" si="31"/>
        <v/>
      </c>
      <c r="R214" s="3" t="str">
        <f t="shared" si="32"/>
        <v/>
      </c>
      <c r="S214" s="14"/>
    </row>
    <row r="215" spans="1:19" ht="15.75">
      <c r="A215" s="3" t="str">
        <f t="shared" si="25"/>
        <v/>
      </c>
      <c r="B215" s="3" t="str">
        <f t="shared" ca="1" si="26"/>
        <v/>
      </c>
      <c r="C215" s="4" t="str">
        <f>IF(A215="","",IF((COUNTIF(A$18:A215,"Итог по дому")-$B$14)=0,"",INDEX([1]Лист1!$A$1:$AE$9260,[1]Лист1!B215,6)))</f>
        <v/>
      </c>
      <c r="D215" s="5" t="str">
        <f>IF(A215="","",INDEX([1]Лист1!$A$1:$AE$9260,B215,5))</f>
        <v/>
      </c>
      <c r="E215" s="3" t="str">
        <f>IF(A215="","",VLOOKUP($C215&amp;"лифтовое оборудование",[1]Лист1!$C$5:$H$9260,6,FALSE))</f>
        <v/>
      </c>
      <c r="F215" s="3" t="str">
        <f>IF(A215="","",VLOOKUP($C215&amp;"крыша",[1]Лист1!$C$5:$H$9260,6,FALSE))</f>
        <v/>
      </c>
      <c r="G215" s="3" t="str">
        <f>IF(A215="","",VLOOKUP($C215&amp;"фасад1",[1]Лист1!$C$5:$H$9260,6,FALSE))</f>
        <v/>
      </c>
      <c r="H215" s="3" t="str">
        <f>IF(A215="","",VLOOKUP($C215&amp;"подвал",[1]Лист1!$C$5:$H$9260,6,FALSE))</f>
        <v/>
      </c>
      <c r="I215" s="3" t="str">
        <f>IF(A215="","",VLOOKUP($C215&amp;"лифтовое оборудование1",[1]Лист1!$C$5:$H$9260,6,FALSE))</f>
        <v/>
      </c>
      <c r="J215" s="3" t="str">
        <f t="shared" si="27"/>
        <v/>
      </c>
      <c r="K215" s="6" t="str">
        <f>IF(C215="","",[1]Лист1!D216+[1]Лист1!D214)</f>
        <v/>
      </c>
      <c r="L215" s="7" t="str">
        <f>IF(C215="","",IF(ROUND(VLOOKUP($C215&amp;"система газоснабжения",[1]Лист1!$C$5:$H$9260,6,FALSE),2)&gt;K215,K215,ROUND(VLOOKUP($C215&amp;"система газоснабжения",[1]Лист1!$C$5:$H$9260,6,FALSE),2)))</f>
        <v/>
      </c>
      <c r="M215" s="7" t="str">
        <f t="shared" si="28"/>
        <v/>
      </c>
      <c r="N215" s="7" t="str">
        <f t="shared" si="29"/>
        <v/>
      </c>
      <c r="O215" s="7" t="str">
        <f t="shared" si="30"/>
        <v/>
      </c>
      <c r="P215" s="7" t="str">
        <f>IF(C215="","",ROUND(IF(K215=L215,0,IF(VLOOKUP($C215&amp;"система теплоснабжения",[1]Лист1!$C$5:$H$9260,6,FALSE)+L215&gt;K215,K215-L215,VLOOKUP($C215&amp;"система теплоснабжения",[1]Лист1!$C$5:$H$9260,6,FALSE))),2))</f>
        <v/>
      </c>
      <c r="Q215" s="8" t="str">
        <f t="shared" si="31"/>
        <v/>
      </c>
      <c r="R215" s="3" t="str">
        <f t="shared" si="32"/>
        <v/>
      </c>
      <c r="S215" s="14"/>
    </row>
    <row r="216" spans="1:19" ht="15.75">
      <c r="A216" s="3" t="str">
        <f t="shared" si="25"/>
        <v/>
      </c>
      <c r="B216" s="3" t="str">
        <f t="shared" ca="1" si="26"/>
        <v/>
      </c>
      <c r="C216" s="4" t="str">
        <f>IF(A216="","",IF((COUNTIF(A$18:A216,"Итог по дому")-$B$14)=0,"",INDEX([1]Лист1!$A$1:$AE$9260,[1]Лист1!B216,6)))</f>
        <v/>
      </c>
      <c r="D216" s="5" t="str">
        <f>IF(A216="","",INDEX([1]Лист1!$A$1:$AE$9260,B216,5))</f>
        <v/>
      </c>
      <c r="E216" s="3" t="str">
        <f>IF(A216="","",VLOOKUP($C216&amp;"лифтовое оборудование",[1]Лист1!$C$5:$H$9260,6,FALSE))</f>
        <v/>
      </c>
      <c r="F216" s="3" t="str">
        <f>IF(A216="","",VLOOKUP($C216&amp;"крыша",[1]Лист1!$C$5:$H$9260,6,FALSE))</f>
        <v/>
      </c>
      <c r="G216" s="3" t="str">
        <f>IF(A216="","",VLOOKUP($C216&amp;"фасад1",[1]Лист1!$C$5:$H$9260,6,FALSE))</f>
        <v/>
      </c>
      <c r="H216" s="3" t="str">
        <f>IF(A216="","",VLOOKUP($C216&amp;"подвал",[1]Лист1!$C$5:$H$9260,6,FALSE))</f>
        <v/>
      </c>
      <c r="I216" s="3" t="str">
        <f>IF(A216="","",VLOOKUP($C216&amp;"лифтовое оборудование1",[1]Лист1!$C$5:$H$9260,6,FALSE))</f>
        <v/>
      </c>
      <c r="J216" s="3" t="str">
        <f t="shared" si="27"/>
        <v/>
      </c>
      <c r="K216" s="6" t="str">
        <f>IF(C216="","",[1]Лист1!D217+[1]Лист1!D215)</f>
        <v/>
      </c>
      <c r="L216" s="7" t="str">
        <f>IF(C216="","",IF(ROUND(VLOOKUP($C216&amp;"система газоснабжения",[1]Лист1!$C$5:$H$9260,6,FALSE),2)&gt;K216,K216,ROUND(VLOOKUP($C216&amp;"система газоснабжения",[1]Лист1!$C$5:$H$9260,6,FALSE),2)))</f>
        <v/>
      </c>
      <c r="M216" s="7" t="str">
        <f t="shared" si="28"/>
        <v/>
      </c>
      <c r="N216" s="7" t="str">
        <f t="shared" si="29"/>
        <v/>
      </c>
      <c r="O216" s="7" t="str">
        <f t="shared" si="30"/>
        <v/>
      </c>
      <c r="P216" s="7" t="str">
        <f>IF(C216="","",ROUND(IF(K216=L216,0,IF(VLOOKUP($C216&amp;"система теплоснабжения",[1]Лист1!$C$5:$H$9260,6,FALSE)+L216&gt;K216,K216-L216,VLOOKUP($C216&amp;"система теплоснабжения",[1]Лист1!$C$5:$H$9260,6,FALSE))),2))</f>
        <v/>
      </c>
      <c r="Q216" s="8" t="str">
        <f t="shared" si="31"/>
        <v/>
      </c>
      <c r="R216" s="3" t="str">
        <f t="shared" si="32"/>
        <v/>
      </c>
      <c r="S216" s="14"/>
    </row>
    <row r="217" spans="1:19" ht="15.75">
      <c r="A217" s="3" t="str">
        <f t="shared" si="25"/>
        <v/>
      </c>
      <c r="B217" s="3" t="str">
        <f t="shared" ca="1" si="26"/>
        <v/>
      </c>
      <c r="C217" s="4" t="str">
        <f>IF(A217="","",IF((COUNTIF(A$18:A217,"Итог по дому")-$B$14)=0,"",INDEX([1]Лист1!$A$1:$AE$9260,[1]Лист1!B217,6)))</f>
        <v/>
      </c>
      <c r="D217" s="5" t="str">
        <f>IF(A217="","",INDEX([1]Лист1!$A$1:$AE$9260,B217,5))</f>
        <v/>
      </c>
      <c r="E217" s="3" t="str">
        <f>IF(A217="","",VLOOKUP($C217&amp;"лифтовое оборудование",[1]Лист1!$C$5:$H$9260,6,FALSE))</f>
        <v/>
      </c>
      <c r="F217" s="3" t="str">
        <f>IF(A217="","",VLOOKUP($C217&amp;"крыша",[1]Лист1!$C$5:$H$9260,6,FALSE))</f>
        <v/>
      </c>
      <c r="G217" s="3" t="str">
        <f>IF(A217="","",VLOOKUP($C217&amp;"фасад1",[1]Лист1!$C$5:$H$9260,6,FALSE))</f>
        <v/>
      </c>
      <c r="H217" s="3" t="str">
        <f>IF(A217="","",VLOOKUP($C217&amp;"подвал",[1]Лист1!$C$5:$H$9260,6,FALSE))</f>
        <v/>
      </c>
      <c r="I217" s="3" t="str">
        <f>IF(A217="","",VLOOKUP($C217&amp;"лифтовое оборудование1",[1]Лист1!$C$5:$H$9260,6,FALSE))</f>
        <v/>
      </c>
      <c r="J217" s="3" t="str">
        <f t="shared" si="27"/>
        <v/>
      </c>
      <c r="K217" s="6" t="str">
        <f>IF(C217="","",[1]Лист1!D218+[1]Лист1!D216)</f>
        <v/>
      </c>
      <c r="L217" s="7" t="str">
        <f>IF(C217="","",IF(ROUND(VLOOKUP($C217&amp;"система газоснабжения",[1]Лист1!$C$5:$H$9260,6,FALSE),2)&gt;K217,K217,ROUND(VLOOKUP($C217&amp;"система газоснабжения",[1]Лист1!$C$5:$H$9260,6,FALSE),2)))</f>
        <v/>
      </c>
      <c r="M217" s="7" t="str">
        <f t="shared" si="28"/>
        <v/>
      </c>
      <c r="N217" s="7" t="str">
        <f t="shared" si="29"/>
        <v/>
      </c>
      <c r="O217" s="7" t="str">
        <f t="shared" si="30"/>
        <v/>
      </c>
      <c r="P217" s="7" t="str">
        <f>IF(C217="","",ROUND(IF(K217=L217,0,IF(VLOOKUP($C217&amp;"система теплоснабжения",[1]Лист1!$C$5:$H$9260,6,FALSE)+L217&gt;K217,K217-L217,VLOOKUP($C217&amp;"система теплоснабжения",[1]Лист1!$C$5:$H$9260,6,FALSE))),2))</f>
        <v/>
      </c>
      <c r="Q217" s="8" t="str">
        <f t="shared" si="31"/>
        <v/>
      </c>
      <c r="R217" s="3" t="str">
        <f t="shared" si="32"/>
        <v/>
      </c>
      <c r="S217" s="14"/>
    </row>
    <row r="218" spans="1:19" ht="15.75">
      <c r="A218" s="3" t="str">
        <f t="shared" si="25"/>
        <v/>
      </c>
      <c r="B218" s="3" t="str">
        <f t="shared" ca="1" si="26"/>
        <v/>
      </c>
      <c r="C218" s="4" t="str">
        <f>IF(A218="","",IF((COUNTIF(A$18:A218,"Итог по дому")-$B$14)=0,"",INDEX([1]Лист1!$A$1:$AE$9260,[1]Лист1!B218,6)))</f>
        <v/>
      </c>
      <c r="D218" s="5" t="str">
        <f>IF(A218="","",INDEX([1]Лист1!$A$1:$AE$9260,B218,5))</f>
        <v/>
      </c>
      <c r="E218" s="3" t="str">
        <f>IF(A218="","",VLOOKUP($C218&amp;"лифтовое оборудование",[1]Лист1!$C$5:$H$9260,6,FALSE))</f>
        <v/>
      </c>
      <c r="F218" s="3" t="str">
        <f>IF(A218="","",VLOOKUP($C218&amp;"крыша",[1]Лист1!$C$5:$H$9260,6,FALSE))</f>
        <v/>
      </c>
      <c r="G218" s="3" t="str">
        <f>IF(A218="","",VLOOKUP($C218&amp;"фасад1",[1]Лист1!$C$5:$H$9260,6,FALSE))</f>
        <v/>
      </c>
      <c r="H218" s="3" t="str">
        <f>IF(A218="","",VLOOKUP($C218&amp;"подвал",[1]Лист1!$C$5:$H$9260,6,FALSE))</f>
        <v/>
      </c>
      <c r="I218" s="3" t="str">
        <f>IF(A218="","",VLOOKUP($C218&amp;"лифтовое оборудование1",[1]Лист1!$C$5:$H$9260,6,FALSE))</f>
        <v/>
      </c>
      <c r="J218" s="3" t="str">
        <f t="shared" si="27"/>
        <v/>
      </c>
      <c r="K218" s="6" t="str">
        <f>IF(C218="","",[1]Лист1!D219+[1]Лист1!D217)</f>
        <v/>
      </c>
      <c r="L218" s="7" t="str">
        <f>IF(C218="","",IF(ROUND(VLOOKUP($C218&amp;"система газоснабжения",[1]Лист1!$C$5:$H$9260,6,FALSE),2)&gt;K218,K218,ROUND(VLOOKUP($C218&amp;"система газоснабжения",[1]Лист1!$C$5:$H$9260,6,FALSE),2)))</f>
        <v/>
      </c>
      <c r="M218" s="7" t="str">
        <f t="shared" si="28"/>
        <v/>
      </c>
      <c r="N218" s="7" t="str">
        <f t="shared" si="29"/>
        <v/>
      </c>
      <c r="O218" s="7" t="str">
        <f t="shared" si="30"/>
        <v/>
      </c>
      <c r="P218" s="7" t="str">
        <f>IF(C218="","",ROUND(IF(K218=L218,0,IF(VLOOKUP($C218&amp;"система теплоснабжения",[1]Лист1!$C$5:$H$9260,6,FALSE)+L218&gt;K218,K218-L218,VLOOKUP($C218&amp;"система теплоснабжения",[1]Лист1!$C$5:$H$9260,6,FALSE))),2))</f>
        <v/>
      </c>
      <c r="Q218" s="8" t="str">
        <f t="shared" si="31"/>
        <v/>
      </c>
      <c r="R218" s="3" t="str">
        <f t="shared" si="32"/>
        <v/>
      </c>
      <c r="S218" s="14"/>
    </row>
    <row r="219" spans="1:19" ht="15.75">
      <c r="A219" s="3" t="str">
        <f t="shared" si="25"/>
        <v/>
      </c>
      <c r="B219" s="3" t="str">
        <f t="shared" ca="1" si="26"/>
        <v/>
      </c>
      <c r="C219" s="4" t="str">
        <f>IF(A219="","",IF((COUNTIF(A$18:A219,"Итог по дому")-$B$14)=0,"",INDEX([1]Лист1!$A$1:$AE$9260,[1]Лист1!B219,6)))</f>
        <v/>
      </c>
      <c r="D219" s="5" t="str">
        <f>IF(A219="","",INDEX([1]Лист1!$A$1:$AE$9260,B219,5))</f>
        <v/>
      </c>
      <c r="E219" s="3" t="str">
        <f>IF(A219="","",VLOOKUP($C219&amp;"лифтовое оборудование",[1]Лист1!$C$5:$H$9260,6,FALSE))</f>
        <v/>
      </c>
      <c r="F219" s="3" t="str">
        <f>IF(A219="","",VLOOKUP($C219&amp;"крыша",[1]Лист1!$C$5:$H$9260,6,FALSE))</f>
        <v/>
      </c>
      <c r="G219" s="3" t="str">
        <f>IF(A219="","",VLOOKUP($C219&amp;"фасад1",[1]Лист1!$C$5:$H$9260,6,FALSE))</f>
        <v/>
      </c>
      <c r="H219" s="3" t="str">
        <f>IF(A219="","",VLOOKUP($C219&amp;"подвал",[1]Лист1!$C$5:$H$9260,6,FALSE))</f>
        <v/>
      </c>
      <c r="I219" s="3" t="str">
        <f>IF(A219="","",VLOOKUP($C219&amp;"лифтовое оборудование1",[1]Лист1!$C$5:$H$9260,6,FALSE))</f>
        <v/>
      </c>
      <c r="J219" s="3" t="str">
        <f t="shared" si="27"/>
        <v/>
      </c>
      <c r="K219" s="6" t="str">
        <f>IF(C219="","",[1]Лист1!D220+[1]Лист1!D218)</f>
        <v/>
      </c>
      <c r="L219" s="7" t="str">
        <f>IF(C219="","",IF(ROUND(VLOOKUP($C219&amp;"система газоснабжения",[1]Лист1!$C$5:$H$9260,6,FALSE),2)&gt;K219,K219,ROUND(VLOOKUP($C219&amp;"система газоснабжения",[1]Лист1!$C$5:$H$9260,6,FALSE),2)))</f>
        <v/>
      </c>
      <c r="M219" s="7" t="str">
        <f t="shared" si="28"/>
        <v/>
      </c>
      <c r="N219" s="7" t="str">
        <f t="shared" si="29"/>
        <v/>
      </c>
      <c r="O219" s="7" t="str">
        <f t="shared" si="30"/>
        <v/>
      </c>
      <c r="P219" s="7" t="str">
        <f>IF(C219="","",ROUND(IF(K219=L219,0,IF(VLOOKUP($C219&amp;"система теплоснабжения",[1]Лист1!$C$5:$H$9260,6,FALSE)+L219&gt;K219,K219-L219,VLOOKUP($C219&amp;"система теплоснабжения",[1]Лист1!$C$5:$H$9260,6,FALSE))),2))</f>
        <v/>
      </c>
      <c r="Q219" s="8" t="str">
        <f t="shared" si="31"/>
        <v/>
      </c>
      <c r="R219" s="3" t="str">
        <f t="shared" si="32"/>
        <v/>
      </c>
      <c r="S219" s="14"/>
    </row>
    <row r="220" spans="1:19" ht="15.75">
      <c r="A220" s="3" t="str">
        <f t="shared" si="25"/>
        <v/>
      </c>
      <c r="B220" s="3" t="str">
        <f t="shared" ca="1" si="26"/>
        <v/>
      </c>
      <c r="C220" s="4" t="str">
        <f>IF(A220="","",IF((COUNTIF(A$18:A220,"Итог по дому")-$B$14)=0,"",INDEX([1]Лист1!$A$1:$AE$9260,[1]Лист1!B220,6)))</f>
        <v/>
      </c>
      <c r="D220" s="5" t="str">
        <f>IF(A220="","",INDEX([1]Лист1!$A$1:$AE$9260,B220,5))</f>
        <v/>
      </c>
      <c r="E220" s="3" t="str">
        <f>IF(A220="","",VLOOKUP($C220&amp;"лифтовое оборудование",[1]Лист1!$C$5:$H$9260,6,FALSE))</f>
        <v/>
      </c>
      <c r="F220" s="3" t="str">
        <f>IF(A220="","",VLOOKUP($C220&amp;"крыша",[1]Лист1!$C$5:$H$9260,6,FALSE))</f>
        <v/>
      </c>
      <c r="G220" s="3" t="str">
        <f>IF(A220="","",VLOOKUP($C220&amp;"фасад1",[1]Лист1!$C$5:$H$9260,6,FALSE))</f>
        <v/>
      </c>
      <c r="H220" s="3" t="str">
        <f>IF(A220="","",VLOOKUP($C220&amp;"подвал",[1]Лист1!$C$5:$H$9260,6,FALSE))</f>
        <v/>
      </c>
      <c r="I220" s="3" t="str">
        <f>IF(A220="","",VLOOKUP($C220&amp;"лифтовое оборудование1",[1]Лист1!$C$5:$H$9260,6,FALSE))</f>
        <v/>
      </c>
      <c r="J220" s="3" t="str">
        <f t="shared" si="27"/>
        <v/>
      </c>
      <c r="K220" s="6" t="str">
        <f>IF(C220="","",[1]Лист1!D221+[1]Лист1!D219)</f>
        <v/>
      </c>
      <c r="L220" s="7" t="str">
        <f>IF(C220="","",IF(ROUND(VLOOKUP($C220&amp;"система газоснабжения",[1]Лист1!$C$5:$H$9260,6,FALSE),2)&gt;K220,K220,ROUND(VLOOKUP($C220&amp;"система газоснабжения",[1]Лист1!$C$5:$H$9260,6,FALSE),2)))</f>
        <v/>
      </c>
      <c r="M220" s="7" t="str">
        <f t="shared" si="28"/>
        <v/>
      </c>
      <c r="N220" s="7" t="str">
        <f t="shared" si="29"/>
        <v/>
      </c>
      <c r="O220" s="7" t="str">
        <f t="shared" si="30"/>
        <v/>
      </c>
      <c r="P220" s="7" t="str">
        <f>IF(C220="","",ROUND(IF(K220=L220,0,IF(VLOOKUP($C220&amp;"система теплоснабжения",[1]Лист1!$C$5:$H$9260,6,FALSE)+L220&gt;K220,K220-L220,VLOOKUP($C220&amp;"система теплоснабжения",[1]Лист1!$C$5:$H$9260,6,FALSE))),2))</f>
        <v/>
      </c>
      <c r="Q220" s="8" t="str">
        <f t="shared" si="31"/>
        <v/>
      </c>
      <c r="R220" s="3" t="str">
        <f t="shared" si="32"/>
        <v/>
      </c>
      <c r="S220" s="14"/>
    </row>
    <row r="221" spans="1:19" ht="15.75">
      <c r="A221" s="3" t="str">
        <f t="shared" si="25"/>
        <v/>
      </c>
      <c r="B221" s="3" t="str">
        <f t="shared" ca="1" si="26"/>
        <v/>
      </c>
      <c r="C221" s="4" t="str">
        <f>IF(A221="","",IF((COUNTIF(A$18:A221,"Итог по дому")-$B$14)=0,"",INDEX([1]Лист1!$A$1:$AE$9260,[1]Лист1!B221,6)))</f>
        <v/>
      </c>
      <c r="D221" s="5" t="str">
        <f>IF(A221="","",INDEX([1]Лист1!$A$1:$AE$9260,B221,5))</f>
        <v/>
      </c>
      <c r="E221" s="3" t="str">
        <f>IF(A221="","",VLOOKUP($C221&amp;"лифтовое оборудование",[1]Лист1!$C$5:$H$9260,6,FALSE))</f>
        <v/>
      </c>
      <c r="F221" s="3" t="str">
        <f>IF(A221="","",VLOOKUP($C221&amp;"крыша",[1]Лист1!$C$5:$H$9260,6,FALSE))</f>
        <v/>
      </c>
      <c r="G221" s="3" t="str">
        <f>IF(A221="","",VLOOKUP($C221&amp;"фасад1",[1]Лист1!$C$5:$H$9260,6,FALSE))</f>
        <v/>
      </c>
      <c r="H221" s="3" t="str">
        <f>IF(A221="","",VLOOKUP($C221&amp;"подвал",[1]Лист1!$C$5:$H$9260,6,FALSE))</f>
        <v/>
      </c>
      <c r="I221" s="3" t="str">
        <f>IF(A221="","",VLOOKUP($C221&amp;"лифтовое оборудование1",[1]Лист1!$C$5:$H$9260,6,FALSE))</f>
        <v/>
      </c>
      <c r="J221" s="3" t="str">
        <f t="shared" si="27"/>
        <v/>
      </c>
      <c r="K221" s="6" t="str">
        <f>IF(C221="","",[1]Лист1!D222+[1]Лист1!D220)</f>
        <v/>
      </c>
      <c r="L221" s="7" t="str">
        <f>IF(C221="","",IF(ROUND(VLOOKUP($C221&amp;"система газоснабжения",[1]Лист1!$C$5:$H$9260,6,FALSE),2)&gt;K221,K221,ROUND(VLOOKUP($C221&amp;"система газоснабжения",[1]Лист1!$C$5:$H$9260,6,FALSE),2)))</f>
        <v/>
      </c>
      <c r="M221" s="7" t="str">
        <f t="shared" si="28"/>
        <v/>
      </c>
      <c r="N221" s="7" t="str">
        <f t="shared" si="29"/>
        <v/>
      </c>
      <c r="O221" s="7" t="str">
        <f t="shared" si="30"/>
        <v/>
      </c>
      <c r="P221" s="7" t="str">
        <f>IF(C221="","",ROUND(IF(K221=L221,0,IF(VLOOKUP($C221&amp;"система теплоснабжения",[1]Лист1!$C$5:$H$9260,6,FALSE)+L221&gt;K221,K221-L221,VLOOKUP($C221&amp;"система теплоснабжения",[1]Лист1!$C$5:$H$9260,6,FALSE))),2))</f>
        <v/>
      </c>
      <c r="Q221" s="8" t="str">
        <f t="shared" si="31"/>
        <v/>
      </c>
      <c r="R221" s="3" t="str">
        <f t="shared" si="32"/>
        <v/>
      </c>
      <c r="S221" s="14"/>
    </row>
    <row r="222" spans="1:19" ht="15.75">
      <c r="A222" s="3" t="str">
        <f t="shared" si="25"/>
        <v/>
      </c>
      <c r="B222" s="3" t="str">
        <f t="shared" ca="1" si="26"/>
        <v/>
      </c>
      <c r="C222" s="4" t="str">
        <f>IF(A222="","",IF((COUNTIF(A$18:A222,"Итог по дому")-$B$14)=0,"",INDEX([1]Лист1!$A$1:$AE$9260,[1]Лист1!B222,6)))</f>
        <v/>
      </c>
      <c r="D222" s="5" t="str">
        <f>IF(A222="","",INDEX([1]Лист1!$A$1:$AE$9260,B222,5))</f>
        <v/>
      </c>
      <c r="E222" s="3" t="str">
        <f>IF(A222="","",VLOOKUP($C222&amp;"лифтовое оборудование",[1]Лист1!$C$5:$H$9260,6,FALSE))</f>
        <v/>
      </c>
      <c r="F222" s="3" t="str">
        <f>IF(A222="","",VLOOKUP($C222&amp;"крыша",[1]Лист1!$C$5:$H$9260,6,FALSE))</f>
        <v/>
      </c>
      <c r="G222" s="3" t="str">
        <f>IF(A222="","",VLOOKUP($C222&amp;"фасад1",[1]Лист1!$C$5:$H$9260,6,FALSE))</f>
        <v/>
      </c>
      <c r="H222" s="3" t="str">
        <f>IF(A222="","",VLOOKUP($C222&amp;"подвал",[1]Лист1!$C$5:$H$9260,6,FALSE))</f>
        <v/>
      </c>
      <c r="I222" s="3" t="str">
        <f>IF(A222="","",VLOOKUP($C222&amp;"лифтовое оборудование1",[1]Лист1!$C$5:$H$9260,6,FALSE))</f>
        <v/>
      </c>
      <c r="J222" s="3" t="str">
        <f t="shared" si="27"/>
        <v/>
      </c>
      <c r="K222" s="6" t="str">
        <f>IF(C222="","",[1]Лист1!D223+[1]Лист1!D221)</f>
        <v/>
      </c>
      <c r="L222" s="7" t="str">
        <f>IF(C222="","",IF(ROUND(VLOOKUP($C222&amp;"система газоснабжения",[1]Лист1!$C$5:$H$9260,6,FALSE),2)&gt;K222,K222,ROUND(VLOOKUP($C222&amp;"система газоснабжения",[1]Лист1!$C$5:$H$9260,6,FALSE),2)))</f>
        <v/>
      </c>
      <c r="M222" s="7" t="str">
        <f t="shared" si="28"/>
        <v/>
      </c>
      <c r="N222" s="7" t="str">
        <f t="shared" si="29"/>
        <v/>
      </c>
      <c r="O222" s="7" t="str">
        <f t="shared" si="30"/>
        <v/>
      </c>
      <c r="P222" s="7" t="str">
        <f>IF(C222="","",ROUND(IF(K222=L222,0,IF(VLOOKUP($C222&amp;"система теплоснабжения",[1]Лист1!$C$5:$H$9260,6,FALSE)+L222&gt;K222,K222-L222,VLOOKUP($C222&amp;"система теплоснабжения",[1]Лист1!$C$5:$H$9260,6,FALSE))),2))</f>
        <v/>
      </c>
      <c r="Q222" s="8" t="str">
        <f t="shared" si="31"/>
        <v/>
      </c>
      <c r="R222" s="3" t="str">
        <f t="shared" si="32"/>
        <v/>
      </c>
      <c r="S222" s="14"/>
    </row>
    <row r="223" spans="1:19" ht="15.75">
      <c r="A223" s="3" t="str">
        <f t="shared" si="25"/>
        <v/>
      </c>
      <c r="B223" s="3" t="str">
        <f t="shared" ca="1" si="26"/>
        <v/>
      </c>
      <c r="C223" s="4" t="str">
        <f>IF(A223="","",IF((COUNTIF(A$18:A223,"Итог по дому")-$B$14)=0,"",INDEX([1]Лист1!$A$1:$AE$9260,[1]Лист1!B223,6)))</f>
        <v/>
      </c>
      <c r="D223" s="5" t="str">
        <f>IF(A223="","",INDEX([1]Лист1!$A$1:$AE$9260,B223,5))</f>
        <v/>
      </c>
      <c r="E223" s="3" t="str">
        <f>IF(A223="","",VLOOKUP($C223&amp;"лифтовое оборудование",[1]Лист1!$C$5:$H$9260,6,FALSE))</f>
        <v/>
      </c>
      <c r="F223" s="3" t="str">
        <f>IF(A223="","",VLOOKUP($C223&amp;"крыша",[1]Лист1!$C$5:$H$9260,6,FALSE))</f>
        <v/>
      </c>
      <c r="G223" s="3" t="str">
        <f>IF(A223="","",VLOOKUP($C223&amp;"фасад1",[1]Лист1!$C$5:$H$9260,6,FALSE))</f>
        <v/>
      </c>
      <c r="H223" s="3" t="str">
        <f>IF(A223="","",VLOOKUP($C223&amp;"подвал",[1]Лист1!$C$5:$H$9260,6,FALSE))</f>
        <v/>
      </c>
      <c r="I223" s="3" t="str">
        <f>IF(A223="","",VLOOKUP($C223&amp;"лифтовое оборудование1",[1]Лист1!$C$5:$H$9260,6,FALSE))</f>
        <v/>
      </c>
      <c r="J223" s="3" t="str">
        <f t="shared" si="27"/>
        <v/>
      </c>
      <c r="K223" s="6" t="str">
        <f>IF(C223="","",[1]Лист1!D224+[1]Лист1!D222)</f>
        <v/>
      </c>
      <c r="L223" s="7" t="str">
        <f>IF(C223="","",IF(ROUND(VLOOKUP($C223&amp;"система газоснабжения",[1]Лист1!$C$5:$H$9260,6,FALSE),2)&gt;K223,K223,ROUND(VLOOKUP($C223&amp;"система газоснабжения",[1]Лист1!$C$5:$H$9260,6,FALSE),2)))</f>
        <v/>
      </c>
      <c r="M223" s="7" t="str">
        <f t="shared" si="28"/>
        <v/>
      </c>
      <c r="N223" s="7" t="str">
        <f t="shared" si="29"/>
        <v/>
      </c>
      <c r="O223" s="7" t="str">
        <f t="shared" si="30"/>
        <v/>
      </c>
      <c r="P223" s="7" t="str">
        <f>IF(C223="","",ROUND(IF(K223=L223,0,IF(VLOOKUP($C223&amp;"система теплоснабжения",[1]Лист1!$C$5:$H$9260,6,FALSE)+L223&gt;K223,K223-L223,VLOOKUP($C223&amp;"система теплоснабжения",[1]Лист1!$C$5:$H$9260,6,FALSE))),2))</f>
        <v/>
      </c>
      <c r="Q223" s="8" t="str">
        <f t="shared" si="31"/>
        <v/>
      </c>
      <c r="R223" s="3" t="str">
        <f t="shared" si="32"/>
        <v/>
      </c>
      <c r="S223" s="14"/>
    </row>
    <row r="224" spans="1:19" ht="15.75">
      <c r="A224" s="3" t="str">
        <f t="shared" si="25"/>
        <v/>
      </c>
      <c r="B224" s="3" t="str">
        <f t="shared" ca="1" si="26"/>
        <v/>
      </c>
      <c r="C224" s="4" t="str">
        <f>IF(A224="","",IF((COUNTIF(A$18:A224,"Итог по дому")-$B$14)=0,"",INDEX([1]Лист1!$A$1:$AE$9260,[1]Лист1!B224,6)))</f>
        <v/>
      </c>
      <c r="D224" s="5" t="str">
        <f>IF(A224="","",INDEX([1]Лист1!$A$1:$AE$9260,B224,5))</f>
        <v/>
      </c>
      <c r="E224" s="3" t="str">
        <f>IF(A224="","",VLOOKUP($C224&amp;"лифтовое оборудование",[1]Лист1!$C$5:$H$9260,6,FALSE))</f>
        <v/>
      </c>
      <c r="F224" s="3" t="str">
        <f>IF(A224="","",VLOOKUP($C224&amp;"крыша",[1]Лист1!$C$5:$H$9260,6,FALSE))</f>
        <v/>
      </c>
      <c r="G224" s="3" t="str">
        <f>IF(A224="","",VLOOKUP($C224&amp;"фасад1",[1]Лист1!$C$5:$H$9260,6,FALSE))</f>
        <v/>
      </c>
      <c r="H224" s="3" t="str">
        <f>IF(A224="","",VLOOKUP($C224&amp;"подвал",[1]Лист1!$C$5:$H$9260,6,FALSE))</f>
        <v/>
      </c>
      <c r="I224" s="3" t="str">
        <f>IF(A224="","",VLOOKUP($C224&amp;"лифтовое оборудование1",[1]Лист1!$C$5:$H$9260,6,FALSE))</f>
        <v/>
      </c>
      <c r="J224" s="3" t="str">
        <f t="shared" si="27"/>
        <v/>
      </c>
      <c r="K224" s="6" t="str">
        <f>IF(C224="","",[1]Лист1!D225+[1]Лист1!D223)</f>
        <v/>
      </c>
      <c r="L224" s="7" t="str">
        <f>IF(C224="","",IF(ROUND(VLOOKUP($C224&amp;"система газоснабжения",[1]Лист1!$C$5:$H$9260,6,FALSE),2)&gt;K224,K224,ROUND(VLOOKUP($C224&amp;"система газоснабжения",[1]Лист1!$C$5:$H$9260,6,FALSE),2)))</f>
        <v/>
      </c>
      <c r="M224" s="7" t="str">
        <f t="shared" si="28"/>
        <v/>
      </c>
      <c r="N224" s="7" t="str">
        <f t="shared" si="29"/>
        <v/>
      </c>
      <c r="O224" s="7" t="str">
        <f t="shared" si="30"/>
        <v/>
      </c>
      <c r="P224" s="7" t="str">
        <f>IF(C224="","",ROUND(IF(K224=L224,0,IF(VLOOKUP($C224&amp;"система теплоснабжения",[1]Лист1!$C$5:$H$9260,6,FALSE)+L224&gt;K224,K224-L224,VLOOKUP($C224&amp;"система теплоснабжения",[1]Лист1!$C$5:$H$9260,6,FALSE))),2))</f>
        <v/>
      </c>
      <c r="Q224" s="8" t="str">
        <f t="shared" si="31"/>
        <v/>
      </c>
      <c r="R224" s="3" t="str">
        <f t="shared" si="32"/>
        <v/>
      </c>
      <c r="S224" s="14"/>
    </row>
    <row r="225" spans="1:19" ht="15.75">
      <c r="A225" s="3" t="str">
        <f t="shared" si="25"/>
        <v/>
      </c>
      <c r="B225" s="3" t="str">
        <f t="shared" ca="1" si="26"/>
        <v/>
      </c>
      <c r="C225" s="4" t="str">
        <f>IF(A225="","",IF((COUNTIF(A$18:A225,"Итог по дому")-$B$14)=0,"",INDEX([1]Лист1!$A$1:$AE$9260,[1]Лист1!B225,6)))</f>
        <v/>
      </c>
      <c r="D225" s="5" t="str">
        <f>IF(A225="","",INDEX([1]Лист1!$A$1:$AE$9260,B225,5))</f>
        <v/>
      </c>
      <c r="E225" s="3" t="str">
        <f>IF(A225="","",VLOOKUP($C225&amp;"лифтовое оборудование",[1]Лист1!$C$5:$H$9260,6,FALSE))</f>
        <v/>
      </c>
      <c r="F225" s="3" t="str">
        <f>IF(A225="","",VLOOKUP($C225&amp;"крыша",[1]Лист1!$C$5:$H$9260,6,FALSE))</f>
        <v/>
      </c>
      <c r="G225" s="3" t="str">
        <f>IF(A225="","",VLOOKUP($C225&amp;"фасад1",[1]Лист1!$C$5:$H$9260,6,FALSE))</f>
        <v/>
      </c>
      <c r="H225" s="3" t="str">
        <f>IF(A225="","",VLOOKUP($C225&amp;"подвал",[1]Лист1!$C$5:$H$9260,6,FALSE))</f>
        <v/>
      </c>
      <c r="I225" s="3" t="str">
        <f>IF(A225="","",VLOOKUP($C225&amp;"лифтовое оборудование1",[1]Лист1!$C$5:$H$9260,6,FALSE))</f>
        <v/>
      </c>
      <c r="J225" s="3" t="str">
        <f t="shared" si="27"/>
        <v/>
      </c>
      <c r="K225" s="6" t="str">
        <f>IF(C225="","",[1]Лист1!D226+[1]Лист1!D224)</f>
        <v/>
      </c>
      <c r="L225" s="7" t="str">
        <f>IF(C225="","",IF(ROUND(VLOOKUP($C225&amp;"система газоснабжения",[1]Лист1!$C$5:$H$9260,6,FALSE),2)&gt;K225,K225,ROUND(VLOOKUP($C225&amp;"система газоснабжения",[1]Лист1!$C$5:$H$9260,6,FALSE),2)))</f>
        <v/>
      </c>
      <c r="M225" s="7" t="str">
        <f t="shared" si="28"/>
        <v/>
      </c>
      <c r="N225" s="7" t="str">
        <f t="shared" si="29"/>
        <v/>
      </c>
      <c r="O225" s="7" t="str">
        <f t="shared" si="30"/>
        <v/>
      </c>
      <c r="P225" s="7" t="str">
        <f>IF(C225="","",ROUND(IF(K225=L225,0,IF(VLOOKUP($C225&amp;"система теплоснабжения",[1]Лист1!$C$5:$H$9260,6,FALSE)+L225&gt;K225,K225-L225,VLOOKUP($C225&amp;"система теплоснабжения",[1]Лист1!$C$5:$H$9260,6,FALSE))),2))</f>
        <v/>
      </c>
      <c r="Q225" s="8" t="str">
        <f t="shared" si="31"/>
        <v/>
      </c>
      <c r="R225" s="3" t="str">
        <f t="shared" si="32"/>
        <v/>
      </c>
      <c r="S225" s="14"/>
    </row>
    <row r="226" spans="1:19" ht="15.75">
      <c r="A226" s="3" t="str">
        <f t="shared" si="25"/>
        <v/>
      </c>
      <c r="B226" s="3" t="str">
        <f t="shared" ca="1" si="26"/>
        <v/>
      </c>
      <c r="C226" s="4" t="str">
        <f>IF(A226="","",IF((COUNTIF(A$18:A226,"Итог по дому")-$B$14)=0,"",INDEX([1]Лист1!$A$1:$AE$9260,[1]Лист1!B226,6)))</f>
        <v/>
      </c>
      <c r="D226" s="5" t="str">
        <f>IF(A226="","",INDEX([1]Лист1!$A$1:$AE$9260,B226,5))</f>
        <v/>
      </c>
      <c r="E226" s="3" t="str">
        <f>IF(A226="","",VLOOKUP($C226&amp;"лифтовое оборудование",[1]Лист1!$C$5:$H$9260,6,FALSE))</f>
        <v/>
      </c>
      <c r="F226" s="3" t="str">
        <f>IF(A226="","",VLOOKUP($C226&amp;"крыша",[1]Лист1!$C$5:$H$9260,6,FALSE))</f>
        <v/>
      </c>
      <c r="G226" s="3" t="str">
        <f>IF(A226="","",VLOOKUP($C226&amp;"фасад1",[1]Лист1!$C$5:$H$9260,6,FALSE))</f>
        <v/>
      </c>
      <c r="H226" s="3" t="str">
        <f>IF(A226="","",VLOOKUP($C226&amp;"подвал",[1]Лист1!$C$5:$H$9260,6,FALSE))</f>
        <v/>
      </c>
      <c r="I226" s="3" t="str">
        <f>IF(A226="","",VLOOKUP($C226&amp;"лифтовое оборудование1",[1]Лист1!$C$5:$H$9260,6,FALSE))</f>
        <v/>
      </c>
      <c r="J226" s="3" t="str">
        <f t="shared" si="27"/>
        <v/>
      </c>
      <c r="K226" s="6" t="str">
        <f>IF(C226="","",[1]Лист1!D227+[1]Лист1!D225)</f>
        <v/>
      </c>
      <c r="L226" s="7" t="str">
        <f>IF(C226="","",IF(ROUND(VLOOKUP($C226&amp;"система газоснабжения",[1]Лист1!$C$5:$H$9260,6,FALSE),2)&gt;K226,K226,ROUND(VLOOKUP($C226&amp;"система газоснабжения",[1]Лист1!$C$5:$H$9260,6,FALSE),2)))</f>
        <v/>
      </c>
      <c r="M226" s="7" t="str">
        <f t="shared" si="28"/>
        <v/>
      </c>
      <c r="N226" s="7" t="str">
        <f t="shared" si="29"/>
        <v/>
      </c>
      <c r="O226" s="7" t="str">
        <f t="shared" si="30"/>
        <v/>
      </c>
      <c r="P226" s="7" t="str">
        <f>IF(C226="","",ROUND(IF(K226=L226,0,IF(VLOOKUP($C226&amp;"система теплоснабжения",[1]Лист1!$C$5:$H$9260,6,FALSE)+L226&gt;K226,K226-L226,VLOOKUP($C226&amp;"система теплоснабжения",[1]Лист1!$C$5:$H$9260,6,FALSE))),2))</f>
        <v/>
      </c>
      <c r="Q226" s="8" t="str">
        <f t="shared" si="31"/>
        <v/>
      </c>
      <c r="R226" s="3" t="str">
        <f t="shared" si="32"/>
        <v/>
      </c>
      <c r="S226" s="14"/>
    </row>
    <row r="227" spans="1:19" ht="15.75">
      <c r="A227" s="3" t="str">
        <f t="shared" si="25"/>
        <v/>
      </c>
      <c r="B227" s="3" t="str">
        <f t="shared" ca="1" si="26"/>
        <v/>
      </c>
      <c r="C227" s="4" t="str">
        <f>IF(A227="","",IF((COUNTIF(A$18:A227,"Итог по дому")-$B$14)=0,"",INDEX([1]Лист1!$A$1:$AE$9260,[1]Лист1!B227,6)))</f>
        <v/>
      </c>
      <c r="D227" s="5" t="str">
        <f>IF(A227="","",INDEX([1]Лист1!$A$1:$AE$9260,B227,5))</f>
        <v/>
      </c>
      <c r="E227" s="3" t="str">
        <f>IF(A227="","",VLOOKUP($C227&amp;"лифтовое оборудование",[1]Лист1!$C$5:$H$9260,6,FALSE))</f>
        <v/>
      </c>
      <c r="F227" s="3" t="str">
        <f>IF(A227="","",VLOOKUP($C227&amp;"крыша",[1]Лист1!$C$5:$H$9260,6,FALSE))</f>
        <v/>
      </c>
      <c r="G227" s="3" t="str">
        <f>IF(A227="","",VLOOKUP($C227&amp;"фасад1",[1]Лист1!$C$5:$H$9260,6,FALSE))</f>
        <v/>
      </c>
      <c r="H227" s="3" t="str">
        <f>IF(A227="","",VLOOKUP($C227&amp;"подвал",[1]Лист1!$C$5:$H$9260,6,FALSE))</f>
        <v/>
      </c>
      <c r="I227" s="3" t="str">
        <f>IF(A227="","",VLOOKUP($C227&amp;"лифтовое оборудование1",[1]Лист1!$C$5:$H$9260,6,FALSE))</f>
        <v/>
      </c>
      <c r="J227" s="3" t="str">
        <f t="shared" si="27"/>
        <v/>
      </c>
      <c r="K227" s="6" t="str">
        <f>IF(C227="","",[1]Лист1!D228+[1]Лист1!D226)</f>
        <v/>
      </c>
      <c r="L227" s="7" t="str">
        <f>IF(C227="","",IF(ROUND(VLOOKUP($C227&amp;"система газоснабжения",[1]Лист1!$C$5:$H$9260,6,FALSE),2)&gt;K227,K227,ROUND(VLOOKUP($C227&amp;"система газоснабжения",[1]Лист1!$C$5:$H$9260,6,FALSE),2)))</f>
        <v/>
      </c>
      <c r="M227" s="7" t="str">
        <f t="shared" si="28"/>
        <v/>
      </c>
      <c r="N227" s="7" t="str">
        <f t="shared" si="29"/>
        <v/>
      </c>
      <c r="O227" s="7" t="str">
        <f t="shared" si="30"/>
        <v/>
      </c>
      <c r="P227" s="7" t="str">
        <f>IF(C227="","",ROUND(IF(K227=L227,0,IF(VLOOKUP($C227&amp;"система теплоснабжения",[1]Лист1!$C$5:$H$9260,6,FALSE)+L227&gt;K227,K227-L227,VLOOKUP($C227&amp;"система теплоснабжения",[1]Лист1!$C$5:$H$9260,6,FALSE))),2))</f>
        <v/>
      </c>
      <c r="Q227" s="8" t="str">
        <f t="shared" si="31"/>
        <v/>
      </c>
      <c r="R227" s="3" t="str">
        <f t="shared" si="32"/>
        <v/>
      </c>
      <c r="S227" s="14"/>
    </row>
    <row r="228" spans="1:19" ht="15.75">
      <c r="A228" s="3" t="str">
        <f t="shared" si="25"/>
        <v/>
      </c>
      <c r="B228" s="3" t="str">
        <f t="shared" ca="1" si="26"/>
        <v/>
      </c>
      <c r="C228" s="4" t="str">
        <f>IF(A228="","",IF((COUNTIF(A$18:A228,"Итог по дому")-$B$14)=0,"",INDEX([1]Лист1!$A$1:$AE$9260,[1]Лист1!B228,6)))</f>
        <v/>
      </c>
      <c r="D228" s="5" t="str">
        <f>IF(A228="","",INDEX([1]Лист1!$A$1:$AE$9260,B228,5))</f>
        <v/>
      </c>
      <c r="E228" s="3" t="str">
        <f>IF(A228="","",VLOOKUP($C228&amp;"лифтовое оборудование",[1]Лист1!$C$5:$H$9260,6,FALSE))</f>
        <v/>
      </c>
      <c r="F228" s="3" t="str">
        <f>IF(A228="","",VLOOKUP($C228&amp;"крыша",[1]Лист1!$C$5:$H$9260,6,FALSE))</f>
        <v/>
      </c>
      <c r="G228" s="3" t="str">
        <f>IF(A228="","",VLOOKUP($C228&amp;"фасад1",[1]Лист1!$C$5:$H$9260,6,FALSE))</f>
        <v/>
      </c>
      <c r="H228" s="3" t="str">
        <f>IF(A228="","",VLOOKUP($C228&amp;"подвал",[1]Лист1!$C$5:$H$9260,6,FALSE))</f>
        <v/>
      </c>
      <c r="I228" s="3" t="str">
        <f>IF(A228="","",VLOOKUP($C228&amp;"лифтовое оборудование1",[1]Лист1!$C$5:$H$9260,6,FALSE))</f>
        <v/>
      </c>
      <c r="J228" s="3" t="str">
        <f t="shared" si="27"/>
        <v/>
      </c>
      <c r="K228" s="6" t="str">
        <f>IF(C228="","",[1]Лист1!D229+[1]Лист1!D227)</f>
        <v/>
      </c>
      <c r="L228" s="7" t="str">
        <f>IF(C228="","",IF(ROUND(VLOOKUP($C228&amp;"система газоснабжения",[1]Лист1!$C$5:$H$9260,6,FALSE),2)&gt;K228,K228,ROUND(VLOOKUP($C228&amp;"система газоснабжения",[1]Лист1!$C$5:$H$9260,6,FALSE),2)))</f>
        <v/>
      </c>
      <c r="M228" s="7" t="str">
        <f t="shared" si="28"/>
        <v/>
      </c>
      <c r="N228" s="7" t="str">
        <f t="shared" si="29"/>
        <v/>
      </c>
      <c r="O228" s="7" t="str">
        <f t="shared" si="30"/>
        <v/>
      </c>
      <c r="P228" s="7" t="str">
        <f>IF(C228="","",ROUND(IF(K228=L228,0,IF(VLOOKUP($C228&amp;"система теплоснабжения",[1]Лист1!$C$5:$H$9260,6,FALSE)+L228&gt;K228,K228-L228,VLOOKUP($C228&amp;"система теплоснабжения",[1]Лист1!$C$5:$H$9260,6,FALSE))),2))</f>
        <v/>
      </c>
      <c r="Q228" s="8" t="str">
        <f t="shared" si="31"/>
        <v/>
      </c>
      <c r="R228" s="3" t="str">
        <f t="shared" si="32"/>
        <v/>
      </c>
      <c r="S228" s="14"/>
    </row>
    <row r="229" spans="1:19" ht="15.75">
      <c r="A229" s="3" t="str">
        <f t="shared" si="25"/>
        <v/>
      </c>
      <c r="B229" s="3" t="str">
        <f t="shared" ca="1" si="26"/>
        <v/>
      </c>
      <c r="C229" s="4" t="str">
        <f>IF(A229="","",IF((COUNTIF(A$18:A229,"Итог по дому")-$B$14)=0,"",INDEX([1]Лист1!$A$1:$AE$9260,[1]Лист1!B229,6)))</f>
        <v/>
      </c>
      <c r="D229" s="5" t="str">
        <f>IF(A229="","",INDEX([1]Лист1!$A$1:$AE$9260,B229,5))</f>
        <v/>
      </c>
      <c r="E229" s="3" t="str">
        <f>IF(A229="","",VLOOKUP($C229&amp;"лифтовое оборудование",[1]Лист1!$C$5:$H$9260,6,FALSE))</f>
        <v/>
      </c>
      <c r="F229" s="3" t="str">
        <f>IF(A229="","",VLOOKUP($C229&amp;"крыша",[1]Лист1!$C$5:$H$9260,6,FALSE))</f>
        <v/>
      </c>
      <c r="G229" s="3" t="str">
        <f>IF(A229="","",VLOOKUP($C229&amp;"фасад1",[1]Лист1!$C$5:$H$9260,6,FALSE))</f>
        <v/>
      </c>
      <c r="H229" s="3" t="str">
        <f>IF(A229="","",VLOOKUP($C229&amp;"подвал",[1]Лист1!$C$5:$H$9260,6,FALSE))</f>
        <v/>
      </c>
      <c r="I229" s="3" t="str">
        <f>IF(A229="","",VLOOKUP($C229&amp;"лифтовое оборудование1",[1]Лист1!$C$5:$H$9260,6,FALSE))</f>
        <v/>
      </c>
      <c r="J229" s="3" t="str">
        <f t="shared" si="27"/>
        <v/>
      </c>
      <c r="K229" s="6" t="str">
        <f>IF(C229="","",[1]Лист1!D230+[1]Лист1!D228)</f>
        <v/>
      </c>
      <c r="L229" s="7" t="str">
        <f>IF(C229="","",IF(ROUND(VLOOKUP($C229&amp;"система газоснабжения",[1]Лист1!$C$5:$H$9260,6,FALSE),2)&gt;K229,K229,ROUND(VLOOKUP($C229&amp;"система газоснабжения",[1]Лист1!$C$5:$H$9260,6,FALSE),2)))</f>
        <v/>
      </c>
      <c r="M229" s="7" t="str">
        <f t="shared" si="28"/>
        <v/>
      </c>
      <c r="N229" s="7" t="str">
        <f t="shared" si="29"/>
        <v/>
      </c>
      <c r="O229" s="7" t="str">
        <f t="shared" si="30"/>
        <v/>
      </c>
      <c r="P229" s="7" t="str">
        <f>IF(C229="","",ROUND(IF(K229=L229,0,IF(VLOOKUP($C229&amp;"система теплоснабжения",[1]Лист1!$C$5:$H$9260,6,FALSE)+L229&gt;K229,K229-L229,VLOOKUP($C229&amp;"система теплоснабжения",[1]Лист1!$C$5:$H$9260,6,FALSE))),2))</f>
        <v/>
      </c>
      <c r="Q229" s="8" t="str">
        <f t="shared" si="31"/>
        <v/>
      </c>
      <c r="R229" s="3" t="str">
        <f t="shared" si="32"/>
        <v/>
      </c>
      <c r="S229" s="14"/>
    </row>
    <row r="230" spans="1:19" ht="15.75">
      <c r="A230" s="3" t="str">
        <f t="shared" si="25"/>
        <v/>
      </c>
      <c r="B230" s="3" t="str">
        <f t="shared" ca="1" si="26"/>
        <v/>
      </c>
      <c r="C230" s="4" t="str">
        <f>IF(A230="","",IF((COUNTIF(A$18:A230,"Итог по дому")-$B$14)=0,"",INDEX([1]Лист1!$A$1:$AE$9260,[1]Лист1!B230,6)))</f>
        <v/>
      </c>
      <c r="D230" s="5" t="str">
        <f>IF(A230="","",INDEX([1]Лист1!$A$1:$AE$9260,B230,5))</f>
        <v/>
      </c>
      <c r="E230" s="3" t="str">
        <f>IF(A230="","",VLOOKUP($C230&amp;"лифтовое оборудование",[1]Лист1!$C$5:$H$9260,6,FALSE))</f>
        <v/>
      </c>
      <c r="F230" s="3" t="str">
        <f>IF(A230="","",VLOOKUP($C230&amp;"крыша",[1]Лист1!$C$5:$H$9260,6,FALSE))</f>
        <v/>
      </c>
      <c r="G230" s="3" t="str">
        <f>IF(A230="","",VLOOKUP($C230&amp;"фасад1",[1]Лист1!$C$5:$H$9260,6,FALSE))</f>
        <v/>
      </c>
      <c r="H230" s="3" t="str">
        <f>IF(A230="","",VLOOKUP($C230&amp;"подвал",[1]Лист1!$C$5:$H$9260,6,FALSE))</f>
        <v/>
      </c>
      <c r="I230" s="3" t="str">
        <f>IF(A230="","",VLOOKUP($C230&amp;"лифтовое оборудование1",[1]Лист1!$C$5:$H$9260,6,FALSE))</f>
        <v/>
      </c>
      <c r="J230" s="3" t="str">
        <f t="shared" si="27"/>
        <v/>
      </c>
      <c r="K230" s="6" t="str">
        <f>IF(C230="","",[1]Лист1!D231+[1]Лист1!D229)</f>
        <v/>
      </c>
      <c r="L230" s="7" t="str">
        <f>IF(C230="","",IF(ROUND(VLOOKUP($C230&amp;"система газоснабжения",[1]Лист1!$C$5:$H$9260,6,FALSE),2)&gt;K230,K230,ROUND(VLOOKUP($C230&amp;"система газоснабжения",[1]Лист1!$C$5:$H$9260,6,FALSE),2)))</f>
        <v/>
      </c>
      <c r="M230" s="7" t="str">
        <f t="shared" si="28"/>
        <v/>
      </c>
      <c r="N230" s="7" t="str">
        <f t="shared" si="29"/>
        <v/>
      </c>
      <c r="O230" s="7" t="str">
        <f t="shared" si="30"/>
        <v/>
      </c>
      <c r="P230" s="7" t="str">
        <f>IF(C230="","",ROUND(IF(K230=L230,0,IF(VLOOKUP($C230&amp;"система теплоснабжения",[1]Лист1!$C$5:$H$9260,6,FALSE)+L230&gt;K230,K230-L230,VLOOKUP($C230&amp;"система теплоснабжения",[1]Лист1!$C$5:$H$9260,6,FALSE))),2))</f>
        <v/>
      </c>
      <c r="Q230" s="8" t="str">
        <f t="shared" si="31"/>
        <v/>
      </c>
      <c r="R230" s="3" t="str">
        <f t="shared" si="32"/>
        <v/>
      </c>
      <c r="S230" s="14"/>
    </row>
    <row r="231" spans="1:19" ht="15.75">
      <c r="A231" s="3" t="str">
        <f t="shared" si="25"/>
        <v/>
      </c>
      <c r="B231" s="3" t="str">
        <f t="shared" ca="1" si="26"/>
        <v/>
      </c>
      <c r="C231" s="4" t="str">
        <f>IF(A231="","",IF((COUNTIF(A$18:A231,"Итог по дому")-$B$14)=0,"",INDEX([1]Лист1!$A$1:$AE$9260,[1]Лист1!B231,6)))</f>
        <v/>
      </c>
      <c r="D231" s="5" t="str">
        <f>IF(A231="","",INDEX([1]Лист1!$A$1:$AE$9260,B231,5))</f>
        <v/>
      </c>
      <c r="E231" s="3" t="str">
        <f>IF(A231="","",VLOOKUP($C231&amp;"лифтовое оборудование",[1]Лист1!$C$5:$H$9260,6,FALSE))</f>
        <v/>
      </c>
      <c r="F231" s="3" t="str">
        <f>IF(A231="","",VLOOKUP($C231&amp;"крыша",[1]Лист1!$C$5:$H$9260,6,FALSE))</f>
        <v/>
      </c>
      <c r="G231" s="3" t="str">
        <f>IF(A231="","",VLOOKUP($C231&amp;"фасад1",[1]Лист1!$C$5:$H$9260,6,FALSE))</f>
        <v/>
      </c>
      <c r="H231" s="3" t="str">
        <f>IF(A231="","",VLOOKUP($C231&amp;"подвал",[1]Лист1!$C$5:$H$9260,6,FALSE))</f>
        <v/>
      </c>
      <c r="I231" s="3" t="str">
        <f>IF(A231="","",VLOOKUP($C231&amp;"лифтовое оборудование1",[1]Лист1!$C$5:$H$9260,6,FALSE))</f>
        <v/>
      </c>
      <c r="J231" s="3" t="str">
        <f t="shared" si="27"/>
        <v/>
      </c>
      <c r="K231" s="6" t="str">
        <f>IF(C231="","",[1]Лист1!D232+[1]Лист1!D230)</f>
        <v/>
      </c>
      <c r="L231" s="7" t="str">
        <f>IF(C231="","",IF(ROUND(VLOOKUP($C231&amp;"система газоснабжения",[1]Лист1!$C$5:$H$9260,6,FALSE),2)&gt;K231,K231,ROUND(VLOOKUP($C231&amp;"система газоснабжения",[1]Лист1!$C$5:$H$9260,6,FALSE),2)))</f>
        <v/>
      </c>
      <c r="M231" s="7" t="str">
        <f t="shared" si="28"/>
        <v/>
      </c>
      <c r="N231" s="7" t="str">
        <f t="shared" si="29"/>
        <v/>
      </c>
      <c r="O231" s="7" t="str">
        <f t="shared" si="30"/>
        <v/>
      </c>
      <c r="P231" s="7" t="str">
        <f>IF(C231="","",ROUND(IF(K231=L231,0,IF(VLOOKUP($C231&amp;"система теплоснабжения",[1]Лист1!$C$5:$H$9260,6,FALSE)+L231&gt;K231,K231-L231,VLOOKUP($C231&amp;"система теплоснабжения",[1]Лист1!$C$5:$H$9260,6,FALSE))),2))</f>
        <v/>
      </c>
      <c r="Q231" s="8" t="str">
        <f t="shared" si="31"/>
        <v/>
      </c>
      <c r="R231" s="3" t="str">
        <f t="shared" si="32"/>
        <v/>
      </c>
      <c r="S231" s="14"/>
    </row>
    <row r="232" spans="1:19" ht="15.75">
      <c r="A232" s="3" t="str">
        <f t="shared" si="25"/>
        <v/>
      </c>
      <c r="B232" s="3" t="str">
        <f t="shared" ca="1" si="26"/>
        <v/>
      </c>
      <c r="C232" s="4" t="str">
        <f>IF(A232="","",IF((COUNTIF(A$18:A232,"Итог по дому")-$B$14)=0,"",INDEX([1]Лист1!$A$1:$AE$9260,[1]Лист1!B232,6)))</f>
        <v/>
      </c>
      <c r="D232" s="5" t="str">
        <f>IF(A232="","",INDEX([1]Лист1!$A$1:$AE$9260,B232,5))</f>
        <v/>
      </c>
      <c r="E232" s="3" t="str">
        <f>IF(A232="","",VLOOKUP($C232&amp;"лифтовое оборудование",[1]Лист1!$C$5:$H$9260,6,FALSE))</f>
        <v/>
      </c>
      <c r="F232" s="3" t="str">
        <f>IF(A232="","",VLOOKUP($C232&amp;"крыша",[1]Лист1!$C$5:$H$9260,6,FALSE))</f>
        <v/>
      </c>
      <c r="G232" s="3" t="str">
        <f>IF(A232="","",VLOOKUP($C232&amp;"фасад1",[1]Лист1!$C$5:$H$9260,6,FALSE))</f>
        <v/>
      </c>
      <c r="H232" s="3" t="str">
        <f>IF(A232="","",VLOOKUP($C232&amp;"подвал",[1]Лист1!$C$5:$H$9260,6,FALSE))</f>
        <v/>
      </c>
      <c r="I232" s="3" t="str">
        <f>IF(A232="","",VLOOKUP($C232&amp;"лифтовое оборудование1",[1]Лист1!$C$5:$H$9260,6,FALSE))</f>
        <v/>
      </c>
      <c r="J232" s="3" t="str">
        <f t="shared" si="27"/>
        <v/>
      </c>
      <c r="K232" s="6" t="str">
        <f>IF(C232="","",[1]Лист1!D233+[1]Лист1!D231)</f>
        <v/>
      </c>
      <c r="L232" s="7" t="str">
        <f>IF(C232="","",IF(ROUND(VLOOKUP($C232&amp;"система газоснабжения",[1]Лист1!$C$5:$H$9260,6,FALSE),2)&gt;K232,K232,ROUND(VLOOKUP($C232&amp;"система газоснабжения",[1]Лист1!$C$5:$H$9260,6,FALSE),2)))</f>
        <v/>
      </c>
      <c r="M232" s="7" t="str">
        <f t="shared" si="28"/>
        <v/>
      </c>
      <c r="N232" s="7" t="str">
        <f t="shared" si="29"/>
        <v/>
      </c>
      <c r="O232" s="7" t="str">
        <f t="shared" si="30"/>
        <v/>
      </c>
      <c r="P232" s="7" t="str">
        <f>IF(C232="","",ROUND(IF(K232=L232,0,IF(VLOOKUP($C232&amp;"система теплоснабжения",[1]Лист1!$C$5:$H$9260,6,FALSE)+L232&gt;K232,K232-L232,VLOOKUP($C232&amp;"система теплоснабжения",[1]Лист1!$C$5:$H$9260,6,FALSE))),2))</f>
        <v/>
      </c>
      <c r="Q232" s="8" t="str">
        <f t="shared" si="31"/>
        <v/>
      </c>
      <c r="R232" s="3" t="str">
        <f t="shared" si="32"/>
        <v/>
      </c>
      <c r="S232" s="14"/>
    </row>
    <row r="233" spans="1:19" ht="15.75">
      <c r="A233" s="3" t="str">
        <f t="shared" si="25"/>
        <v/>
      </c>
      <c r="B233" s="3" t="str">
        <f t="shared" ca="1" si="26"/>
        <v/>
      </c>
      <c r="C233" s="4" t="str">
        <f>IF(A233="","",IF((COUNTIF(A$18:A233,"Итог по дому")-$B$14)=0,"",INDEX([1]Лист1!$A$1:$AE$9260,[1]Лист1!B233,6)))</f>
        <v/>
      </c>
      <c r="D233" s="5" t="str">
        <f>IF(A233="","",INDEX([1]Лист1!$A$1:$AE$9260,B233,5))</f>
        <v/>
      </c>
      <c r="E233" s="3" t="str">
        <f>IF(A233="","",VLOOKUP($C233&amp;"лифтовое оборудование",[1]Лист1!$C$5:$H$9260,6,FALSE))</f>
        <v/>
      </c>
      <c r="F233" s="3" t="str">
        <f>IF(A233="","",VLOOKUP($C233&amp;"крыша",[1]Лист1!$C$5:$H$9260,6,FALSE))</f>
        <v/>
      </c>
      <c r="G233" s="3" t="str">
        <f>IF(A233="","",VLOOKUP($C233&amp;"фасад1",[1]Лист1!$C$5:$H$9260,6,FALSE))</f>
        <v/>
      </c>
      <c r="H233" s="3" t="str">
        <f>IF(A233="","",VLOOKUP($C233&amp;"подвал",[1]Лист1!$C$5:$H$9260,6,FALSE))</f>
        <v/>
      </c>
      <c r="I233" s="3" t="str">
        <f>IF(A233="","",VLOOKUP($C233&amp;"лифтовое оборудование1",[1]Лист1!$C$5:$H$9260,6,FALSE))</f>
        <v/>
      </c>
      <c r="J233" s="3" t="str">
        <f t="shared" si="27"/>
        <v/>
      </c>
      <c r="K233" s="6" t="str">
        <f>IF(C233="","",[1]Лист1!D234+[1]Лист1!D232)</f>
        <v/>
      </c>
      <c r="L233" s="7" t="str">
        <f>IF(C233="","",IF(ROUND(VLOOKUP($C233&amp;"система газоснабжения",[1]Лист1!$C$5:$H$9260,6,FALSE),2)&gt;K233,K233,ROUND(VLOOKUP($C233&amp;"система газоснабжения",[1]Лист1!$C$5:$H$9260,6,FALSE),2)))</f>
        <v/>
      </c>
      <c r="M233" s="7" t="str">
        <f t="shared" si="28"/>
        <v/>
      </c>
      <c r="N233" s="7" t="str">
        <f t="shared" si="29"/>
        <v/>
      </c>
      <c r="O233" s="7" t="str">
        <f t="shared" si="30"/>
        <v/>
      </c>
      <c r="P233" s="7" t="str">
        <f>IF(C233="","",ROUND(IF(K233=L233,0,IF(VLOOKUP($C233&amp;"система теплоснабжения",[1]Лист1!$C$5:$H$9260,6,FALSE)+L233&gt;K233,K233-L233,VLOOKUP($C233&amp;"система теплоснабжения",[1]Лист1!$C$5:$H$9260,6,FALSE))),2))</f>
        <v/>
      </c>
      <c r="Q233" s="8" t="str">
        <f t="shared" si="31"/>
        <v/>
      </c>
      <c r="R233" s="3" t="str">
        <f t="shared" si="32"/>
        <v/>
      </c>
      <c r="S233" s="14"/>
    </row>
    <row r="234" spans="1:19" ht="15.75">
      <c r="A234" s="3" t="str">
        <f t="shared" si="25"/>
        <v/>
      </c>
      <c r="B234" s="3" t="str">
        <f t="shared" ca="1" si="26"/>
        <v/>
      </c>
      <c r="C234" s="4" t="str">
        <f>IF(A234="","",IF((COUNTIF(A$18:A234,"Итог по дому")-$B$14)=0,"",INDEX([1]Лист1!$A$1:$AE$9260,[1]Лист1!B234,6)))</f>
        <v/>
      </c>
      <c r="D234" s="5" t="str">
        <f>IF(A234="","",INDEX([1]Лист1!$A$1:$AE$9260,B234,5))</f>
        <v/>
      </c>
      <c r="E234" s="3" t="str">
        <f>IF(A234="","",VLOOKUP($C234&amp;"лифтовое оборудование",[1]Лист1!$C$5:$H$9260,6,FALSE))</f>
        <v/>
      </c>
      <c r="F234" s="3" t="str">
        <f>IF(A234="","",VLOOKUP($C234&amp;"крыша",[1]Лист1!$C$5:$H$9260,6,FALSE))</f>
        <v/>
      </c>
      <c r="G234" s="3" t="str">
        <f>IF(A234="","",VLOOKUP($C234&amp;"фасад1",[1]Лист1!$C$5:$H$9260,6,FALSE))</f>
        <v/>
      </c>
      <c r="H234" s="3" t="str">
        <f>IF(A234="","",VLOOKUP($C234&amp;"подвал",[1]Лист1!$C$5:$H$9260,6,FALSE))</f>
        <v/>
      </c>
      <c r="I234" s="3" t="str">
        <f>IF(A234="","",VLOOKUP($C234&amp;"лифтовое оборудование1",[1]Лист1!$C$5:$H$9260,6,FALSE))</f>
        <v/>
      </c>
      <c r="J234" s="3" t="str">
        <f t="shared" si="27"/>
        <v/>
      </c>
      <c r="K234" s="6" t="str">
        <f>IF(C234="","",[1]Лист1!D235+[1]Лист1!D233)</f>
        <v/>
      </c>
      <c r="L234" s="7" t="str">
        <f>IF(C234="","",IF(ROUND(VLOOKUP($C234&amp;"система газоснабжения",[1]Лист1!$C$5:$H$9260,6,FALSE),2)&gt;K234,K234,ROUND(VLOOKUP($C234&amp;"система газоснабжения",[1]Лист1!$C$5:$H$9260,6,FALSE),2)))</f>
        <v/>
      </c>
      <c r="M234" s="7" t="str">
        <f t="shared" si="28"/>
        <v/>
      </c>
      <c r="N234" s="7" t="str">
        <f t="shared" si="29"/>
        <v/>
      </c>
      <c r="O234" s="7" t="str">
        <f t="shared" si="30"/>
        <v/>
      </c>
      <c r="P234" s="7" t="str">
        <f>IF(C234="","",ROUND(IF(K234=L234,0,IF(VLOOKUP($C234&amp;"система теплоснабжения",[1]Лист1!$C$5:$H$9260,6,FALSE)+L234&gt;K234,K234-L234,VLOOKUP($C234&amp;"система теплоснабжения",[1]Лист1!$C$5:$H$9260,6,FALSE))),2))</f>
        <v/>
      </c>
      <c r="Q234" s="8" t="str">
        <f t="shared" si="31"/>
        <v/>
      </c>
      <c r="R234" s="3" t="str">
        <f t="shared" si="32"/>
        <v/>
      </c>
      <c r="S234" s="14"/>
    </row>
    <row r="235" spans="1:19" ht="15.75">
      <c r="A235" s="3" t="str">
        <f t="shared" si="25"/>
        <v/>
      </c>
      <c r="B235" s="3" t="str">
        <f t="shared" ca="1" si="26"/>
        <v/>
      </c>
      <c r="C235" s="4" t="str">
        <f>IF(A235="","",IF((COUNTIF(A$18:A235,"Итог по дому")-$B$14)=0,"",INDEX([1]Лист1!$A$1:$AE$9260,[1]Лист1!B235,6)))</f>
        <v/>
      </c>
      <c r="D235" s="5" t="str">
        <f>IF(A235="","",INDEX([1]Лист1!$A$1:$AE$9260,B235,5))</f>
        <v/>
      </c>
      <c r="E235" s="3" t="str">
        <f>IF(A235="","",VLOOKUP($C235&amp;"лифтовое оборудование",[1]Лист1!$C$5:$H$9260,6,FALSE))</f>
        <v/>
      </c>
      <c r="F235" s="3" t="str">
        <f>IF(A235="","",VLOOKUP($C235&amp;"крыша",[1]Лист1!$C$5:$H$9260,6,FALSE))</f>
        <v/>
      </c>
      <c r="G235" s="3" t="str">
        <f>IF(A235="","",VLOOKUP($C235&amp;"фасад1",[1]Лист1!$C$5:$H$9260,6,FALSE))</f>
        <v/>
      </c>
      <c r="H235" s="3" t="str">
        <f>IF(A235="","",VLOOKUP($C235&amp;"подвал",[1]Лист1!$C$5:$H$9260,6,FALSE))</f>
        <v/>
      </c>
      <c r="I235" s="3" t="str">
        <f>IF(A235="","",VLOOKUP($C235&amp;"лифтовое оборудование1",[1]Лист1!$C$5:$H$9260,6,FALSE))</f>
        <v/>
      </c>
      <c r="J235" s="3" t="str">
        <f t="shared" si="27"/>
        <v/>
      </c>
      <c r="K235" s="6" t="str">
        <f>IF(C235="","",[1]Лист1!D236+[1]Лист1!D234)</f>
        <v/>
      </c>
      <c r="L235" s="7" t="str">
        <f>IF(C235="","",IF(ROUND(VLOOKUP($C235&amp;"система газоснабжения",[1]Лист1!$C$5:$H$9260,6,FALSE),2)&gt;K235,K235,ROUND(VLOOKUP($C235&amp;"система газоснабжения",[1]Лист1!$C$5:$H$9260,6,FALSE),2)))</f>
        <v/>
      </c>
      <c r="M235" s="7" t="str">
        <f t="shared" si="28"/>
        <v/>
      </c>
      <c r="N235" s="7" t="str">
        <f t="shared" si="29"/>
        <v/>
      </c>
      <c r="O235" s="7" t="str">
        <f t="shared" si="30"/>
        <v/>
      </c>
      <c r="P235" s="7" t="str">
        <f>IF(C235="","",ROUND(IF(K235=L235,0,IF(VLOOKUP($C235&amp;"система теплоснабжения",[1]Лист1!$C$5:$H$9260,6,FALSE)+L235&gt;K235,K235-L235,VLOOKUP($C235&amp;"система теплоснабжения",[1]Лист1!$C$5:$H$9260,6,FALSE))),2))</f>
        <v/>
      </c>
      <c r="Q235" s="8" t="str">
        <f t="shared" si="31"/>
        <v/>
      </c>
      <c r="R235" s="3" t="str">
        <f t="shared" si="32"/>
        <v/>
      </c>
      <c r="S235" s="14"/>
    </row>
    <row r="236" spans="1:19" ht="15.75">
      <c r="A236" s="3" t="str">
        <f t="shared" si="25"/>
        <v/>
      </c>
      <c r="B236" s="3" t="str">
        <f t="shared" ca="1" si="26"/>
        <v/>
      </c>
      <c r="C236" s="4" t="str">
        <f>IF(A236="","",IF((COUNTIF(A$18:A236,"Итог по дому")-$B$14)=0,"",INDEX([1]Лист1!$A$1:$AE$9260,[1]Лист1!B236,6)))</f>
        <v/>
      </c>
      <c r="D236" s="5" t="str">
        <f>IF(A236="","",INDEX([1]Лист1!$A$1:$AE$9260,B236,5))</f>
        <v/>
      </c>
      <c r="E236" s="3" t="str">
        <f>IF(A236="","",VLOOKUP($C236&amp;"лифтовое оборудование",[1]Лист1!$C$5:$H$9260,6,FALSE))</f>
        <v/>
      </c>
      <c r="F236" s="3" t="str">
        <f>IF(A236="","",VLOOKUP($C236&amp;"крыша",[1]Лист1!$C$5:$H$9260,6,FALSE))</f>
        <v/>
      </c>
      <c r="G236" s="3" t="str">
        <f>IF(A236="","",VLOOKUP($C236&amp;"фасад1",[1]Лист1!$C$5:$H$9260,6,FALSE))</f>
        <v/>
      </c>
      <c r="H236" s="3" t="str">
        <f>IF(A236="","",VLOOKUP($C236&amp;"подвал",[1]Лист1!$C$5:$H$9260,6,FALSE))</f>
        <v/>
      </c>
      <c r="I236" s="3" t="str">
        <f>IF(A236="","",VLOOKUP($C236&amp;"лифтовое оборудование1",[1]Лист1!$C$5:$H$9260,6,FALSE))</f>
        <v/>
      </c>
      <c r="J236" s="3" t="str">
        <f t="shared" si="27"/>
        <v/>
      </c>
      <c r="K236" s="6" t="str">
        <f>IF(C236="","",[1]Лист1!D237+[1]Лист1!D235)</f>
        <v/>
      </c>
      <c r="L236" s="7" t="str">
        <f>IF(C236="","",IF(ROUND(VLOOKUP($C236&amp;"система газоснабжения",[1]Лист1!$C$5:$H$9260,6,FALSE),2)&gt;K236,K236,ROUND(VLOOKUP($C236&amp;"система газоснабжения",[1]Лист1!$C$5:$H$9260,6,FALSE),2)))</f>
        <v/>
      </c>
      <c r="M236" s="7" t="str">
        <f t="shared" si="28"/>
        <v/>
      </c>
      <c r="N236" s="7" t="str">
        <f t="shared" si="29"/>
        <v/>
      </c>
      <c r="O236" s="7" t="str">
        <f t="shared" si="30"/>
        <v/>
      </c>
      <c r="P236" s="7" t="str">
        <f>IF(C236="","",ROUND(IF(K236=L236,0,IF(VLOOKUP($C236&amp;"система теплоснабжения",[1]Лист1!$C$5:$H$9260,6,FALSE)+L236&gt;K236,K236-L236,VLOOKUP($C236&amp;"система теплоснабжения",[1]Лист1!$C$5:$H$9260,6,FALSE))),2))</f>
        <v/>
      </c>
      <c r="Q236" s="8" t="str">
        <f t="shared" si="31"/>
        <v/>
      </c>
      <c r="R236" s="3" t="str">
        <f t="shared" si="32"/>
        <v/>
      </c>
      <c r="S236" s="14"/>
    </row>
    <row r="237" spans="1:19" ht="15.75">
      <c r="A237" s="3" t="str">
        <f t="shared" si="25"/>
        <v/>
      </c>
      <c r="B237" s="3" t="str">
        <f t="shared" ca="1" si="26"/>
        <v/>
      </c>
      <c r="C237" s="4" t="str">
        <f>IF(A237="","",IF((COUNTIF(A$18:A237,"Итог по дому")-$B$14)=0,"",INDEX([1]Лист1!$A$1:$AE$9260,[1]Лист1!B237,6)))</f>
        <v/>
      </c>
      <c r="D237" s="5" t="str">
        <f>IF(A237="","",INDEX([1]Лист1!$A$1:$AE$9260,B237,5))</f>
        <v/>
      </c>
      <c r="E237" s="3" t="str">
        <f>IF(A237="","",VLOOKUP($C237&amp;"лифтовое оборудование",[1]Лист1!$C$5:$H$9260,6,FALSE))</f>
        <v/>
      </c>
      <c r="F237" s="3" t="str">
        <f>IF(A237="","",VLOOKUP($C237&amp;"крыша",[1]Лист1!$C$5:$H$9260,6,FALSE))</f>
        <v/>
      </c>
      <c r="G237" s="3" t="str">
        <f>IF(A237="","",VLOOKUP($C237&amp;"фасад1",[1]Лист1!$C$5:$H$9260,6,FALSE))</f>
        <v/>
      </c>
      <c r="H237" s="3" t="str">
        <f>IF(A237="","",VLOOKUP($C237&amp;"подвал",[1]Лист1!$C$5:$H$9260,6,FALSE))</f>
        <v/>
      </c>
      <c r="I237" s="3" t="str">
        <f>IF(A237="","",VLOOKUP($C237&amp;"лифтовое оборудование1",[1]Лист1!$C$5:$H$9260,6,FALSE))</f>
        <v/>
      </c>
      <c r="J237" s="3" t="str">
        <f t="shared" si="27"/>
        <v/>
      </c>
      <c r="K237" s="6" t="str">
        <f>IF(C237="","",[1]Лист1!D238+[1]Лист1!D236)</f>
        <v/>
      </c>
      <c r="L237" s="7" t="str">
        <f>IF(C237="","",IF(ROUND(VLOOKUP($C237&amp;"система газоснабжения",[1]Лист1!$C$5:$H$9260,6,FALSE),2)&gt;K237,K237,ROUND(VLOOKUP($C237&amp;"система газоснабжения",[1]Лист1!$C$5:$H$9260,6,FALSE),2)))</f>
        <v/>
      </c>
      <c r="M237" s="7" t="str">
        <f t="shared" si="28"/>
        <v/>
      </c>
      <c r="N237" s="7" t="str">
        <f t="shared" si="29"/>
        <v/>
      </c>
      <c r="O237" s="7" t="str">
        <f t="shared" si="30"/>
        <v/>
      </c>
      <c r="P237" s="7" t="str">
        <f>IF(C237="","",ROUND(IF(K237=L237,0,IF(VLOOKUP($C237&amp;"система теплоснабжения",[1]Лист1!$C$5:$H$9260,6,FALSE)+L237&gt;K237,K237-L237,VLOOKUP($C237&amp;"система теплоснабжения",[1]Лист1!$C$5:$H$9260,6,FALSE))),2))</f>
        <v/>
      </c>
      <c r="Q237" s="8" t="str">
        <f t="shared" si="31"/>
        <v/>
      </c>
      <c r="R237" s="3" t="str">
        <f t="shared" si="32"/>
        <v/>
      </c>
      <c r="S237" s="14"/>
    </row>
    <row r="238" spans="1:19" ht="15.75">
      <c r="A238" s="3" t="str">
        <f t="shared" si="25"/>
        <v/>
      </c>
      <c r="B238" s="3" t="str">
        <f t="shared" ca="1" si="26"/>
        <v/>
      </c>
      <c r="C238" s="4" t="str">
        <f>IF(A238="","",IF((COUNTIF(A$18:A238,"Итог по дому")-$B$14)=0,"",INDEX([1]Лист1!$A$1:$AE$9260,[1]Лист1!B238,6)))</f>
        <v/>
      </c>
      <c r="D238" s="5" t="str">
        <f>IF(A238="","",INDEX([1]Лист1!$A$1:$AE$9260,B238,5))</f>
        <v/>
      </c>
      <c r="E238" s="3" t="str">
        <f>IF(A238="","",VLOOKUP($C238&amp;"лифтовое оборудование",[1]Лист1!$C$5:$H$9260,6,FALSE))</f>
        <v/>
      </c>
      <c r="F238" s="3" t="str">
        <f>IF(A238="","",VLOOKUP($C238&amp;"крыша",[1]Лист1!$C$5:$H$9260,6,FALSE))</f>
        <v/>
      </c>
      <c r="G238" s="3" t="str">
        <f>IF(A238="","",VLOOKUP($C238&amp;"фасад1",[1]Лист1!$C$5:$H$9260,6,FALSE))</f>
        <v/>
      </c>
      <c r="H238" s="3" t="str">
        <f>IF(A238="","",VLOOKUP($C238&amp;"подвал",[1]Лист1!$C$5:$H$9260,6,FALSE))</f>
        <v/>
      </c>
      <c r="I238" s="3" t="str">
        <f>IF(A238="","",VLOOKUP($C238&amp;"лифтовое оборудование1",[1]Лист1!$C$5:$H$9260,6,FALSE))</f>
        <v/>
      </c>
      <c r="J238" s="3" t="str">
        <f t="shared" si="27"/>
        <v/>
      </c>
      <c r="K238" s="6" t="str">
        <f>IF(C238="","",[1]Лист1!D239+[1]Лист1!D237)</f>
        <v/>
      </c>
      <c r="L238" s="7" t="str">
        <f>IF(C238="","",IF(ROUND(VLOOKUP($C238&amp;"система газоснабжения",[1]Лист1!$C$5:$H$9260,6,FALSE),2)&gt;K238,K238,ROUND(VLOOKUP($C238&amp;"система газоснабжения",[1]Лист1!$C$5:$H$9260,6,FALSE),2)))</f>
        <v/>
      </c>
      <c r="M238" s="7" t="str">
        <f t="shared" si="28"/>
        <v/>
      </c>
      <c r="N238" s="7" t="str">
        <f t="shared" si="29"/>
        <v/>
      </c>
      <c r="O238" s="7" t="str">
        <f t="shared" si="30"/>
        <v/>
      </c>
      <c r="P238" s="7" t="str">
        <f>IF(C238="","",ROUND(IF(K238=L238,0,IF(VLOOKUP($C238&amp;"система теплоснабжения",[1]Лист1!$C$5:$H$9260,6,FALSE)+L238&gt;K238,K238-L238,VLOOKUP($C238&amp;"система теплоснабжения",[1]Лист1!$C$5:$H$9260,6,FALSE))),2))</f>
        <v/>
      </c>
      <c r="Q238" s="8" t="str">
        <f t="shared" si="31"/>
        <v/>
      </c>
      <c r="R238" s="3" t="str">
        <f t="shared" si="32"/>
        <v/>
      </c>
      <c r="S238" s="14"/>
    </row>
    <row r="239" spans="1:19" ht="15.75">
      <c r="A239" s="3" t="str">
        <f t="shared" si="25"/>
        <v/>
      </c>
      <c r="B239" s="3" t="str">
        <f t="shared" ca="1" si="26"/>
        <v/>
      </c>
      <c r="C239" s="4" t="str">
        <f>IF(A239="","",IF((COUNTIF(A$18:A239,"Итог по дому")-$B$14)=0,"",INDEX([1]Лист1!$A$1:$AE$9260,[1]Лист1!B239,6)))</f>
        <v/>
      </c>
      <c r="D239" s="5" t="str">
        <f>IF(A239="","",INDEX([1]Лист1!$A$1:$AE$9260,B239,5))</f>
        <v/>
      </c>
      <c r="E239" s="3" t="str">
        <f>IF(A239="","",VLOOKUP($C239&amp;"лифтовое оборудование",[1]Лист1!$C$5:$H$9260,6,FALSE))</f>
        <v/>
      </c>
      <c r="F239" s="3" t="str">
        <f>IF(A239="","",VLOOKUP($C239&amp;"крыша",[1]Лист1!$C$5:$H$9260,6,FALSE))</f>
        <v/>
      </c>
      <c r="G239" s="3" t="str">
        <f>IF(A239="","",VLOOKUP($C239&amp;"фасад1",[1]Лист1!$C$5:$H$9260,6,FALSE))</f>
        <v/>
      </c>
      <c r="H239" s="3" t="str">
        <f>IF(A239="","",VLOOKUP($C239&amp;"подвал",[1]Лист1!$C$5:$H$9260,6,FALSE))</f>
        <v/>
      </c>
      <c r="I239" s="3" t="str">
        <f>IF(A239="","",VLOOKUP($C239&amp;"лифтовое оборудование1",[1]Лист1!$C$5:$H$9260,6,FALSE))</f>
        <v/>
      </c>
      <c r="J239" s="3" t="str">
        <f t="shared" si="27"/>
        <v/>
      </c>
      <c r="K239" s="6" t="str">
        <f>IF(C239="","",[1]Лист1!D240+[1]Лист1!D238)</f>
        <v/>
      </c>
      <c r="L239" s="7" t="str">
        <f>IF(C239="","",IF(ROUND(VLOOKUP($C239&amp;"система газоснабжения",[1]Лист1!$C$5:$H$9260,6,FALSE),2)&gt;K239,K239,ROUND(VLOOKUP($C239&amp;"система газоснабжения",[1]Лист1!$C$5:$H$9260,6,FALSE),2)))</f>
        <v/>
      </c>
      <c r="M239" s="7" t="str">
        <f t="shared" si="28"/>
        <v/>
      </c>
      <c r="N239" s="7" t="str">
        <f t="shared" si="29"/>
        <v/>
      </c>
      <c r="O239" s="7" t="str">
        <f t="shared" si="30"/>
        <v/>
      </c>
      <c r="P239" s="7" t="str">
        <f>IF(C239="","",ROUND(IF(K239=L239,0,IF(VLOOKUP($C239&amp;"система теплоснабжения",[1]Лист1!$C$5:$H$9260,6,FALSE)+L239&gt;K239,K239-L239,VLOOKUP($C239&amp;"система теплоснабжения",[1]Лист1!$C$5:$H$9260,6,FALSE))),2))</f>
        <v/>
      </c>
      <c r="Q239" s="8" t="str">
        <f t="shared" si="31"/>
        <v/>
      </c>
      <c r="R239" s="3" t="str">
        <f t="shared" si="32"/>
        <v/>
      </c>
      <c r="S239" s="14"/>
    </row>
    <row r="240" spans="1:19" ht="15.75">
      <c r="A240" s="3" t="str">
        <f t="shared" si="25"/>
        <v/>
      </c>
      <c r="B240" s="3" t="str">
        <f t="shared" ca="1" si="26"/>
        <v/>
      </c>
      <c r="C240" s="4" t="str">
        <f>IF(A240="","",IF((COUNTIF(A$18:A240,"Итог по дому")-$B$14)=0,"",INDEX([1]Лист1!$A$1:$AE$9260,[1]Лист1!B240,6)))</f>
        <v/>
      </c>
      <c r="D240" s="5" t="str">
        <f>IF(A240="","",INDEX([1]Лист1!$A$1:$AE$9260,B240,5))</f>
        <v/>
      </c>
      <c r="E240" s="3" t="str">
        <f>IF(A240="","",VLOOKUP($C240&amp;"лифтовое оборудование",[1]Лист1!$C$5:$H$9260,6,FALSE))</f>
        <v/>
      </c>
      <c r="F240" s="3" t="str">
        <f>IF(A240="","",VLOOKUP($C240&amp;"крыша",[1]Лист1!$C$5:$H$9260,6,FALSE))</f>
        <v/>
      </c>
      <c r="G240" s="3" t="str">
        <f>IF(A240="","",VLOOKUP($C240&amp;"фасад1",[1]Лист1!$C$5:$H$9260,6,FALSE))</f>
        <v/>
      </c>
      <c r="H240" s="3" t="str">
        <f>IF(A240="","",VLOOKUP($C240&amp;"подвал",[1]Лист1!$C$5:$H$9260,6,FALSE))</f>
        <v/>
      </c>
      <c r="I240" s="3" t="str">
        <f>IF(A240="","",VLOOKUP($C240&amp;"лифтовое оборудование1",[1]Лист1!$C$5:$H$9260,6,FALSE))</f>
        <v/>
      </c>
      <c r="J240" s="3" t="str">
        <f t="shared" si="27"/>
        <v/>
      </c>
      <c r="K240" s="6" t="str">
        <f>IF(C240="","",[1]Лист1!D241+[1]Лист1!D239)</f>
        <v/>
      </c>
      <c r="L240" s="7" t="str">
        <f>IF(C240="","",IF(ROUND(VLOOKUP($C240&amp;"система газоснабжения",[1]Лист1!$C$5:$H$9260,6,FALSE),2)&gt;K240,K240,ROUND(VLOOKUP($C240&amp;"система газоснабжения",[1]Лист1!$C$5:$H$9260,6,FALSE),2)))</f>
        <v/>
      </c>
      <c r="M240" s="7" t="str">
        <f t="shared" si="28"/>
        <v/>
      </c>
      <c r="N240" s="7" t="str">
        <f t="shared" si="29"/>
        <v/>
      </c>
      <c r="O240" s="7" t="str">
        <f t="shared" si="30"/>
        <v/>
      </c>
      <c r="P240" s="7" t="str">
        <f>IF(C240="","",ROUND(IF(K240=L240,0,IF(VLOOKUP($C240&amp;"система теплоснабжения",[1]Лист1!$C$5:$H$9260,6,FALSE)+L240&gt;K240,K240-L240,VLOOKUP($C240&amp;"система теплоснабжения",[1]Лист1!$C$5:$H$9260,6,FALSE))),2))</f>
        <v/>
      </c>
      <c r="Q240" s="8" t="str">
        <f t="shared" si="31"/>
        <v/>
      </c>
      <c r="R240" s="3" t="str">
        <f t="shared" si="32"/>
        <v/>
      </c>
      <c r="S240" s="14"/>
    </row>
    <row r="241" spans="1:19" ht="15.75">
      <c r="A241" s="3" t="str">
        <f t="shared" si="25"/>
        <v/>
      </c>
      <c r="B241" s="3" t="str">
        <f t="shared" ca="1" si="26"/>
        <v/>
      </c>
      <c r="C241" s="4" t="str">
        <f>IF(A241="","",IF((COUNTIF(A$18:A241,"Итог по дому")-$B$14)=0,"",INDEX([1]Лист1!$A$1:$AE$9260,[1]Лист1!B241,6)))</f>
        <v/>
      </c>
      <c r="D241" s="5" t="str">
        <f>IF(A241="","",INDEX([1]Лист1!$A$1:$AE$9260,B241,5))</f>
        <v/>
      </c>
      <c r="E241" s="3" t="str">
        <f>IF(A241="","",VLOOKUP($C241&amp;"лифтовое оборудование",[1]Лист1!$C$5:$H$9260,6,FALSE))</f>
        <v/>
      </c>
      <c r="F241" s="3" t="str">
        <f>IF(A241="","",VLOOKUP($C241&amp;"крыша",[1]Лист1!$C$5:$H$9260,6,FALSE))</f>
        <v/>
      </c>
      <c r="G241" s="3" t="str">
        <f>IF(A241="","",VLOOKUP($C241&amp;"фасад1",[1]Лист1!$C$5:$H$9260,6,FALSE))</f>
        <v/>
      </c>
      <c r="H241" s="3" t="str">
        <f>IF(A241="","",VLOOKUP($C241&amp;"подвал",[1]Лист1!$C$5:$H$9260,6,FALSE))</f>
        <v/>
      </c>
      <c r="I241" s="3" t="str">
        <f>IF(A241="","",VLOOKUP($C241&amp;"лифтовое оборудование1",[1]Лист1!$C$5:$H$9260,6,FALSE))</f>
        <v/>
      </c>
      <c r="J241" s="3" t="str">
        <f t="shared" si="27"/>
        <v/>
      </c>
      <c r="K241" s="6" t="str">
        <f>IF(C241="","",[1]Лист1!D242+[1]Лист1!D240)</f>
        <v/>
      </c>
      <c r="L241" s="7" t="str">
        <f>IF(C241="","",IF(ROUND(VLOOKUP($C241&amp;"система газоснабжения",[1]Лист1!$C$5:$H$9260,6,FALSE),2)&gt;K241,K241,ROUND(VLOOKUP($C241&amp;"система газоснабжения",[1]Лист1!$C$5:$H$9260,6,FALSE),2)))</f>
        <v/>
      </c>
      <c r="M241" s="7" t="str">
        <f t="shared" si="28"/>
        <v/>
      </c>
      <c r="N241" s="7" t="str">
        <f t="shared" si="29"/>
        <v/>
      </c>
      <c r="O241" s="7" t="str">
        <f t="shared" si="30"/>
        <v/>
      </c>
      <c r="P241" s="7" t="str">
        <f>IF(C241="","",ROUND(IF(K241=L241,0,IF(VLOOKUP($C241&amp;"система теплоснабжения",[1]Лист1!$C$5:$H$9260,6,FALSE)+L241&gt;K241,K241-L241,VLOOKUP($C241&amp;"система теплоснабжения",[1]Лист1!$C$5:$H$9260,6,FALSE))),2))</f>
        <v/>
      </c>
      <c r="Q241" s="8" t="str">
        <f t="shared" si="31"/>
        <v/>
      </c>
      <c r="R241" s="3" t="str">
        <f t="shared" si="32"/>
        <v/>
      </c>
      <c r="S241" s="14"/>
    </row>
    <row r="242" spans="1:19" ht="15.75">
      <c r="A242" s="3" t="str">
        <f t="shared" si="25"/>
        <v/>
      </c>
      <c r="B242" s="3" t="str">
        <f t="shared" ca="1" si="26"/>
        <v/>
      </c>
      <c r="C242" s="4" t="str">
        <f>IF(A242="","",IF((COUNTIF(A$18:A242,"Итог по дому")-$B$14)=0,"",INDEX([1]Лист1!$A$1:$AE$9260,[1]Лист1!B242,6)))</f>
        <v/>
      </c>
      <c r="D242" s="5" t="str">
        <f>IF(A242="","",INDEX([1]Лист1!$A$1:$AE$9260,B242,5))</f>
        <v/>
      </c>
      <c r="E242" s="3" t="str">
        <f>IF(A242="","",VLOOKUP($C242&amp;"лифтовое оборудование",[1]Лист1!$C$5:$H$9260,6,FALSE))</f>
        <v/>
      </c>
      <c r="F242" s="3" t="str">
        <f>IF(A242="","",VLOOKUP($C242&amp;"крыша",[1]Лист1!$C$5:$H$9260,6,FALSE))</f>
        <v/>
      </c>
      <c r="G242" s="3" t="str">
        <f>IF(A242="","",VLOOKUP($C242&amp;"фасад1",[1]Лист1!$C$5:$H$9260,6,FALSE))</f>
        <v/>
      </c>
      <c r="H242" s="3" t="str">
        <f>IF(A242="","",VLOOKUP($C242&amp;"подвал",[1]Лист1!$C$5:$H$9260,6,FALSE))</f>
        <v/>
      </c>
      <c r="I242" s="3" t="str">
        <f>IF(A242="","",VLOOKUP($C242&amp;"лифтовое оборудование1",[1]Лист1!$C$5:$H$9260,6,FALSE))</f>
        <v/>
      </c>
      <c r="J242" s="3" t="str">
        <f t="shared" si="27"/>
        <v/>
      </c>
      <c r="K242" s="6" t="str">
        <f>IF(C242="","",[1]Лист1!D243+[1]Лист1!D241)</f>
        <v/>
      </c>
      <c r="L242" s="7" t="str">
        <f>IF(C242="","",IF(ROUND(VLOOKUP($C242&amp;"система газоснабжения",[1]Лист1!$C$5:$H$9260,6,FALSE),2)&gt;K242,K242,ROUND(VLOOKUP($C242&amp;"система газоснабжения",[1]Лист1!$C$5:$H$9260,6,FALSE),2)))</f>
        <v/>
      </c>
      <c r="M242" s="7" t="str">
        <f t="shared" si="28"/>
        <v/>
      </c>
      <c r="N242" s="7" t="str">
        <f t="shared" si="29"/>
        <v/>
      </c>
      <c r="O242" s="7" t="str">
        <f t="shared" si="30"/>
        <v/>
      </c>
      <c r="P242" s="7" t="str">
        <f>IF(C242="","",ROUND(IF(K242=L242,0,IF(VLOOKUP($C242&amp;"система теплоснабжения",[1]Лист1!$C$5:$H$9260,6,FALSE)+L242&gt;K242,K242-L242,VLOOKUP($C242&amp;"система теплоснабжения",[1]Лист1!$C$5:$H$9260,6,FALSE))),2))</f>
        <v/>
      </c>
      <c r="Q242" s="8" t="str">
        <f t="shared" si="31"/>
        <v/>
      </c>
      <c r="R242" s="3" t="str">
        <f t="shared" si="32"/>
        <v/>
      </c>
      <c r="S242" s="14"/>
    </row>
    <row r="243" spans="1:19" ht="15.75">
      <c r="A243" s="3" t="str">
        <f t="shared" si="25"/>
        <v/>
      </c>
      <c r="B243" s="3" t="str">
        <f t="shared" ca="1" si="26"/>
        <v/>
      </c>
      <c r="C243" s="4" t="str">
        <f>IF(A243="","",IF((COUNTIF(A$18:A243,"Итог по дому")-$B$14)=0,"",INDEX([1]Лист1!$A$1:$AE$9260,[1]Лист1!B243,6)))</f>
        <v/>
      </c>
      <c r="D243" s="5" t="str">
        <f>IF(A243="","",INDEX([1]Лист1!$A$1:$AE$9260,B243,5))</f>
        <v/>
      </c>
      <c r="E243" s="3" t="str">
        <f>IF(A243="","",VLOOKUP($C243&amp;"лифтовое оборудование",[1]Лист1!$C$5:$H$9260,6,FALSE))</f>
        <v/>
      </c>
      <c r="F243" s="3" t="str">
        <f>IF(A243="","",VLOOKUP($C243&amp;"крыша",[1]Лист1!$C$5:$H$9260,6,FALSE))</f>
        <v/>
      </c>
      <c r="G243" s="3" t="str">
        <f>IF(A243="","",VLOOKUP($C243&amp;"фасад1",[1]Лист1!$C$5:$H$9260,6,FALSE))</f>
        <v/>
      </c>
      <c r="H243" s="3" t="str">
        <f>IF(A243="","",VLOOKUP($C243&amp;"подвал",[1]Лист1!$C$5:$H$9260,6,FALSE))</f>
        <v/>
      </c>
      <c r="I243" s="3" t="str">
        <f>IF(A243="","",VLOOKUP($C243&amp;"лифтовое оборудование1",[1]Лист1!$C$5:$H$9260,6,FALSE))</f>
        <v/>
      </c>
      <c r="J243" s="3" t="str">
        <f t="shared" si="27"/>
        <v/>
      </c>
      <c r="K243" s="6" t="str">
        <f>IF(C243="","",[1]Лист1!D244+[1]Лист1!D242)</f>
        <v/>
      </c>
      <c r="L243" s="7" t="str">
        <f>IF(C243="","",IF(ROUND(VLOOKUP($C243&amp;"система газоснабжения",[1]Лист1!$C$5:$H$9260,6,FALSE),2)&gt;K243,K243,ROUND(VLOOKUP($C243&amp;"система газоснабжения",[1]Лист1!$C$5:$H$9260,6,FALSE),2)))</f>
        <v/>
      </c>
      <c r="M243" s="7" t="str">
        <f t="shared" si="28"/>
        <v/>
      </c>
      <c r="N243" s="7" t="str">
        <f t="shared" si="29"/>
        <v/>
      </c>
      <c r="O243" s="7" t="str">
        <f t="shared" si="30"/>
        <v/>
      </c>
      <c r="P243" s="7" t="str">
        <f>IF(C243="","",ROUND(IF(K243=L243,0,IF(VLOOKUP($C243&amp;"система теплоснабжения",[1]Лист1!$C$5:$H$9260,6,FALSE)+L243&gt;K243,K243-L243,VLOOKUP($C243&amp;"система теплоснабжения",[1]Лист1!$C$5:$H$9260,6,FALSE))),2))</f>
        <v/>
      </c>
      <c r="Q243" s="8" t="str">
        <f t="shared" si="31"/>
        <v/>
      </c>
      <c r="R243" s="3" t="str">
        <f t="shared" si="32"/>
        <v/>
      </c>
      <c r="S243" s="14"/>
    </row>
    <row r="244" spans="1:19" ht="15.75">
      <c r="A244" s="3" t="str">
        <f t="shared" si="25"/>
        <v/>
      </c>
      <c r="B244" s="3" t="str">
        <f t="shared" ca="1" si="26"/>
        <v/>
      </c>
      <c r="C244" s="4" t="str">
        <f>IF(A244="","",IF((COUNTIF(A$18:A244,"Итог по дому")-$B$14)=0,"",INDEX([1]Лист1!$A$1:$AE$9260,[1]Лист1!B244,6)))</f>
        <v/>
      </c>
      <c r="D244" s="5" t="str">
        <f>IF(A244="","",INDEX([1]Лист1!$A$1:$AE$9260,B244,5))</f>
        <v/>
      </c>
      <c r="E244" s="3" t="str">
        <f>IF(A244="","",VLOOKUP($C244&amp;"лифтовое оборудование",[1]Лист1!$C$5:$H$9260,6,FALSE))</f>
        <v/>
      </c>
      <c r="F244" s="3" t="str">
        <f>IF(A244="","",VLOOKUP($C244&amp;"крыша",[1]Лист1!$C$5:$H$9260,6,FALSE))</f>
        <v/>
      </c>
      <c r="G244" s="3" t="str">
        <f>IF(A244="","",VLOOKUP($C244&amp;"фасад1",[1]Лист1!$C$5:$H$9260,6,FALSE))</f>
        <v/>
      </c>
      <c r="H244" s="3" t="str">
        <f>IF(A244="","",VLOOKUP($C244&amp;"подвал",[1]Лист1!$C$5:$H$9260,6,FALSE))</f>
        <v/>
      </c>
      <c r="I244" s="3" t="str">
        <f>IF(A244="","",VLOOKUP($C244&amp;"лифтовое оборудование1",[1]Лист1!$C$5:$H$9260,6,FALSE))</f>
        <v/>
      </c>
      <c r="J244" s="3" t="str">
        <f t="shared" si="27"/>
        <v/>
      </c>
      <c r="K244" s="6" t="str">
        <f>IF(C244="","",[1]Лист1!D245+[1]Лист1!D243)</f>
        <v/>
      </c>
      <c r="L244" s="7" t="str">
        <f>IF(C244="","",IF(ROUND(VLOOKUP($C244&amp;"система газоснабжения",[1]Лист1!$C$5:$H$9260,6,FALSE),2)&gt;K244,K244,ROUND(VLOOKUP($C244&amp;"система газоснабжения",[1]Лист1!$C$5:$H$9260,6,FALSE),2)))</f>
        <v/>
      </c>
      <c r="M244" s="7" t="str">
        <f t="shared" si="28"/>
        <v/>
      </c>
      <c r="N244" s="7" t="str">
        <f t="shared" si="29"/>
        <v/>
      </c>
      <c r="O244" s="7" t="str">
        <f t="shared" si="30"/>
        <v/>
      </c>
      <c r="P244" s="7" t="str">
        <f>IF(C244="","",ROUND(IF(K244=L244,0,IF(VLOOKUP($C244&amp;"система теплоснабжения",[1]Лист1!$C$5:$H$9260,6,FALSE)+L244&gt;K244,K244-L244,VLOOKUP($C244&amp;"система теплоснабжения",[1]Лист1!$C$5:$H$9260,6,FALSE))),2))</f>
        <v/>
      </c>
      <c r="Q244" s="8" t="str">
        <f t="shared" si="31"/>
        <v/>
      </c>
      <c r="R244" s="3" t="str">
        <f t="shared" si="32"/>
        <v/>
      </c>
      <c r="S244" s="14"/>
    </row>
    <row r="245" spans="1:19" ht="15.75">
      <c r="A245" s="3" t="str">
        <f t="shared" si="25"/>
        <v/>
      </c>
      <c r="B245" s="3" t="str">
        <f t="shared" ca="1" si="26"/>
        <v/>
      </c>
      <c r="C245" s="4" t="str">
        <f>IF(A245="","",IF((COUNTIF(A$18:A245,"Итог по дому")-$B$14)=0,"",INDEX([1]Лист1!$A$1:$AE$9260,[1]Лист1!B245,6)))</f>
        <v/>
      </c>
      <c r="D245" s="5" t="str">
        <f>IF(A245="","",INDEX([1]Лист1!$A$1:$AE$9260,B245,5))</f>
        <v/>
      </c>
      <c r="E245" s="3" t="str">
        <f>IF(A245="","",VLOOKUP($C245&amp;"лифтовое оборудование",[1]Лист1!$C$5:$H$9260,6,FALSE))</f>
        <v/>
      </c>
      <c r="F245" s="3" t="str">
        <f>IF(A245="","",VLOOKUP($C245&amp;"крыша",[1]Лист1!$C$5:$H$9260,6,FALSE))</f>
        <v/>
      </c>
      <c r="G245" s="3" t="str">
        <f>IF(A245="","",VLOOKUP($C245&amp;"фасад1",[1]Лист1!$C$5:$H$9260,6,FALSE))</f>
        <v/>
      </c>
      <c r="H245" s="3" t="str">
        <f>IF(A245="","",VLOOKUP($C245&amp;"подвал",[1]Лист1!$C$5:$H$9260,6,FALSE))</f>
        <v/>
      </c>
      <c r="I245" s="3" t="str">
        <f>IF(A245="","",VLOOKUP($C245&amp;"лифтовое оборудование1",[1]Лист1!$C$5:$H$9260,6,FALSE))</f>
        <v/>
      </c>
      <c r="J245" s="3" t="str">
        <f t="shared" si="27"/>
        <v/>
      </c>
      <c r="K245" s="6" t="str">
        <f>IF(C245="","",[1]Лист1!D246+[1]Лист1!D244)</f>
        <v/>
      </c>
      <c r="L245" s="7" t="str">
        <f>IF(C245="","",IF(ROUND(VLOOKUP($C245&amp;"система газоснабжения",[1]Лист1!$C$5:$H$9260,6,FALSE),2)&gt;K245,K245,ROUND(VLOOKUP($C245&amp;"система газоснабжения",[1]Лист1!$C$5:$H$9260,6,FALSE),2)))</f>
        <v/>
      </c>
      <c r="M245" s="7" t="str">
        <f t="shared" si="28"/>
        <v/>
      </c>
      <c r="N245" s="7" t="str">
        <f t="shared" si="29"/>
        <v/>
      </c>
      <c r="O245" s="7" t="str">
        <f t="shared" si="30"/>
        <v/>
      </c>
      <c r="P245" s="7" t="str">
        <f>IF(C245="","",ROUND(IF(K245=L245,0,IF(VLOOKUP($C245&amp;"система теплоснабжения",[1]Лист1!$C$5:$H$9260,6,FALSE)+L245&gt;K245,K245-L245,VLOOKUP($C245&amp;"система теплоснабжения",[1]Лист1!$C$5:$H$9260,6,FALSE))),2))</f>
        <v/>
      </c>
      <c r="Q245" s="8" t="str">
        <f t="shared" si="31"/>
        <v/>
      </c>
      <c r="R245" s="3" t="str">
        <f t="shared" si="32"/>
        <v/>
      </c>
      <c r="S245" s="14"/>
    </row>
    <row r="246" spans="1:19" ht="15.75">
      <c r="A246" s="3" t="str">
        <f t="shared" si="25"/>
        <v/>
      </c>
      <c r="B246" s="3" t="str">
        <f t="shared" ca="1" si="26"/>
        <v/>
      </c>
      <c r="C246" s="4" t="str">
        <f>IF(A246="","",IF((COUNTIF(A$18:A246,"Итог по дому")-$B$14)=0,"",INDEX([1]Лист1!$A$1:$AE$9260,[1]Лист1!B246,6)))</f>
        <v/>
      </c>
      <c r="D246" s="5" t="str">
        <f>IF(A246="","",INDEX([1]Лист1!$A$1:$AE$9260,B246,5))</f>
        <v/>
      </c>
      <c r="E246" s="3" t="str">
        <f>IF(A246="","",VLOOKUP($C246&amp;"лифтовое оборудование",[1]Лист1!$C$5:$H$9260,6,FALSE))</f>
        <v/>
      </c>
      <c r="F246" s="3" t="str">
        <f>IF(A246="","",VLOOKUP($C246&amp;"крыша",[1]Лист1!$C$5:$H$9260,6,FALSE))</f>
        <v/>
      </c>
      <c r="G246" s="3" t="str">
        <f>IF(A246="","",VLOOKUP($C246&amp;"фасад1",[1]Лист1!$C$5:$H$9260,6,FALSE))</f>
        <v/>
      </c>
      <c r="H246" s="3" t="str">
        <f>IF(A246="","",VLOOKUP($C246&amp;"подвал",[1]Лист1!$C$5:$H$9260,6,FALSE))</f>
        <v/>
      </c>
      <c r="I246" s="3" t="str">
        <f>IF(A246="","",VLOOKUP($C246&amp;"лифтовое оборудование1",[1]Лист1!$C$5:$H$9260,6,FALSE))</f>
        <v/>
      </c>
      <c r="J246" s="3" t="str">
        <f t="shared" si="27"/>
        <v/>
      </c>
      <c r="K246" s="6" t="str">
        <f>IF(C246="","",[1]Лист1!D247+[1]Лист1!D245)</f>
        <v/>
      </c>
      <c r="L246" s="7" t="str">
        <f>IF(C246="","",IF(ROUND(VLOOKUP($C246&amp;"система газоснабжения",[1]Лист1!$C$5:$H$9260,6,FALSE),2)&gt;K246,K246,ROUND(VLOOKUP($C246&amp;"система газоснабжения",[1]Лист1!$C$5:$H$9260,6,FALSE),2)))</f>
        <v/>
      </c>
      <c r="M246" s="7" t="str">
        <f t="shared" si="28"/>
        <v/>
      </c>
      <c r="N246" s="7" t="str">
        <f t="shared" si="29"/>
        <v/>
      </c>
      <c r="O246" s="7" t="str">
        <f t="shared" si="30"/>
        <v/>
      </c>
      <c r="P246" s="7" t="str">
        <f>IF(C246="","",ROUND(IF(K246=L246,0,IF(VLOOKUP($C246&amp;"система теплоснабжения",[1]Лист1!$C$5:$H$9260,6,FALSE)+L246&gt;K246,K246-L246,VLOOKUP($C246&amp;"система теплоснабжения",[1]Лист1!$C$5:$H$9260,6,FALSE))),2))</f>
        <v/>
      </c>
      <c r="Q246" s="8" t="str">
        <f t="shared" si="31"/>
        <v/>
      </c>
      <c r="R246" s="3" t="str">
        <f t="shared" si="32"/>
        <v/>
      </c>
      <c r="S246" s="14"/>
    </row>
    <row r="247" spans="1:19" ht="15.75">
      <c r="A247" s="3" t="str">
        <f t="shared" si="25"/>
        <v/>
      </c>
      <c r="B247" s="3" t="str">
        <f t="shared" ca="1" si="26"/>
        <v/>
      </c>
      <c r="C247" s="4" t="str">
        <f>IF(A247="","",IF((COUNTIF(A$18:A247,"Итог по дому")-$B$14)=0,"",INDEX([1]Лист1!$A$1:$AE$9260,[1]Лист1!B247,6)))</f>
        <v/>
      </c>
      <c r="D247" s="5" t="str">
        <f>IF(A247="","",INDEX([1]Лист1!$A$1:$AE$9260,B247,5))</f>
        <v/>
      </c>
      <c r="E247" s="3" t="str">
        <f>IF(A247="","",VLOOKUP($C247&amp;"лифтовое оборудование",[1]Лист1!$C$5:$H$9260,6,FALSE))</f>
        <v/>
      </c>
      <c r="F247" s="3" t="str">
        <f>IF(A247="","",VLOOKUP($C247&amp;"крыша",[1]Лист1!$C$5:$H$9260,6,FALSE))</f>
        <v/>
      </c>
      <c r="G247" s="3" t="str">
        <f>IF(A247="","",VLOOKUP($C247&amp;"фасад1",[1]Лист1!$C$5:$H$9260,6,FALSE))</f>
        <v/>
      </c>
      <c r="H247" s="3" t="str">
        <f>IF(A247="","",VLOOKUP($C247&amp;"подвал",[1]Лист1!$C$5:$H$9260,6,FALSE))</f>
        <v/>
      </c>
      <c r="I247" s="3" t="str">
        <f>IF(A247="","",VLOOKUP($C247&amp;"лифтовое оборудование1",[1]Лист1!$C$5:$H$9260,6,FALSE))</f>
        <v/>
      </c>
      <c r="J247" s="3" t="str">
        <f t="shared" si="27"/>
        <v/>
      </c>
      <c r="K247" s="6" t="str">
        <f>IF(C247="","",[1]Лист1!D248+[1]Лист1!D246)</f>
        <v/>
      </c>
      <c r="L247" s="7" t="str">
        <f>IF(C247="","",IF(ROUND(VLOOKUP($C247&amp;"система газоснабжения",[1]Лист1!$C$5:$H$9260,6,FALSE),2)&gt;K247,K247,ROUND(VLOOKUP($C247&amp;"система газоснабжения",[1]Лист1!$C$5:$H$9260,6,FALSE),2)))</f>
        <v/>
      </c>
      <c r="M247" s="7" t="str">
        <f t="shared" si="28"/>
        <v/>
      </c>
      <c r="N247" s="7" t="str">
        <f t="shared" si="29"/>
        <v/>
      </c>
      <c r="O247" s="7" t="str">
        <f t="shared" si="30"/>
        <v/>
      </c>
      <c r="P247" s="7" t="str">
        <f>IF(C247="","",ROUND(IF(K247=L247,0,IF(VLOOKUP($C247&amp;"система теплоснабжения",[1]Лист1!$C$5:$H$9260,6,FALSE)+L247&gt;K247,K247-L247,VLOOKUP($C247&amp;"система теплоснабжения",[1]Лист1!$C$5:$H$9260,6,FALSE))),2))</f>
        <v/>
      </c>
      <c r="Q247" s="8" t="str">
        <f t="shared" si="31"/>
        <v/>
      </c>
      <c r="R247" s="3" t="str">
        <f t="shared" si="32"/>
        <v/>
      </c>
      <c r="S247" s="14"/>
    </row>
    <row r="248" spans="1:19" ht="15.75">
      <c r="A248" s="3" t="str">
        <f t="shared" si="25"/>
        <v/>
      </c>
      <c r="B248" s="3" t="str">
        <f t="shared" ca="1" si="26"/>
        <v/>
      </c>
      <c r="C248" s="4" t="str">
        <f>IF(A248="","",IF((COUNTIF(A$18:A248,"Итог по дому")-$B$14)=0,"",INDEX([1]Лист1!$A$1:$AE$9260,[1]Лист1!B248,6)))</f>
        <v/>
      </c>
      <c r="D248" s="5" t="str">
        <f>IF(A248="","",INDEX([1]Лист1!$A$1:$AE$9260,B248,5))</f>
        <v/>
      </c>
      <c r="E248" s="3" t="str">
        <f>IF(A248="","",VLOOKUP($C248&amp;"лифтовое оборудование",[1]Лист1!$C$5:$H$9260,6,FALSE))</f>
        <v/>
      </c>
      <c r="F248" s="3" t="str">
        <f>IF(A248="","",VLOOKUP($C248&amp;"крыша",[1]Лист1!$C$5:$H$9260,6,FALSE))</f>
        <v/>
      </c>
      <c r="G248" s="3" t="str">
        <f>IF(A248="","",VLOOKUP($C248&amp;"фасад1",[1]Лист1!$C$5:$H$9260,6,FALSE))</f>
        <v/>
      </c>
      <c r="H248" s="3" t="str">
        <f>IF(A248="","",VLOOKUP($C248&amp;"подвал",[1]Лист1!$C$5:$H$9260,6,FALSE))</f>
        <v/>
      </c>
      <c r="I248" s="3" t="str">
        <f>IF(A248="","",VLOOKUP($C248&amp;"лифтовое оборудование1",[1]Лист1!$C$5:$H$9260,6,FALSE))</f>
        <v/>
      </c>
      <c r="J248" s="3" t="str">
        <f t="shared" si="27"/>
        <v/>
      </c>
      <c r="K248" s="6" t="str">
        <f>IF(C248="","",[1]Лист1!D249+[1]Лист1!D247)</f>
        <v/>
      </c>
      <c r="L248" s="7" t="str">
        <f>IF(C248="","",IF(ROUND(VLOOKUP($C248&amp;"система газоснабжения",[1]Лист1!$C$5:$H$9260,6,FALSE),2)&gt;K248,K248,ROUND(VLOOKUP($C248&amp;"система газоснабжения",[1]Лист1!$C$5:$H$9260,6,FALSE),2)))</f>
        <v/>
      </c>
      <c r="M248" s="7" t="str">
        <f t="shared" si="28"/>
        <v/>
      </c>
      <c r="N248" s="7" t="str">
        <f t="shared" si="29"/>
        <v/>
      </c>
      <c r="O248" s="7" t="str">
        <f t="shared" si="30"/>
        <v/>
      </c>
      <c r="P248" s="7" t="str">
        <f>IF(C248="","",ROUND(IF(K248=L248,0,IF(VLOOKUP($C248&amp;"система теплоснабжения",[1]Лист1!$C$5:$H$9260,6,FALSE)+L248&gt;K248,K248-L248,VLOOKUP($C248&amp;"система теплоснабжения",[1]Лист1!$C$5:$H$9260,6,FALSE))),2))</f>
        <v/>
      </c>
      <c r="Q248" s="8" t="str">
        <f t="shared" si="31"/>
        <v/>
      </c>
      <c r="R248" s="3" t="str">
        <f t="shared" si="32"/>
        <v/>
      </c>
      <c r="S248" s="14"/>
    </row>
    <row r="249" spans="1:19" ht="15.75">
      <c r="A249" s="3" t="str">
        <f t="shared" si="25"/>
        <v/>
      </c>
      <c r="B249" s="3" t="str">
        <f t="shared" ca="1" si="26"/>
        <v/>
      </c>
      <c r="C249" s="4" t="str">
        <f>IF(A249="","",IF((COUNTIF(A$18:A249,"Итог по дому")-$B$14)=0,"",INDEX([1]Лист1!$A$1:$AE$9260,[1]Лист1!B249,6)))</f>
        <v/>
      </c>
      <c r="D249" s="5" t="str">
        <f>IF(A249="","",INDEX([1]Лист1!$A$1:$AE$9260,B249,5))</f>
        <v/>
      </c>
      <c r="E249" s="3" t="str">
        <f>IF(A249="","",VLOOKUP($C249&amp;"лифтовое оборудование",[1]Лист1!$C$5:$H$9260,6,FALSE))</f>
        <v/>
      </c>
      <c r="F249" s="3" t="str">
        <f>IF(A249="","",VLOOKUP($C249&amp;"крыша",[1]Лист1!$C$5:$H$9260,6,FALSE))</f>
        <v/>
      </c>
      <c r="G249" s="3" t="str">
        <f>IF(A249="","",VLOOKUP($C249&amp;"фасад1",[1]Лист1!$C$5:$H$9260,6,FALSE))</f>
        <v/>
      </c>
      <c r="H249" s="3" t="str">
        <f>IF(A249="","",VLOOKUP($C249&amp;"подвал",[1]Лист1!$C$5:$H$9260,6,FALSE))</f>
        <v/>
      </c>
      <c r="I249" s="3" t="str">
        <f>IF(A249="","",VLOOKUP($C249&amp;"лифтовое оборудование1",[1]Лист1!$C$5:$H$9260,6,FALSE))</f>
        <v/>
      </c>
      <c r="J249" s="3" t="str">
        <f t="shared" si="27"/>
        <v/>
      </c>
      <c r="K249" s="6" t="str">
        <f>IF(C249="","",[1]Лист1!D250+[1]Лист1!D248)</f>
        <v/>
      </c>
      <c r="L249" s="7" t="str">
        <f>IF(C249="","",IF(ROUND(VLOOKUP($C249&amp;"система газоснабжения",[1]Лист1!$C$5:$H$9260,6,FALSE),2)&gt;K249,K249,ROUND(VLOOKUP($C249&amp;"система газоснабжения",[1]Лист1!$C$5:$H$9260,6,FALSE),2)))</f>
        <v/>
      </c>
      <c r="M249" s="7" t="str">
        <f t="shared" si="28"/>
        <v/>
      </c>
      <c r="N249" s="7" t="str">
        <f t="shared" si="29"/>
        <v/>
      </c>
      <c r="O249" s="7" t="str">
        <f t="shared" si="30"/>
        <v/>
      </c>
      <c r="P249" s="7" t="str">
        <f>IF(C249="","",ROUND(IF(K249=L249,0,IF(VLOOKUP($C249&amp;"система теплоснабжения",[1]Лист1!$C$5:$H$9260,6,FALSE)+L249&gt;K249,K249-L249,VLOOKUP($C249&amp;"система теплоснабжения",[1]Лист1!$C$5:$H$9260,6,FALSE))),2))</f>
        <v/>
      </c>
      <c r="Q249" s="8" t="str">
        <f t="shared" si="31"/>
        <v/>
      </c>
      <c r="R249" s="3" t="str">
        <f t="shared" si="32"/>
        <v/>
      </c>
      <c r="S249" s="14"/>
    </row>
    <row r="250" spans="1:19" ht="15.75">
      <c r="A250" s="3" t="str">
        <f t="shared" si="25"/>
        <v/>
      </c>
      <c r="B250" s="3" t="str">
        <f t="shared" ca="1" si="26"/>
        <v/>
      </c>
      <c r="C250" s="4" t="str">
        <f>IF(A250="","",IF((COUNTIF(A$18:A250,"Итог по дому")-$B$14)=0,"",INDEX([1]Лист1!$A$1:$AE$9260,[1]Лист1!B250,6)))</f>
        <v/>
      </c>
      <c r="D250" s="5" t="str">
        <f>IF(A250="","",INDEX([1]Лист1!$A$1:$AE$9260,B250,5))</f>
        <v/>
      </c>
      <c r="E250" s="3" t="str">
        <f>IF(A250="","",VLOOKUP($C250&amp;"лифтовое оборудование",[1]Лист1!$C$5:$H$9260,6,FALSE))</f>
        <v/>
      </c>
      <c r="F250" s="3" t="str">
        <f>IF(A250="","",VLOOKUP($C250&amp;"крыша",[1]Лист1!$C$5:$H$9260,6,FALSE))</f>
        <v/>
      </c>
      <c r="G250" s="3" t="str">
        <f>IF(A250="","",VLOOKUP($C250&amp;"фасад1",[1]Лист1!$C$5:$H$9260,6,FALSE))</f>
        <v/>
      </c>
      <c r="H250" s="3" t="str">
        <f>IF(A250="","",VLOOKUP($C250&amp;"подвал",[1]Лист1!$C$5:$H$9260,6,FALSE))</f>
        <v/>
      </c>
      <c r="I250" s="3" t="str">
        <f>IF(A250="","",VLOOKUP($C250&amp;"лифтовое оборудование1",[1]Лист1!$C$5:$H$9260,6,FALSE))</f>
        <v/>
      </c>
      <c r="J250" s="3" t="str">
        <f t="shared" si="27"/>
        <v/>
      </c>
      <c r="K250" s="6" t="str">
        <f>IF(C250="","",[1]Лист1!D251+[1]Лист1!D249)</f>
        <v/>
      </c>
      <c r="L250" s="7" t="str">
        <f>IF(C250="","",IF(ROUND(VLOOKUP($C250&amp;"система газоснабжения",[1]Лист1!$C$5:$H$9260,6,FALSE),2)&gt;K250,K250,ROUND(VLOOKUP($C250&amp;"система газоснабжения",[1]Лист1!$C$5:$H$9260,6,FALSE),2)))</f>
        <v/>
      </c>
      <c r="M250" s="7" t="str">
        <f t="shared" si="28"/>
        <v/>
      </c>
      <c r="N250" s="7" t="str">
        <f t="shared" si="29"/>
        <v/>
      </c>
      <c r="O250" s="7" t="str">
        <f t="shared" si="30"/>
        <v/>
      </c>
      <c r="P250" s="7" t="str">
        <f>IF(C250="","",ROUND(IF(K250=L250,0,IF(VLOOKUP($C250&amp;"система теплоснабжения",[1]Лист1!$C$5:$H$9260,6,FALSE)+L250&gt;K250,K250-L250,VLOOKUP($C250&amp;"система теплоснабжения",[1]Лист1!$C$5:$H$9260,6,FALSE))),2))</f>
        <v/>
      </c>
      <c r="Q250" s="8" t="str">
        <f t="shared" si="31"/>
        <v/>
      </c>
      <c r="R250" s="3" t="str">
        <f t="shared" si="32"/>
        <v/>
      </c>
      <c r="S250" s="14"/>
    </row>
    <row r="251" spans="1:19" ht="15.75">
      <c r="A251" s="3" t="str">
        <f t="shared" si="25"/>
        <v/>
      </c>
      <c r="B251" s="3" t="str">
        <f t="shared" ca="1" si="26"/>
        <v/>
      </c>
      <c r="C251" s="4" t="str">
        <f>IF(A251="","",IF((COUNTIF(A$18:A251,"Итог по дому")-$B$14)=0,"",INDEX([1]Лист1!$A$1:$AE$9260,[1]Лист1!B251,6)))</f>
        <v/>
      </c>
      <c r="D251" s="5" t="str">
        <f>IF(A251="","",INDEX([1]Лист1!$A$1:$AE$9260,B251,5))</f>
        <v/>
      </c>
      <c r="E251" s="3" t="str">
        <f>IF(A251="","",VLOOKUP($C251&amp;"лифтовое оборудование",[1]Лист1!$C$5:$H$9260,6,FALSE))</f>
        <v/>
      </c>
      <c r="F251" s="3" t="str">
        <f>IF(A251="","",VLOOKUP($C251&amp;"крыша",[1]Лист1!$C$5:$H$9260,6,FALSE))</f>
        <v/>
      </c>
      <c r="G251" s="3" t="str">
        <f>IF(A251="","",VLOOKUP($C251&amp;"фасад1",[1]Лист1!$C$5:$H$9260,6,FALSE))</f>
        <v/>
      </c>
      <c r="H251" s="3" t="str">
        <f>IF(A251="","",VLOOKUP($C251&amp;"подвал",[1]Лист1!$C$5:$H$9260,6,FALSE))</f>
        <v/>
      </c>
      <c r="I251" s="3" t="str">
        <f>IF(A251="","",VLOOKUP($C251&amp;"лифтовое оборудование1",[1]Лист1!$C$5:$H$9260,6,FALSE))</f>
        <v/>
      </c>
      <c r="J251" s="3" t="str">
        <f t="shared" si="27"/>
        <v/>
      </c>
      <c r="K251" s="6" t="str">
        <f>IF(C251="","",[1]Лист1!D252+[1]Лист1!D250)</f>
        <v/>
      </c>
      <c r="L251" s="7" t="str">
        <f>IF(C251="","",IF(ROUND(VLOOKUP($C251&amp;"система газоснабжения",[1]Лист1!$C$5:$H$9260,6,FALSE),2)&gt;K251,K251,ROUND(VLOOKUP($C251&amp;"система газоснабжения",[1]Лист1!$C$5:$H$9260,6,FALSE),2)))</f>
        <v/>
      </c>
      <c r="M251" s="7" t="str">
        <f t="shared" si="28"/>
        <v/>
      </c>
      <c r="N251" s="7" t="str">
        <f t="shared" si="29"/>
        <v/>
      </c>
      <c r="O251" s="7" t="str">
        <f t="shared" si="30"/>
        <v/>
      </c>
      <c r="P251" s="7" t="str">
        <f>IF(C251="","",ROUND(IF(K251=L251,0,IF(VLOOKUP($C251&amp;"система теплоснабжения",[1]Лист1!$C$5:$H$9260,6,FALSE)+L251&gt;K251,K251-L251,VLOOKUP($C251&amp;"система теплоснабжения",[1]Лист1!$C$5:$H$9260,6,FALSE))),2))</f>
        <v/>
      </c>
      <c r="Q251" s="8" t="str">
        <f t="shared" si="31"/>
        <v/>
      </c>
      <c r="R251" s="3" t="str">
        <f t="shared" si="32"/>
        <v/>
      </c>
      <c r="S251" s="14"/>
    </row>
    <row r="252" spans="1:19" ht="15.75">
      <c r="A252" s="3" t="str">
        <f t="shared" si="25"/>
        <v/>
      </c>
      <c r="B252" s="3" t="str">
        <f t="shared" ca="1" si="26"/>
        <v/>
      </c>
      <c r="C252" s="4" t="str">
        <f>IF(A252="","",IF((COUNTIF(A$18:A252,"Итог по дому")-$B$14)=0,"",INDEX([1]Лист1!$A$1:$AE$9260,[1]Лист1!B252,6)))</f>
        <v/>
      </c>
      <c r="D252" s="5" t="str">
        <f>IF(A252="","",INDEX([1]Лист1!$A$1:$AE$9260,B252,5))</f>
        <v/>
      </c>
      <c r="E252" s="3" t="str">
        <f>IF(A252="","",VLOOKUP($C252&amp;"лифтовое оборудование",[1]Лист1!$C$5:$H$9260,6,FALSE))</f>
        <v/>
      </c>
      <c r="F252" s="3" t="str">
        <f>IF(A252="","",VLOOKUP($C252&amp;"крыша",[1]Лист1!$C$5:$H$9260,6,FALSE))</f>
        <v/>
      </c>
      <c r="G252" s="3" t="str">
        <f>IF(A252="","",VLOOKUP($C252&amp;"фасад1",[1]Лист1!$C$5:$H$9260,6,FALSE))</f>
        <v/>
      </c>
      <c r="H252" s="3" t="str">
        <f>IF(A252="","",VLOOKUP($C252&amp;"подвал",[1]Лист1!$C$5:$H$9260,6,FALSE))</f>
        <v/>
      </c>
      <c r="I252" s="3" t="str">
        <f>IF(A252="","",VLOOKUP($C252&amp;"лифтовое оборудование1",[1]Лист1!$C$5:$H$9260,6,FALSE))</f>
        <v/>
      </c>
      <c r="J252" s="3" t="str">
        <f t="shared" si="27"/>
        <v/>
      </c>
      <c r="K252" s="6" t="str">
        <f>IF(C252="","",[1]Лист1!D253+[1]Лист1!D251)</f>
        <v/>
      </c>
      <c r="L252" s="7" t="str">
        <f>IF(C252="","",IF(ROUND(VLOOKUP($C252&amp;"система газоснабжения",[1]Лист1!$C$5:$H$9260,6,FALSE),2)&gt;K252,K252,ROUND(VLOOKUP($C252&amp;"система газоснабжения",[1]Лист1!$C$5:$H$9260,6,FALSE),2)))</f>
        <v/>
      </c>
      <c r="M252" s="7" t="str">
        <f t="shared" si="28"/>
        <v/>
      </c>
      <c r="N252" s="7" t="str">
        <f t="shared" si="29"/>
        <v/>
      </c>
      <c r="O252" s="7" t="str">
        <f t="shared" si="30"/>
        <v/>
      </c>
      <c r="P252" s="7" t="str">
        <f>IF(C252="","",ROUND(IF(K252=L252,0,IF(VLOOKUP($C252&amp;"система теплоснабжения",[1]Лист1!$C$5:$H$9260,6,FALSE)+L252&gt;K252,K252-L252,VLOOKUP($C252&amp;"система теплоснабжения",[1]Лист1!$C$5:$H$9260,6,FALSE))),2))</f>
        <v/>
      </c>
      <c r="Q252" s="8" t="str">
        <f t="shared" si="31"/>
        <v/>
      </c>
      <c r="R252" s="3" t="str">
        <f t="shared" si="32"/>
        <v/>
      </c>
      <c r="S252" s="14"/>
    </row>
    <row r="253" spans="1:19" ht="15.75">
      <c r="A253" s="3" t="str">
        <f t="shared" si="25"/>
        <v/>
      </c>
      <c r="B253" s="3" t="str">
        <f t="shared" ca="1" si="26"/>
        <v/>
      </c>
      <c r="C253" s="4" t="str">
        <f>IF(A253="","",IF((COUNTIF(A$18:A253,"Итог по дому")-$B$14)=0,"",INDEX([1]Лист1!$A$1:$AE$9260,[1]Лист1!B253,6)))</f>
        <v/>
      </c>
      <c r="D253" s="5" t="str">
        <f>IF(A253="","",INDEX([1]Лист1!$A$1:$AE$9260,B253,5))</f>
        <v/>
      </c>
      <c r="E253" s="3" t="str">
        <f>IF(A253="","",VLOOKUP($C253&amp;"лифтовое оборудование",[1]Лист1!$C$5:$H$9260,6,FALSE))</f>
        <v/>
      </c>
      <c r="F253" s="3" t="str">
        <f>IF(A253="","",VLOOKUP($C253&amp;"крыша",[1]Лист1!$C$5:$H$9260,6,FALSE))</f>
        <v/>
      </c>
      <c r="G253" s="3" t="str">
        <f>IF(A253="","",VLOOKUP($C253&amp;"фасад1",[1]Лист1!$C$5:$H$9260,6,FALSE))</f>
        <v/>
      </c>
      <c r="H253" s="3" t="str">
        <f>IF(A253="","",VLOOKUP($C253&amp;"подвал",[1]Лист1!$C$5:$H$9260,6,FALSE))</f>
        <v/>
      </c>
      <c r="I253" s="3" t="str">
        <f>IF(A253="","",VLOOKUP($C253&amp;"лифтовое оборудование1",[1]Лист1!$C$5:$H$9260,6,FALSE))</f>
        <v/>
      </c>
      <c r="J253" s="3" t="str">
        <f t="shared" si="27"/>
        <v/>
      </c>
      <c r="K253" s="6" t="str">
        <f>IF(C253="","",[1]Лист1!D254+[1]Лист1!D252)</f>
        <v/>
      </c>
      <c r="L253" s="7" t="str">
        <f>IF(C253="","",IF(ROUND(VLOOKUP($C253&amp;"система газоснабжения",[1]Лист1!$C$5:$H$9260,6,FALSE),2)&gt;K253,K253,ROUND(VLOOKUP($C253&amp;"система газоснабжения",[1]Лист1!$C$5:$H$9260,6,FALSE),2)))</f>
        <v/>
      </c>
      <c r="M253" s="7" t="str">
        <f t="shared" si="28"/>
        <v/>
      </c>
      <c r="N253" s="7" t="str">
        <f t="shared" si="29"/>
        <v/>
      </c>
      <c r="O253" s="7" t="str">
        <f t="shared" si="30"/>
        <v/>
      </c>
      <c r="P253" s="7" t="str">
        <f>IF(C253="","",ROUND(IF(K253=L253,0,IF(VLOOKUP($C253&amp;"система теплоснабжения",[1]Лист1!$C$5:$H$9260,6,FALSE)+L253&gt;K253,K253-L253,VLOOKUP($C253&amp;"система теплоснабжения",[1]Лист1!$C$5:$H$9260,6,FALSE))),2))</f>
        <v/>
      </c>
      <c r="Q253" s="8" t="str">
        <f t="shared" si="31"/>
        <v/>
      </c>
      <c r="R253" s="3" t="str">
        <f t="shared" si="32"/>
        <v/>
      </c>
      <c r="S253" s="14"/>
    </row>
    <row r="254" spans="1:19" ht="15.75">
      <c r="A254" s="3" t="str">
        <f t="shared" si="25"/>
        <v/>
      </c>
      <c r="B254" s="3" t="str">
        <f t="shared" ca="1" si="26"/>
        <v/>
      </c>
      <c r="C254" s="4" t="str">
        <f>IF(A254="","",IF((COUNTIF(A$18:A254,"Итог по дому")-$B$14)=0,"",INDEX([1]Лист1!$A$1:$AE$9260,[1]Лист1!B254,6)))</f>
        <v/>
      </c>
      <c r="D254" s="5" t="str">
        <f>IF(A254="","",INDEX([1]Лист1!$A$1:$AE$9260,B254,5))</f>
        <v/>
      </c>
      <c r="E254" s="3" t="str">
        <f>IF(A254="","",VLOOKUP($C254&amp;"лифтовое оборудование",[1]Лист1!$C$5:$H$9260,6,FALSE))</f>
        <v/>
      </c>
      <c r="F254" s="3" t="str">
        <f>IF(A254="","",VLOOKUP($C254&amp;"крыша",[1]Лист1!$C$5:$H$9260,6,FALSE))</f>
        <v/>
      </c>
      <c r="G254" s="3" t="str">
        <f>IF(A254="","",VLOOKUP($C254&amp;"фасад1",[1]Лист1!$C$5:$H$9260,6,FALSE))</f>
        <v/>
      </c>
      <c r="H254" s="3" t="str">
        <f>IF(A254="","",VLOOKUP($C254&amp;"подвал",[1]Лист1!$C$5:$H$9260,6,FALSE))</f>
        <v/>
      </c>
      <c r="I254" s="3" t="str">
        <f>IF(A254="","",VLOOKUP($C254&amp;"лифтовое оборудование1",[1]Лист1!$C$5:$H$9260,6,FALSE))</f>
        <v/>
      </c>
      <c r="J254" s="3" t="str">
        <f t="shared" si="27"/>
        <v/>
      </c>
      <c r="K254" s="6" t="str">
        <f>IF(C254="","",[1]Лист1!D255+[1]Лист1!D253)</f>
        <v/>
      </c>
      <c r="L254" s="7" t="str">
        <f>IF(C254="","",IF(ROUND(VLOOKUP($C254&amp;"система газоснабжения",[1]Лист1!$C$5:$H$9260,6,FALSE),2)&gt;K254,K254,ROUND(VLOOKUP($C254&amp;"система газоснабжения",[1]Лист1!$C$5:$H$9260,6,FALSE),2)))</f>
        <v/>
      </c>
      <c r="M254" s="7" t="str">
        <f t="shared" si="28"/>
        <v/>
      </c>
      <c r="N254" s="7" t="str">
        <f t="shared" si="29"/>
        <v/>
      </c>
      <c r="O254" s="7" t="str">
        <f t="shared" si="30"/>
        <v/>
      </c>
      <c r="P254" s="7" t="str">
        <f>IF(C254="","",ROUND(IF(K254=L254,0,IF(VLOOKUP($C254&amp;"система теплоснабжения",[1]Лист1!$C$5:$H$9260,6,FALSE)+L254&gt;K254,K254-L254,VLOOKUP($C254&amp;"система теплоснабжения",[1]Лист1!$C$5:$H$9260,6,FALSE))),2))</f>
        <v/>
      </c>
      <c r="Q254" s="8" t="str">
        <f t="shared" si="31"/>
        <v/>
      </c>
      <c r="R254" s="3" t="str">
        <f t="shared" si="32"/>
        <v/>
      </c>
      <c r="S254" s="14"/>
    </row>
    <row r="255" spans="1:19" ht="15.75">
      <c r="A255" s="3" t="str">
        <f t="shared" si="25"/>
        <v/>
      </c>
      <c r="B255" s="3" t="str">
        <f t="shared" ca="1" si="26"/>
        <v/>
      </c>
      <c r="C255" s="4" t="str">
        <f>IF(A255="","",IF((COUNTIF(A$18:A255,"Итог по дому")-$B$14)=0,"",INDEX([1]Лист1!$A$1:$AE$9260,[1]Лист1!B255,6)))</f>
        <v/>
      </c>
      <c r="D255" s="5" t="str">
        <f>IF(A255="","",INDEX([1]Лист1!$A$1:$AE$9260,B255,5))</f>
        <v/>
      </c>
      <c r="E255" s="3" t="str">
        <f>IF(A255="","",VLOOKUP($C255&amp;"лифтовое оборудование",[1]Лист1!$C$5:$H$9260,6,FALSE))</f>
        <v/>
      </c>
      <c r="F255" s="3" t="str">
        <f>IF(A255="","",VLOOKUP($C255&amp;"крыша",[1]Лист1!$C$5:$H$9260,6,FALSE))</f>
        <v/>
      </c>
      <c r="G255" s="3" t="str">
        <f>IF(A255="","",VLOOKUP($C255&amp;"фасад1",[1]Лист1!$C$5:$H$9260,6,FALSE))</f>
        <v/>
      </c>
      <c r="H255" s="3" t="str">
        <f>IF(A255="","",VLOOKUP($C255&amp;"подвал",[1]Лист1!$C$5:$H$9260,6,FALSE))</f>
        <v/>
      </c>
      <c r="I255" s="3" t="str">
        <f>IF(A255="","",VLOOKUP($C255&amp;"лифтовое оборудование1",[1]Лист1!$C$5:$H$9260,6,FALSE))</f>
        <v/>
      </c>
      <c r="J255" s="3" t="str">
        <f t="shared" si="27"/>
        <v/>
      </c>
      <c r="K255" s="6" t="str">
        <f>IF(C255="","",[1]Лист1!D256+[1]Лист1!D254)</f>
        <v/>
      </c>
      <c r="L255" s="7" t="str">
        <f>IF(C255="","",IF(ROUND(VLOOKUP($C255&amp;"система газоснабжения",[1]Лист1!$C$5:$H$9260,6,FALSE),2)&gt;K255,K255,ROUND(VLOOKUP($C255&amp;"система газоснабжения",[1]Лист1!$C$5:$H$9260,6,FALSE),2)))</f>
        <v/>
      </c>
      <c r="M255" s="7" t="str">
        <f t="shared" si="28"/>
        <v/>
      </c>
      <c r="N255" s="7" t="str">
        <f t="shared" si="29"/>
        <v/>
      </c>
      <c r="O255" s="7" t="str">
        <f t="shared" si="30"/>
        <v/>
      </c>
      <c r="P255" s="7" t="str">
        <f>IF(C255="","",ROUND(IF(K255=L255,0,IF(VLOOKUP($C255&amp;"система теплоснабжения",[1]Лист1!$C$5:$H$9260,6,FALSE)+L255&gt;K255,K255-L255,VLOOKUP($C255&amp;"система теплоснабжения",[1]Лист1!$C$5:$H$9260,6,FALSE))),2))</f>
        <v/>
      </c>
      <c r="Q255" s="8" t="str">
        <f t="shared" si="31"/>
        <v/>
      </c>
      <c r="R255" s="3" t="str">
        <f t="shared" si="32"/>
        <v/>
      </c>
      <c r="S255" s="14"/>
    </row>
    <row r="256" spans="1:19" ht="15.75">
      <c r="A256" s="3" t="str">
        <f t="shared" si="25"/>
        <v/>
      </c>
      <c r="B256" s="3" t="str">
        <f t="shared" ca="1" si="26"/>
        <v/>
      </c>
      <c r="C256" s="4" t="str">
        <f>IF(A256="","",IF((COUNTIF(A$18:A256,"Итог по дому")-$B$14)=0,"",INDEX([1]Лист1!$A$1:$AE$9260,[1]Лист1!B256,6)))</f>
        <v/>
      </c>
      <c r="D256" s="5" t="str">
        <f>IF(A256="","",INDEX([1]Лист1!$A$1:$AE$9260,B256,5))</f>
        <v/>
      </c>
      <c r="E256" s="3" t="str">
        <f>IF(A256="","",VLOOKUP($C256&amp;"лифтовое оборудование",[1]Лист1!$C$5:$H$9260,6,FALSE))</f>
        <v/>
      </c>
      <c r="F256" s="3" t="str">
        <f>IF(A256="","",VLOOKUP($C256&amp;"крыша",[1]Лист1!$C$5:$H$9260,6,FALSE))</f>
        <v/>
      </c>
      <c r="G256" s="3" t="str">
        <f>IF(A256="","",VLOOKUP($C256&amp;"фасад1",[1]Лист1!$C$5:$H$9260,6,FALSE))</f>
        <v/>
      </c>
      <c r="H256" s="3" t="str">
        <f>IF(A256="","",VLOOKUP($C256&amp;"подвал",[1]Лист1!$C$5:$H$9260,6,FALSE))</f>
        <v/>
      </c>
      <c r="I256" s="3" t="str">
        <f>IF(A256="","",VLOOKUP($C256&amp;"лифтовое оборудование1",[1]Лист1!$C$5:$H$9260,6,FALSE))</f>
        <v/>
      </c>
      <c r="J256" s="3" t="str">
        <f t="shared" si="27"/>
        <v/>
      </c>
      <c r="K256" s="6" t="str">
        <f>IF(C256="","",[1]Лист1!D257+[1]Лист1!D255)</f>
        <v/>
      </c>
      <c r="L256" s="7" t="str">
        <f>IF(C256="","",IF(ROUND(VLOOKUP($C256&amp;"система газоснабжения",[1]Лист1!$C$5:$H$9260,6,FALSE),2)&gt;K256,K256,ROUND(VLOOKUP($C256&amp;"система газоснабжения",[1]Лист1!$C$5:$H$9260,6,FALSE),2)))</f>
        <v/>
      </c>
      <c r="M256" s="7" t="str">
        <f t="shared" si="28"/>
        <v/>
      </c>
      <c r="N256" s="7" t="str">
        <f t="shared" si="29"/>
        <v/>
      </c>
      <c r="O256" s="7" t="str">
        <f t="shared" si="30"/>
        <v/>
      </c>
      <c r="P256" s="7" t="str">
        <f>IF(C256="","",ROUND(IF(K256=L256,0,IF(VLOOKUP($C256&amp;"система теплоснабжения",[1]Лист1!$C$5:$H$9260,6,FALSE)+L256&gt;K256,K256-L256,VLOOKUP($C256&amp;"система теплоснабжения",[1]Лист1!$C$5:$H$9260,6,FALSE))),2))</f>
        <v/>
      </c>
      <c r="Q256" s="8" t="str">
        <f t="shared" si="31"/>
        <v/>
      </c>
      <c r="R256" s="3" t="str">
        <f t="shared" si="32"/>
        <v/>
      </c>
      <c r="S256" s="14"/>
    </row>
    <row r="257" spans="1:19" ht="15.75">
      <c r="A257" s="3" t="str">
        <f t="shared" si="25"/>
        <v/>
      </c>
      <c r="B257" s="3" t="str">
        <f t="shared" ca="1" si="26"/>
        <v/>
      </c>
      <c r="C257" s="4" t="str">
        <f>IF(A257="","",IF((COUNTIF(A$18:A257,"Итог по дому")-$B$14)=0,"",INDEX([1]Лист1!$A$1:$AE$9260,[1]Лист1!B257,6)))</f>
        <v/>
      </c>
      <c r="D257" s="5" t="str">
        <f>IF(A257="","",INDEX([1]Лист1!$A$1:$AE$9260,B257,5))</f>
        <v/>
      </c>
      <c r="E257" s="3" t="str">
        <f>IF(A257="","",VLOOKUP($C257&amp;"лифтовое оборудование",[1]Лист1!$C$5:$H$9260,6,FALSE))</f>
        <v/>
      </c>
      <c r="F257" s="3" t="str">
        <f>IF(A257="","",VLOOKUP($C257&amp;"крыша",[1]Лист1!$C$5:$H$9260,6,FALSE))</f>
        <v/>
      </c>
      <c r="G257" s="3" t="str">
        <f>IF(A257="","",VLOOKUP($C257&amp;"фасад1",[1]Лист1!$C$5:$H$9260,6,FALSE))</f>
        <v/>
      </c>
      <c r="H257" s="3" t="str">
        <f>IF(A257="","",VLOOKUP($C257&amp;"подвал",[1]Лист1!$C$5:$H$9260,6,FALSE))</f>
        <v/>
      </c>
      <c r="I257" s="3" t="str">
        <f>IF(A257="","",VLOOKUP($C257&amp;"лифтовое оборудование1",[1]Лист1!$C$5:$H$9260,6,FALSE))</f>
        <v/>
      </c>
      <c r="J257" s="3" t="str">
        <f t="shared" si="27"/>
        <v/>
      </c>
      <c r="K257" s="6" t="str">
        <f>IF(C257="","",[1]Лист1!D258+[1]Лист1!D256)</f>
        <v/>
      </c>
      <c r="L257" s="7" t="str">
        <f>IF(C257="","",IF(ROUND(VLOOKUP($C257&amp;"система газоснабжения",[1]Лист1!$C$5:$H$9260,6,FALSE),2)&gt;K257,K257,ROUND(VLOOKUP($C257&amp;"система газоснабжения",[1]Лист1!$C$5:$H$9260,6,FALSE),2)))</f>
        <v/>
      </c>
      <c r="M257" s="7" t="str">
        <f t="shared" si="28"/>
        <v/>
      </c>
      <c r="N257" s="7" t="str">
        <f t="shared" si="29"/>
        <v/>
      </c>
      <c r="O257" s="7" t="str">
        <f t="shared" si="30"/>
        <v/>
      </c>
      <c r="P257" s="7" t="str">
        <f>IF(C257="","",ROUND(IF(K257=L257,0,IF(VLOOKUP($C257&amp;"система теплоснабжения",[1]Лист1!$C$5:$H$9260,6,FALSE)+L257&gt;K257,K257-L257,VLOOKUP($C257&amp;"система теплоснабжения",[1]Лист1!$C$5:$H$9260,6,FALSE))),2))</f>
        <v/>
      </c>
      <c r="Q257" s="8" t="str">
        <f t="shared" si="31"/>
        <v/>
      </c>
      <c r="R257" s="3" t="str">
        <f t="shared" si="32"/>
        <v/>
      </c>
      <c r="S257" s="14"/>
    </row>
    <row r="258" spans="1:19" ht="15.75">
      <c r="A258" s="3" t="str">
        <f t="shared" si="25"/>
        <v/>
      </c>
      <c r="B258" s="3" t="str">
        <f t="shared" ca="1" si="26"/>
        <v/>
      </c>
      <c r="C258" s="4" t="str">
        <f>IF(A258="","",IF((COUNTIF(A$18:A258,"Итог по дому")-$B$14)=0,"",INDEX([1]Лист1!$A$1:$AE$9260,[1]Лист1!B258,6)))</f>
        <v/>
      </c>
      <c r="D258" s="5" t="str">
        <f>IF(A258="","",INDEX([1]Лист1!$A$1:$AE$9260,B258,5))</f>
        <v/>
      </c>
      <c r="E258" s="3" t="str">
        <f>IF(A258="","",VLOOKUP($C258&amp;"лифтовое оборудование",[1]Лист1!$C$5:$H$9260,6,FALSE))</f>
        <v/>
      </c>
      <c r="F258" s="3" t="str">
        <f>IF(A258="","",VLOOKUP($C258&amp;"крыша",[1]Лист1!$C$5:$H$9260,6,FALSE))</f>
        <v/>
      </c>
      <c r="G258" s="3" t="str">
        <f>IF(A258="","",VLOOKUP($C258&amp;"фасад1",[1]Лист1!$C$5:$H$9260,6,FALSE))</f>
        <v/>
      </c>
      <c r="H258" s="3" t="str">
        <f>IF(A258="","",VLOOKUP($C258&amp;"подвал",[1]Лист1!$C$5:$H$9260,6,FALSE))</f>
        <v/>
      </c>
      <c r="I258" s="3" t="str">
        <f>IF(A258="","",VLOOKUP($C258&amp;"лифтовое оборудование1",[1]Лист1!$C$5:$H$9260,6,FALSE))</f>
        <v/>
      </c>
      <c r="J258" s="3" t="str">
        <f t="shared" si="27"/>
        <v/>
      </c>
      <c r="K258" s="6" t="str">
        <f>IF(C258="","",[1]Лист1!D259+[1]Лист1!D257)</f>
        <v/>
      </c>
      <c r="L258" s="7" t="str">
        <f>IF(C258="","",IF(ROUND(VLOOKUP($C258&amp;"система газоснабжения",[1]Лист1!$C$5:$H$9260,6,FALSE),2)&gt;K258,K258,ROUND(VLOOKUP($C258&amp;"система газоснабжения",[1]Лист1!$C$5:$H$9260,6,FALSE),2)))</f>
        <v/>
      </c>
      <c r="M258" s="7" t="str">
        <f t="shared" si="28"/>
        <v/>
      </c>
      <c r="N258" s="7" t="str">
        <f t="shared" si="29"/>
        <v/>
      </c>
      <c r="O258" s="7" t="str">
        <f t="shared" si="30"/>
        <v/>
      </c>
      <c r="P258" s="7" t="str">
        <f>IF(C258="","",ROUND(IF(K258=L258,0,IF(VLOOKUP($C258&amp;"система теплоснабжения",[1]Лист1!$C$5:$H$9260,6,FALSE)+L258&gt;K258,K258-L258,VLOOKUP($C258&amp;"система теплоснабжения",[1]Лист1!$C$5:$H$9260,6,FALSE))),2))</f>
        <v/>
      </c>
      <c r="Q258" s="8" t="str">
        <f t="shared" si="31"/>
        <v/>
      </c>
      <c r="R258" s="3" t="str">
        <f t="shared" si="32"/>
        <v/>
      </c>
      <c r="S258" s="14"/>
    </row>
    <row r="259" spans="1:19" ht="15.75">
      <c r="A259" s="3" t="str">
        <f t="shared" si="25"/>
        <v/>
      </c>
      <c r="B259" s="3" t="str">
        <f t="shared" ca="1" si="26"/>
        <v/>
      </c>
      <c r="C259" s="4" t="str">
        <f>IF(A259="","",IF((COUNTIF(A$18:A259,"Итог по дому")-$B$14)=0,"",INDEX([1]Лист1!$A$1:$AE$9260,[1]Лист1!B259,6)))</f>
        <v/>
      </c>
      <c r="D259" s="5" t="str">
        <f>IF(A259="","",INDEX([1]Лист1!$A$1:$AE$9260,B259,5))</f>
        <v/>
      </c>
      <c r="E259" s="3" t="str">
        <f>IF(A259="","",VLOOKUP($C259&amp;"лифтовое оборудование",[1]Лист1!$C$5:$H$9260,6,FALSE))</f>
        <v/>
      </c>
      <c r="F259" s="3" t="str">
        <f>IF(A259="","",VLOOKUP($C259&amp;"крыша",[1]Лист1!$C$5:$H$9260,6,FALSE))</f>
        <v/>
      </c>
      <c r="G259" s="3" t="str">
        <f>IF(A259="","",VLOOKUP($C259&amp;"фасад1",[1]Лист1!$C$5:$H$9260,6,FALSE))</f>
        <v/>
      </c>
      <c r="H259" s="3" t="str">
        <f>IF(A259="","",VLOOKUP($C259&amp;"подвал",[1]Лист1!$C$5:$H$9260,6,FALSE))</f>
        <v/>
      </c>
      <c r="I259" s="3" t="str">
        <f>IF(A259="","",VLOOKUP($C259&amp;"лифтовое оборудование1",[1]Лист1!$C$5:$H$9260,6,FALSE))</f>
        <v/>
      </c>
      <c r="J259" s="3" t="str">
        <f t="shared" si="27"/>
        <v/>
      </c>
      <c r="K259" s="6" t="str">
        <f>IF(C259="","",[1]Лист1!D260+[1]Лист1!D258)</f>
        <v/>
      </c>
      <c r="L259" s="7" t="str">
        <f>IF(C259="","",IF(ROUND(VLOOKUP($C259&amp;"система газоснабжения",[1]Лист1!$C$5:$H$9260,6,FALSE),2)&gt;K259,K259,ROUND(VLOOKUP($C259&amp;"система газоснабжения",[1]Лист1!$C$5:$H$9260,6,FALSE),2)))</f>
        <v/>
      </c>
      <c r="M259" s="7" t="str">
        <f t="shared" si="28"/>
        <v/>
      </c>
      <c r="N259" s="7" t="str">
        <f t="shared" si="29"/>
        <v/>
      </c>
      <c r="O259" s="7" t="str">
        <f t="shared" si="30"/>
        <v/>
      </c>
      <c r="P259" s="7" t="str">
        <f>IF(C259="","",ROUND(IF(K259=L259,0,IF(VLOOKUP($C259&amp;"система теплоснабжения",[1]Лист1!$C$5:$H$9260,6,FALSE)+L259&gt;K259,K259-L259,VLOOKUP($C259&amp;"система теплоснабжения",[1]Лист1!$C$5:$H$9260,6,FALSE))),2))</f>
        <v/>
      </c>
      <c r="Q259" s="8" t="str">
        <f t="shared" si="31"/>
        <v/>
      </c>
      <c r="R259" s="3" t="str">
        <f t="shared" si="32"/>
        <v/>
      </c>
      <c r="S259" s="14"/>
    </row>
    <row r="260" spans="1:19" ht="15.75">
      <c r="A260" s="3" t="str">
        <f t="shared" si="25"/>
        <v/>
      </c>
      <c r="B260" s="3" t="str">
        <f t="shared" ca="1" si="26"/>
        <v/>
      </c>
      <c r="C260" s="4" t="str">
        <f>IF(A260="","",IF((COUNTIF(A$18:A260,"Итог по дому")-$B$14)=0,"",INDEX([1]Лист1!$A$1:$AE$9260,[1]Лист1!B260,6)))</f>
        <v/>
      </c>
      <c r="D260" s="5" t="str">
        <f>IF(A260="","",INDEX([1]Лист1!$A$1:$AE$9260,B260,5))</f>
        <v/>
      </c>
      <c r="E260" s="3" t="str">
        <f>IF(A260="","",VLOOKUP($C260&amp;"лифтовое оборудование",[1]Лист1!$C$5:$H$9260,6,FALSE))</f>
        <v/>
      </c>
      <c r="F260" s="3" t="str">
        <f>IF(A260="","",VLOOKUP($C260&amp;"крыша",[1]Лист1!$C$5:$H$9260,6,FALSE))</f>
        <v/>
      </c>
      <c r="G260" s="3" t="str">
        <f>IF(A260="","",VLOOKUP($C260&amp;"фасад1",[1]Лист1!$C$5:$H$9260,6,FALSE))</f>
        <v/>
      </c>
      <c r="H260" s="3" t="str">
        <f>IF(A260="","",VLOOKUP($C260&amp;"подвал",[1]Лист1!$C$5:$H$9260,6,FALSE))</f>
        <v/>
      </c>
      <c r="I260" s="3" t="str">
        <f>IF(A260="","",VLOOKUP($C260&amp;"лифтовое оборудование1",[1]Лист1!$C$5:$H$9260,6,FALSE))</f>
        <v/>
      </c>
      <c r="J260" s="3" t="str">
        <f t="shared" si="27"/>
        <v/>
      </c>
      <c r="K260" s="6" t="str">
        <f>IF(C260="","",[1]Лист1!D261+[1]Лист1!D259)</f>
        <v/>
      </c>
      <c r="L260" s="7" t="str">
        <f>IF(C260="","",IF(ROUND(VLOOKUP($C260&amp;"система газоснабжения",[1]Лист1!$C$5:$H$9260,6,FALSE),2)&gt;K260,K260,ROUND(VLOOKUP($C260&amp;"система газоснабжения",[1]Лист1!$C$5:$H$9260,6,FALSE),2)))</f>
        <v/>
      </c>
      <c r="M260" s="7" t="str">
        <f t="shared" si="28"/>
        <v/>
      </c>
      <c r="N260" s="7" t="str">
        <f t="shared" si="29"/>
        <v/>
      </c>
      <c r="O260" s="7" t="str">
        <f t="shared" si="30"/>
        <v/>
      </c>
      <c r="P260" s="7" t="str">
        <f>IF(C260="","",ROUND(IF(K260=L260,0,IF(VLOOKUP($C260&amp;"система теплоснабжения",[1]Лист1!$C$5:$H$9260,6,FALSE)+L260&gt;K260,K260-L260,VLOOKUP($C260&amp;"система теплоснабжения",[1]Лист1!$C$5:$H$9260,6,FALSE))),2))</f>
        <v/>
      </c>
      <c r="Q260" s="8" t="str">
        <f t="shared" si="31"/>
        <v/>
      </c>
      <c r="R260" s="3" t="str">
        <f t="shared" si="32"/>
        <v/>
      </c>
      <c r="S260" s="14"/>
    </row>
    <row r="261" spans="1:19" ht="15.75">
      <c r="A261" s="3" t="str">
        <f t="shared" si="25"/>
        <v/>
      </c>
      <c r="B261" s="3" t="str">
        <f t="shared" ca="1" si="26"/>
        <v/>
      </c>
      <c r="C261" s="4" t="str">
        <f>IF(A261="","",IF((COUNTIF(A$18:A261,"Итог по дому")-$B$14)=0,"",INDEX([1]Лист1!$A$1:$AE$9260,[1]Лист1!B261,6)))</f>
        <v/>
      </c>
      <c r="D261" s="5" t="str">
        <f>IF(A261="","",INDEX([1]Лист1!$A$1:$AE$9260,B261,5))</f>
        <v/>
      </c>
      <c r="E261" s="3" t="str">
        <f>IF(A261="","",VLOOKUP($C261&amp;"лифтовое оборудование",[1]Лист1!$C$5:$H$9260,6,FALSE))</f>
        <v/>
      </c>
      <c r="F261" s="3" t="str">
        <f>IF(A261="","",VLOOKUP($C261&amp;"крыша",[1]Лист1!$C$5:$H$9260,6,FALSE))</f>
        <v/>
      </c>
      <c r="G261" s="3" t="str">
        <f>IF(A261="","",VLOOKUP($C261&amp;"фасад1",[1]Лист1!$C$5:$H$9260,6,FALSE))</f>
        <v/>
      </c>
      <c r="H261" s="3" t="str">
        <f>IF(A261="","",VLOOKUP($C261&amp;"подвал",[1]Лист1!$C$5:$H$9260,6,FALSE))</f>
        <v/>
      </c>
      <c r="I261" s="3" t="str">
        <f>IF(A261="","",VLOOKUP($C261&amp;"лифтовое оборудование1",[1]Лист1!$C$5:$H$9260,6,FALSE))</f>
        <v/>
      </c>
      <c r="J261" s="3" t="str">
        <f t="shared" si="27"/>
        <v/>
      </c>
      <c r="K261" s="6" t="str">
        <f>IF(C261="","",[1]Лист1!D262+[1]Лист1!D260)</f>
        <v/>
      </c>
      <c r="L261" s="7" t="str">
        <f>IF(C261="","",IF(ROUND(VLOOKUP($C261&amp;"система газоснабжения",[1]Лист1!$C$5:$H$9260,6,FALSE),2)&gt;K261,K261,ROUND(VLOOKUP($C261&amp;"система газоснабжения",[1]Лист1!$C$5:$H$9260,6,FALSE),2)))</f>
        <v/>
      </c>
      <c r="M261" s="7" t="str">
        <f t="shared" si="28"/>
        <v/>
      </c>
      <c r="N261" s="7" t="str">
        <f t="shared" si="29"/>
        <v/>
      </c>
      <c r="O261" s="7" t="str">
        <f t="shared" si="30"/>
        <v/>
      </c>
      <c r="P261" s="7" t="str">
        <f>IF(C261="","",ROUND(IF(K261=L261,0,IF(VLOOKUP($C261&amp;"система теплоснабжения",[1]Лист1!$C$5:$H$9260,6,FALSE)+L261&gt;K261,K261-L261,VLOOKUP($C261&amp;"система теплоснабжения",[1]Лист1!$C$5:$H$9260,6,FALSE))),2))</f>
        <v/>
      </c>
      <c r="Q261" s="8" t="str">
        <f t="shared" si="31"/>
        <v/>
      </c>
      <c r="R261" s="3" t="str">
        <f t="shared" si="32"/>
        <v/>
      </c>
      <c r="S261" s="14"/>
    </row>
    <row r="262" spans="1:19" ht="15.75">
      <c r="A262" s="3" t="str">
        <f t="shared" si="25"/>
        <v/>
      </c>
      <c r="B262" s="3" t="str">
        <f t="shared" ca="1" si="26"/>
        <v/>
      </c>
      <c r="C262" s="4" t="str">
        <f>IF(A262="","",IF((COUNTIF(A$18:A262,"Итог по дому")-$B$14)=0,"",INDEX([1]Лист1!$A$1:$AE$9260,[1]Лист1!B262,6)))</f>
        <v/>
      </c>
      <c r="D262" s="5" t="str">
        <f>IF(A262="","",INDEX([1]Лист1!$A$1:$AE$9260,B262,5))</f>
        <v/>
      </c>
      <c r="E262" s="3" t="str">
        <f>IF(A262="","",VLOOKUP($C262&amp;"лифтовое оборудование",[1]Лист1!$C$5:$H$9260,6,FALSE))</f>
        <v/>
      </c>
      <c r="F262" s="3" t="str">
        <f>IF(A262="","",VLOOKUP($C262&amp;"крыша",[1]Лист1!$C$5:$H$9260,6,FALSE))</f>
        <v/>
      </c>
      <c r="G262" s="3" t="str">
        <f>IF(A262="","",VLOOKUP($C262&amp;"фасад1",[1]Лист1!$C$5:$H$9260,6,FALSE))</f>
        <v/>
      </c>
      <c r="H262" s="3" t="str">
        <f>IF(A262="","",VLOOKUP($C262&amp;"подвал",[1]Лист1!$C$5:$H$9260,6,FALSE))</f>
        <v/>
      </c>
      <c r="I262" s="3" t="str">
        <f>IF(A262="","",VLOOKUP($C262&amp;"лифтовое оборудование1",[1]Лист1!$C$5:$H$9260,6,FALSE))</f>
        <v/>
      </c>
      <c r="J262" s="3" t="str">
        <f t="shared" si="27"/>
        <v/>
      </c>
      <c r="K262" s="6" t="str">
        <f>IF(C262="","",[1]Лист1!D263+[1]Лист1!D261)</f>
        <v/>
      </c>
      <c r="L262" s="7" t="str">
        <f>IF(C262="","",IF(ROUND(VLOOKUP($C262&amp;"система газоснабжения",[1]Лист1!$C$5:$H$9260,6,FALSE),2)&gt;K262,K262,ROUND(VLOOKUP($C262&amp;"система газоснабжения",[1]Лист1!$C$5:$H$9260,6,FALSE),2)))</f>
        <v/>
      </c>
      <c r="M262" s="7" t="str">
        <f t="shared" si="28"/>
        <v/>
      </c>
      <c r="N262" s="7" t="str">
        <f t="shared" si="29"/>
        <v/>
      </c>
      <c r="O262" s="7" t="str">
        <f t="shared" si="30"/>
        <v/>
      </c>
      <c r="P262" s="7" t="str">
        <f>IF(C262="","",ROUND(IF(K262=L262,0,IF(VLOOKUP($C262&amp;"система теплоснабжения",[1]Лист1!$C$5:$H$9260,6,FALSE)+L262&gt;K262,K262-L262,VLOOKUP($C262&amp;"система теплоснабжения",[1]Лист1!$C$5:$H$9260,6,FALSE))),2))</f>
        <v/>
      </c>
      <c r="Q262" s="8" t="str">
        <f t="shared" si="31"/>
        <v/>
      </c>
      <c r="R262" s="3" t="str">
        <f t="shared" si="32"/>
        <v/>
      </c>
      <c r="S262" s="14"/>
    </row>
    <row r="263" spans="1:19" ht="15.75">
      <c r="A263" s="3" t="str">
        <f t="shared" si="25"/>
        <v/>
      </c>
      <c r="B263" s="3" t="str">
        <f t="shared" ca="1" si="26"/>
        <v/>
      </c>
      <c r="C263" s="4" t="str">
        <f>IF(A263="","",IF((COUNTIF(A$18:A263,"Итог по дому")-$B$14)=0,"",INDEX([1]Лист1!$A$1:$AE$9260,[1]Лист1!B263,6)))</f>
        <v/>
      </c>
      <c r="D263" s="5" t="str">
        <f>IF(A263="","",INDEX([1]Лист1!$A$1:$AE$9260,B263,5))</f>
        <v/>
      </c>
      <c r="E263" s="3" t="str">
        <f>IF(A263="","",VLOOKUP($C263&amp;"лифтовое оборудование",[1]Лист1!$C$5:$H$9260,6,FALSE))</f>
        <v/>
      </c>
      <c r="F263" s="3" t="str">
        <f>IF(A263="","",VLOOKUP($C263&amp;"крыша",[1]Лист1!$C$5:$H$9260,6,FALSE))</f>
        <v/>
      </c>
      <c r="G263" s="3" t="str">
        <f>IF(A263="","",VLOOKUP($C263&amp;"фасад1",[1]Лист1!$C$5:$H$9260,6,FALSE))</f>
        <v/>
      </c>
      <c r="H263" s="3" t="str">
        <f>IF(A263="","",VLOOKUP($C263&amp;"подвал",[1]Лист1!$C$5:$H$9260,6,FALSE))</f>
        <v/>
      </c>
      <c r="I263" s="3" t="str">
        <f>IF(A263="","",VLOOKUP($C263&amp;"лифтовое оборудование1",[1]Лист1!$C$5:$H$9260,6,FALSE))</f>
        <v/>
      </c>
      <c r="J263" s="3" t="str">
        <f t="shared" si="27"/>
        <v/>
      </c>
      <c r="K263" s="6" t="str">
        <f>IF(C263="","",[1]Лист1!D264+[1]Лист1!D262)</f>
        <v/>
      </c>
      <c r="L263" s="7" t="str">
        <f>IF(C263="","",IF(ROUND(VLOOKUP($C263&amp;"система газоснабжения",[1]Лист1!$C$5:$H$9260,6,FALSE),2)&gt;K263,K263,ROUND(VLOOKUP($C263&amp;"система газоснабжения",[1]Лист1!$C$5:$H$9260,6,FALSE),2)))</f>
        <v/>
      </c>
      <c r="M263" s="7" t="str">
        <f t="shared" si="28"/>
        <v/>
      </c>
      <c r="N263" s="7" t="str">
        <f t="shared" si="29"/>
        <v/>
      </c>
      <c r="O263" s="7" t="str">
        <f t="shared" si="30"/>
        <v/>
      </c>
      <c r="P263" s="7" t="str">
        <f>IF(C263="","",ROUND(IF(K263=L263,0,IF(VLOOKUP($C263&amp;"система теплоснабжения",[1]Лист1!$C$5:$H$9260,6,FALSE)+L263&gt;K263,K263-L263,VLOOKUP($C263&amp;"система теплоснабжения",[1]Лист1!$C$5:$H$9260,6,FALSE))),2))</f>
        <v/>
      </c>
      <c r="Q263" s="8" t="str">
        <f t="shared" si="31"/>
        <v/>
      </c>
      <c r="R263" s="3" t="str">
        <f t="shared" si="32"/>
        <v/>
      </c>
      <c r="S263" s="14"/>
    </row>
    <row r="264" spans="1:19" ht="15.75">
      <c r="A264" s="3" t="str">
        <f t="shared" si="25"/>
        <v/>
      </c>
      <c r="B264" s="3" t="str">
        <f t="shared" ca="1" si="26"/>
        <v/>
      </c>
      <c r="C264" s="4" t="str">
        <f>IF(A264="","",IF((COUNTIF(A$18:A264,"Итог по дому")-$B$14)=0,"",INDEX([1]Лист1!$A$1:$AE$9260,[1]Лист1!B264,6)))</f>
        <v/>
      </c>
      <c r="D264" s="5" t="str">
        <f>IF(A264="","",INDEX([1]Лист1!$A$1:$AE$9260,B264,5))</f>
        <v/>
      </c>
      <c r="E264" s="3" t="str">
        <f>IF(A264="","",VLOOKUP($C264&amp;"лифтовое оборудование",[1]Лист1!$C$5:$H$9260,6,FALSE))</f>
        <v/>
      </c>
      <c r="F264" s="3" t="str">
        <f>IF(A264="","",VLOOKUP($C264&amp;"крыша",[1]Лист1!$C$5:$H$9260,6,FALSE))</f>
        <v/>
      </c>
      <c r="G264" s="3" t="str">
        <f>IF(A264="","",VLOOKUP($C264&amp;"фасад1",[1]Лист1!$C$5:$H$9260,6,FALSE))</f>
        <v/>
      </c>
      <c r="H264" s="3" t="str">
        <f>IF(A264="","",VLOOKUP($C264&amp;"подвал",[1]Лист1!$C$5:$H$9260,6,FALSE))</f>
        <v/>
      </c>
      <c r="I264" s="3" t="str">
        <f>IF(A264="","",VLOOKUP($C264&amp;"лифтовое оборудование1",[1]Лист1!$C$5:$H$9260,6,FALSE))</f>
        <v/>
      </c>
      <c r="J264" s="3" t="str">
        <f t="shared" si="27"/>
        <v/>
      </c>
      <c r="K264" s="6" t="str">
        <f>IF(C264="","",[1]Лист1!D265+[1]Лист1!D263)</f>
        <v/>
      </c>
      <c r="L264" s="7" t="str">
        <f>IF(C264="","",IF(ROUND(VLOOKUP($C264&amp;"система газоснабжения",[1]Лист1!$C$5:$H$9260,6,FALSE),2)&gt;K264,K264,ROUND(VLOOKUP($C264&amp;"система газоснабжения",[1]Лист1!$C$5:$H$9260,6,FALSE),2)))</f>
        <v/>
      </c>
      <c r="M264" s="7" t="str">
        <f t="shared" si="28"/>
        <v/>
      </c>
      <c r="N264" s="7" t="str">
        <f t="shared" si="29"/>
        <v/>
      </c>
      <c r="O264" s="7" t="str">
        <f t="shared" si="30"/>
        <v/>
      </c>
      <c r="P264" s="7" t="str">
        <f>IF(C264="","",ROUND(IF(K264=L264,0,IF(VLOOKUP($C264&amp;"система теплоснабжения",[1]Лист1!$C$5:$H$9260,6,FALSE)+L264&gt;K264,K264-L264,VLOOKUP($C264&amp;"система теплоснабжения",[1]Лист1!$C$5:$H$9260,6,FALSE))),2))</f>
        <v/>
      </c>
      <c r="Q264" s="8" t="str">
        <f t="shared" si="31"/>
        <v/>
      </c>
      <c r="R264" s="3" t="str">
        <f t="shared" si="32"/>
        <v/>
      </c>
      <c r="S264" s="14"/>
    </row>
    <row r="265" spans="1:19" ht="15.75">
      <c r="A265" s="3" t="str">
        <f t="shared" si="25"/>
        <v/>
      </c>
      <c r="B265" s="3" t="str">
        <f t="shared" ca="1" si="26"/>
        <v/>
      </c>
      <c r="C265" s="4" t="str">
        <f>IF(A265="","",IF((COUNTIF(A$18:A265,"Итог по дому")-$B$14)=0,"",INDEX([1]Лист1!$A$1:$AE$9260,[1]Лист1!B265,6)))</f>
        <v/>
      </c>
      <c r="D265" s="5" t="str">
        <f>IF(A265="","",INDEX([1]Лист1!$A$1:$AE$9260,B265,5))</f>
        <v/>
      </c>
      <c r="E265" s="3" t="str">
        <f>IF(A265="","",VLOOKUP($C265&amp;"лифтовое оборудование",[1]Лист1!$C$5:$H$9260,6,FALSE))</f>
        <v/>
      </c>
      <c r="F265" s="3" t="str">
        <f>IF(A265="","",VLOOKUP($C265&amp;"крыша",[1]Лист1!$C$5:$H$9260,6,FALSE))</f>
        <v/>
      </c>
      <c r="G265" s="3" t="str">
        <f>IF(A265="","",VLOOKUP($C265&amp;"фасад1",[1]Лист1!$C$5:$H$9260,6,FALSE))</f>
        <v/>
      </c>
      <c r="H265" s="3" t="str">
        <f>IF(A265="","",VLOOKUP($C265&amp;"подвал",[1]Лист1!$C$5:$H$9260,6,FALSE))</f>
        <v/>
      </c>
      <c r="I265" s="3" t="str">
        <f>IF(A265="","",VLOOKUP($C265&amp;"лифтовое оборудование1",[1]Лист1!$C$5:$H$9260,6,FALSE))</f>
        <v/>
      </c>
      <c r="J265" s="3" t="str">
        <f t="shared" si="27"/>
        <v/>
      </c>
      <c r="K265" s="6" t="str">
        <f>IF(C265="","",[1]Лист1!D266+[1]Лист1!D264)</f>
        <v/>
      </c>
      <c r="L265" s="7" t="str">
        <f>IF(C265="","",IF(ROUND(VLOOKUP($C265&amp;"система газоснабжения",[1]Лист1!$C$5:$H$9260,6,FALSE),2)&gt;K265,K265,ROUND(VLOOKUP($C265&amp;"система газоснабжения",[1]Лист1!$C$5:$H$9260,6,FALSE),2)))</f>
        <v/>
      </c>
      <c r="M265" s="7" t="str">
        <f t="shared" si="28"/>
        <v/>
      </c>
      <c r="N265" s="7" t="str">
        <f t="shared" si="29"/>
        <v/>
      </c>
      <c r="O265" s="7" t="str">
        <f t="shared" si="30"/>
        <v/>
      </c>
      <c r="P265" s="7" t="str">
        <f>IF(C265="","",ROUND(IF(K265=L265,0,IF(VLOOKUP($C265&amp;"система теплоснабжения",[1]Лист1!$C$5:$H$9260,6,FALSE)+L265&gt;K265,K265-L265,VLOOKUP($C265&amp;"система теплоснабжения",[1]Лист1!$C$5:$H$9260,6,FALSE))),2))</f>
        <v/>
      </c>
      <c r="Q265" s="8" t="str">
        <f t="shared" si="31"/>
        <v/>
      </c>
      <c r="R265" s="3" t="str">
        <f t="shared" si="32"/>
        <v/>
      </c>
      <c r="S265" s="14"/>
    </row>
    <row r="266" spans="1:19" ht="15.75">
      <c r="A266" s="3" t="str">
        <f t="shared" si="25"/>
        <v/>
      </c>
      <c r="B266" s="3" t="str">
        <f t="shared" ca="1" si="26"/>
        <v/>
      </c>
      <c r="C266" s="4" t="str">
        <f>IF(A266="","",IF((COUNTIF(A$18:A266,"Итог по дому")-$B$14)=0,"",INDEX([1]Лист1!$A$1:$AE$9260,[1]Лист1!B266,6)))</f>
        <v/>
      </c>
      <c r="D266" s="5" t="str">
        <f>IF(A266="","",INDEX([1]Лист1!$A$1:$AE$9260,B266,5))</f>
        <v/>
      </c>
      <c r="E266" s="3" t="str">
        <f>IF(A266="","",VLOOKUP($C266&amp;"лифтовое оборудование",[1]Лист1!$C$5:$H$9260,6,FALSE))</f>
        <v/>
      </c>
      <c r="F266" s="3" t="str">
        <f>IF(A266="","",VLOOKUP($C266&amp;"крыша",[1]Лист1!$C$5:$H$9260,6,FALSE))</f>
        <v/>
      </c>
      <c r="G266" s="3" t="str">
        <f>IF(A266="","",VLOOKUP($C266&amp;"фасад1",[1]Лист1!$C$5:$H$9260,6,FALSE))</f>
        <v/>
      </c>
      <c r="H266" s="3" t="str">
        <f>IF(A266="","",VLOOKUP($C266&amp;"подвал",[1]Лист1!$C$5:$H$9260,6,FALSE))</f>
        <v/>
      </c>
      <c r="I266" s="3" t="str">
        <f>IF(A266="","",VLOOKUP($C266&amp;"лифтовое оборудование1",[1]Лист1!$C$5:$H$9260,6,FALSE))</f>
        <v/>
      </c>
      <c r="J266" s="3" t="str">
        <f t="shared" si="27"/>
        <v/>
      </c>
      <c r="K266" s="6" t="str">
        <f>IF(C266="","",[1]Лист1!D267+[1]Лист1!D265)</f>
        <v/>
      </c>
      <c r="L266" s="7" t="str">
        <f>IF(C266="","",IF(ROUND(VLOOKUP($C266&amp;"система газоснабжения",[1]Лист1!$C$5:$H$9260,6,FALSE),2)&gt;K266,K266,ROUND(VLOOKUP($C266&amp;"система газоснабжения",[1]Лист1!$C$5:$H$9260,6,FALSE),2)))</f>
        <v/>
      </c>
      <c r="M266" s="7" t="str">
        <f t="shared" si="28"/>
        <v/>
      </c>
      <c r="N266" s="7" t="str">
        <f t="shared" si="29"/>
        <v/>
      </c>
      <c r="O266" s="7" t="str">
        <f t="shared" si="30"/>
        <v/>
      </c>
      <c r="P266" s="7" t="str">
        <f>IF(C266="","",ROUND(IF(K266=L266,0,IF(VLOOKUP($C266&amp;"система теплоснабжения",[1]Лист1!$C$5:$H$9260,6,FALSE)+L266&gt;K266,K266-L266,VLOOKUP($C266&amp;"система теплоснабжения",[1]Лист1!$C$5:$H$9260,6,FALSE))),2))</f>
        <v/>
      </c>
      <c r="Q266" s="8" t="str">
        <f t="shared" si="31"/>
        <v/>
      </c>
      <c r="R266" s="3" t="str">
        <f t="shared" si="32"/>
        <v/>
      </c>
      <c r="S266" s="14"/>
    </row>
    <row r="267" spans="1:19" ht="15.75">
      <c r="A267" s="3" t="str">
        <f t="shared" si="25"/>
        <v/>
      </c>
      <c r="B267" s="3" t="str">
        <f t="shared" ca="1" si="26"/>
        <v/>
      </c>
      <c r="C267" s="4" t="str">
        <f>IF(A267="","",IF((COUNTIF(A$18:A267,"Итог по дому")-$B$14)=0,"",INDEX([1]Лист1!$A$1:$AE$9260,[1]Лист1!B267,6)))</f>
        <v/>
      </c>
      <c r="D267" s="5" t="str">
        <f>IF(A267="","",INDEX([1]Лист1!$A$1:$AE$9260,B267,5))</f>
        <v/>
      </c>
      <c r="E267" s="3" t="str">
        <f>IF(A267="","",VLOOKUP($C267&amp;"лифтовое оборудование",[1]Лист1!$C$5:$H$9260,6,FALSE))</f>
        <v/>
      </c>
      <c r="F267" s="3" t="str">
        <f>IF(A267="","",VLOOKUP($C267&amp;"крыша",[1]Лист1!$C$5:$H$9260,6,FALSE))</f>
        <v/>
      </c>
      <c r="G267" s="3" t="str">
        <f>IF(A267="","",VLOOKUP($C267&amp;"фасад1",[1]Лист1!$C$5:$H$9260,6,FALSE))</f>
        <v/>
      </c>
      <c r="H267" s="3" t="str">
        <f>IF(A267="","",VLOOKUP($C267&amp;"подвал",[1]Лист1!$C$5:$H$9260,6,FALSE))</f>
        <v/>
      </c>
      <c r="I267" s="3" t="str">
        <f>IF(A267="","",VLOOKUP($C267&amp;"лифтовое оборудование1",[1]Лист1!$C$5:$H$9260,6,FALSE))</f>
        <v/>
      </c>
      <c r="J267" s="3" t="str">
        <f t="shared" si="27"/>
        <v/>
      </c>
      <c r="K267" s="6" t="str">
        <f>IF(C267="","",[1]Лист1!D268+[1]Лист1!D266)</f>
        <v/>
      </c>
      <c r="L267" s="7" t="str">
        <f>IF(C267="","",IF(ROUND(VLOOKUP($C267&amp;"система газоснабжения",[1]Лист1!$C$5:$H$9260,6,FALSE),2)&gt;K267,K267,ROUND(VLOOKUP($C267&amp;"система газоснабжения",[1]Лист1!$C$5:$H$9260,6,FALSE),2)))</f>
        <v/>
      </c>
      <c r="M267" s="7" t="str">
        <f t="shared" si="28"/>
        <v/>
      </c>
      <c r="N267" s="7" t="str">
        <f t="shared" si="29"/>
        <v/>
      </c>
      <c r="O267" s="7" t="str">
        <f t="shared" si="30"/>
        <v/>
      </c>
      <c r="P267" s="7" t="str">
        <f>IF(C267="","",ROUND(IF(K267=L267,0,IF(VLOOKUP($C267&amp;"система теплоснабжения",[1]Лист1!$C$5:$H$9260,6,FALSE)+L267&gt;K267,K267-L267,VLOOKUP($C267&amp;"система теплоснабжения",[1]Лист1!$C$5:$H$9260,6,FALSE))),2))</f>
        <v/>
      </c>
      <c r="Q267" s="8" t="str">
        <f t="shared" si="31"/>
        <v/>
      </c>
      <c r="R267" s="3" t="str">
        <f t="shared" si="32"/>
        <v/>
      </c>
      <c r="S267" s="14"/>
    </row>
    <row r="268" spans="1:19" ht="15.75">
      <c r="A268" s="3" t="str">
        <f t="shared" si="25"/>
        <v/>
      </c>
      <c r="B268" s="3" t="str">
        <f t="shared" ca="1" si="26"/>
        <v/>
      </c>
      <c r="C268" s="4" t="str">
        <f>IF(A268="","",IF((COUNTIF(A$18:A268,"Итог по дому")-$B$14)=0,"",INDEX([1]Лист1!$A$1:$AE$9260,[1]Лист1!B268,6)))</f>
        <v/>
      </c>
      <c r="D268" s="5" t="str">
        <f>IF(A268="","",INDEX([1]Лист1!$A$1:$AE$9260,B268,5))</f>
        <v/>
      </c>
      <c r="E268" s="3" t="str">
        <f>IF(A268="","",VLOOKUP($C268&amp;"лифтовое оборудование",[1]Лист1!$C$5:$H$9260,6,FALSE))</f>
        <v/>
      </c>
      <c r="F268" s="3" t="str">
        <f>IF(A268="","",VLOOKUP($C268&amp;"крыша",[1]Лист1!$C$5:$H$9260,6,FALSE))</f>
        <v/>
      </c>
      <c r="G268" s="3" t="str">
        <f>IF(A268="","",VLOOKUP($C268&amp;"фасад1",[1]Лист1!$C$5:$H$9260,6,FALSE))</f>
        <v/>
      </c>
      <c r="H268" s="3" t="str">
        <f>IF(A268="","",VLOOKUP($C268&amp;"подвал",[1]Лист1!$C$5:$H$9260,6,FALSE))</f>
        <v/>
      </c>
      <c r="I268" s="3" t="str">
        <f>IF(A268="","",VLOOKUP($C268&amp;"лифтовое оборудование1",[1]Лист1!$C$5:$H$9260,6,FALSE))</f>
        <v/>
      </c>
      <c r="J268" s="3" t="str">
        <f t="shared" si="27"/>
        <v/>
      </c>
      <c r="K268" s="6" t="str">
        <f>IF(C268="","",[1]Лист1!D269+[1]Лист1!D267)</f>
        <v/>
      </c>
      <c r="L268" s="7" t="str">
        <f>IF(C268="","",IF(ROUND(VLOOKUP($C268&amp;"система газоснабжения",[1]Лист1!$C$5:$H$9260,6,FALSE),2)&gt;K268,K268,ROUND(VLOOKUP($C268&amp;"система газоснабжения",[1]Лист1!$C$5:$H$9260,6,FALSE),2)))</f>
        <v/>
      </c>
      <c r="M268" s="7" t="str">
        <f t="shared" si="28"/>
        <v/>
      </c>
      <c r="N268" s="7" t="str">
        <f t="shared" si="29"/>
        <v/>
      </c>
      <c r="O268" s="7" t="str">
        <f t="shared" si="30"/>
        <v/>
      </c>
      <c r="P268" s="7" t="str">
        <f>IF(C268="","",ROUND(IF(K268=L268,0,IF(VLOOKUP($C268&amp;"система теплоснабжения",[1]Лист1!$C$5:$H$9260,6,FALSE)+L268&gt;K268,K268-L268,VLOOKUP($C268&amp;"система теплоснабжения",[1]Лист1!$C$5:$H$9260,6,FALSE))),2))</f>
        <v/>
      </c>
      <c r="Q268" s="8" t="str">
        <f t="shared" si="31"/>
        <v/>
      </c>
      <c r="R268" s="3" t="str">
        <f t="shared" si="32"/>
        <v/>
      </c>
      <c r="S268" s="14"/>
    </row>
    <row r="269" spans="1:19" ht="15.75">
      <c r="A269" s="3" t="str">
        <f t="shared" si="25"/>
        <v/>
      </c>
      <c r="B269" s="3" t="str">
        <f t="shared" ca="1" si="26"/>
        <v/>
      </c>
      <c r="C269" s="4" t="str">
        <f>IF(A269="","",IF((COUNTIF(A$18:A269,"Итог по дому")-$B$14)=0,"",INDEX([1]Лист1!$A$1:$AE$9260,[1]Лист1!B269,6)))</f>
        <v/>
      </c>
      <c r="D269" s="5" t="str">
        <f>IF(A269="","",INDEX([1]Лист1!$A$1:$AE$9260,B269,5))</f>
        <v/>
      </c>
      <c r="E269" s="3" t="str">
        <f>IF(A269="","",VLOOKUP($C269&amp;"лифтовое оборудование",[1]Лист1!$C$5:$H$9260,6,FALSE))</f>
        <v/>
      </c>
      <c r="F269" s="3" t="str">
        <f>IF(A269="","",VLOOKUP($C269&amp;"крыша",[1]Лист1!$C$5:$H$9260,6,FALSE))</f>
        <v/>
      </c>
      <c r="G269" s="3" t="str">
        <f>IF(A269="","",VLOOKUP($C269&amp;"фасад1",[1]Лист1!$C$5:$H$9260,6,FALSE))</f>
        <v/>
      </c>
      <c r="H269" s="3" t="str">
        <f>IF(A269="","",VLOOKUP($C269&amp;"подвал",[1]Лист1!$C$5:$H$9260,6,FALSE))</f>
        <v/>
      </c>
      <c r="I269" s="3" t="str">
        <f>IF(A269="","",VLOOKUP($C269&amp;"лифтовое оборудование1",[1]Лист1!$C$5:$H$9260,6,FALSE))</f>
        <v/>
      </c>
      <c r="J269" s="3" t="str">
        <f t="shared" si="27"/>
        <v/>
      </c>
      <c r="K269" s="6" t="str">
        <f>IF(C269="","",[1]Лист1!D270+[1]Лист1!D268)</f>
        <v/>
      </c>
      <c r="L269" s="7" t="str">
        <f>IF(C269="","",IF(ROUND(VLOOKUP($C269&amp;"система газоснабжения",[1]Лист1!$C$5:$H$9260,6,FALSE),2)&gt;K269,K269,ROUND(VLOOKUP($C269&amp;"система газоснабжения",[1]Лист1!$C$5:$H$9260,6,FALSE),2)))</f>
        <v/>
      </c>
      <c r="M269" s="7" t="str">
        <f t="shared" si="28"/>
        <v/>
      </c>
      <c r="N269" s="7" t="str">
        <f t="shared" si="29"/>
        <v/>
      </c>
      <c r="O269" s="7" t="str">
        <f t="shared" si="30"/>
        <v/>
      </c>
      <c r="P269" s="7" t="str">
        <f>IF(C269="","",ROUND(IF(K269=L269,0,IF(VLOOKUP($C269&amp;"система теплоснабжения",[1]Лист1!$C$5:$H$9260,6,FALSE)+L269&gt;K269,K269-L269,VLOOKUP($C269&amp;"система теплоснабжения",[1]Лист1!$C$5:$H$9260,6,FALSE))),2))</f>
        <v/>
      </c>
      <c r="Q269" s="8" t="str">
        <f t="shared" si="31"/>
        <v/>
      </c>
      <c r="R269" s="3" t="str">
        <f t="shared" si="32"/>
        <v/>
      </c>
      <c r="S269" s="14"/>
    </row>
    <row r="270" spans="1:19" ht="15.75">
      <c r="A270" s="3" t="str">
        <f t="shared" si="25"/>
        <v/>
      </c>
      <c r="B270" s="3" t="str">
        <f t="shared" ca="1" si="26"/>
        <v/>
      </c>
      <c r="C270" s="4" t="str">
        <f>IF(A270="","",IF((COUNTIF(A$18:A270,"Итог по дому")-$B$14)=0,"",INDEX([1]Лист1!$A$1:$AE$9260,[1]Лист1!B270,6)))</f>
        <v/>
      </c>
      <c r="D270" s="5" t="str">
        <f>IF(A270="","",INDEX([1]Лист1!$A$1:$AE$9260,B270,5))</f>
        <v/>
      </c>
      <c r="E270" s="3" t="str">
        <f>IF(A270="","",VLOOKUP($C270&amp;"лифтовое оборудование",[1]Лист1!$C$5:$H$9260,6,FALSE))</f>
        <v/>
      </c>
      <c r="F270" s="3" t="str">
        <f>IF(A270="","",VLOOKUP($C270&amp;"крыша",[1]Лист1!$C$5:$H$9260,6,FALSE))</f>
        <v/>
      </c>
      <c r="G270" s="3" t="str">
        <f>IF(A270="","",VLOOKUP($C270&amp;"фасад1",[1]Лист1!$C$5:$H$9260,6,FALSE))</f>
        <v/>
      </c>
      <c r="H270" s="3" t="str">
        <f>IF(A270="","",VLOOKUP($C270&amp;"подвал",[1]Лист1!$C$5:$H$9260,6,FALSE))</f>
        <v/>
      </c>
      <c r="I270" s="3" t="str">
        <f>IF(A270="","",VLOOKUP($C270&amp;"лифтовое оборудование1",[1]Лист1!$C$5:$H$9260,6,FALSE))</f>
        <v/>
      </c>
      <c r="J270" s="3" t="str">
        <f t="shared" si="27"/>
        <v/>
      </c>
      <c r="K270" s="6" t="str">
        <f>IF(C270="","",[1]Лист1!D271+[1]Лист1!D269)</f>
        <v/>
      </c>
      <c r="L270" s="7" t="str">
        <f>IF(C270="","",IF(ROUND(VLOOKUP($C270&amp;"система газоснабжения",[1]Лист1!$C$5:$H$9260,6,FALSE),2)&gt;K270,K270,ROUND(VLOOKUP($C270&amp;"система газоснабжения",[1]Лист1!$C$5:$H$9260,6,FALSE),2)))</f>
        <v/>
      </c>
      <c r="M270" s="7" t="str">
        <f t="shared" si="28"/>
        <v/>
      </c>
      <c r="N270" s="7" t="str">
        <f t="shared" si="29"/>
        <v/>
      </c>
      <c r="O270" s="7" t="str">
        <f t="shared" si="30"/>
        <v/>
      </c>
      <c r="P270" s="7" t="str">
        <f>IF(C270="","",ROUND(IF(K270=L270,0,IF(VLOOKUP($C270&amp;"система теплоснабжения",[1]Лист1!$C$5:$H$9260,6,FALSE)+L270&gt;K270,K270-L270,VLOOKUP($C270&amp;"система теплоснабжения",[1]Лист1!$C$5:$H$9260,6,FALSE))),2))</f>
        <v/>
      </c>
      <c r="Q270" s="8" t="str">
        <f t="shared" si="31"/>
        <v/>
      </c>
      <c r="R270" s="3" t="str">
        <f t="shared" si="32"/>
        <v/>
      </c>
      <c r="S270" s="14"/>
    </row>
    <row r="271" spans="1:19" ht="15.75">
      <c r="A271" s="3" t="str">
        <f t="shared" si="25"/>
        <v/>
      </c>
      <c r="B271" s="3" t="str">
        <f t="shared" ca="1" si="26"/>
        <v/>
      </c>
      <c r="C271" s="4" t="str">
        <f>IF(A271="","",IF((COUNTIF(A$18:A271,"Итог по дому")-$B$14)=0,"",INDEX([1]Лист1!$A$1:$AE$9260,[1]Лист1!B271,6)))</f>
        <v/>
      </c>
      <c r="D271" s="5" t="str">
        <f>IF(A271="","",INDEX([1]Лист1!$A$1:$AE$9260,B271,5))</f>
        <v/>
      </c>
      <c r="E271" s="3" t="str">
        <f>IF(A271="","",VLOOKUP($C271&amp;"лифтовое оборудование",[1]Лист1!$C$5:$H$9260,6,FALSE))</f>
        <v/>
      </c>
      <c r="F271" s="3" t="str">
        <f>IF(A271="","",VLOOKUP($C271&amp;"крыша",[1]Лист1!$C$5:$H$9260,6,FALSE))</f>
        <v/>
      </c>
      <c r="G271" s="3" t="str">
        <f>IF(A271="","",VLOOKUP($C271&amp;"фасад1",[1]Лист1!$C$5:$H$9260,6,FALSE))</f>
        <v/>
      </c>
      <c r="H271" s="3" t="str">
        <f>IF(A271="","",VLOOKUP($C271&amp;"подвал",[1]Лист1!$C$5:$H$9260,6,FALSE))</f>
        <v/>
      </c>
      <c r="I271" s="3" t="str">
        <f>IF(A271="","",VLOOKUP($C271&amp;"лифтовое оборудование1",[1]Лист1!$C$5:$H$9260,6,FALSE))</f>
        <v/>
      </c>
      <c r="J271" s="3" t="str">
        <f t="shared" si="27"/>
        <v/>
      </c>
      <c r="K271" s="6" t="str">
        <f>IF(C271="","",[1]Лист1!D272+[1]Лист1!D270)</f>
        <v/>
      </c>
      <c r="L271" s="7" t="str">
        <f>IF(C271="","",IF(ROUND(VLOOKUP($C271&amp;"система газоснабжения",[1]Лист1!$C$5:$H$9260,6,FALSE),2)&gt;K271,K271,ROUND(VLOOKUP($C271&amp;"система газоснабжения",[1]Лист1!$C$5:$H$9260,6,FALSE),2)))</f>
        <v/>
      </c>
      <c r="M271" s="7" t="str">
        <f t="shared" si="28"/>
        <v/>
      </c>
      <c r="N271" s="7" t="str">
        <f t="shared" si="29"/>
        <v/>
      </c>
      <c r="O271" s="7" t="str">
        <f t="shared" si="30"/>
        <v/>
      </c>
      <c r="P271" s="7" t="str">
        <f>IF(C271="","",ROUND(IF(K271=L271,0,IF(VLOOKUP($C271&amp;"система теплоснабжения",[1]Лист1!$C$5:$H$9260,6,FALSE)+L271&gt;K271,K271-L271,VLOOKUP($C271&amp;"система теплоснабжения",[1]Лист1!$C$5:$H$9260,6,FALSE))),2))</f>
        <v/>
      </c>
      <c r="Q271" s="8" t="str">
        <f t="shared" si="31"/>
        <v/>
      </c>
      <c r="R271" s="3" t="str">
        <f t="shared" si="32"/>
        <v/>
      </c>
      <c r="S271" s="14"/>
    </row>
    <row r="272" spans="1:19" ht="15.75">
      <c r="A272" s="3" t="str">
        <f t="shared" si="25"/>
        <v/>
      </c>
      <c r="B272" s="3" t="str">
        <f t="shared" ca="1" si="26"/>
        <v/>
      </c>
      <c r="C272" s="4" t="str">
        <f>IF(A272="","",IF((COUNTIF(A$18:A272,"Итог по дому")-$B$14)=0,"",INDEX([1]Лист1!$A$1:$AE$9260,[1]Лист1!B272,6)))</f>
        <v/>
      </c>
      <c r="D272" s="5" t="str">
        <f>IF(A272="","",INDEX([1]Лист1!$A$1:$AE$9260,B272,5))</f>
        <v/>
      </c>
      <c r="E272" s="3" t="str">
        <f>IF(A272="","",VLOOKUP($C272&amp;"лифтовое оборудование",[1]Лист1!$C$5:$H$9260,6,FALSE))</f>
        <v/>
      </c>
      <c r="F272" s="3" t="str">
        <f>IF(A272="","",VLOOKUP($C272&amp;"крыша",[1]Лист1!$C$5:$H$9260,6,FALSE))</f>
        <v/>
      </c>
      <c r="G272" s="3" t="str">
        <f>IF(A272="","",VLOOKUP($C272&amp;"фасад1",[1]Лист1!$C$5:$H$9260,6,FALSE))</f>
        <v/>
      </c>
      <c r="H272" s="3" t="str">
        <f>IF(A272="","",VLOOKUP($C272&amp;"подвал",[1]Лист1!$C$5:$H$9260,6,FALSE))</f>
        <v/>
      </c>
      <c r="I272" s="3" t="str">
        <f>IF(A272="","",VLOOKUP($C272&amp;"лифтовое оборудование1",[1]Лист1!$C$5:$H$9260,6,FALSE))</f>
        <v/>
      </c>
      <c r="J272" s="3" t="str">
        <f t="shared" si="27"/>
        <v/>
      </c>
      <c r="K272" s="6" t="str">
        <f>IF(C272="","",[1]Лист1!D273+[1]Лист1!D271)</f>
        <v/>
      </c>
      <c r="L272" s="7" t="str">
        <f>IF(C272="","",IF(ROUND(VLOOKUP($C272&amp;"система газоснабжения",[1]Лист1!$C$5:$H$9260,6,FALSE),2)&gt;K272,K272,ROUND(VLOOKUP($C272&amp;"система газоснабжения",[1]Лист1!$C$5:$H$9260,6,FALSE),2)))</f>
        <v/>
      </c>
      <c r="M272" s="7" t="str">
        <f t="shared" si="28"/>
        <v/>
      </c>
      <c r="N272" s="7" t="str">
        <f t="shared" si="29"/>
        <v/>
      </c>
      <c r="O272" s="7" t="str">
        <f t="shared" si="30"/>
        <v/>
      </c>
      <c r="P272" s="7" t="str">
        <f>IF(C272="","",ROUND(IF(K272=L272,0,IF(VLOOKUP($C272&amp;"система теплоснабжения",[1]Лист1!$C$5:$H$9260,6,FALSE)+L272&gt;K272,K272-L272,VLOOKUP($C272&amp;"система теплоснабжения",[1]Лист1!$C$5:$H$9260,6,FALSE))),2))</f>
        <v/>
      </c>
      <c r="Q272" s="8" t="str">
        <f t="shared" si="31"/>
        <v/>
      </c>
      <c r="R272" s="3" t="str">
        <f t="shared" si="32"/>
        <v/>
      </c>
      <c r="S272" s="14"/>
    </row>
    <row r="273" spans="1:19" ht="15.75">
      <c r="A273" s="3" t="str">
        <f t="shared" si="25"/>
        <v/>
      </c>
      <c r="B273" s="3" t="str">
        <f t="shared" ca="1" si="26"/>
        <v/>
      </c>
      <c r="C273" s="4" t="str">
        <f>IF(A273="","",IF((COUNTIF(A$18:A273,"Итог по дому")-$B$14)=0,"",INDEX([1]Лист1!$A$1:$AE$9260,[1]Лист1!B273,6)))</f>
        <v/>
      </c>
      <c r="D273" s="5" t="str">
        <f>IF(A273="","",INDEX([1]Лист1!$A$1:$AE$9260,B273,5))</f>
        <v/>
      </c>
      <c r="E273" s="3" t="str">
        <f>IF(A273="","",VLOOKUP($C273&amp;"лифтовое оборудование",[1]Лист1!$C$5:$H$9260,6,FALSE))</f>
        <v/>
      </c>
      <c r="F273" s="3" t="str">
        <f>IF(A273="","",VLOOKUP($C273&amp;"крыша",[1]Лист1!$C$5:$H$9260,6,FALSE))</f>
        <v/>
      </c>
      <c r="G273" s="3" t="str">
        <f>IF(A273="","",VLOOKUP($C273&amp;"фасад1",[1]Лист1!$C$5:$H$9260,6,FALSE))</f>
        <v/>
      </c>
      <c r="H273" s="3" t="str">
        <f>IF(A273="","",VLOOKUP($C273&amp;"подвал",[1]Лист1!$C$5:$H$9260,6,FALSE))</f>
        <v/>
      </c>
      <c r="I273" s="3" t="str">
        <f>IF(A273="","",VLOOKUP($C273&amp;"лифтовое оборудование1",[1]Лист1!$C$5:$H$9260,6,FALSE))</f>
        <v/>
      </c>
      <c r="J273" s="3" t="str">
        <f t="shared" si="27"/>
        <v/>
      </c>
      <c r="K273" s="6" t="str">
        <f>IF(C273="","",[1]Лист1!D274+[1]Лист1!D272)</f>
        <v/>
      </c>
      <c r="L273" s="7" t="str">
        <f>IF(C273="","",IF(ROUND(VLOOKUP($C273&amp;"система газоснабжения",[1]Лист1!$C$5:$H$9260,6,FALSE),2)&gt;K273,K273,ROUND(VLOOKUP($C273&amp;"система газоснабжения",[1]Лист1!$C$5:$H$9260,6,FALSE),2)))</f>
        <v/>
      </c>
      <c r="M273" s="7" t="str">
        <f t="shared" si="28"/>
        <v/>
      </c>
      <c r="N273" s="7" t="str">
        <f t="shared" si="29"/>
        <v/>
      </c>
      <c r="O273" s="7" t="str">
        <f t="shared" si="30"/>
        <v/>
      </c>
      <c r="P273" s="7" t="str">
        <f>IF(C273="","",ROUND(IF(K273=L273,0,IF(VLOOKUP($C273&amp;"система теплоснабжения",[1]Лист1!$C$5:$H$9260,6,FALSE)+L273&gt;K273,K273-L273,VLOOKUP($C273&amp;"система теплоснабжения",[1]Лист1!$C$5:$H$9260,6,FALSE))),2))</f>
        <v/>
      </c>
      <c r="Q273" s="8" t="str">
        <f t="shared" si="31"/>
        <v/>
      </c>
      <c r="R273" s="3" t="str">
        <f t="shared" si="32"/>
        <v/>
      </c>
      <c r="S273" s="14"/>
    </row>
    <row r="274" spans="1:19" ht="15.75">
      <c r="A274" s="3" t="str">
        <f t="shared" si="25"/>
        <v/>
      </c>
      <c r="B274" s="3" t="str">
        <f t="shared" ca="1" si="26"/>
        <v/>
      </c>
      <c r="C274" s="4" t="str">
        <f>IF(A274="","",IF((COUNTIF(A$18:A274,"Итог по дому")-$B$14)=0,"",INDEX([1]Лист1!$A$1:$AE$9260,[1]Лист1!B274,6)))</f>
        <v/>
      </c>
      <c r="D274" s="5" t="str">
        <f>IF(A274="","",INDEX([1]Лист1!$A$1:$AE$9260,B274,5))</f>
        <v/>
      </c>
      <c r="E274" s="3" t="str">
        <f>IF(A274="","",VLOOKUP($C274&amp;"лифтовое оборудование",[1]Лист1!$C$5:$H$9260,6,FALSE))</f>
        <v/>
      </c>
      <c r="F274" s="3" t="str">
        <f>IF(A274="","",VLOOKUP($C274&amp;"крыша",[1]Лист1!$C$5:$H$9260,6,FALSE))</f>
        <v/>
      </c>
      <c r="G274" s="3" t="str">
        <f>IF(A274="","",VLOOKUP($C274&amp;"фасад1",[1]Лист1!$C$5:$H$9260,6,FALSE))</f>
        <v/>
      </c>
      <c r="H274" s="3" t="str">
        <f>IF(A274="","",VLOOKUP($C274&amp;"подвал",[1]Лист1!$C$5:$H$9260,6,FALSE))</f>
        <v/>
      </c>
      <c r="I274" s="3" t="str">
        <f>IF(A274="","",VLOOKUP($C274&amp;"лифтовое оборудование1",[1]Лист1!$C$5:$H$9260,6,FALSE))</f>
        <v/>
      </c>
      <c r="J274" s="3" t="str">
        <f t="shared" si="27"/>
        <v/>
      </c>
      <c r="K274" s="6" t="str">
        <f>IF(C274="","",[1]Лист1!D275+[1]Лист1!D273)</f>
        <v/>
      </c>
      <c r="L274" s="7" t="str">
        <f>IF(C274="","",IF(ROUND(VLOOKUP($C274&amp;"система газоснабжения",[1]Лист1!$C$5:$H$9260,6,FALSE),2)&gt;K274,K274,ROUND(VLOOKUP($C274&amp;"система газоснабжения",[1]Лист1!$C$5:$H$9260,6,FALSE),2)))</f>
        <v/>
      </c>
      <c r="M274" s="7" t="str">
        <f t="shared" si="28"/>
        <v/>
      </c>
      <c r="N274" s="7" t="str">
        <f t="shared" si="29"/>
        <v/>
      </c>
      <c r="O274" s="7" t="str">
        <f t="shared" si="30"/>
        <v/>
      </c>
      <c r="P274" s="7" t="str">
        <f>IF(C274="","",ROUND(IF(K274=L274,0,IF(VLOOKUP($C274&amp;"система теплоснабжения",[1]Лист1!$C$5:$H$9260,6,FALSE)+L274&gt;K274,K274-L274,VLOOKUP($C274&amp;"система теплоснабжения",[1]Лист1!$C$5:$H$9260,6,FALSE))),2))</f>
        <v/>
      </c>
      <c r="Q274" s="8" t="str">
        <f t="shared" si="31"/>
        <v/>
      </c>
      <c r="R274" s="3" t="str">
        <f t="shared" si="32"/>
        <v/>
      </c>
      <c r="S274" s="14"/>
    </row>
    <row r="275" spans="1:19" ht="15.75">
      <c r="A275" s="3" t="str">
        <f t="shared" ref="A275:A338" si="33">IF(A274="","",IF(A274-$B$14=0,"",A274+1))</f>
        <v/>
      </c>
      <c r="B275" s="3" t="str">
        <f t="shared" ref="B275:B338" ca="1" si="34">IF(A275="","",MIN(INDIRECT("отчет!Ai"&amp;B274+1&amp;":Ai$10000")))</f>
        <v/>
      </c>
      <c r="C275" s="4" t="str">
        <f>IF(A275="","",IF((COUNTIF(A$18:A275,"Итог по дому")-$B$14)=0,"",INDEX([1]Лист1!$A$1:$AE$9260,[1]Лист1!B275,6)))</f>
        <v/>
      </c>
      <c r="D275" s="5" t="str">
        <f>IF(A275="","",INDEX([1]Лист1!$A$1:$AE$9260,B275,5))</f>
        <v/>
      </c>
      <c r="E275" s="3" t="str">
        <f>IF(A275="","",VLOOKUP($C275&amp;"лифтовое оборудование",[1]Лист1!$C$5:$H$9260,6,FALSE))</f>
        <v/>
      </c>
      <c r="F275" s="3" t="str">
        <f>IF(A275="","",VLOOKUP($C275&amp;"крыша",[1]Лист1!$C$5:$H$9260,6,FALSE))</f>
        <v/>
      </c>
      <c r="G275" s="3" t="str">
        <f>IF(A275="","",VLOOKUP($C275&amp;"фасад1",[1]Лист1!$C$5:$H$9260,6,FALSE))</f>
        <v/>
      </c>
      <c r="H275" s="3" t="str">
        <f>IF(A275="","",VLOOKUP($C275&amp;"подвал",[1]Лист1!$C$5:$H$9260,6,FALSE))</f>
        <v/>
      </c>
      <c r="I275" s="3" t="str">
        <f>IF(A275="","",VLOOKUP($C275&amp;"лифтовое оборудование1",[1]Лист1!$C$5:$H$9260,6,FALSE))</f>
        <v/>
      </c>
      <c r="J275" s="3" t="str">
        <f t="shared" si="27"/>
        <v/>
      </c>
      <c r="K275" s="6" t="str">
        <f>IF(C275="","",[1]Лист1!D276+[1]Лист1!D274)</f>
        <v/>
      </c>
      <c r="L275" s="7" t="str">
        <f>IF(C275="","",IF(ROUND(VLOOKUP($C275&amp;"система газоснабжения",[1]Лист1!$C$5:$H$9260,6,FALSE),2)&gt;K275,K275,ROUND(VLOOKUP($C275&amp;"система газоснабжения",[1]Лист1!$C$5:$H$9260,6,FALSE),2)))</f>
        <v/>
      </c>
      <c r="M275" s="7" t="str">
        <f t="shared" si="28"/>
        <v/>
      </c>
      <c r="N275" s="7" t="str">
        <f t="shared" si="29"/>
        <v/>
      </c>
      <c r="O275" s="7" t="str">
        <f t="shared" si="30"/>
        <v/>
      </c>
      <c r="P275" s="7" t="str">
        <f>IF(C275="","",ROUND(IF(K275=L275,0,IF(VLOOKUP($C275&amp;"система теплоснабжения",[1]Лист1!$C$5:$H$9260,6,FALSE)+L275&gt;K275,K275-L275,VLOOKUP($C275&amp;"система теплоснабжения",[1]Лист1!$C$5:$H$9260,6,FALSE))),2))</f>
        <v/>
      </c>
      <c r="Q275" s="8" t="str">
        <f t="shared" si="31"/>
        <v/>
      </c>
      <c r="R275" s="3" t="str">
        <f t="shared" si="32"/>
        <v/>
      </c>
      <c r="S275" s="14"/>
    </row>
    <row r="276" spans="1:19" ht="15.75">
      <c r="A276" s="3" t="str">
        <f t="shared" si="33"/>
        <v/>
      </c>
      <c r="B276" s="3" t="str">
        <f t="shared" ca="1" si="34"/>
        <v/>
      </c>
      <c r="C276" s="4" t="str">
        <f>IF(A276="","",IF((COUNTIF(A$18:A276,"Итог по дому")-$B$14)=0,"",INDEX([1]Лист1!$A$1:$AE$9260,[1]Лист1!B276,6)))</f>
        <v/>
      </c>
      <c r="D276" s="5" t="str">
        <f>IF(A276="","",INDEX([1]Лист1!$A$1:$AE$9260,B276,5))</f>
        <v/>
      </c>
      <c r="E276" s="3" t="str">
        <f>IF(A276="","",VLOOKUP($C276&amp;"лифтовое оборудование",[1]Лист1!$C$5:$H$9260,6,FALSE))</f>
        <v/>
      </c>
      <c r="F276" s="3" t="str">
        <f>IF(A276="","",VLOOKUP($C276&amp;"крыша",[1]Лист1!$C$5:$H$9260,6,FALSE))</f>
        <v/>
      </c>
      <c r="G276" s="3" t="str">
        <f>IF(A276="","",VLOOKUP($C276&amp;"фасад1",[1]Лист1!$C$5:$H$9260,6,FALSE))</f>
        <v/>
      </c>
      <c r="H276" s="3" t="str">
        <f>IF(A276="","",VLOOKUP($C276&amp;"подвал",[1]Лист1!$C$5:$H$9260,6,FALSE))</f>
        <v/>
      </c>
      <c r="I276" s="3" t="str">
        <f>IF(A276="","",VLOOKUP($C276&amp;"лифтовое оборудование1",[1]Лист1!$C$5:$H$9260,6,FALSE))</f>
        <v/>
      </c>
      <c r="J276" s="3" t="str">
        <f t="shared" ref="J276:J339" si="35">IF(A276="","",IF(A276&gt;0,"РО",""))</f>
        <v/>
      </c>
      <c r="K276" s="6" t="str">
        <f>IF(C276="","",[1]Лист1!D277+[1]Лист1!D275)</f>
        <v/>
      </c>
      <c r="L276" s="7" t="str">
        <f>IF(C276="","",IF(ROUND(VLOOKUP($C276&amp;"система газоснабжения",[1]Лист1!$C$5:$H$9260,6,FALSE),2)&gt;K276,K276,ROUND(VLOOKUP($C276&amp;"система газоснабжения",[1]Лист1!$C$5:$H$9260,6,FALSE),2)))</f>
        <v/>
      </c>
      <c r="M276" s="7" t="str">
        <f t="shared" ref="M276:M339" si="36">IF(C276="","",0)</f>
        <v/>
      </c>
      <c r="N276" s="7" t="str">
        <f t="shared" ref="N276:N339" si="37">IF(C276="","",0)</f>
        <v/>
      </c>
      <c r="O276" s="7" t="str">
        <f t="shared" ref="O276:O339" si="38">IF(C276="","",0)</f>
        <v/>
      </c>
      <c r="P276" s="7" t="str">
        <f>IF(C276="","",ROUND(IF(K276=L276,0,IF(VLOOKUP($C276&amp;"система теплоснабжения",[1]Лист1!$C$5:$H$9260,6,FALSE)+L276&gt;K276,K276-L276,VLOOKUP($C276&amp;"система теплоснабжения",[1]Лист1!$C$5:$H$9260,6,FALSE))),2))</f>
        <v/>
      </c>
      <c r="Q276" s="8" t="str">
        <f t="shared" ref="Q276:Q339" si="39">IF(C276="","",IF(C276="","",K276-L276-P276))</f>
        <v/>
      </c>
      <c r="R276" s="3" t="str">
        <f t="shared" ref="R276:R339" si="40">IF(C276="","","II.2023")</f>
        <v/>
      </c>
      <c r="S276" s="14"/>
    </row>
    <row r="277" spans="1:19" ht="15.75">
      <c r="A277" s="3" t="str">
        <f t="shared" si="33"/>
        <v/>
      </c>
      <c r="B277" s="3" t="str">
        <f t="shared" ca="1" si="34"/>
        <v/>
      </c>
      <c r="C277" s="4" t="str">
        <f>IF(A277="","",IF((COUNTIF(A$18:A277,"Итог по дому")-$B$14)=0,"",INDEX([1]Лист1!$A$1:$AE$9260,[1]Лист1!B277,6)))</f>
        <v/>
      </c>
      <c r="D277" s="5" t="str">
        <f>IF(A277="","",INDEX([1]Лист1!$A$1:$AE$9260,B277,5))</f>
        <v/>
      </c>
      <c r="E277" s="3" t="str">
        <f>IF(A277="","",VLOOKUP($C277&amp;"лифтовое оборудование",[1]Лист1!$C$5:$H$9260,6,FALSE))</f>
        <v/>
      </c>
      <c r="F277" s="3" t="str">
        <f>IF(A277="","",VLOOKUP($C277&amp;"крыша",[1]Лист1!$C$5:$H$9260,6,FALSE))</f>
        <v/>
      </c>
      <c r="G277" s="3" t="str">
        <f>IF(A277="","",VLOOKUP($C277&amp;"фасад1",[1]Лист1!$C$5:$H$9260,6,FALSE))</f>
        <v/>
      </c>
      <c r="H277" s="3" t="str">
        <f>IF(A277="","",VLOOKUP($C277&amp;"подвал",[1]Лист1!$C$5:$H$9260,6,FALSE))</f>
        <v/>
      </c>
      <c r="I277" s="3" t="str">
        <f>IF(A277="","",VLOOKUP($C277&amp;"лифтовое оборудование1",[1]Лист1!$C$5:$H$9260,6,FALSE))</f>
        <v/>
      </c>
      <c r="J277" s="3" t="str">
        <f t="shared" si="35"/>
        <v/>
      </c>
      <c r="K277" s="6" t="str">
        <f>IF(C277="","",[1]Лист1!D278+[1]Лист1!D276)</f>
        <v/>
      </c>
      <c r="L277" s="7" t="str">
        <f>IF(C277="","",IF(ROUND(VLOOKUP($C277&amp;"система газоснабжения",[1]Лист1!$C$5:$H$9260,6,FALSE),2)&gt;K277,K277,ROUND(VLOOKUP($C277&amp;"система газоснабжения",[1]Лист1!$C$5:$H$9260,6,FALSE),2)))</f>
        <v/>
      </c>
      <c r="M277" s="7" t="str">
        <f t="shared" si="36"/>
        <v/>
      </c>
      <c r="N277" s="7" t="str">
        <f t="shared" si="37"/>
        <v/>
      </c>
      <c r="O277" s="7" t="str">
        <f t="shared" si="38"/>
        <v/>
      </c>
      <c r="P277" s="7" t="str">
        <f>IF(C277="","",ROUND(IF(K277=L277,0,IF(VLOOKUP($C277&amp;"система теплоснабжения",[1]Лист1!$C$5:$H$9260,6,FALSE)+L277&gt;K277,K277-L277,VLOOKUP($C277&amp;"система теплоснабжения",[1]Лист1!$C$5:$H$9260,6,FALSE))),2))</f>
        <v/>
      </c>
      <c r="Q277" s="8" t="str">
        <f t="shared" si="39"/>
        <v/>
      </c>
      <c r="R277" s="3" t="str">
        <f t="shared" si="40"/>
        <v/>
      </c>
      <c r="S277" s="14"/>
    </row>
    <row r="278" spans="1:19" ht="15.75">
      <c r="A278" s="3" t="str">
        <f t="shared" si="33"/>
        <v/>
      </c>
      <c r="B278" s="3" t="str">
        <f t="shared" ca="1" si="34"/>
        <v/>
      </c>
      <c r="C278" s="4" t="str">
        <f>IF(A278="","",IF((COUNTIF(A$18:A278,"Итог по дому")-$B$14)=0,"",INDEX([1]Лист1!$A$1:$AE$9260,[1]Лист1!B278,6)))</f>
        <v/>
      </c>
      <c r="D278" s="5" t="str">
        <f>IF(A278="","",INDEX([1]Лист1!$A$1:$AE$9260,B278,5))</f>
        <v/>
      </c>
      <c r="E278" s="3" t="str">
        <f>IF(A278="","",VLOOKUP($C278&amp;"лифтовое оборудование",[1]Лист1!$C$5:$H$9260,6,FALSE))</f>
        <v/>
      </c>
      <c r="F278" s="3" t="str">
        <f>IF(A278="","",VLOOKUP($C278&amp;"крыша",[1]Лист1!$C$5:$H$9260,6,FALSE))</f>
        <v/>
      </c>
      <c r="G278" s="3" t="str">
        <f>IF(A278="","",VLOOKUP($C278&amp;"фасад1",[1]Лист1!$C$5:$H$9260,6,FALSE))</f>
        <v/>
      </c>
      <c r="H278" s="3" t="str">
        <f>IF(A278="","",VLOOKUP($C278&amp;"подвал",[1]Лист1!$C$5:$H$9260,6,FALSE))</f>
        <v/>
      </c>
      <c r="I278" s="3" t="str">
        <f>IF(A278="","",VLOOKUP($C278&amp;"лифтовое оборудование1",[1]Лист1!$C$5:$H$9260,6,FALSE))</f>
        <v/>
      </c>
      <c r="J278" s="3" t="str">
        <f t="shared" si="35"/>
        <v/>
      </c>
      <c r="K278" s="6" t="str">
        <f>IF(C278="","",[1]Лист1!D279+[1]Лист1!D277)</f>
        <v/>
      </c>
      <c r="L278" s="7" t="str">
        <f>IF(C278="","",IF(ROUND(VLOOKUP($C278&amp;"система газоснабжения",[1]Лист1!$C$5:$H$9260,6,FALSE),2)&gt;K278,K278,ROUND(VLOOKUP($C278&amp;"система газоснабжения",[1]Лист1!$C$5:$H$9260,6,FALSE),2)))</f>
        <v/>
      </c>
      <c r="M278" s="7" t="str">
        <f t="shared" si="36"/>
        <v/>
      </c>
      <c r="N278" s="7" t="str">
        <f t="shared" si="37"/>
        <v/>
      </c>
      <c r="O278" s="7" t="str">
        <f t="shared" si="38"/>
        <v/>
      </c>
      <c r="P278" s="7" t="str">
        <f>IF(C278="","",ROUND(IF(K278=L278,0,IF(VLOOKUP($C278&amp;"система теплоснабжения",[1]Лист1!$C$5:$H$9260,6,FALSE)+L278&gt;K278,K278-L278,VLOOKUP($C278&amp;"система теплоснабжения",[1]Лист1!$C$5:$H$9260,6,FALSE))),2))</f>
        <v/>
      </c>
      <c r="Q278" s="8" t="str">
        <f t="shared" si="39"/>
        <v/>
      </c>
      <c r="R278" s="3" t="str">
        <f t="shared" si="40"/>
        <v/>
      </c>
      <c r="S278" s="14"/>
    </row>
    <row r="279" spans="1:19" ht="15.75">
      <c r="A279" s="3" t="str">
        <f t="shared" si="33"/>
        <v/>
      </c>
      <c r="B279" s="3" t="str">
        <f t="shared" ca="1" si="34"/>
        <v/>
      </c>
      <c r="C279" s="4" t="str">
        <f>IF(A279="","",IF((COUNTIF(A$18:A279,"Итог по дому")-$B$14)=0,"",INDEX([1]Лист1!$A$1:$AE$9260,[1]Лист1!B279,6)))</f>
        <v/>
      </c>
      <c r="D279" s="5" t="str">
        <f>IF(A279="","",INDEX([1]Лист1!$A$1:$AE$9260,B279,5))</f>
        <v/>
      </c>
      <c r="E279" s="3" t="str">
        <f>IF(A279="","",VLOOKUP($C279&amp;"лифтовое оборудование",[1]Лист1!$C$5:$H$9260,6,FALSE))</f>
        <v/>
      </c>
      <c r="F279" s="3" t="str">
        <f>IF(A279="","",VLOOKUP($C279&amp;"крыша",[1]Лист1!$C$5:$H$9260,6,FALSE))</f>
        <v/>
      </c>
      <c r="G279" s="3" t="str">
        <f>IF(A279="","",VLOOKUP($C279&amp;"фасад1",[1]Лист1!$C$5:$H$9260,6,FALSE))</f>
        <v/>
      </c>
      <c r="H279" s="3" t="str">
        <f>IF(A279="","",VLOOKUP($C279&amp;"подвал",[1]Лист1!$C$5:$H$9260,6,FALSE))</f>
        <v/>
      </c>
      <c r="I279" s="3" t="str">
        <f>IF(A279="","",VLOOKUP($C279&amp;"лифтовое оборудование1",[1]Лист1!$C$5:$H$9260,6,FALSE))</f>
        <v/>
      </c>
      <c r="J279" s="3" t="str">
        <f t="shared" si="35"/>
        <v/>
      </c>
      <c r="K279" s="6" t="str">
        <f>IF(C279="","",[1]Лист1!D280+[1]Лист1!D278)</f>
        <v/>
      </c>
      <c r="L279" s="7" t="str">
        <f>IF(C279="","",IF(ROUND(VLOOKUP($C279&amp;"система газоснабжения",[1]Лист1!$C$5:$H$9260,6,FALSE),2)&gt;K279,K279,ROUND(VLOOKUP($C279&amp;"система газоснабжения",[1]Лист1!$C$5:$H$9260,6,FALSE),2)))</f>
        <v/>
      </c>
      <c r="M279" s="7" t="str">
        <f t="shared" si="36"/>
        <v/>
      </c>
      <c r="N279" s="7" t="str">
        <f t="shared" si="37"/>
        <v/>
      </c>
      <c r="O279" s="7" t="str">
        <f t="shared" si="38"/>
        <v/>
      </c>
      <c r="P279" s="7" t="str">
        <f>IF(C279="","",ROUND(IF(K279=L279,0,IF(VLOOKUP($C279&amp;"система теплоснабжения",[1]Лист1!$C$5:$H$9260,6,FALSE)+L279&gt;K279,K279-L279,VLOOKUP($C279&amp;"система теплоснабжения",[1]Лист1!$C$5:$H$9260,6,FALSE))),2))</f>
        <v/>
      </c>
      <c r="Q279" s="8" t="str">
        <f t="shared" si="39"/>
        <v/>
      </c>
      <c r="R279" s="3" t="str">
        <f t="shared" si="40"/>
        <v/>
      </c>
      <c r="S279" s="14"/>
    </row>
    <row r="280" spans="1:19" ht="15.75">
      <c r="A280" s="3" t="str">
        <f t="shared" si="33"/>
        <v/>
      </c>
      <c r="B280" s="3" t="str">
        <f t="shared" ca="1" si="34"/>
        <v/>
      </c>
      <c r="C280" s="4" t="str">
        <f>IF(A280="","",IF((COUNTIF(A$18:A280,"Итог по дому")-$B$14)=0,"",INDEX([1]Лист1!$A$1:$AE$9260,[1]Лист1!B280,6)))</f>
        <v/>
      </c>
      <c r="D280" s="5" t="str">
        <f>IF(A280="","",INDEX([1]Лист1!$A$1:$AE$9260,B280,5))</f>
        <v/>
      </c>
      <c r="E280" s="3" t="str">
        <f>IF(A280="","",VLOOKUP($C280&amp;"лифтовое оборудование",[1]Лист1!$C$5:$H$9260,6,FALSE))</f>
        <v/>
      </c>
      <c r="F280" s="3" t="str">
        <f>IF(A280="","",VLOOKUP($C280&amp;"крыша",[1]Лист1!$C$5:$H$9260,6,FALSE))</f>
        <v/>
      </c>
      <c r="G280" s="3" t="str">
        <f>IF(A280="","",VLOOKUP($C280&amp;"фасад1",[1]Лист1!$C$5:$H$9260,6,FALSE))</f>
        <v/>
      </c>
      <c r="H280" s="3" t="str">
        <f>IF(A280="","",VLOOKUP($C280&amp;"подвал",[1]Лист1!$C$5:$H$9260,6,FALSE))</f>
        <v/>
      </c>
      <c r="I280" s="3" t="str">
        <f>IF(A280="","",VLOOKUP($C280&amp;"лифтовое оборудование1",[1]Лист1!$C$5:$H$9260,6,FALSE))</f>
        <v/>
      </c>
      <c r="J280" s="3" t="str">
        <f t="shared" si="35"/>
        <v/>
      </c>
      <c r="K280" s="6" t="str">
        <f>IF(C280="","",[1]Лист1!D281+[1]Лист1!D279)</f>
        <v/>
      </c>
      <c r="L280" s="7" t="str">
        <f>IF(C280="","",IF(ROUND(VLOOKUP($C280&amp;"система газоснабжения",[1]Лист1!$C$5:$H$9260,6,FALSE),2)&gt;K280,K280,ROUND(VLOOKUP($C280&amp;"система газоснабжения",[1]Лист1!$C$5:$H$9260,6,FALSE),2)))</f>
        <v/>
      </c>
      <c r="M280" s="7" t="str">
        <f t="shared" si="36"/>
        <v/>
      </c>
      <c r="N280" s="7" t="str">
        <f t="shared" si="37"/>
        <v/>
      </c>
      <c r="O280" s="7" t="str">
        <f t="shared" si="38"/>
        <v/>
      </c>
      <c r="P280" s="7" t="str">
        <f>IF(C280="","",ROUND(IF(K280=L280,0,IF(VLOOKUP($C280&amp;"система теплоснабжения",[1]Лист1!$C$5:$H$9260,6,FALSE)+L280&gt;K280,K280-L280,VLOOKUP($C280&amp;"система теплоснабжения",[1]Лист1!$C$5:$H$9260,6,FALSE))),2))</f>
        <v/>
      </c>
      <c r="Q280" s="8" t="str">
        <f t="shared" si="39"/>
        <v/>
      </c>
      <c r="R280" s="3" t="str">
        <f t="shared" si="40"/>
        <v/>
      </c>
      <c r="S280" s="14"/>
    </row>
    <row r="281" spans="1:19" ht="15.75">
      <c r="A281" s="3" t="str">
        <f t="shared" si="33"/>
        <v/>
      </c>
      <c r="B281" s="3" t="str">
        <f t="shared" ca="1" si="34"/>
        <v/>
      </c>
      <c r="C281" s="4" t="str">
        <f>IF(A281="","",IF((COUNTIF(A$18:A281,"Итог по дому")-$B$14)=0,"",INDEX([1]Лист1!$A$1:$AE$9260,[1]Лист1!B281,6)))</f>
        <v/>
      </c>
      <c r="D281" s="5" t="str">
        <f>IF(A281="","",INDEX([1]Лист1!$A$1:$AE$9260,B281,5))</f>
        <v/>
      </c>
      <c r="E281" s="3" t="str">
        <f>IF(A281="","",VLOOKUP($C281&amp;"лифтовое оборудование",[1]Лист1!$C$5:$H$9260,6,FALSE))</f>
        <v/>
      </c>
      <c r="F281" s="3" t="str">
        <f>IF(A281="","",VLOOKUP($C281&amp;"крыша",[1]Лист1!$C$5:$H$9260,6,FALSE))</f>
        <v/>
      </c>
      <c r="G281" s="3" t="str">
        <f>IF(A281="","",VLOOKUP($C281&amp;"фасад1",[1]Лист1!$C$5:$H$9260,6,FALSE))</f>
        <v/>
      </c>
      <c r="H281" s="3" t="str">
        <f>IF(A281="","",VLOOKUP($C281&amp;"подвал",[1]Лист1!$C$5:$H$9260,6,FALSE))</f>
        <v/>
      </c>
      <c r="I281" s="3" t="str">
        <f>IF(A281="","",VLOOKUP($C281&amp;"лифтовое оборудование1",[1]Лист1!$C$5:$H$9260,6,FALSE))</f>
        <v/>
      </c>
      <c r="J281" s="3" t="str">
        <f t="shared" si="35"/>
        <v/>
      </c>
      <c r="K281" s="6" t="str">
        <f>IF(C281="","",[1]Лист1!D282+[1]Лист1!D280)</f>
        <v/>
      </c>
      <c r="L281" s="7" t="str">
        <f>IF(C281="","",IF(ROUND(VLOOKUP($C281&amp;"система газоснабжения",[1]Лист1!$C$5:$H$9260,6,FALSE),2)&gt;K281,K281,ROUND(VLOOKUP($C281&amp;"система газоснабжения",[1]Лист1!$C$5:$H$9260,6,FALSE),2)))</f>
        <v/>
      </c>
      <c r="M281" s="7" t="str">
        <f t="shared" si="36"/>
        <v/>
      </c>
      <c r="N281" s="7" t="str">
        <f t="shared" si="37"/>
        <v/>
      </c>
      <c r="O281" s="7" t="str">
        <f t="shared" si="38"/>
        <v/>
      </c>
      <c r="P281" s="7" t="str">
        <f>IF(C281="","",ROUND(IF(K281=L281,0,IF(VLOOKUP($C281&amp;"система теплоснабжения",[1]Лист1!$C$5:$H$9260,6,FALSE)+L281&gt;K281,K281-L281,VLOOKUP($C281&amp;"система теплоснабжения",[1]Лист1!$C$5:$H$9260,6,FALSE))),2))</f>
        <v/>
      </c>
      <c r="Q281" s="8" t="str">
        <f t="shared" si="39"/>
        <v/>
      </c>
      <c r="R281" s="3" t="str">
        <f t="shared" si="40"/>
        <v/>
      </c>
      <c r="S281" s="14"/>
    </row>
    <row r="282" spans="1:19" ht="15.75">
      <c r="A282" s="3" t="str">
        <f t="shared" si="33"/>
        <v/>
      </c>
      <c r="B282" s="3" t="str">
        <f t="shared" ca="1" si="34"/>
        <v/>
      </c>
      <c r="C282" s="4" t="str">
        <f>IF(A282="","",IF((COUNTIF(A$18:A282,"Итог по дому")-$B$14)=0,"",INDEX([1]Лист1!$A$1:$AE$9260,[1]Лист1!B282,6)))</f>
        <v/>
      </c>
      <c r="D282" s="5" t="str">
        <f>IF(A282="","",INDEX([1]Лист1!$A$1:$AE$9260,B282,5))</f>
        <v/>
      </c>
      <c r="E282" s="3" t="str">
        <f>IF(A282="","",VLOOKUP($C282&amp;"лифтовое оборудование",[1]Лист1!$C$5:$H$9260,6,FALSE))</f>
        <v/>
      </c>
      <c r="F282" s="3" t="str">
        <f>IF(A282="","",VLOOKUP($C282&amp;"крыша",[1]Лист1!$C$5:$H$9260,6,FALSE))</f>
        <v/>
      </c>
      <c r="G282" s="3" t="str">
        <f>IF(A282="","",VLOOKUP($C282&amp;"фасад1",[1]Лист1!$C$5:$H$9260,6,FALSE))</f>
        <v/>
      </c>
      <c r="H282" s="3" t="str">
        <f>IF(A282="","",VLOOKUP($C282&amp;"подвал",[1]Лист1!$C$5:$H$9260,6,FALSE))</f>
        <v/>
      </c>
      <c r="I282" s="3" t="str">
        <f>IF(A282="","",VLOOKUP($C282&amp;"лифтовое оборудование1",[1]Лист1!$C$5:$H$9260,6,FALSE))</f>
        <v/>
      </c>
      <c r="J282" s="3" t="str">
        <f t="shared" si="35"/>
        <v/>
      </c>
      <c r="K282" s="6" t="str">
        <f>IF(C282="","",[1]Лист1!D283+[1]Лист1!D281)</f>
        <v/>
      </c>
      <c r="L282" s="7" t="str">
        <f>IF(C282="","",IF(ROUND(VLOOKUP($C282&amp;"система газоснабжения",[1]Лист1!$C$5:$H$9260,6,FALSE),2)&gt;K282,K282,ROUND(VLOOKUP($C282&amp;"система газоснабжения",[1]Лист1!$C$5:$H$9260,6,FALSE),2)))</f>
        <v/>
      </c>
      <c r="M282" s="7" t="str">
        <f t="shared" si="36"/>
        <v/>
      </c>
      <c r="N282" s="7" t="str">
        <f t="shared" si="37"/>
        <v/>
      </c>
      <c r="O282" s="7" t="str">
        <f t="shared" si="38"/>
        <v/>
      </c>
      <c r="P282" s="7" t="str">
        <f>IF(C282="","",ROUND(IF(K282=L282,0,IF(VLOOKUP($C282&amp;"система теплоснабжения",[1]Лист1!$C$5:$H$9260,6,FALSE)+L282&gt;K282,K282-L282,VLOOKUP($C282&amp;"система теплоснабжения",[1]Лист1!$C$5:$H$9260,6,FALSE))),2))</f>
        <v/>
      </c>
      <c r="Q282" s="8" t="str">
        <f t="shared" si="39"/>
        <v/>
      </c>
      <c r="R282" s="3" t="str">
        <f t="shared" si="40"/>
        <v/>
      </c>
      <c r="S282" s="14"/>
    </row>
    <row r="283" spans="1:19" ht="15.75">
      <c r="A283" s="3" t="str">
        <f t="shared" si="33"/>
        <v/>
      </c>
      <c r="B283" s="3" t="str">
        <f t="shared" ca="1" si="34"/>
        <v/>
      </c>
      <c r="C283" s="4" t="str">
        <f>IF(A283="","",IF((COUNTIF(A$18:A283,"Итог по дому")-$B$14)=0,"",INDEX([1]Лист1!$A$1:$AE$9260,[1]Лист1!B283,6)))</f>
        <v/>
      </c>
      <c r="D283" s="5" t="str">
        <f>IF(A283="","",INDEX([1]Лист1!$A$1:$AE$9260,B283,5))</f>
        <v/>
      </c>
      <c r="E283" s="3" t="str">
        <f>IF(A283="","",VLOOKUP($C283&amp;"лифтовое оборудование",[1]Лист1!$C$5:$H$9260,6,FALSE))</f>
        <v/>
      </c>
      <c r="F283" s="3" t="str">
        <f>IF(A283="","",VLOOKUP($C283&amp;"крыша",[1]Лист1!$C$5:$H$9260,6,FALSE))</f>
        <v/>
      </c>
      <c r="G283" s="3" t="str">
        <f>IF(A283="","",VLOOKUP($C283&amp;"фасад1",[1]Лист1!$C$5:$H$9260,6,FALSE))</f>
        <v/>
      </c>
      <c r="H283" s="3" t="str">
        <f>IF(A283="","",VLOOKUP($C283&amp;"подвал",[1]Лист1!$C$5:$H$9260,6,FALSE))</f>
        <v/>
      </c>
      <c r="I283" s="3" t="str">
        <f>IF(A283="","",VLOOKUP($C283&amp;"лифтовое оборудование1",[1]Лист1!$C$5:$H$9260,6,FALSE))</f>
        <v/>
      </c>
      <c r="J283" s="3" t="str">
        <f t="shared" si="35"/>
        <v/>
      </c>
      <c r="K283" s="6" t="str">
        <f>IF(C283="","",[1]Лист1!D284+[1]Лист1!D282)</f>
        <v/>
      </c>
      <c r="L283" s="7" t="str">
        <f>IF(C283="","",IF(ROUND(VLOOKUP($C283&amp;"система газоснабжения",[1]Лист1!$C$5:$H$9260,6,FALSE),2)&gt;K283,K283,ROUND(VLOOKUP($C283&amp;"система газоснабжения",[1]Лист1!$C$5:$H$9260,6,FALSE),2)))</f>
        <v/>
      </c>
      <c r="M283" s="7" t="str">
        <f t="shared" si="36"/>
        <v/>
      </c>
      <c r="N283" s="7" t="str">
        <f t="shared" si="37"/>
        <v/>
      </c>
      <c r="O283" s="7" t="str">
        <f t="shared" si="38"/>
        <v/>
      </c>
      <c r="P283" s="7" t="str">
        <f>IF(C283="","",ROUND(IF(K283=L283,0,IF(VLOOKUP($C283&amp;"система теплоснабжения",[1]Лист1!$C$5:$H$9260,6,FALSE)+L283&gt;K283,K283-L283,VLOOKUP($C283&amp;"система теплоснабжения",[1]Лист1!$C$5:$H$9260,6,FALSE))),2))</f>
        <v/>
      </c>
      <c r="Q283" s="8" t="str">
        <f t="shared" si="39"/>
        <v/>
      </c>
      <c r="R283" s="3" t="str">
        <f t="shared" si="40"/>
        <v/>
      </c>
      <c r="S283" s="14"/>
    </row>
    <row r="284" spans="1:19" ht="15.75">
      <c r="A284" s="3" t="str">
        <f t="shared" si="33"/>
        <v/>
      </c>
      <c r="B284" s="3" t="str">
        <f t="shared" ca="1" si="34"/>
        <v/>
      </c>
      <c r="C284" s="4" t="str">
        <f>IF(A284="","",IF((COUNTIF(A$18:A284,"Итог по дому")-$B$14)=0,"",INDEX([1]Лист1!$A$1:$AE$9260,[1]Лист1!B284,6)))</f>
        <v/>
      </c>
      <c r="D284" s="5" t="str">
        <f>IF(A284="","",INDEX([1]Лист1!$A$1:$AE$9260,B284,5))</f>
        <v/>
      </c>
      <c r="E284" s="3" t="str">
        <f>IF(A284="","",VLOOKUP($C284&amp;"лифтовое оборудование",[1]Лист1!$C$5:$H$9260,6,FALSE))</f>
        <v/>
      </c>
      <c r="F284" s="3" t="str">
        <f>IF(A284="","",VLOOKUP($C284&amp;"крыша",[1]Лист1!$C$5:$H$9260,6,FALSE))</f>
        <v/>
      </c>
      <c r="G284" s="3" t="str">
        <f>IF(A284="","",VLOOKUP($C284&amp;"фасад1",[1]Лист1!$C$5:$H$9260,6,FALSE))</f>
        <v/>
      </c>
      <c r="H284" s="3" t="str">
        <f>IF(A284="","",VLOOKUP($C284&amp;"подвал",[1]Лист1!$C$5:$H$9260,6,FALSE))</f>
        <v/>
      </c>
      <c r="I284" s="3" t="str">
        <f>IF(A284="","",VLOOKUP($C284&amp;"лифтовое оборудование1",[1]Лист1!$C$5:$H$9260,6,FALSE))</f>
        <v/>
      </c>
      <c r="J284" s="3" t="str">
        <f t="shared" si="35"/>
        <v/>
      </c>
      <c r="K284" s="6" t="str">
        <f>IF(C284="","",[1]Лист1!D285+[1]Лист1!D283)</f>
        <v/>
      </c>
      <c r="L284" s="7" t="str">
        <f>IF(C284="","",IF(ROUND(VLOOKUP($C284&amp;"система газоснабжения",[1]Лист1!$C$5:$H$9260,6,FALSE),2)&gt;K284,K284,ROUND(VLOOKUP($C284&amp;"система газоснабжения",[1]Лист1!$C$5:$H$9260,6,FALSE),2)))</f>
        <v/>
      </c>
      <c r="M284" s="7" t="str">
        <f t="shared" si="36"/>
        <v/>
      </c>
      <c r="N284" s="7" t="str">
        <f t="shared" si="37"/>
        <v/>
      </c>
      <c r="O284" s="7" t="str">
        <f t="shared" si="38"/>
        <v/>
      </c>
      <c r="P284" s="7" t="str">
        <f>IF(C284="","",ROUND(IF(K284=L284,0,IF(VLOOKUP($C284&amp;"система теплоснабжения",[1]Лист1!$C$5:$H$9260,6,FALSE)+L284&gt;K284,K284-L284,VLOOKUP($C284&amp;"система теплоснабжения",[1]Лист1!$C$5:$H$9260,6,FALSE))),2))</f>
        <v/>
      </c>
      <c r="Q284" s="8" t="str">
        <f t="shared" si="39"/>
        <v/>
      </c>
      <c r="R284" s="3" t="str">
        <f t="shared" si="40"/>
        <v/>
      </c>
      <c r="S284" s="14"/>
    </row>
    <row r="285" spans="1:19" ht="15.75">
      <c r="A285" s="3" t="str">
        <f t="shared" si="33"/>
        <v/>
      </c>
      <c r="B285" s="3" t="str">
        <f t="shared" ca="1" si="34"/>
        <v/>
      </c>
      <c r="C285" s="4" t="str">
        <f>IF(A285="","",IF((COUNTIF(A$18:A285,"Итог по дому")-$B$14)=0,"",INDEX([1]Лист1!$A$1:$AE$9260,[1]Лист1!B285,6)))</f>
        <v/>
      </c>
      <c r="D285" s="5" t="str">
        <f>IF(A285="","",INDEX([1]Лист1!$A$1:$AE$9260,B285,5))</f>
        <v/>
      </c>
      <c r="E285" s="3" t="str">
        <f>IF(A285="","",VLOOKUP($C285&amp;"лифтовое оборудование",[1]Лист1!$C$5:$H$9260,6,FALSE))</f>
        <v/>
      </c>
      <c r="F285" s="3" t="str">
        <f>IF(A285="","",VLOOKUP($C285&amp;"крыша",[1]Лист1!$C$5:$H$9260,6,FALSE))</f>
        <v/>
      </c>
      <c r="G285" s="3" t="str">
        <f>IF(A285="","",VLOOKUP($C285&amp;"фасад1",[1]Лист1!$C$5:$H$9260,6,FALSE))</f>
        <v/>
      </c>
      <c r="H285" s="3" t="str">
        <f>IF(A285="","",VLOOKUP($C285&amp;"подвал",[1]Лист1!$C$5:$H$9260,6,FALSE))</f>
        <v/>
      </c>
      <c r="I285" s="3" t="str">
        <f>IF(A285="","",VLOOKUP($C285&amp;"лифтовое оборудование1",[1]Лист1!$C$5:$H$9260,6,FALSE))</f>
        <v/>
      </c>
      <c r="J285" s="3" t="str">
        <f t="shared" si="35"/>
        <v/>
      </c>
      <c r="K285" s="6" t="str">
        <f>IF(C285="","",[1]Лист1!D286+[1]Лист1!D284)</f>
        <v/>
      </c>
      <c r="L285" s="7" t="str">
        <f>IF(C285="","",IF(ROUND(VLOOKUP($C285&amp;"система газоснабжения",[1]Лист1!$C$5:$H$9260,6,FALSE),2)&gt;K285,K285,ROUND(VLOOKUP($C285&amp;"система газоснабжения",[1]Лист1!$C$5:$H$9260,6,FALSE),2)))</f>
        <v/>
      </c>
      <c r="M285" s="7" t="str">
        <f t="shared" si="36"/>
        <v/>
      </c>
      <c r="N285" s="7" t="str">
        <f t="shared" si="37"/>
        <v/>
      </c>
      <c r="O285" s="7" t="str">
        <f t="shared" si="38"/>
        <v/>
      </c>
      <c r="P285" s="7" t="str">
        <f>IF(C285="","",ROUND(IF(K285=L285,0,IF(VLOOKUP($C285&amp;"система теплоснабжения",[1]Лист1!$C$5:$H$9260,6,FALSE)+L285&gt;K285,K285-L285,VLOOKUP($C285&amp;"система теплоснабжения",[1]Лист1!$C$5:$H$9260,6,FALSE))),2))</f>
        <v/>
      </c>
      <c r="Q285" s="8" t="str">
        <f t="shared" si="39"/>
        <v/>
      </c>
      <c r="R285" s="3" t="str">
        <f t="shared" si="40"/>
        <v/>
      </c>
      <c r="S285" s="14"/>
    </row>
    <row r="286" spans="1:19" ht="15.75">
      <c r="A286" s="3" t="str">
        <f t="shared" si="33"/>
        <v/>
      </c>
      <c r="B286" s="3" t="str">
        <f t="shared" ca="1" si="34"/>
        <v/>
      </c>
      <c r="C286" s="4" t="str">
        <f>IF(A286="","",IF((COUNTIF(A$18:A286,"Итог по дому")-$B$14)=0,"",INDEX([1]Лист1!$A$1:$AE$9260,[1]Лист1!B286,6)))</f>
        <v/>
      </c>
      <c r="D286" s="5" t="str">
        <f>IF(A286="","",INDEX([1]Лист1!$A$1:$AE$9260,B286,5))</f>
        <v/>
      </c>
      <c r="E286" s="3" t="str">
        <f>IF(A286="","",VLOOKUP($C286&amp;"лифтовое оборудование",[1]Лист1!$C$5:$H$9260,6,FALSE))</f>
        <v/>
      </c>
      <c r="F286" s="3" t="str">
        <f>IF(A286="","",VLOOKUP($C286&amp;"крыша",[1]Лист1!$C$5:$H$9260,6,FALSE))</f>
        <v/>
      </c>
      <c r="G286" s="3" t="str">
        <f>IF(A286="","",VLOOKUP($C286&amp;"фасад1",[1]Лист1!$C$5:$H$9260,6,FALSE))</f>
        <v/>
      </c>
      <c r="H286" s="3" t="str">
        <f>IF(A286="","",VLOOKUP($C286&amp;"подвал",[1]Лист1!$C$5:$H$9260,6,FALSE))</f>
        <v/>
      </c>
      <c r="I286" s="3" t="str">
        <f>IF(A286="","",VLOOKUP($C286&amp;"лифтовое оборудование1",[1]Лист1!$C$5:$H$9260,6,FALSE))</f>
        <v/>
      </c>
      <c r="J286" s="3" t="str">
        <f t="shared" si="35"/>
        <v/>
      </c>
      <c r="K286" s="6" t="str">
        <f>IF(C286="","",[1]Лист1!D287+[1]Лист1!D285)</f>
        <v/>
      </c>
      <c r="L286" s="7" t="str">
        <f>IF(C286="","",IF(ROUND(VLOOKUP($C286&amp;"система газоснабжения",[1]Лист1!$C$5:$H$9260,6,FALSE),2)&gt;K286,K286,ROUND(VLOOKUP($C286&amp;"система газоснабжения",[1]Лист1!$C$5:$H$9260,6,FALSE),2)))</f>
        <v/>
      </c>
      <c r="M286" s="7" t="str">
        <f t="shared" si="36"/>
        <v/>
      </c>
      <c r="N286" s="7" t="str">
        <f t="shared" si="37"/>
        <v/>
      </c>
      <c r="O286" s="7" t="str">
        <f t="shared" si="38"/>
        <v/>
      </c>
      <c r="P286" s="7" t="str">
        <f>IF(C286="","",ROUND(IF(K286=L286,0,IF(VLOOKUP($C286&amp;"система теплоснабжения",[1]Лист1!$C$5:$H$9260,6,FALSE)+L286&gt;K286,K286-L286,VLOOKUP($C286&amp;"система теплоснабжения",[1]Лист1!$C$5:$H$9260,6,FALSE))),2))</f>
        <v/>
      </c>
      <c r="Q286" s="8" t="str">
        <f t="shared" si="39"/>
        <v/>
      </c>
      <c r="R286" s="3" t="str">
        <f t="shared" si="40"/>
        <v/>
      </c>
      <c r="S286" s="14"/>
    </row>
    <row r="287" spans="1:19" ht="15.75">
      <c r="A287" s="3" t="str">
        <f t="shared" si="33"/>
        <v/>
      </c>
      <c r="B287" s="3" t="str">
        <f t="shared" ca="1" si="34"/>
        <v/>
      </c>
      <c r="C287" s="4" t="str">
        <f>IF(A287="","",IF((COUNTIF(A$18:A287,"Итог по дому")-$B$14)=0,"",INDEX([1]Лист1!$A$1:$AE$9260,[1]Лист1!B287,6)))</f>
        <v/>
      </c>
      <c r="D287" s="5" t="str">
        <f>IF(A287="","",INDEX([1]Лист1!$A$1:$AE$9260,B287,5))</f>
        <v/>
      </c>
      <c r="E287" s="3" t="str">
        <f>IF(A287="","",VLOOKUP($C287&amp;"лифтовое оборудование",[1]Лист1!$C$5:$H$9260,6,FALSE))</f>
        <v/>
      </c>
      <c r="F287" s="3" t="str">
        <f>IF(A287="","",VLOOKUP($C287&amp;"крыша",[1]Лист1!$C$5:$H$9260,6,FALSE))</f>
        <v/>
      </c>
      <c r="G287" s="3" t="str">
        <f>IF(A287="","",VLOOKUP($C287&amp;"фасад1",[1]Лист1!$C$5:$H$9260,6,FALSE))</f>
        <v/>
      </c>
      <c r="H287" s="3" t="str">
        <f>IF(A287="","",VLOOKUP($C287&amp;"подвал",[1]Лист1!$C$5:$H$9260,6,FALSE))</f>
        <v/>
      </c>
      <c r="I287" s="3" t="str">
        <f>IF(A287="","",VLOOKUP($C287&amp;"лифтовое оборудование1",[1]Лист1!$C$5:$H$9260,6,FALSE))</f>
        <v/>
      </c>
      <c r="J287" s="3" t="str">
        <f t="shared" si="35"/>
        <v/>
      </c>
      <c r="K287" s="6" t="str">
        <f>IF(C287="","",[1]Лист1!D288+[1]Лист1!D286)</f>
        <v/>
      </c>
      <c r="L287" s="7" t="str">
        <f>IF(C287="","",IF(ROUND(VLOOKUP($C287&amp;"система газоснабжения",[1]Лист1!$C$5:$H$9260,6,FALSE),2)&gt;K287,K287,ROUND(VLOOKUP($C287&amp;"система газоснабжения",[1]Лист1!$C$5:$H$9260,6,FALSE),2)))</f>
        <v/>
      </c>
      <c r="M287" s="7" t="str">
        <f t="shared" si="36"/>
        <v/>
      </c>
      <c r="N287" s="7" t="str">
        <f t="shared" si="37"/>
        <v/>
      </c>
      <c r="O287" s="7" t="str">
        <f t="shared" si="38"/>
        <v/>
      </c>
      <c r="P287" s="7" t="str">
        <f>IF(C287="","",ROUND(IF(K287=L287,0,IF(VLOOKUP($C287&amp;"система теплоснабжения",[1]Лист1!$C$5:$H$9260,6,FALSE)+L287&gt;K287,K287-L287,VLOOKUP($C287&amp;"система теплоснабжения",[1]Лист1!$C$5:$H$9260,6,FALSE))),2))</f>
        <v/>
      </c>
      <c r="Q287" s="8" t="str">
        <f t="shared" si="39"/>
        <v/>
      </c>
      <c r="R287" s="3" t="str">
        <f t="shared" si="40"/>
        <v/>
      </c>
      <c r="S287" s="14"/>
    </row>
    <row r="288" spans="1:19" ht="15.75">
      <c r="A288" s="3" t="str">
        <f t="shared" si="33"/>
        <v/>
      </c>
      <c r="B288" s="3" t="str">
        <f t="shared" ca="1" si="34"/>
        <v/>
      </c>
      <c r="C288" s="4" t="str">
        <f>IF(A288="","",IF((COUNTIF(A$18:A288,"Итог по дому")-$B$14)=0,"",INDEX([1]Лист1!$A$1:$AE$9260,[1]Лист1!B288,6)))</f>
        <v/>
      </c>
      <c r="D288" s="5" t="str">
        <f>IF(A288="","",INDEX([1]Лист1!$A$1:$AE$9260,B288,5))</f>
        <v/>
      </c>
      <c r="E288" s="3" t="str">
        <f>IF(A288="","",VLOOKUP($C288&amp;"лифтовое оборудование",[1]Лист1!$C$5:$H$9260,6,FALSE))</f>
        <v/>
      </c>
      <c r="F288" s="3" t="str">
        <f>IF(A288="","",VLOOKUP($C288&amp;"крыша",[1]Лист1!$C$5:$H$9260,6,FALSE))</f>
        <v/>
      </c>
      <c r="G288" s="3" t="str">
        <f>IF(A288="","",VLOOKUP($C288&amp;"фасад1",[1]Лист1!$C$5:$H$9260,6,FALSE))</f>
        <v/>
      </c>
      <c r="H288" s="3" t="str">
        <f>IF(A288="","",VLOOKUP($C288&amp;"подвал",[1]Лист1!$C$5:$H$9260,6,FALSE))</f>
        <v/>
      </c>
      <c r="I288" s="3" t="str">
        <f>IF(A288="","",VLOOKUP($C288&amp;"лифтовое оборудование1",[1]Лист1!$C$5:$H$9260,6,FALSE))</f>
        <v/>
      </c>
      <c r="J288" s="3" t="str">
        <f t="shared" si="35"/>
        <v/>
      </c>
      <c r="K288" s="6" t="str">
        <f>IF(C288="","",[1]Лист1!D289+[1]Лист1!D287)</f>
        <v/>
      </c>
      <c r="L288" s="7" t="str">
        <f>IF(C288="","",IF(ROUND(VLOOKUP($C288&amp;"система газоснабжения",[1]Лист1!$C$5:$H$9260,6,FALSE),2)&gt;K288,K288,ROUND(VLOOKUP($C288&amp;"система газоснабжения",[1]Лист1!$C$5:$H$9260,6,FALSE),2)))</f>
        <v/>
      </c>
      <c r="M288" s="7" t="str">
        <f t="shared" si="36"/>
        <v/>
      </c>
      <c r="N288" s="7" t="str">
        <f t="shared" si="37"/>
        <v/>
      </c>
      <c r="O288" s="7" t="str">
        <f t="shared" si="38"/>
        <v/>
      </c>
      <c r="P288" s="7" t="str">
        <f>IF(C288="","",ROUND(IF(K288=L288,0,IF(VLOOKUP($C288&amp;"система теплоснабжения",[1]Лист1!$C$5:$H$9260,6,FALSE)+L288&gt;K288,K288-L288,VLOOKUP($C288&amp;"система теплоснабжения",[1]Лист1!$C$5:$H$9260,6,FALSE))),2))</f>
        <v/>
      </c>
      <c r="Q288" s="8" t="str">
        <f t="shared" si="39"/>
        <v/>
      </c>
      <c r="R288" s="3" t="str">
        <f t="shared" si="40"/>
        <v/>
      </c>
      <c r="S288" s="14"/>
    </row>
    <row r="289" spans="1:19" ht="15.75">
      <c r="A289" s="3" t="str">
        <f t="shared" si="33"/>
        <v/>
      </c>
      <c r="B289" s="3" t="str">
        <f t="shared" ca="1" si="34"/>
        <v/>
      </c>
      <c r="C289" s="4" t="str">
        <f>IF(A289="","",IF((COUNTIF(A$18:A289,"Итог по дому")-$B$14)=0,"",INDEX([1]Лист1!$A$1:$AE$9260,[1]Лист1!B289,6)))</f>
        <v/>
      </c>
      <c r="D289" s="5" t="str">
        <f>IF(A289="","",INDEX([1]Лист1!$A$1:$AE$9260,B289,5))</f>
        <v/>
      </c>
      <c r="E289" s="3" t="str">
        <f>IF(A289="","",VLOOKUP($C289&amp;"лифтовое оборудование",[1]Лист1!$C$5:$H$9260,6,FALSE))</f>
        <v/>
      </c>
      <c r="F289" s="3" t="str">
        <f>IF(A289="","",VLOOKUP($C289&amp;"крыша",[1]Лист1!$C$5:$H$9260,6,FALSE))</f>
        <v/>
      </c>
      <c r="G289" s="3" t="str">
        <f>IF(A289="","",VLOOKUP($C289&amp;"фасад1",[1]Лист1!$C$5:$H$9260,6,FALSE))</f>
        <v/>
      </c>
      <c r="H289" s="3" t="str">
        <f>IF(A289="","",VLOOKUP($C289&amp;"подвал",[1]Лист1!$C$5:$H$9260,6,FALSE))</f>
        <v/>
      </c>
      <c r="I289" s="3" t="str">
        <f>IF(A289="","",VLOOKUP($C289&amp;"лифтовое оборудование1",[1]Лист1!$C$5:$H$9260,6,FALSE))</f>
        <v/>
      </c>
      <c r="J289" s="3" t="str">
        <f t="shared" si="35"/>
        <v/>
      </c>
      <c r="K289" s="6" t="str">
        <f>IF(C289="","",[1]Лист1!D290+[1]Лист1!D288)</f>
        <v/>
      </c>
      <c r="L289" s="7" t="str">
        <f>IF(C289="","",IF(ROUND(VLOOKUP($C289&amp;"система газоснабжения",[1]Лист1!$C$5:$H$9260,6,FALSE),2)&gt;K289,K289,ROUND(VLOOKUP($C289&amp;"система газоснабжения",[1]Лист1!$C$5:$H$9260,6,FALSE),2)))</f>
        <v/>
      </c>
      <c r="M289" s="7" t="str">
        <f t="shared" si="36"/>
        <v/>
      </c>
      <c r="N289" s="7" t="str">
        <f t="shared" si="37"/>
        <v/>
      </c>
      <c r="O289" s="7" t="str">
        <f t="shared" si="38"/>
        <v/>
      </c>
      <c r="P289" s="7" t="str">
        <f>IF(C289="","",ROUND(IF(K289=L289,0,IF(VLOOKUP($C289&amp;"система теплоснабжения",[1]Лист1!$C$5:$H$9260,6,FALSE)+L289&gt;K289,K289-L289,VLOOKUP($C289&amp;"система теплоснабжения",[1]Лист1!$C$5:$H$9260,6,FALSE))),2))</f>
        <v/>
      </c>
      <c r="Q289" s="8" t="str">
        <f t="shared" si="39"/>
        <v/>
      </c>
      <c r="R289" s="3" t="str">
        <f t="shared" si="40"/>
        <v/>
      </c>
      <c r="S289" s="14"/>
    </row>
    <row r="290" spans="1:19" ht="15.75">
      <c r="A290" s="3" t="str">
        <f t="shared" si="33"/>
        <v/>
      </c>
      <c r="B290" s="3" t="str">
        <f t="shared" ca="1" si="34"/>
        <v/>
      </c>
      <c r="C290" s="4" t="str">
        <f>IF(A290="","",IF((COUNTIF(A$18:A290,"Итог по дому")-$B$14)=0,"",INDEX([1]Лист1!$A$1:$AE$9260,[1]Лист1!B290,6)))</f>
        <v/>
      </c>
      <c r="D290" s="5" t="str">
        <f>IF(A290="","",INDEX([1]Лист1!$A$1:$AE$9260,B290,5))</f>
        <v/>
      </c>
      <c r="E290" s="3" t="str">
        <f>IF(A290="","",VLOOKUP($C290&amp;"лифтовое оборудование",[1]Лист1!$C$5:$H$9260,6,FALSE))</f>
        <v/>
      </c>
      <c r="F290" s="3" t="str">
        <f>IF(A290="","",VLOOKUP($C290&amp;"крыша",[1]Лист1!$C$5:$H$9260,6,FALSE))</f>
        <v/>
      </c>
      <c r="G290" s="3" t="str">
        <f>IF(A290="","",VLOOKUP($C290&amp;"фасад1",[1]Лист1!$C$5:$H$9260,6,FALSE))</f>
        <v/>
      </c>
      <c r="H290" s="3" t="str">
        <f>IF(A290="","",VLOOKUP($C290&amp;"подвал",[1]Лист1!$C$5:$H$9260,6,FALSE))</f>
        <v/>
      </c>
      <c r="I290" s="3" t="str">
        <f>IF(A290="","",VLOOKUP($C290&amp;"лифтовое оборудование1",[1]Лист1!$C$5:$H$9260,6,FALSE))</f>
        <v/>
      </c>
      <c r="J290" s="3" t="str">
        <f t="shared" si="35"/>
        <v/>
      </c>
      <c r="K290" s="6" t="str">
        <f>IF(C290="","",[1]Лист1!D291+[1]Лист1!D289)</f>
        <v/>
      </c>
      <c r="L290" s="7" t="str">
        <f>IF(C290="","",IF(ROUND(VLOOKUP($C290&amp;"система газоснабжения",[1]Лист1!$C$5:$H$9260,6,FALSE),2)&gt;K290,K290,ROUND(VLOOKUP($C290&amp;"система газоснабжения",[1]Лист1!$C$5:$H$9260,6,FALSE),2)))</f>
        <v/>
      </c>
      <c r="M290" s="7" t="str">
        <f t="shared" si="36"/>
        <v/>
      </c>
      <c r="N290" s="7" t="str">
        <f t="shared" si="37"/>
        <v/>
      </c>
      <c r="O290" s="7" t="str">
        <f t="shared" si="38"/>
        <v/>
      </c>
      <c r="P290" s="7" t="str">
        <f>IF(C290="","",ROUND(IF(K290=L290,0,IF(VLOOKUP($C290&amp;"система теплоснабжения",[1]Лист1!$C$5:$H$9260,6,FALSE)+L290&gt;K290,K290-L290,VLOOKUP($C290&amp;"система теплоснабжения",[1]Лист1!$C$5:$H$9260,6,FALSE))),2))</f>
        <v/>
      </c>
      <c r="Q290" s="8" t="str">
        <f t="shared" si="39"/>
        <v/>
      </c>
      <c r="R290" s="3" t="str">
        <f t="shared" si="40"/>
        <v/>
      </c>
      <c r="S290" s="14"/>
    </row>
    <row r="291" spans="1:19" ht="15.75">
      <c r="A291" s="3" t="str">
        <f t="shared" si="33"/>
        <v/>
      </c>
      <c r="B291" s="3" t="str">
        <f t="shared" ca="1" si="34"/>
        <v/>
      </c>
      <c r="C291" s="4" t="str">
        <f>IF(A291="","",IF((COUNTIF(A$18:A291,"Итог по дому")-$B$14)=0,"",INDEX([1]Лист1!$A$1:$AE$9260,[1]Лист1!B291,6)))</f>
        <v/>
      </c>
      <c r="D291" s="5" t="str">
        <f>IF(A291="","",INDEX([1]Лист1!$A$1:$AE$9260,B291,5))</f>
        <v/>
      </c>
      <c r="E291" s="3" t="str">
        <f>IF(A291="","",VLOOKUP($C291&amp;"лифтовое оборудование",[1]Лист1!$C$5:$H$9260,6,FALSE))</f>
        <v/>
      </c>
      <c r="F291" s="3" t="str">
        <f>IF(A291="","",VLOOKUP($C291&amp;"крыша",[1]Лист1!$C$5:$H$9260,6,FALSE))</f>
        <v/>
      </c>
      <c r="G291" s="3" t="str">
        <f>IF(A291="","",VLOOKUP($C291&amp;"фасад1",[1]Лист1!$C$5:$H$9260,6,FALSE))</f>
        <v/>
      </c>
      <c r="H291" s="3" t="str">
        <f>IF(A291="","",VLOOKUP($C291&amp;"подвал",[1]Лист1!$C$5:$H$9260,6,FALSE))</f>
        <v/>
      </c>
      <c r="I291" s="3" t="str">
        <f>IF(A291="","",VLOOKUP($C291&amp;"лифтовое оборудование1",[1]Лист1!$C$5:$H$9260,6,FALSE))</f>
        <v/>
      </c>
      <c r="J291" s="3" t="str">
        <f t="shared" si="35"/>
        <v/>
      </c>
      <c r="K291" s="6" t="str">
        <f>IF(C291="","",[1]Лист1!D292+[1]Лист1!D290)</f>
        <v/>
      </c>
      <c r="L291" s="7" t="str">
        <f>IF(C291="","",IF(ROUND(VLOOKUP($C291&amp;"система газоснабжения",[1]Лист1!$C$5:$H$9260,6,FALSE),2)&gt;K291,K291,ROUND(VLOOKUP($C291&amp;"система газоснабжения",[1]Лист1!$C$5:$H$9260,6,FALSE),2)))</f>
        <v/>
      </c>
      <c r="M291" s="7" t="str">
        <f t="shared" si="36"/>
        <v/>
      </c>
      <c r="N291" s="7" t="str">
        <f t="shared" si="37"/>
        <v/>
      </c>
      <c r="O291" s="7" t="str">
        <f t="shared" si="38"/>
        <v/>
      </c>
      <c r="P291" s="7" t="str">
        <f>IF(C291="","",ROUND(IF(K291=L291,0,IF(VLOOKUP($C291&amp;"система теплоснабжения",[1]Лист1!$C$5:$H$9260,6,FALSE)+L291&gt;K291,K291-L291,VLOOKUP($C291&amp;"система теплоснабжения",[1]Лист1!$C$5:$H$9260,6,FALSE))),2))</f>
        <v/>
      </c>
      <c r="Q291" s="8" t="str">
        <f t="shared" si="39"/>
        <v/>
      </c>
      <c r="R291" s="3" t="str">
        <f t="shared" si="40"/>
        <v/>
      </c>
      <c r="S291" s="14"/>
    </row>
    <row r="292" spans="1:19" ht="15.75">
      <c r="A292" s="3" t="str">
        <f t="shared" si="33"/>
        <v/>
      </c>
      <c r="B292" s="3" t="str">
        <f t="shared" ca="1" si="34"/>
        <v/>
      </c>
      <c r="C292" s="4" t="str">
        <f>IF(A292="","",IF((COUNTIF(A$18:A292,"Итог по дому")-$B$14)=0,"",INDEX([1]Лист1!$A$1:$AE$9260,[1]Лист1!B292,6)))</f>
        <v/>
      </c>
      <c r="D292" s="5" t="str">
        <f>IF(A292="","",INDEX([1]Лист1!$A$1:$AE$9260,B292,5))</f>
        <v/>
      </c>
      <c r="E292" s="3" t="str">
        <f>IF(A292="","",VLOOKUP($C292&amp;"лифтовое оборудование",[1]Лист1!$C$5:$H$9260,6,FALSE))</f>
        <v/>
      </c>
      <c r="F292" s="3" t="str">
        <f>IF(A292="","",VLOOKUP($C292&amp;"крыша",[1]Лист1!$C$5:$H$9260,6,FALSE))</f>
        <v/>
      </c>
      <c r="G292" s="3" t="str">
        <f>IF(A292="","",VLOOKUP($C292&amp;"фасад1",[1]Лист1!$C$5:$H$9260,6,FALSE))</f>
        <v/>
      </c>
      <c r="H292" s="3" t="str">
        <f>IF(A292="","",VLOOKUP($C292&amp;"подвал",[1]Лист1!$C$5:$H$9260,6,FALSE))</f>
        <v/>
      </c>
      <c r="I292" s="3" t="str">
        <f>IF(A292="","",VLOOKUP($C292&amp;"лифтовое оборудование1",[1]Лист1!$C$5:$H$9260,6,FALSE))</f>
        <v/>
      </c>
      <c r="J292" s="3" t="str">
        <f t="shared" si="35"/>
        <v/>
      </c>
      <c r="K292" s="6" t="str">
        <f>IF(C292="","",[1]Лист1!D293+[1]Лист1!D291)</f>
        <v/>
      </c>
      <c r="L292" s="7" t="str">
        <f>IF(C292="","",IF(ROUND(VLOOKUP($C292&amp;"система газоснабжения",[1]Лист1!$C$5:$H$9260,6,FALSE),2)&gt;K292,K292,ROUND(VLOOKUP($C292&amp;"система газоснабжения",[1]Лист1!$C$5:$H$9260,6,FALSE),2)))</f>
        <v/>
      </c>
      <c r="M292" s="7" t="str">
        <f t="shared" si="36"/>
        <v/>
      </c>
      <c r="N292" s="7" t="str">
        <f t="shared" si="37"/>
        <v/>
      </c>
      <c r="O292" s="7" t="str">
        <f t="shared" si="38"/>
        <v/>
      </c>
      <c r="P292" s="7" t="str">
        <f>IF(C292="","",ROUND(IF(K292=L292,0,IF(VLOOKUP($C292&amp;"система теплоснабжения",[1]Лист1!$C$5:$H$9260,6,FALSE)+L292&gt;K292,K292-L292,VLOOKUP($C292&amp;"система теплоснабжения",[1]Лист1!$C$5:$H$9260,6,FALSE))),2))</f>
        <v/>
      </c>
      <c r="Q292" s="8" t="str">
        <f t="shared" si="39"/>
        <v/>
      </c>
      <c r="R292" s="3" t="str">
        <f t="shared" si="40"/>
        <v/>
      </c>
      <c r="S292" s="14"/>
    </row>
    <row r="293" spans="1:19" ht="15.75">
      <c r="A293" s="3" t="str">
        <f t="shared" si="33"/>
        <v/>
      </c>
      <c r="B293" s="3" t="str">
        <f t="shared" ca="1" si="34"/>
        <v/>
      </c>
      <c r="C293" s="4" t="str">
        <f>IF(A293="","",IF((COUNTIF(A$18:A293,"Итог по дому")-$B$14)=0,"",INDEX([1]Лист1!$A$1:$AE$9260,[1]Лист1!B293,6)))</f>
        <v/>
      </c>
      <c r="D293" s="5" t="str">
        <f>IF(A293="","",INDEX([1]Лист1!$A$1:$AE$9260,B293,5))</f>
        <v/>
      </c>
      <c r="E293" s="3" t="str">
        <f>IF(A293="","",VLOOKUP($C293&amp;"лифтовое оборудование",[1]Лист1!$C$5:$H$9260,6,FALSE))</f>
        <v/>
      </c>
      <c r="F293" s="3" t="str">
        <f>IF(A293="","",VLOOKUP($C293&amp;"крыша",[1]Лист1!$C$5:$H$9260,6,FALSE))</f>
        <v/>
      </c>
      <c r="G293" s="3" t="str">
        <f>IF(A293="","",VLOOKUP($C293&amp;"фасад1",[1]Лист1!$C$5:$H$9260,6,FALSE))</f>
        <v/>
      </c>
      <c r="H293" s="3" t="str">
        <f>IF(A293="","",VLOOKUP($C293&amp;"подвал",[1]Лист1!$C$5:$H$9260,6,FALSE))</f>
        <v/>
      </c>
      <c r="I293" s="3" t="str">
        <f>IF(A293="","",VLOOKUP($C293&amp;"лифтовое оборудование1",[1]Лист1!$C$5:$H$9260,6,FALSE))</f>
        <v/>
      </c>
      <c r="J293" s="3" t="str">
        <f t="shared" si="35"/>
        <v/>
      </c>
      <c r="K293" s="6" t="str">
        <f>IF(C293="","",[1]Лист1!D294+[1]Лист1!D292)</f>
        <v/>
      </c>
      <c r="L293" s="7" t="str">
        <f>IF(C293="","",IF(ROUND(VLOOKUP($C293&amp;"система газоснабжения",[1]Лист1!$C$5:$H$9260,6,FALSE),2)&gt;K293,K293,ROUND(VLOOKUP($C293&amp;"система газоснабжения",[1]Лист1!$C$5:$H$9260,6,FALSE),2)))</f>
        <v/>
      </c>
      <c r="M293" s="7" t="str">
        <f t="shared" si="36"/>
        <v/>
      </c>
      <c r="N293" s="7" t="str">
        <f t="shared" si="37"/>
        <v/>
      </c>
      <c r="O293" s="7" t="str">
        <f t="shared" si="38"/>
        <v/>
      </c>
      <c r="P293" s="7" t="str">
        <f>IF(C293="","",ROUND(IF(K293=L293,0,IF(VLOOKUP($C293&amp;"система теплоснабжения",[1]Лист1!$C$5:$H$9260,6,FALSE)+L293&gt;K293,K293-L293,VLOOKUP($C293&amp;"система теплоснабжения",[1]Лист1!$C$5:$H$9260,6,FALSE))),2))</f>
        <v/>
      </c>
      <c r="Q293" s="8" t="str">
        <f t="shared" si="39"/>
        <v/>
      </c>
      <c r="R293" s="3" t="str">
        <f t="shared" si="40"/>
        <v/>
      </c>
      <c r="S293" s="14"/>
    </row>
    <row r="294" spans="1:19" ht="15.75">
      <c r="A294" s="3" t="str">
        <f t="shared" si="33"/>
        <v/>
      </c>
      <c r="B294" s="3" t="str">
        <f t="shared" ca="1" si="34"/>
        <v/>
      </c>
      <c r="C294" s="4" t="str">
        <f>IF(A294="","",IF((COUNTIF(A$18:A294,"Итог по дому")-$B$14)=0,"",INDEX([1]Лист1!$A$1:$AE$9260,[1]Лист1!B294,6)))</f>
        <v/>
      </c>
      <c r="D294" s="5" t="str">
        <f>IF(A294="","",INDEX([1]Лист1!$A$1:$AE$9260,B294,5))</f>
        <v/>
      </c>
      <c r="E294" s="3" t="str">
        <f>IF(A294="","",VLOOKUP($C294&amp;"лифтовое оборудование",[1]Лист1!$C$5:$H$9260,6,FALSE))</f>
        <v/>
      </c>
      <c r="F294" s="3" t="str">
        <f>IF(A294="","",VLOOKUP($C294&amp;"крыша",[1]Лист1!$C$5:$H$9260,6,FALSE))</f>
        <v/>
      </c>
      <c r="G294" s="3" t="str">
        <f>IF(A294="","",VLOOKUP($C294&amp;"фасад1",[1]Лист1!$C$5:$H$9260,6,FALSE))</f>
        <v/>
      </c>
      <c r="H294" s="3" t="str">
        <f>IF(A294="","",VLOOKUP($C294&amp;"подвал",[1]Лист1!$C$5:$H$9260,6,FALSE))</f>
        <v/>
      </c>
      <c r="I294" s="3" t="str">
        <f>IF(A294="","",VLOOKUP($C294&amp;"лифтовое оборудование1",[1]Лист1!$C$5:$H$9260,6,FALSE))</f>
        <v/>
      </c>
      <c r="J294" s="3" t="str">
        <f t="shared" si="35"/>
        <v/>
      </c>
      <c r="K294" s="6" t="str">
        <f>IF(C294="","",[1]Лист1!D295+[1]Лист1!D293)</f>
        <v/>
      </c>
      <c r="L294" s="7" t="str">
        <f>IF(C294="","",IF(ROUND(VLOOKUP($C294&amp;"система газоснабжения",[1]Лист1!$C$5:$H$9260,6,FALSE),2)&gt;K294,K294,ROUND(VLOOKUP($C294&amp;"система газоснабжения",[1]Лист1!$C$5:$H$9260,6,FALSE),2)))</f>
        <v/>
      </c>
      <c r="M294" s="7" t="str">
        <f t="shared" si="36"/>
        <v/>
      </c>
      <c r="N294" s="7" t="str">
        <f t="shared" si="37"/>
        <v/>
      </c>
      <c r="O294" s="7" t="str">
        <f t="shared" si="38"/>
        <v/>
      </c>
      <c r="P294" s="7" t="str">
        <f>IF(C294="","",ROUND(IF(K294=L294,0,IF(VLOOKUP($C294&amp;"система теплоснабжения",[1]Лист1!$C$5:$H$9260,6,FALSE)+L294&gt;K294,K294-L294,VLOOKUP($C294&amp;"система теплоснабжения",[1]Лист1!$C$5:$H$9260,6,FALSE))),2))</f>
        <v/>
      </c>
      <c r="Q294" s="8" t="str">
        <f t="shared" si="39"/>
        <v/>
      </c>
      <c r="R294" s="3" t="str">
        <f t="shared" si="40"/>
        <v/>
      </c>
      <c r="S294" s="14"/>
    </row>
    <row r="295" spans="1:19" ht="15.75">
      <c r="A295" s="3" t="str">
        <f t="shared" si="33"/>
        <v/>
      </c>
      <c r="B295" s="3" t="str">
        <f t="shared" ca="1" si="34"/>
        <v/>
      </c>
      <c r="C295" s="4" t="str">
        <f>IF(A295="","",IF((COUNTIF(A$18:A295,"Итог по дому")-$B$14)=0,"",INDEX([1]Лист1!$A$1:$AE$9260,[1]Лист1!B295,6)))</f>
        <v/>
      </c>
      <c r="D295" s="5" t="str">
        <f>IF(A295="","",INDEX([1]Лист1!$A$1:$AE$9260,B295,5))</f>
        <v/>
      </c>
      <c r="E295" s="3" t="str">
        <f>IF(A295="","",VLOOKUP($C295&amp;"лифтовое оборудование",[1]Лист1!$C$5:$H$9260,6,FALSE))</f>
        <v/>
      </c>
      <c r="F295" s="3" t="str">
        <f>IF(A295="","",VLOOKUP($C295&amp;"крыша",[1]Лист1!$C$5:$H$9260,6,FALSE))</f>
        <v/>
      </c>
      <c r="G295" s="3" t="str">
        <f>IF(A295="","",VLOOKUP($C295&amp;"фасад1",[1]Лист1!$C$5:$H$9260,6,FALSE))</f>
        <v/>
      </c>
      <c r="H295" s="3" t="str">
        <f>IF(A295="","",VLOOKUP($C295&amp;"подвал",[1]Лист1!$C$5:$H$9260,6,FALSE))</f>
        <v/>
      </c>
      <c r="I295" s="3" t="str">
        <f>IF(A295="","",VLOOKUP($C295&amp;"лифтовое оборудование1",[1]Лист1!$C$5:$H$9260,6,FALSE))</f>
        <v/>
      </c>
      <c r="J295" s="3" t="str">
        <f t="shared" si="35"/>
        <v/>
      </c>
      <c r="K295" s="6" t="str">
        <f>IF(C295="","",[1]Лист1!D296+[1]Лист1!D294)</f>
        <v/>
      </c>
      <c r="L295" s="7" t="str">
        <f>IF(C295="","",IF(ROUND(VLOOKUP($C295&amp;"система газоснабжения",[1]Лист1!$C$5:$H$9260,6,FALSE),2)&gt;K295,K295,ROUND(VLOOKUP($C295&amp;"система газоснабжения",[1]Лист1!$C$5:$H$9260,6,FALSE),2)))</f>
        <v/>
      </c>
      <c r="M295" s="7" t="str">
        <f t="shared" si="36"/>
        <v/>
      </c>
      <c r="N295" s="7" t="str">
        <f t="shared" si="37"/>
        <v/>
      </c>
      <c r="O295" s="7" t="str">
        <f t="shared" si="38"/>
        <v/>
      </c>
      <c r="P295" s="7" t="str">
        <f>IF(C295="","",ROUND(IF(K295=L295,0,IF(VLOOKUP($C295&amp;"система теплоснабжения",[1]Лист1!$C$5:$H$9260,6,FALSE)+L295&gt;K295,K295-L295,VLOOKUP($C295&amp;"система теплоснабжения",[1]Лист1!$C$5:$H$9260,6,FALSE))),2))</f>
        <v/>
      </c>
      <c r="Q295" s="8" t="str">
        <f t="shared" si="39"/>
        <v/>
      </c>
      <c r="R295" s="3" t="str">
        <f t="shared" si="40"/>
        <v/>
      </c>
      <c r="S295" s="14"/>
    </row>
    <row r="296" spans="1:19" ht="15.75">
      <c r="A296" s="3" t="str">
        <f t="shared" si="33"/>
        <v/>
      </c>
      <c r="B296" s="3" t="str">
        <f t="shared" ca="1" si="34"/>
        <v/>
      </c>
      <c r="C296" s="4" t="str">
        <f>IF(A296="","",IF((COUNTIF(A$18:A296,"Итог по дому")-$B$14)=0,"",INDEX([1]Лист1!$A$1:$AE$9260,[1]Лист1!B296,6)))</f>
        <v/>
      </c>
      <c r="D296" s="5" t="str">
        <f>IF(A296="","",INDEX([1]Лист1!$A$1:$AE$9260,B296,5))</f>
        <v/>
      </c>
      <c r="E296" s="3" t="str">
        <f>IF(A296="","",VLOOKUP($C296&amp;"лифтовое оборудование",[1]Лист1!$C$5:$H$9260,6,FALSE))</f>
        <v/>
      </c>
      <c r="F296" s="3" t="str">
        <f>IF(A296="","",VLOOKUP($C296&amp;"крыша",[1]Лист1!$C$5:$H$9260,6,FALSE))</f>
        <v/>
      </c>
      <c r="G296" s="3" t="str">
        <f>IF(A296="","",VLOOKUP($C296&amp;"фасад1",[1]Лист1!$C$5:$H$9260,6,FALSE))</f>
        <v/>
      </c>
      <c r="H296" s="3" t="str">
        <f>IF(A296="","",VLOOKUP($C296&amp;"подвал",[1]Лист1!$C$5:$H$9260,6,FALSE))</f>
        <v/>
      </c>
      <c r="I296" s="3" t="str">
        <f>IF(A296="","",VLOOKUP($C296&amp;"лифтовое оборудование1",[1]Лист1!$C$5:$H$9260,6,FALSE))</f>
        <v/>
      </c>
      <c r="J296" s="3" t="str">
        <f t="shared" si="35"/>
        <v/>
      </c>
      <c r="K296" s="6" t="str">
        <f>IF(C296="","",[1]Лист1!D297+[1]Лист1!D295)</f>
        <v/>
      </c>
      <c r="L296" s="7" t="str">
        <f>IF(C296="","",IF(ROUND(VLOOKUP($C296&amp;"система газоснабжения",[1]Лист1!$C$5:$H$9260,6,FALSE),2)&gt;K296,K296,ROUND(VLOOKUP($C296&amp;"система газоснабжения",[1]Лист1!$C$5:$H$9260,6,FALSE),2)))</f>
        <v/>
      </c>
      <c r="M296" s="7" t="str">
        <f t="shared" si="36"/>
        <v/>
      </c>
      <c r="N296" s="7" t="str">
        <f t="shared" si="37"/>
        <v/>
      </c>
      <c r="O296" s="7" t="str">
        <f t="shared" si="38"/>
        <v/>
      </c>
      <c r="P296" s="7" t="str">
        <f>IF(C296="","",ROUND(IF(K296=L296,0,IF(VLOOKUP($C296&amp;"система теплоснабжения",[1]Лист1!$C$5:$H$9260,6,FALSE)+L296&gt;K296,K296-L296,VLOOKUP($C296&amp;"система теплоснабжения",[1]Лист1!$C$5:$H$9260,6,FALSE))),2))</f>
        <v/>
      </c>
      <c r="Q296" s="8" t="str">
        <f t="shared" si="39"/>
        <v/>
      </c>
      <c r="R296" s="3" t="str">
        <f t="shared" si="40"/>
        <v/>
      </c>
      <c r="S296" s="14"/>
    </row>
    <row r="297" spans="1:19" ht="15.75">
      <c r="A297" s="3" t="str">
        <f t="shared" si="33"/>
        <v/>
      </c>
      <c r="B297" s="3" t="str">
        <f t="shared" ca="1" si="34"/>
        <v/>
      </c>
      <c r="C297" s="4" t="str">
        <f>IF(A297="","",IF((COUNTIF(A$18:A297,"Итог по дому")-$B$14)=0,"",INDEX([1]Лист1!$A$1:$AE$9260,[1]Лист1!B297,6)))</f>
        <v/>
      </c>
      <c r="D297" s="5" t="str">
        <f>IF(A297="","",INDEX([1]Лист1!$A$1:$AE$9260,B297,5))</f>
        <v/>
      </c>
      <c r="E297" s="3" t="str">
        <f>IF(A297="","",VLOOKUP($C297&amp;"лифтовое оборудование",[1]Лист1!$C$5:$H$9260,6,FALSE))</f>
        <v/>
      </c>
      <c r="F297" s="3" t="str">
        <f>IF(A297="","",VLOOKUP($C297&amp;"крыша",[1]Лист1!$C$5:$H$9260,6,FALSE))</f>
        <v/>
      </c>
      <c r="G297" s="3" t="str">
        <f>IF(A297="","",VLOOKUP($C297&amp;"фасад1",[1]Лист1!$C$5:$H$9260,6,FALSE))</f>
        <v/>
      </c>
      <c r="H297" s="3" t="str">
        <f>IF(A297="","",VLOOKUP($C297&amp;"подвал",[1]Лист1!$C$5:$H$9260,6,FALSE))</f>
        <v/>
      </c>
      <c r="I297" s="3" t="str">
        <f>IF(A297="","",VLOOKUP($C297&amp;"лифтовое оборудование1",[1]Лист1!$C$5:$H$9260,6,FALSE))</f>
        <v/>
      </c>
      <c r="J297" s="3" t="str">
        <f t="shared" si="35"/>
        <v/>
      </c>
      <c r="K297" s="6" t="str">
        <f>IF(C297="","",[1]Лист1!D298+[1]Лист1!D296)</f>
        <v/>
      </c>
      <c r="L297" s="7" t="str">
        <f>IF(C297="","",IF(ROUND(VLOOKUP($C297&amp;"система газоснабжения",[1]Лист1!$C$5:$H$9260,6,FALSE),2)&gt;K297,K297,ROUND(VLOOKUP($C297&amp;"система газоснабжения",[1]Лист1!$C$5:$H$9260,6,FALSE),2)))</f>
        <v/>
      </c>
      <c r="M297" s="7" t="str">
        <f t="shared" si="36"/>
        <v/>
      </c>
      <c r="N297" s="7" t="str">
        <f t="shared" si="37"/>
        <v/>
      </c>
      <c r="O297" s="7" t="str">
        <f t="shared" si="38"/>
        <v/>
      </c>
      <c r="P297" s="7" t="str">
        <f>IF(C297="","",ROUND(IF(K297=L297,0,IF(VLOOKUP($C297&amp;"система теплоснабжения",[1]Лист1!$C$5:$H$9260,6,FALSE)+L297&gt;K297,K297-L297,VLOOKUP($C297&amp;"система теплоснабжения",[1]Лист1!$C$5:$H$9260,6,FALSE))),2))</f>
        <v/>
      </c>
      <c r="Q297" s="8" t="str">
        <f t="shared" si="39"/>
        <v/>
      </c>
      <c r="R297" s="3" t="str">
        <f t="shared" si="40"/>
        <v/>
      </c>
      <c r="S297" s="14"/>
    </row>
    <row r="298" spans="1:19" ht="15.75">
      <c r="A298" s="3" t="str">
        <f t="shared" si="33"/>
        <v/>
      </c>
      <c r="B298" s="3" t="str">
        <f t="shared" ca="1" si="34"/>
        <v/>
      </c>
      <c r="C298" s="4" t="str">
        <f>IF(A298="","",IF((COUNTIF(A$18:A298,"Итог по дому")-$B$14)=0,"",INDEX([1]Лист1!$A$1:$AE$9260,[1]Лист1!B298,6)))</f>
        <v/>
      </c>
      <c r="D298" s="5" t="str">
        <f>IF(A298="","",INDEX([1]Лист1!$A$1:$AE$9260,B298,5))</f>
        <v/>
      </c>
      <c r="E298" s="3" t="str">
        <f>IF(A298="","",VLOOKUP($C298&amp;"лифтовое оборудование",[1]Лист1!$C$5:$H$9260,6,FALSE))</f>
        <v/>
      </c>
      <c r="F298" s="3" t="str">
        <f>IF(A298="","",VLOOKUP($C298&amp;"крыша",[1]Лист1!$C$5:$H$9260,6,FALSE))</f>
        <v/>
      </c>
      <c r="G298" s="3" t="str">
        <f>IF(A298="","",VLOOKUP($C298&amp;"фасад1",[1]Лист1!$C$5:$H$9260,6,FALSE))</f>
        <v/>
      </c>
      <c r="H298" s="3" t="str">
        <f>IF(A298="","",VLOOKUP($C298&amp;"подвал",[1]Лист1!$C$5:$H$9260,6,FALSE))</f>
        <v/>
      </c>
      <c r="I298" s="3" t="str">
        <f>IF(A298="","",VLOOKUP($C298&amp;"лифтовое оборудование1",[1]Лист1!$C$5:$H$9260,6,FALSE))</f>
        <v/>
      </c>
      <c r="J298" s="3" t="str">
        <f t="shared" si="35"/>
        <v/>
      </c>
      <c r="K298" s="6" t="str">
        <f>IF(C298="","",[1]Лист1!D299+[1]Лист1!D297)</f>
        <v/>
      </c>
      <c r="L298" s="7" t="str">
        <f>IF(C298="","",IF(ROUND(VLOOKUP($C298&amp;"система газоснабжения",[1]Лист1!$C$5:$H$9260,6,FALSE),2)&gt;K298,K298,ROUND(VLOOKUP($C298&amp;"система газоснабжения",[1]Лист1!$C$5:$H$9260,6,FALSE),2)))</f>
        <v/>
      </c>
      <c r="M298" s="7" t="str">
        <f t="shared" si="36"/>
        <v/>
      </c>
      <c r="N298" s="7" t="str">
        <f t="shared" si="37"/>
        <v/>
      </c>
      <c r="O298" s="7" t="str">
        <f t="shared" si="38"/>
        <v/>
      </c>
      <c r="P298" s="7" t="str">
        <f>IF(C298="","",ROUND(IF(K298=L298,0,IF(VLOOKUP($C298&amp;"система теплоснабжения",[1]Лист1!$C$5:$H$9260,6,FALSE)+L298&gt;K298,K298-L298,VLOOKUP($C298&amp;"система теплоснабжения",[1]Лист1!$C$5:$H$9260,6,FALSE))),2))</f>
        <v/>
      </c>
      <c r="Q298" s="8" t="str">
        <f t="shared" si="39"/>
        <v/>
      </c>
      <c r="R298" s="3" t="str">
        <f t="shared" si="40"/>
        <v/>
      </c>
      <c r="S298" s="14"/>
    </row>
    <row r="299" spans="1:19" ht="15.75">
      <c r="A299" s="3" t="str">
        <f t="shared" si="33"/>
        <v/>
      </c>
      <c r="B299" s="3" t="str">
        <f t="shared" ca="1" si="34"/>
        <v/>
      </c>
      <c r="C299" s="4" t="str">
        <f>IF(A299="","",IF((COUNTIF(A$18:A299,"Итог по дому")-$B$14)=0,"",INDEX([1]Лист1!$A$1:$AE$9260,[1]Лист1!B299,6)))</f>
        <v/>
      </c>
      <c r="D299" s="5" t="str">
        <f>IF(A299="","",INDEX([1]Лист1!$A$1:$AE$9260,B299,5))</f>
        <v/>
      </c>
      <c r="E299" s="3" t="str">
        <f>IF(A299="","",VLOOKUP($C299&amp;"лифтовое оборудование",[1]Лист1!$C$5:$H$9260,6,FALSE))</f>
        <v/>
      </c>
      <c r="F299" s="3" t="str">
        <f>IF(A299="","",VLOOKUP($C299&amp;"крыша",[1]Лист1!$C$5:$H$9260,6,FALSE))</f>
        <v/>
      </c>
      <c r="G299" s="3" t="str">
        <f>IF(A299="","",VLOOKUP($C299&amp;"фасад1",[1]Лист1!$C$5:$H$9260,6,FALSE))</f>
        <v/>
      </c>
      <c r="H299" s="3" t="str">
        <f>IF(A299="","",VLOOKUP($C299&amp;"подвал",[1]Лист1!$C$5:$H$9260,6,FALSE))</f>
        <v/>
      </c>
      <c r="I299" s="3" t="str">
        <f>IF(A299="","",VLOOKUP($C299&amp;"лифтовое оборудование1",[1]Лист1!$C$5:$H$9260,6,FALSE))</f>
        <v/>
      </c>
      <c r="J299" s="3" t="str">
        <f t="shared" si="35"/>
        <v/>
      </c>
      <c r="K299" s="6" t="str">
        <f>IF(C299="","",[1]Лист1!D300+[1]Лист1!D298)</f>
        <v/>
      </c>
      <c r="L299" s="7" t="str">
        <f>IF(C299="","",IF(ROUND(VLOOKUP($C299&amp;"система газоснабжения",[1]Лист1!$C$5:$H$9260,6,FALSE),2)&gt;K299,K299,ROUND(VLOOKUP($C299&amp;"система газоснабжения",[1]Лист1!$C$5:$H$9260,6,FALSE),2)))</f>
        <v/>
      </c>
      <c r="M299" s="7" t="str">
        <f t="shared" si="36"/>
        <v/>
      </c>
      <c r="N299" s="7" t="str">
        <f t="shared" si="37"/>
        <v/>
      </c>
      <c r="O299" s="7" t="str">
        <f t="shared" si="38"/>
        <v/>
      </c>
      <c r="P299" s="7" t="str">
        <f>IF(C299="","",ROUND(IF(K299=L299,0,IF(VLOOKUP($C299&amp;"система теплоснабжения",[1]Лист1!$C$5:$H$9260,6,FALSE)+L299&gt;K299,K299-L299,VLOOKUP($C299&amp;"система теплоснабжения",[1]Лист1!$C$5:$H$9260,6,FALSE))),2))</f>
        <v/>
      </c>
      <c r="Q299" s="8" t="str">
        <f t="shared" si="39"/>
        <v/>
      </c>
      <c r="R299" s="3" t="str">
        <f t="shared" si="40"/>
        <v/>
      </c>
      <c r="S299" s="14"/>
    </row>
    <row r="300" spans="1:19" ht="15.75">
      <c r="A300" s="3" t="str">
        <f t="shared" si="33"/>
        <v/>
      </c>
      <c r="B300" s="3" t="str">
        <f t="shared" ca="1" si="34"/>
        <v/>
      </c>
      <c r="C300" s="4" t="str">
        <f>IF(A300="","",IF((COUNTIF(A$18:A300,"Итог по дому")-$B$14)=0,"",INDEX([1]Лист1!$A$1:$AE$9260,[1]Лист1!B300,6)))</f>
        <v/>
      </c>
      <c r="D300" s="5" t="str">
        <f>IF(A300="","",INDEX([1]Лист1!$A$1:$AE$9260,B300,5))</f>
        <v/>
      </c>
      <c r="E300" s="3" t="str">
        <f>IF(A300="","",VLOOKUP($C300&amp;"лифтовое оборудование",[1]Лист1!$C$5:$H$9260,6,FALSE))</f>
        <v/>
      </c>
      <c r="F300" s="3" t="str">
        <f>IF(A300="","",VLOOKUP($C300&amp;"крыша",[1]Лист1!$C$5:$H$9260,6,FALSE))</f>
        <v/>
      </c>
      <c r="G300" s="3" t="str">
        <f>IF(A300="","",VLOOKUP($C300&amp;"фасад1",[1]Лист1!$C$5:$H$9260,6,FALSE))</f>
        <v/>
      </c>
      <c r="H300" s="3" t="str">
        <f>IF(A300="","",VLOOKUP($C300&amp;"подвал",[1]Лист1!$C$5:$H$9260,6,FALSE))</f>
        <v/>
      </c>
      <c r="I300" s="3" t="str">
        <f>IF(A300="","",VLOOKUP($C300&amp;"лифтовое оборудование1",[1]Лист1!$C$5:$H$9260,6,FALSE))</f>
        <v/>
      </c>
      <c r="J300" s="3" t="str">
        <f t="shared" si="35"/>
        <v/>
      </c>
      <c r="K300" s="6" t="str">
        <f>IF(C300="","",[1]Лист1!D301+[1]Лист1!D299)</f>
        <v/>
      </c>
      <c r="L300" s="7" t="str">
        <f>IF(C300="","",IF(ROUND(VLOOKUP($C300&amp;"система газоснабжения",[1]Лист1!$C$5:$H$9260,6,FALSE),2)&gt;K300,K300,ROUND(VLOOKUP($C300&amp;"система газоснабжения",[1]Лист1!$C$5:$H$9260,6,FALSE),2)))</f>
        <v/>
      </c>
      <c r="M300" s="7" t="str">
        <f t="shared" si="36"/>
        <v/>
      </c>
      <c r="N300" s="7" t="str">
        <f t="shared" si="37"/>
        <v/>
      </c>
      <c r="O300" s="7" t="str">
        <f t="shared" si="38"/>
        <v/>
      </c>
      <c r="P300" s="7" t="str">
        <f>IF(C300="","",ROUND(IF(K300=L300,0,IF(VLOOKUP($C300&amp;"система теплоснабжения",[1]Лист1!$C$5:$H$9260,6,FALSE)+L300&gt;K300,K300-L300,VLOOKUP($C300&amp;"система теплоснабжения",[1]Лист1!$C$5:$H$9260,6,FALSE))),2))</f>
        <v/>
      </c>
      <c r="Q300" s="8" t="str">
        <f t="shared" si="39"/>
        <v/>
      </c>
      <c r="R300" s="3" t="str">
        <f t="shared" si="40"/>
        <v/>
      </c>
      <c r="S300" s="14"/>
    </row>
    <row r="301" spans="1:19" ht="15.75">
      <c r="A301" s="3" t="str">
        <f t="shared" si="33"/>
        <v/>
      </c>
      <c r="B301" s="3" t="str">
        <f t="shared" ca="1" si="34"/>
        <v/>
      </c>
      <c r="C301" s="4" t="str">
        <f>IF(A301="","",IF((COUNTIF(A$18:A301,"Итог по дому")-$B$14)=0,"",INDEX([1]Лист1!$A$1:$AE$9260,[1]Лист1!B301,6)))</f>
        <v/>
      </c>
      <c r="D301" s="5" t="str">
        <f>IF(A301="","",INDEX([1]Лист1!$A$1:$AE$9260,B301,5))</f>
        <v/>
      </c>
      <c r="E301" s="3" t="str">
        <f>IF(A301="","",VLOOKUP($C301&amp;"лифтовое оборудование",[1]Лист1!$C$5:$H$9260,6,FALSE))</f>
        <v/>
      </c>
      <c r="F301" s="3" t="str">
        <f>IF(A301="","",VLOOKUP($C301&amp;"крыша",[1]Лист1!$C$5:$H$9260,6,FALSE))</f>
        <v/>
      </c>
      <c r="G301" s="3" t="str">
        <f>IF(A301="","",VLOOKUP($C301&amp;"фасад1",[1]Лист1!$C$5:$H$9260,6,FALSE))</f>
        <v/>
      </c>
      <c r="H301" s="3" t="str">
        <f>IF(A301="","",VLOOKUP($C301&amp;"подвал",[1]Лист1!$C$5:$H$9260,6,FALSE))</f>
        <v/>
      </c>
      <c r="I301" s="3" t="str">
        <f>IF(A301="","",VLOOKUP($C301&amp;"лифтовое оборудование1",[1]Лист1!$C$5:$H$9260,6,FALSE))</f>
        <v/>
      </c>
      <c r="J301" s="3" t="str">
        <f t="shared" si="35"/>
        <v/>
      </c>
      <c r="K301" s="6" t="str">
        <f>IF(C301="","",[1]Лист1!D302+[1]Лист1!D300)</f>
        <v/>
      </c>
      <c r="L301" s="7" t="str">
        <f>IF(C301="","",IF(ROUND(VLOOKUP($C301&amp;"система газоснабжения",[1]Лист1!$C$5:$H$9260,6,FALSE),2)&gt;K301,K301,ROUND(VLOOKUP($C301&amp;"система газоснабжения",[1]Лист1!$C$5:$H$9260,6,FALSE),2)))</f>
        <v/>
      </c>
      <c r="M301" s="7" t="str">
        <f t="shared" si="36"/>
        <v/>
      </c>
      <c r="N301" s="7" t="str">
        <f t="shared" si="37"/>
        <v/>
      </c>
      <c r="O301" s="7" t="str">
        <f t="shared" si="38"/>
        <v/>
      </c>
      <c r="P301" s="7" t="str">
        <f>IF(C301="","",ROUND(IF(K301=L301,0,IF(VLOOKUP($C301&amp;"система теплоснабжения",[1]Лист1!$C$5:$H$9260,6,FALSE)+L301&gt;K301,K301-L301,VLOOKUP($C301&amp;"система теплоснабжения",[1]Лист1!$C$5:$H$9260,6,FALSE))),2))</f>
        <v/>
      </c>
      <c r="Q301" s="8" t="str">
        <f t="shared" si="39"/>
        <v/>
      </c>
      <c r="R301" s="3" t="str">
        <f t="shared" si="40"/>
        <v/>
      </c>
      <c r="S301" s="14"/>
    </row>
    <row r="302" spans="1:19" ht="15.75">
      <c r="A302" s="3" t="str">
        <f t="shared" si="33"/>
        <v/>
      </c>
      <c r="B302" s="3" t="str">
        <f t="shared" ca="1" si="34"/>
        <v/>
      </c>
      <c r="C302" s="4" t="str">
        <f>IF(A302="","",IF((COUNTIF(A$18:A302,"Итог по дому")-$B$14)=0,"",INDEX([1]Лист1!$A$1:$AE$9260,[1]Лист1!B302,6)))</f>
        <v/>
      </c>
      <c r="D302" s="5" t="str">
        <f>IF(A302="","",INDEX([1]Лист1!$A$1:$AE$9260,B302,5))</f>
        <v/>
      </c>
      <c r="E302" s="3" t="str">
        <f>IF(A302="","",VLOOKUP($C302&amp;"лифтовое оборудование",[1]Лист1!$C$5:$H$9260,6,FALSE))</f>
        <v/>
      </c>
      <c r="F302" s="3" t="str">
        <f>IF(A302="","",VLOOKUP($C302&amp;"крыша",[1]Лист1!$C$5:$H$9260,6,FALSE))</f>
        <v/>
      </c>
      <c r="G302" s="3" t="str">
        <f>IF(A302="","",VLOOKUP($C302&amp;"фасад1",[1]Лист1!$C$5:$H$9260,6,FALSE))</f>
        <v/>
      </c>
      <c r="H302" s="3" t="str">
        <f>IF(A302="","",VLOOKUP($C302&amp;"подвал",[1]Лист1!$C$5:$H$9260,6,FALSE))</f>
        <v/>
      </c>
      <c r="I302" s="3" t="str">
        <f>IF(A302="","",VLOOKUP($C302&amp;"лифтовое оборудование1",[1]Лист1!$C$5:$H$9260,6,FALSE))</f>
        <v/>
      </c>
      <c r="J302" s="3" t="str">
        <f t="shared" si="35"/>
        <v/>
      </c>
      <c r="K302" s="6" t="str">
        <f>IF(C302="","",[1]Лист1!D303+[1]Лист1!D301)</f>
        <v/>
      </c>
      <c r="L302" s="7" t="str">
        <f>IF(C302="","",IF(ROUND(VLOOKUP($C302&amp;"система газоснабжения",[1]Лист1!$C$5:$H$9260,6,FALSE),2)&gt;K302,K302,ROUND(VLOOKUP($C302&amp;"система газоснабжения",[1]Лист1!$C$5:$H$9260,6,FALSE),2)))</f>
        <v/>
      </c>
      <c r="M302" s="7" t="str">
        <f t="shared" si="36"/>
        <v/>
      </c>
      <c r="N302" s="7" t="str">
        <f t="shared" si="37"/>
        <v/>
      </c>
      <c r="O302" s="7" t="str">
        <f t="shared" si="38"/>
        <v/>
      </c>
      <c r="P302" s="7" t="str">
        <f>IF(C302="","",ROUND(IF(K302=L302,0,IF(VLOOKUP($C302&amp;"система теплоснабжения",[1]Лист1!$C$5:$H$9260,6,FALSE)+L302&gt;K302,K302-L302,VLOOKUP($C302&amp;"система теплоснабжения",[1]Лист1!$C$5:$H$9260,6,FALSE))),2))</f>
        <v/>
      </c>
      <c r="Q302" s="8" t="str">
        <f t="shared" si="39"/>
        <v/>
      </c>
      <c r="R302" s="3" t="str">
        <f t="shared" si="40"/>
        <v/>
      </c>
      <c r="S302" s="14"/>
    </row>
    <row r="303" spans="1:19" ht="15.75">
      <c r="A303" s="3" t="str">
        <f t="shared" si="33"/>
        <v/>
      </c>
      <c r="B303" s="3" t="str">
        <f t="shared" ca="1" si="34"/>
        <v/>
      </c>
      <c r="C303" s="4" t="str">
        <f>IF(A303="","",IF((COUNTIF(A$18:A303,"Итог по дому")-$B$14)=0,"",INDEX([1]Лист1!$A$1:$AE$9260,[1]Лист1!B303,6)))</f>
        <v/>
      </c>
      <c r="D303" s="5" t="str">
        <f>IF(A303="","",INDEX([1]Лист1!$A$1:$AE$9260,B303,5))</f>
        <v/>
      </c>
      <c r="E303" s="3" t="str">
        <f>IF(A303="","",VLOOKUP($C303&amp;"лифтовое оборудование",[1]Лист1!$C$5:$H$9260,6,FALSE))</f>
        <v/>
      </c>
      <c r="F303" s="3" t="str">
        <f>IF(A303="","",VLOOKUP($C303&amp;"крыша",[1]Лист1!$C$5:$H$9260,6,FALSE))</f>
        <v/>
      </c>
      <c r="G303" s="3" t="str">
        <f>IF(A303="","",VLOOKUP($C303&amp;"фасад1",[1]Лист1!$C$5:$H$9260,6,FALSE))</f>
        <v/>
      </c>
      <c r="H303" s="3" t="str">
        <f>IF(A303="","",VLOOKUP($C303&amp;"подвал",[1]Лист1!$C$5:$H$9260,6,FALSE))</f>
        <v/>
      </c>
      <c r="I303" s="3" t="str">
        <f>IF(A303="","",VLOOKUP($C303&amp;"лифтовое оборудование1",[1]Лист1!$C$5:$H$9260,6,FALSE))</f>
        <v/>
      </c>
      <c r="J303" s="3" t="str">
        <f t="shared" si="35"/>
        <v/>
      </c>
      <c r="K303" s="6" t="str">
        <f>IF(C303="","",[1]Лист1!D304+[1]Лист1!D302)</f>
        <v/>
      </c>
      <c r="L303" s="7" t="str">
        <f>IF(C303="","",IF(ROUND(VLOOKUP($C303&amp;"система газоснабжения",[1]Лист1!$C$5:$H$9260,6,FALSE),2)&gt;K303,K303,ROUND(VLOOKUP($C303&amp;"система газоснабжения",[1]Лист1!$C$5:$H$9260,6,FALSE),2)))</f>
        <v/>
      </c>
      <c r="M303" s="7" t="str">
        <f t="shared" si="36"/>
        <v/>
      </c>
      <c r="N303" s="7" t="str">
        <f t="shared" si="37"/>
        <v/>
      </c>
      <c r="O303" s="7" t="str">
        <f t="shared" si="38"/>
        <v/>
      </c>
      <c r="P303" s="7" t="str">
        <f>IF(C303="","",ROUND(IF(K303=L303,0,IF(VLOOKUP($C303&amp;"система теплоснабжения",[1]Лист1!$C$5:$H$9260,6,FALSE)+L303&gt;K303,K303-L303,VLOOKUP($C303&amp;"система теплоснабжения",[1]Лист1!$C$5:$H$9260,6,FALSE))),2))</f>
        <v/>
      </c>
      <c r="Q303" s="8" t="str">
        <f t="shared" si="39"/>
        <v/>
      </c>
      <c r="R303" s="3" t="str">
        <f t="shared" si="40"/>
        <v/>
      </c>
      <c r="S303" s="14"/>
    </row>
    <row r="304" spans="1:19" ht="15.75">
      <c r="A304" s="3" t="str">
        <f t="shared" si="33"/>
        <v/>
      </c>
      <c r="B304" s="3" t="str">
        <f t="shared" ca="1" si="34"/>
        <v/>
      </c>
      <c r="C304" s="4" t="str">
        <f>IF(A304="","",IF((COUNTIF(A$18:A304,"Итог по дому")-$B$14)=0,"",INDEX([1]Лист1!$A$1:$AE$9260,[1]Лист1!B304,6)))</f>
        <v/>
      </c>
      <c r="D304" s="5" t="str">
        <f>IF(A304="","",INDEX([1]Лист1!$A$1:$AE$9260,B304,5))</f>
        <v/>
      </c>
      <c r="E304" s="3" t="str">
        <f>IF(A304="","",VLOOKUP($C304&amp;"лифтовое оборудование",[1]Лист1!$C$5:$H$9260,6,FALSE))</f>
        <v/>
      </c>
      <c r="F304" s="3" t="str">
        <f>IF(A304="","",VLOOKUP($C304&amp;"крыша",[1]Лист1!$C$5:$H$9260,6,FALSE))</f>
        <v/>
      </c>
      <c r="G304" s="3" t="str">
        <f>IF(A304="","",VLOOKUP($C304&amp;"фасад1",[1]Лист1!$C$5:$H$9260,6,FALSE))</f>
        <v/>
      </c>
      <c r="H304" s="3" t="str">
        <f>IF(A304="","",VLOOKUP($C304&amp;"подвал",[1]Лист1!$C$5:$H$9260,6,FALSE))</f>
        <v/>
      </c>
      <c r="I304" s="3" t="str">
        <f>IF(A304="","",VLOOKUP($C304&amp;"лифтовое оборудование1",[1]Лист1!$C$5:$H$9260,6,FALSE))</f>
        <v/>
      </c>
      <c r="J304" s="3" t="str">
        <f t="shared" si="35"/>
        <v/>
      </c>
      <c r="K304" s="6" t="str">
        <f>IF(C304="","",[1]Лист1!D305+[1]Лист1!D303)</f>
        <v/>
      </c>
      <c r="L304" s="7" t="str">
        <f>IF(C304="","",IF(ROUND(VLOOKUP($C304&amp;"система газоснабжения",[1]Лист1!$C$5:$H$9260,6,FALSE),2)&gt;K304,K304,ROUND(VLOOKUP($C304&amp;"система газоснабжения",[1]Лист1!$C$5:$H$9260,6,FALSE),2)))</f>
        <v/>
      </c>
      <c r="M304" s="7" t="str">
        <f t="shared" si="36"/>
        <v/>
      </c>
      <c r="N304" s="7" t="str">
        <f t="shared" si="37"/>
        <v/>
      </c>
      <c r="O304" s="7" t="str">
        <f t="shared" si="38"/>
        <v/>
      </c>
      <c r="P304" s="7" t="str">
        <f>IF(C304="","",ROUND(IF(K304=L304,0,IF(VLOOKUP($C304&amp;"система теплоснабжения",[1]Лист1!$C$5:$H$9260,6,FALSE)+L304&gt;K304,K304-L304,VLOOKUP($C304&amp;"система теплоснабжения",[1]Лист1!$C$5:$H$9260,6,FALSE))),2))</f>
        <v/>
      </c>
      <c r="Q304" s="8" t="str">
        <f t="shared" si="39"/>
        <v/>
      </c>
      <c r="R304" s="3" t="str">
        <f t="shared" si="40"/>
        <v/>
      </c>
      <c r="S304" s="14"/>
    </row>
    <row r="305" spans="1:19" ht="15.75">
      <c r="A305" s="3" t="str">
        <f t="shared" si="33"/>
        <v/>
      </c>
      <c r="B305" s="3" t="str">
        <f t="shared" ca="1" si="34"/>
        <v/>
      </c>
      <c r="C305" s="4" t="str">
        <f>IF(A305="","",IF((COUNTIF(A$18:A305,"Итог по дому")-$B$14)=0,"",INDEX([1]Лист1!$A$1:$AE$9260,[1]Лист1!B305,6)))</f>
        <v/>
      </c>
      <c r="D305" s="5" t="str">
        <f>IF(A305="","",INDEX([1]Лист1!$A$1:$AE$9260,B305,5))</f>
        <v/>
      </c>
      <c r="E305" s="3" t="str">
        <f>IF(A305="","",VLOOKUP($C305&amp;"лифтовое оборудование",[1]Лист1!$C$5:$H$9260,6,FALSE))</f>
        <v/>
      </c>
      <c r="F305" s="3" t="str">
        <f>IF(A305="","",VLOOKUP($C305&amp;"крыша",[1]Лист1!$C$5:$H$9260,6,FALSE))</f>
        <v/>
      </c>
      <c r="G305" s="3" t="str">
        <f>IF(A305="","",VLOOKUP($C305&amp;"фасад1",[1]Лист1!$C$5:$H$9260,6,FALSE))</f>
        <v/>
      </c>
      <c r="H305" s="3" t="str">
        <f>IF(A305="","",VLOOKUP($C305&amp;"подвал",[1]Лист1!$C$5:$H$9260,6,FALSE))</f>
        <v/>
      </c>
      <c r="I305" s="3" t="str">
        <f>IF(A305="","",VLOOKUP($C305&amp;"лифтовое оборудование1",[1]Лист1!$C$5:$H$9260,6,FALSE))</f>
        <v/>
      </c>
      <c r="J305" s="3" t="str">
        <f t="shared" si="35"/>
        <v/>
      </c>
      <c r="K305" s="6" t="str">
        <f>IF(C305="","",[1]Лист1!D306+[1]Лист1!D304)</f>
        <v/>
      </c>
      <c r="L305" s="7" t="str">
        <f>IF(C305="","",IF(ROUND(VLOOKUP($C305&amp;"система газоснабжения",[1]Лист1!$C$5:$H$9260,6,FALSE),2)&gt;K305,K305,ROUND(VLOOKUP($C305&amp;"система газоснабжения",[1]Лист1!$C$5:$H$9260,6,FALSE),2)))</f>
        <v/>
      </c>
      <c r="M305" s="7" t="str">
        <f t="shared" si="36"/>
        <v/>
      </c>
      <c r="N305" s="7" t="str">
        <f t="shared" si="37"/>
        <v/>
      </c>
      <c r="O305" s="7" t="str">
        <f t="shared" si="38"/>
        <v/>
      </c>
      <c r="P305" s="7" t="str">
        <f>IF(C305="","",ROUND(IF(K305=L305,0,IF(VLOOKUP($C305&amp;"система теплоснабжения",[1]Лист1!$C$5:$H$9260,6,FALSE)+L305&gt;K305,K305-L305,VLOOKUP($C305&amp;"система теплоснабжения",[1]Лист1!$C$5:$H$9260,6,FALSE))),2))</f>
        <v/>
      </c>
      <c r="Q305" s="8" t="str">
        <f t="shared" si="39"/>
        <v/>
      </c>
      <c r="R305" s="3" t="str">
        <f t="shared" si="40"/>
        <v/>
      </c>
      <c r="S305" s="14"/>
    </row>
    <row r="306" spans="1:19" ht="15.75">
      <c r="A306" s="3" t="str">
        <f t="shared" si="33"/>
        <v/>
      </c>
      <c r="B306" s="3" t="str">
        <f t="shared" ca="1" si="34"/>
        <v/>
      </c>
      <c r="C306" s="4" t="str">
        <f>IF(A306="","",IF((COUNTIF(A$18:A306,"Итог по дому")-$B$14)=0,"",INDEX([1]Лист1!$A$1:$AE$9260,[1]Лист1!B306,6)))</f>
        <v/>
      </c>
      <c r="D306" s="5" t="str">
        <f>IF(A306="","",INDEX([1]Лист1!$A$1:$AE$9260,B306,5))</f>
        <v/>
      </c>
      <c r="E306" s="3" t="str">
        <f>IF(A306="","",VLOOKUP($C306&amp;"лифтовое оборудование",[1]Лист1!$C$5:$H$9260,6,FALSE))</f>
        <v/>
      </c>
      <c r="F306" s="3" t="str">
        <f>IF(A306="","",VLOOKUP($C306&amp;"крыша",[1]Лист1!$C$5:$H$9260,6,FALSE))</f>
        <v/>
      </c>
      <c r="G306" s="3" t="str">
        <f>IF(A306="","",VLOOKUP($C306&amp;"фасад1",[1]Лист1!$C$5:$H$9260,6,FALSE))</f>
        <v/>
      </c>
      <c r="H306" s="3" t="str">
        <f>IF(A306="","",VLOOKUP($C306&amp;"подвал",[1]Лист1!$C$5:$H$9260,6,FALSE))</f>
        <v/>
      </c>
      <c r="I306" s="3" t="str">
        <f>IF(A306="","",VLOOKUP($C306&amp;"лифтовое оборудование1",[1]Лист1!$C$5:$H$9260,6,FALSE))</f>
        <v/>
      </c>
      <c r="J306" s="3" t="str">
        <f t="shared" si="35"/>
        <v/>
      </c>
      <c r="K306" s="6" t="str">
        <f>IF(C306="","",[1]Лист1!D307+[1]Лист1!D305)</f>
        <v/>
      </c>
      <c r="L306" s="7" t="str">
        <f>IF(C306="","",IF(ROUND(VLOOKUP($C306&amp;"система газоснабжения",[1]Лист1!$C$5:$H$9260,6,FALSE),2)&gt;K306,K306,ROUND(VLOOKUP($C306&amp;"система газоснабжения",[1]Лист1!$C$5:$H$9260,6,FALSE),2)))</f>
        <v/>
      </c>
      <c r="M306" s="7" t="str">
        <f t="shared" si="36"/>
        <v/>
      </c>
      <c r="N306" s="7" t="str">
        <f t="shared" si="37"/>
        <v/>
      </c>
      <c r="O306" s="7" t="str">
        <f t="shared" si="38"/>
        <v/>
      </c>
      <c r="P306" s="7" t="str">
        <f>IF(C306="","",ROUND(IF(K306=L306,0,IF(VLOOKUP($C306&amp;"система теплоснабжения",[1]Лист1!$C$5:$H$9260,6,FALSE)+L306&gt;K306,K306-L306,VLOOKUP($C306&amp;"система теплоснабжения",[1]Лист1!$C$5:$H$9260,6,FALSE))),2))</f>
        <v/>
      </c>
      <c r="Q306" s="8" t="str">
        <f t="shared" si="39"/>
        <v/>
      </c>
      <c r="R306" s="3" t="str">
        <f t="shared" si="40"/>
        <v/>
      </c>
      <c r="S306" s="14"/>
    </row>
    <row r="307" spans="1:19" ht="15.75">
      <c r="A307" s="3" t="str">
        <f t="shared" si="33"/>
        <v/>
      </c>
      <c r="B307" s="3" t="str">
        <f t="shared" ca="1" si="34"/>
        <v/>
      </c>
      <c r="C307" s="4" t="str">
        <f>IF(A307="","",IF((COUNTIF(A$18:A307,"Итог по дому")-$B$14)=0,"",INDEX([1]Лист1!$A$1:$AE$9260,[1]Лист1!B307,6)))</f>
        <v/>
      </c>
      <c r="D307" s="5" t="str">
        <f>IF(A307="","",INDEX([1]Лист1!$A$1:$AE$9260,B307,5))</f>
        <v/>
      </c>
      <c r="E307" s="3" t="str">
        <f>IF(A307="","",VLOOKUP($C307&amp;"лифтовое оборудование",[1]Лист1!$C$5:$H$9260,6,FALSE))</f>
        <v/>
      </c>
      <c r="F307" s="3" t="str">
        <f>IF(A307="","",VLOOKUP($C307&amp;"крыша",[1]Лист1!$C$5:$H$9260,6,FALSE))</f>
        <v/>
      </c>
      <c r="G307" s="3" t="str">
        <f>IF(A307="","",VLOOKUP($C307&amp;"фасад1",[1]Лист1!$C$5:$H$9260,6,FALSE))</f>
        <v/>
      </c>
      <c r="H307" s="3" t="str">
        <f>IF(A307="","",VLOOKUP($C307&amp;"подвал",[1]Лист1!$C$5:$H$9260,6,FALSE))</f>
        <v/>
      </c>
      <c r="I307" s="3" t="str">
        <f>IF(A307="","",VLOOKUP($C307&amp;"лифтовое оборудование1",[1]Лист1!$C$5:$H$9260,6,FALSE))</f>
        <v/>
      </c>
      <c r="J307" s="3" t="str">
        <f t="shared" si="35"/>
        <v/>
      </c>
      <c r="K307" s="6" t="str">
        <f>IF(C307="","",[1]Лист1!D308+[1]Лист1!D306)</f>
        <v/>
      </c>
      <c r="L307" s="7" t="str">
        <f>IF(C307="","",IF(ROUND(VLOOKUP($C307&amp;"система газоснабжения",[1]Лист1!$C$5:$H$9260,6,FALSE),2)&gt;K307,K307,ROUND(VLOOKUP($C307&amp;"система газоснабжения",[1]Лист1!$C$5:$H$9260,6,FALSE),2)))</f>
        <v/>
      </c>
      <c r="M307" s="7" t="str">
        <f t="shared" si="36"/>
        <v/>
      </c>
      <c r="N307" s="7" t="str">
        <f t="shared" si="37"/>
        <v/>
      </c>
      <c r="O307" s="7" t="str">
        <f t="shared" si="38"/>
        <v/>
      </c>
      <c r="P307" s="7" t="str">
        <f>IF(C307="","",ROUND(IF(K307=L307,0,IF(VLOOKUP($C307&amp;"система теплоснабжения",[1]Лист1!$C$5:$H$9260,6,FALSE)+L307&gt;K307,K307-L307,VLOOKUP($C307&amp;"система теплоснабжения",[1]Лист1!$C$5:$H$9260,6,FALSE))),2))</f>
        <v/>
      </c>
      <c r="Q307" s="8" t="str">
        <f t="shared" si="39"/>
        <v/>
      </c>
      <c r="R307" s="3" t="str">
        <f t="shared" si="40"/>
        <v/>
      </c>
      <c r="S307" s="14"/>
    </row>
    <row r="308" spans="1:19" ht="15.75">
      <c r="A308" s="3" t="str">
        <f t="shared" si="33"/>
        <v/>
      </c>
      <c r="B308" s="3" t="str">
        <f t="shared" ca="1" si="34"/>
        <v/>
      </c>
      <c r="C308" s="4" t="str">
        <f>IF(A308="","",IF((COUNTIF(A$18:A308,"Итог по дому")-$B$14)=0,"",INDEX([1]Лист1!$A$1:$AE$9260,[1]Лист1!B308,6)))</f>
        <v/>
      </c>
      <c r="D308" s="5" t="str">
        <f>IF(A308="","",INDEX([1]Лист1!$A$1:$AE$9260,B308,5))</f>
        <v/>
      </c>
      <c r="E308" s="3" t="str">
        <f>IF(A308="","",VLOOKUP($C308&amp;"лифтовое оборудование",[1]Лист1!$C$5:$H$9260,6,FALSE))</f>
        <v/>
      </c>
      <c r="F308" s="3" t="str">
        <f>IF(A308="","",VLOOKUP($C308&amp;"крыша",[1]Лист1!$C$5:$H$9260,6,FALSE))</f>
        <v/>
      </c>
      <c r="G308" s="3" t="str">
        <f>IF(A308="","",VLOOKUP($C308&amp;"фасад1",[1]Лист1!$C$5:$H$9260,6,FALSE))</f>
        <v/>
      </c>
      <c r="H308" s="3" t="str">
        <f>IF(A308="","",VLOOKUP($C308&amp;"подвал",[1]Лист1!$C$5:$H$9260,6,FALSE))</f>
        <v/>
      </c>
      <c r="I308" s="3" t="str">
        <f>IF(A308="","",VLOOKUP($C308&amp;"лифтовое оборудование1",[1]Лист1!$C$5:$H$9260,6,FALSE))</f>
        <v/>
      </c>
      <c r="J308" s="3" t="str">
        <f t="shared" si="35"/>
        <v/>
      </c>
      <c r="K308" s="6" t="str">
        <f>IF(C308="","",[1]Лист1!D309+[1]Лист1!D307)</f>
        <v/>
      </c>
      <c r="L308" s="7" t="str">
        <f>IF(C308="","",IF(ROUND(VLOOKUP($C308&amp;"система газоснабжения",[1]Лист1!$C$5:$H$9260,6,FALSE),2)&gt;K308,K308,ROUND(VLOOKUP($C308&amp;"система газоснабжения",[1]Лист1!$C$5:$H$9260,6,FALSE),2)))</f>
        <v/>
      </c>
      <c r="M308" s="7" t="str">
        <f t="shared" si="36"/>
        <v/>
      </c>
      <c r="N308" s="7" t="str">
        <f t="shared" si="37"/>
        <v/>
      </c>
      <c r="O308" s="7" t="str">
        <f t="shared" si="38"/>
        <v/>
      </c>
      <c r="P308" s="7" t="str">
        <f>IF(C308="","",ROUND(IF(K308=L308,0,IF(VLOOKUP($C308&amp;"система теплоснабжения",[1]Лист1!$C$5:$H$9260,6,FALSE)+L308&gt;K308,K308-L308,VLOOKUP($C308&amp;"система теплоснабжения",[1]Лист1!$C$5:$H$9260,6,FALSE))),2))</f>
        <v/>
      </c>
      <c r="Q308" s="8" t="str">
        <f t="shared" si="39"/>
        <v/>
      </c>
      <c r="R308" s="3" t="str">
        <f t="shared" si="40"/>
        <v/>
      </c>
      <c r="S308" s="14"/>
    </row>
    <row r="309" spans="1:19" ht="15.75">
      <c r="A309" s="3" t="str">
        <f t="shared" si="33"/>
        <v/>
      </c>
      <c r="B309" s="3" t="str">
        <f t="shared" ca="1" si="34"/>
        <v/>
      </c>
      <c r="C309" s="4" t="str">
        <f>IF(A309="","",IF((COUNTIF(A$18:A309,"Итог по дому")-$B$14)=0,"",INDEX([1]Лист1!$A$1:$AE$9260,[1]Лист1!B309,6)))</f>
        <v/>
      </c>
      <c r="D309" s="5" t="str">
        <f>IF(A309="","",INDEX([1]Лист1!$A$1:$AE$9260,B309,5))</f>
        <v/>
      </c>
      <c r="E309" s="3" t="str">
        <f>IF(A309="","",VLOOKUP($C309&amp;"лифтовое оборудование",[1]Лист1!$C$5:$H$9260,6,FALSE))</f>
        <v/>
      </c>
      <c r="F309" s="3" t="str">
        <f>IF(A309="","",VLOOKUP($C309&amp;"крыша",[1]Лист1!$C$5:$H$9260,6,FALSE))</f>
        <v/>
      </c>
      <c r="G309" s="3" t="str">
        <f>IF(A309="","",VLOOKUP($C309&amp;"фасад1",[1]Лист1!$C$5:$H$9260,6,FALSE))</f>
        <v/>
      </c>
      <c r="H309" s="3" t="str">
        <f>IF(A309="","",VLOOKUP($C309&amp;"подвал",[1]Лист1!$C$5:$H$9260,6,FALSE))</f>
        <v/>
      </c>
      <c r="I309" s="3" t="str">
        <f>IF(A309="","",VLOOKUP($C309&amp;"лифтовое оборудование1",[1]Лист1!$C$5:$H$9260,6,FALSE))</f>
        <v/>
      </c>
      <c r="J309" s="3" t="str">
        <f t="shared" si="35"/>
        <v/>
      </c>
      <c r="K309" s="6" t="str">
        <f>IF(C309="","",[1]Лист1!D310+[1]Лист1!D308)</f>
        <v/>
      </c>
      <c r="L309" s="7" t="str">
        <f>IF(C309="","",IF(ROUND(VLOOKUP($C309&amp;"система газоснабжения",[1]Лист1!$C$5:$H$9260,6,FALSE),2)&gt;K309,K309,ROUND(VLOOKUP($C309&amp;"система газоснабжения",[1]Лист1!$C$5:$H$9260,6,FALSE),2)))</f>
        <v/>
      </c>
      <c r="M309" s="7" t="str">
        <f t="shared" si="36"/>
        <v/>
      </c>
      <c r="N309" s="7" t="str">
        <f t="shared" si="37"/>
        <v/>
      </c>
      <c r="O309" s="7" t="str">
        <f t="shared" si="38"/>
        <v/>
      </c>
      <c r="P309" s="7" t="str">
        <f>IF(C309="","",ROUND(IF(K309=L309,0,IF(VLOOKUP($C309&amp;"система теплоснабжения",[1]Лист1!$C$5:$H$9260,6,FALSE)+L309&gt;K309,K309-L309,VLOOKUP($C309&amp;"система теплоснабжения",[1]Лист1!$C$5:$H$9260,6,FALSE))),2))</f>
        <v/>
      </c>
      <c r="Q309" s="8" t="str">
        <f t="shared" si="39"/>
        <v/>
      </c>
      <c r="R309" s="3" t="str">
        <f t="shared" si="40"/>
        <v/>
      </c>
      <c r="S309" s="14"/>
    </row>
    <row r="310" spans="1:19" ht="15.75">
      <c r="A310" s="3" t="str">
        <f t="shared" si="33"/>
        <v/>
      </c>
      <c r="B310" s="3" t="str">
        <f t="shared" ca="1" si="34"/>
        <v/>
      </c>
      <c r="C310" s="4" t="str">
        <f>IF(A310="","",IF((COUNTIF(A$18:A310,"Итог по дому")-$B$14)=0,"",INDEX([1]Лист1!$A$1:$AE$9260,[1]Лист1!B310,6)))</f>
        <v/>
      </c>
      <c r="D310" s="5" t="str">
        <f>IF(A310="","",INDEX([1]Лист1!$A$1:$AE$9260,B310,5))</f>
        <v/>
      </c>
      <c r="E310" s="3" t="str">
        <f>IF(A310="","",VLOOKUP($C310&amp;"лифтовое оборудование",[1]Лист1!$C$5:$H$9260,6,FALSE))</f>
        <v/>
      </c>
      <c r="F310" s="3" t="str">
        <f>IF(A310="","",VLOOKUP($C310&amp;"крыша",[1]Лист1!$C$5:$H$9260,6,FALSE))</f>
        <v/>
      </c>
      <c r="G310" s="3" t="str">
        <f>IF(A310="","",VLOOKUP($C310&amp;"фасад1",[1]Лист1!$C$5:$H$9260,6,FALSE))</f>
        <v/>
      </c>
      <c r="H310" s="3" t="str">
        <f>IF(A310="","",VLOOKUP($C310&amp;"подвал",[1]Лист1!$C$5:$H$9260,6,FALSE))</f>
        <v/>
      </c>
      <c r="I310" s="3" t="str">
        <f>IF(A310="","",VLOOKUP($C310&amp;"лифтовое оборудование1",[1]Лист1!$C$5:$H$9260,6,FALSE))</f>
        <v/>
      </c>
      <c r="J310" s="3" t="str">
        <f t="shared" si="35"/>
        <v/>
      </c>
      <c r="K310" s="6" t="str">
        <f>IF(C310="","",[1]Лист1!D311+[1]Лист1!D309)</f>
        <v/>
      </c>
      <c r="L310" s="7" t="str">
        <f>IF(C310="","",IF(ROUND(VLOOKUP($C310&amp;"система газоснабжения",[1]Лист1!$C$5:$H$9260,6,FALSE),2)&gt;K310,K310,ROUND(VLOOKUP($C310&amp;"система газоснабжения",[1]Лист1!$C$5:$H$9260,6,FALSE),2)))</f>
        <v/>
      </c>
      <c r="M310" s="7" t="str">
        <f t="shared" si="36"/>
        <v/>
      </c>
      <c r="N310" s="7" t="str">
        <f t="shared" si="37"/>
        <v/>
      </c>
      <c r="O310" s="7" t="str">
        <f t="shared" si="38"/>
        <v/>
      </c>
      <c r="P310" s="7" t="str">
        <f>IF(C310="","",ROUND(IF(K310=L310,0,IF(VLOOKUP($C310&amp;"система теплоснабжения",[1]Лист1!$C$5:$H$9260,6,FALSE)+L310&gt;K310,K310-L310,VLOOKUP($C310&amp;"система теплоснабжения",[1]Лист1!$C$5:$H$9260,6,FALSE))),2))</f>
        <v/>
      </c>
      <c r="Q310" s="8" t="str">
        <f t="shared" si="39"/>
        <v/>
      </c>
      <c r="R310" s="3" t="str">
        <f t="shared" si="40"/>
        <v/>
      </c>
      <c r="S310" s="14"/>
    </row>
    <row r="311" spans="1:19" ht="15.75">
      <c r="A311" s="3" t="str">
        <f t="shared" si="33"/>
        <v/>
      </c>
      <c r="B311" s="3" t="str">
        <f t="shared" ca="1" si="34"/>
        <v/>
      </c>
      <c r="C311" s="4" t="str">
        <f>IF(A311="","",IF((COUNTIF(A$18:A311,"Итог по дому")-$B$14)=0,"",INDEX([1]Лист1!$A$1:$AE$9260,[1]Лист1!B311,6)))</f>
        <v/>
      </c>
      <c r="D311" s="5" t="str">
        <f>IF(A311="","",INDEX([1]Лист1!$A$1:$AE$9260,B311,5))</f>
        <v/>
      </c>
      <c r="E311" s="3" t="str">
        <f>IF(A311="","",VLOOKUP($C311&amp;"лифтовое оборудование",[1]Лист1!$C$5:$H$9260,6,FALSE))</f>
        <v/>
      </c>
      <c r="F311" s="3" t="str">
        <f>IF(A311="","",VLOOKUP($C311&amp;"крыша",[1]Лист1!$C$5:$H$9260,6,FALSE))</f>
        <v/>
      </c>
      <c r="G311" s="3" t="str">
        <f>IF(A311="","",VLOOKUP($C311&amp;"фасад1",[1]Лист1!$C$5:$H$9260,6,FALSE))</f>
        <v/>
      </c>
      <c r="H311" s="3" t="str">
        <f>IF(A311="","",VLOOKUP($C311&amp;"подвал",[1]Лист1!$C$5:$H$9260,6,FALSE))</f>
        <v/>
      </c>
      <c r="I311" s="3" t="str">
        <f>IF(A311="","",VLOOKUP($C311&amp;"лифтовое оборудование1",[1]Лист1!$C$5:$H$9260,6,FALSE))</f>
        <v/>
      </c>
      <c r="J311" s="3" t="str">
        <f t="shared" si="35"/>
        <v/>
      </c>
      <c r="K311" s="6" t="str">
        <f>IF(C311="","",[1]Лист1!D312+[1]Лист1!D310)</f>
        <v/>
      </c>
      <c r="L311" s="7" t="str">
        <f>IF(C311="","",IF(ROUND(VLOOKUP($C311&amp;"система газоснабжения",[1]Лист1!$C$5:$H$9260,6,FALSE),2)&gt;K311,K311,ROUND(VLOOKUP($C311&amp;"система газоснабжения",[1]Лист1!$C$5:$H$9260,6,FALSE),2)))</f>
        <v/>
      </c>
      <c r="M311" s="7" t="str">
        <f t="shared" si="36"/>
        <v/>
      </c>
      <c r="N311" s="7" t="str">
        <f t="shared" si="37"/>
        <v/>
      </c>
      <c r="O311" s="7" t="str">
        <f t="shared" si="38"/>
        <v/>
      </c>
      <c r="P311" s="7" t="str">
        <f>IF(C311="","",ROUND(IF(K311=L311,0,IF(VLOOKUP($C311&amp;"система теплоснабжения",[1]Лист1!$C$5:$H$9260,6,FALSE)+L311&gt;K311,K311-L311,VLOOKUP($C311&amp;"система теплоснабжения",[1]Лист1!$C$5:$H$9260,6,FALSE))),2))</f>
        <v/>
      </c>
      <c r="Q311" s="8" t="str">
        <f t="shared" si="39"/>
        <v/>
      </c>
      <c r="R311" s="3" t="str">
        <f t="shared" si="40"/>
        <v/>
      </c>
      <c r="S311" s="14"/>
    </row>
    <row r="312" spans="1:19" ht="15.75">
      <c r="A312" s="3" t="str">
        <f t="shared" si="33"/>
        <v/>
      </c>
      <c r="B312" s="3" t="str">
        <f t="shared" ca="1" si="34"/>
        <v/>
      </c>
      <c r="C312" s="4" t="str">
        <f>IF(A312="","",IF((COUNTIF(A$18:A312,"Итог по дому")-$B$14)=0,"",INDEX([1]Лист1!$A$1:$AE$9260,[1]Лист1!B312,6)))</f>
        <v/>
      </c>
      <c r="D312" s="5" t="str">
        <f>IF(A312="","",INDEX([1]Лист1!$A$1:$AE$9260,B312,5))</f>
        <v/>
      </c>
      <c r="E312" s="3" t="str">
        <f>IF(A312="","",VLOOKUP($C312&amp;"лифтовое оборудование",[1]Лист1!$C$5:$H$9260,6,FALSE))</f>
        <v/>
      </c>
      <c r="F312" s="3" t="str">
        <f>IF(A312="","",VLOOKUP($C312&amp;"крыша",[1]Лист1!$C$5:$H$9260,6,FALSE))</f>
        <v/>
      </c>
      <c r="G312" s="3" t="str">
        <f>IF(A312="","",VLOOKUP($C312&amp;"фасад1",[1]Лист1!$C$5:$H$9260,6,FALSE))</f>
        <v/>
      </c>
      <c r="H312" s="3" t="str">
        <f>IF(A312="","",VLOOKUP($C312&amp;"подвал",[1]Лист1!$C$5:$H$9260,6,FALSE))</f>
        <v/>
      </c>
      <c r="I312" s="3" t="str">
        <f>IF(A312="","",VLOOKUP($C312&amp;"лифтовое оборудование1",[1]Лист1!$C$5:$H$9260,6,FALSE))</f>
        <v/>
      </c>
      <c r="J312" s="3" t="str">
        <f t="shared" si="35"/>
        <v/>
      </c>
      <c r="K312" s="6" t="str">
        <f>IF(C312="","",[1]Лист1!D313+[1]Лист1!D311)</f>
        <v/>
      </c>
      <c r="L312" s="7" t="str">
        <f>IF(C312="","",IF(ROUND(VLOOKUP($C312&amp;"система газоснабжения",[1]Лист1!$C$5:$H$9260,6,FALSE),2)&gt;K312,K312,ROUND(VLOOKUP($C312&amp;"система газоснабжения",[1]Лист1!$C$5:$H$9260,6,FALSE),2)))</f>
        <v/>
      </c>
      <c r="M312" s="7" t="str">
        <f t="shared" si="36"/>
        <v/>
      </c>
      <c r="N312" s="7" t="str">
        <f t="shared" si="37"/>
        <v/>
      </c>
      <c r="O312" s="7" t="str">
        <f t="shared" si="38"/>
        <v/>
      </c>
      <c r="P312" s="7" t="str">
        <f>IF(C312="","",ROUND(IF(K312=L312,0,IF(VLOOKUP($C312&amp;"система теплоснабжения",[1]Лист1!$C$5:$H$9260,6,FALSE)+L312&gt;K312,K312-L312,VLOOKUP($C312&amp;"система теплоснабжения",[1]Лист1!$C$5:$H$9260,6,FALSE))),2))</f>
        <v/>
      </c>
      <c r="Q312" s="8" t="str">
        <f t="shared" si="39"/>
        <v/>
      </c>
      <c r="R312" s="3" t="str">
        <f t="shared" si="40"/>
        <v/>
      </c>
      <c r="S312" s="14"/>
    </row>
    <row r="313" spans="1:19" ht="15.75">
      <c r="A313" s="3" t="str">
        <f t="shared" si="33"/>
        <v/>
      </c>
      <c r="B313" s="3" t="str">
        <f t="shared" ca="1" si="34"/>
        <v/>
      </c>
      <c r="C313" s="4" t="str">
        <f>IF(A313="","",IF((COUNTIF(A$18:A313,"Итог по дому")-$B$14)=0,"",INDEX([1]Лист1!$A$1:$AE$9260,[1]Лист1!B313,6)))</f>
        <v/>
      </c>
      <c r="D313" s="5" t="str">
        <f>IF(A313="","",INDEX([1]Лист1!$A$1:$AE$9260,B313,5))</f>
        <v/>
      </c>
      <c r="E313" s="3" t="str">
        <f>IF(A313="","",VLOOKUP($C313&amp;"лифтовое оборудование",[1]Лист1!$C$5:$H$9260,6,FALSE))</f>
        <v/>
      </c>
      <c r="F313" s="3" t="str">
        <f>IF(A313="","",VLOOKUP($C313&amp;"крыша",[1]Лист1!$C$5:$H$9260,6,FALSE))</f>
        <v/>
      </c>
      <c r="G313" s="3" t="str">
        <f>IF(A313="","",VLOOKUP($C313&amp;"фасад1",[1]Лист1!$C$5:$H$9260,6,FALSE))</f>
        <v/>
      </c>
      <c r="H313" s="3" t="str">
        <f>IF(A313="","",VLOOKUP($C313&amp;"подвал",[1]Лист1!$C$5:$H$9260,6,FALSE))</f>
        <v/>
      </c>
      <c r="I313" s="3" t="str">
        <f>IF(A313="","",VLOOKUP($C313&amp;"лифтовое оборудование1",[1]Лист1!$C$5:$H$9260,6,FALSE))</f>
        <v/>
      </c>
      <c r="J313" s="3" t="str">
        <f t="shared" si="35"/>
        <v/>
      </c>
      <c r="K313" s="6" t="str">
        <f>IF(C313="","",[1]Лист1!D314+[1]Лист1!D312)</f>
        <v/>
      </c>
      <c r="L313" s="7" t="str">
        <f>IF(C313="","",IF(ROUND(VLOOKUP($C313&amp;"система газоснабжения",[1]Лист1!$C$5:$H$9260,6,FALSE),2)&gt;K313,K313,ROUND(VLOOKUP($C313&amp;"система газоснабжения",[1]Лист1!$C$5:$H$9260,6,FALSE),2)))</f>
        <v/>
      </c>
      <c r="M313" s="7" t="str">
        <f t="shared" si="36"/>
        <v/>
      </c>
      <c r="N313" s="7" t="str">
        <f t="shared" si="37"/>
        <v/>
      </c>
      <c r="O313" s="7" t="str">
        <f t="shared" si="38"/>
        <v/>
      </c>
      <c r="P313" s="7" t="str">
        <f>IF(C313="","",ROUND(IF(K313=L313,0,IF(VLOOKUP($C313&amp;"система теплоснабжения",[1]Лист1!$C$5:$H$9260,6,FALSE)+L313&gt;K313,K313-L313,VLOOKUP($C313&amp;"система теплоснабжения",[1]Лист1!$C$5:$H$9260,6,FALSE))),2))</f>
        <v/>
      </c>
      <c r="Q313" s="8" t="str">
        <f t="shared" si="39"/>
        <v/>
      </c>
      <c r="R313" s="3" t="str">
        <f t="shared" si="40"/>
        <v/>
      </c>
      <c r="S313" s="14"/>
    </row>
    <row r="314" spans="1:19" ht="15.75">
      <c r="A314" s="3" t="str">
        <f t="shared" si="33"/>
        <v/>
      </c>
      <c r="B314" s="3" t="str">
        <f t="shared" ca="1" si="34"/>
        <v/>
      </c>
      <c r="C314" s="4" t="str">
        <f>IF(A314="","",IF((COUNTIF(A$18:A314,"Итог по дому")-$B$14)=0,"",INDEX([1]Лист1!$A$1:$AE$9260,[1]Лист1!B314,6)))</f>
        <v/>
      </c>
      <c r="D314" s="5" t="str">
        <f>IF(A314="","",INDEX([1]Лист1!$A$1:$AE$9260,B314,5))</f>
        <v/>
      </c>
      <c r="E314" s="3" t="str">
        <f>IF(A314="","",VLOOKUP($C314&amp;"лифтовое оборудование",[1]Лист1!$C$5:$H$9260,6,FALSE))</f>
        <v/>
      </c>
      <c r="F314" s="3" t="str">
        <f>IF(A314="","",VLOOKUP($C314&amp;"крыша",[1]Лист1!$C$5:$H$9260,6,FALSE))</f>
        <v/>
      </c>
      <c r="G314" s="3" t="str">
        <f>IF(A314="","",VLOOKUP($C314&amp;"фасад1",[1]Лист1!$C$5:$H$9260,6,FALSE))</f>
        <v/>
      </c>
      <c r="H314" s="3" t="str">
        <f>IF(A314="","",VLOOKUP($C314&amp;"подвал",[1]Лист1!$C$5:$H$9260,6,FALSE))</f>
        <v/>
      </c>
      <c r="I314" s="3" t="str">
        <f>IF(A314="","",VLOOKUP($C314&amp;"лифтовое оборудование1",[1]Лист1!$C$5:$H$9260,6,FALSE))</f>
        <v/>
      </c>
      <c r="J314" s="3" t="str">
        <f t="shared" si="35"/>
        <v/>
      </c>
      <c r="K314" s="6" t="str">
        <f>IF(C314="","",[1]Лист1!D315+[1]Лист1!D313)</f>
        <v/>
      </c>
      <c r="L314" s="7" t="str">
        <f>IF(C314="","",IF(ROUND(VLOOKUP($C314&amp;"система газоснабжения",[1]Лист1!$C$5:$H$9260,6,FALSE),2)&gt;K314,K314,ROUND(VLOOKUP($C314&amp;"система газоснабжения",[1]Лист1!$C$5:$H$9260,6,FALSE),2)))</f>
        <v/>
      </c>
      <c r="M314" s="7" t="str">
        <f t="shared" si="36"/>
        <v/>
      </c>
      <c r="N314" s="7" t="str">
        <f t="shared" si="37"/>
        <v/>
      </c>
      <c r="O314" s="7" t="str">
        <f t="shared" si="38"/>
        <v/>
      </c>
      <c r="P314" s="7" t="str">
        <f>IF(C314="","",ROUND(IF(K314=L314,0,IF(VLOOKUP($C314&amp;"система теплоснабжения",[1]Лист1!$C$5:$H$9260,6,FALSE)+L314&gt;K314,K314-L314,VLOOKUP($C314&amp;"система теплоснабжения",[1]Лист1!$C$5:$H$9260,6,FALSE))),2))</f>
        <v/>
      </c>
      <c r="Q314" s="8" t="str">
        <f t="shared" si="39"/>
        <v/>
      </c>
      <c r="R314" s="3" t="str">
        <f t="shared" si="40"/>
        <v/>
      </c>
      <c r="S314" s="14"/>
    </row>
    <row r="315" spans="1:19" ht="15.75">
      <c r="A315" s="3" t="str">
        <f t="shared" si="33"/>
        <v/>
      </c>
      <c r="B315" s="3" t="str">
        <f t="shared" ca="1" si="34"/>
        <v/>
      </c>
      <c r="C315" s="4" t="str">
        <f>IF(A315="","",IF((COUNTIF(A$18:A315,"Итог по дому")-$B$14)=0,"",INDEX([1]Лист1!$A$1:$AE$9260,[1]Лист1!B315,6)))</f>
        <v/>
      </c>
      <c r="D315" s="5" t="str">
        <f>IF(A315="","",INDEX([1]Лист1!$A$1:$AE$9260,B315,5))</f>
        <v/>
      </c>
      <c r="E315" s="3" t="str">
        <f>IF(A315="","",VLOOKUP($C315&amp;"лифтовое оборудование",[1]Лист1!$C$5:$H$9260,6,FALSE))</f>
        <v/>
      </c>
      <c r="F315" s="3" t="str">
        <f>IF(A315="","",VLOOKUP($C315&amp;"крыша",[1]Лист1!$C$5:$H$9260,6,FALSE))</f>
        <v/>
      </c>
      <c r="G315" s="3" t="str">
        <f>IF(A315="","",VLOOKUP($C315&amp;"фасад1",[1]Лист1!$C$5:$H$9260,6,FALSE))</f>
        <v/>
      </c>
      <c r="H315" s="3" t="str">
        <f>IF(A315="","",VLOOKUP($C315&amp;"подвал",[1]Лист1!$C$5:$H$9260,6,FALSE))</f>
        <v/>
      </c>
      <c r="I315" s="3" t="str">
        <f>IF(A315="","",VLOOKUP($C315&amp;"лифтовое оборудование1",[1]Лист1!$C$5:$H$9260,6,FALSE))</f>
        <v/>
      </c>
      <c r="J315" s="3" t="str">
        <f t="shared" si="35"/>
        <v/>
      </c>
      <c r="K315" s="6" t="str">
        <f>IF(C315="","",[1]Лист1!D316+[1]Лист1!D314)</f>
        <v/>
      </c>
      <c r="L315" s="7" t="str">
        <f>IF(C315="","",IF(ROUND(VLOOKUP($C315&amp;"система газоснабжения",[1]Лист1!$C$5:$H$9260,6,FALSE),2)&gt;K315,K315,ROUND(VLOOKUP($C315&amp;"система газоснабжения",[1]Лист1!$C$5:$H$9260,6,FALSE),2)))</f>
        <v/>
      </c>
      <c r="M315" s="7" t="str">
        <f t="shared" si="36"/>
        <v/>
      </c>
      <c r="N315" s="7" t="str">
        <f t="shared" si="37"/>
        <v/>
      </c>
      <c r="O315" s="7" t="str">
        <f t="shared" si="38"/>
        <v/>
      </c>
      <c r="P315" s="7" t="str">
        <f>IF(C315="","",ROUND(IF(K315=L315,0,IF(VLOOKUP($C315&amp;"система теплоснабжения",[1]Лист1!$C$5:$H$9260,6,FALSE)+L315&gt;K315,K315-L315,VLOOKUP($C315&amp;"система теплоснабжения",[1]Лист1!$C$5:$H$9260,6,FALSE))),2))</f>
        <v/>
      </c>
      <c r="Q315" s="8" t="str">
        <f t="shared" si="39"/>
        <v/>
      </c>
      <c r="R315" s="3" t="str">
        <f t="shared" si="40"/>
        <v/>
      </c>
      <c r="S315" s="14"/>
    </row>
    <row r="316" spans="1:19" ht="15.75">
      <c r="A316" s="3" t="str">
        <f t="shared" si="33"/>
        <v/>
      </c>
      <c r="B316" s="3" t="str">
        <f t="shared" ca="1" si="34"/>
        <v/>
      </c>
      <c r="C316" s="4" t="str">
        <f>IF(A316="","",IF((COUNTIF(A$18:A316,"Итог по дому")-$B$14)=0,"",INDEX([1]Лист1!$A$1:$AE$9260,[1]Лист1!B316,6)))</f>
        <v/>
      </c>
      <c r="D316" s="5" t="str">
        <f>IF(A316="","",INDEX([1]Лист1!$A$1:$AE$9260,B316,5))</f>
        <v/>
      </c>
      <c r="E316" s="3" t="str">
        <f>IF(A316="","",VLOOKUP($C316&amp;"лифтовое оборудование",[1]Лист1!$C$5:$H$9260,6,FALSE))</f>
        <v/>
      </c>
      <c r="F316" s="3" t="str">
        <f>IF(A316="","",VLOOKUP($C316&amp;"крыша",[1]Лист1!$C$5:$H$9260,6,FALSE))</f>
        <v/>
      </c>
      <c r="G316" s="3" t="str">
        <f>IF(A316="","",VLOOKUP($C316&amp;"фасад1",[1]Лист1!$C$5:$H$9260,6,FALSE))</f>
        <v/>
      </c>
      <c r="H316" s="3" t="str">
        <f>IF(A316="","",VLOOKUP($C316&amp;"подвал",[1]Лист1!$C$5:$H$9260,6,FALSE))</f>
        <v/>
      </c>
      <c r="I316" s="3" t="str">
        <f>IF(A316="","",VLOOKUP($C316&amp;"лифтовое оборудование1",[1]Лист1!$C$5:$H$9260,6,FALSE))</f>
        <v/>
      </c>
      <c r="J316" s="3" t="str">
        <f t="shared" si="35"/>
        <v/>
      </c>
      <c r="K316" s="6" t="str">
        <f>IF(C316="","",[1]Лист1!D317+[1]Лист1!D315)</f>
        <v/>
      </c>
      <c r="L316" s="7" t="str">
        <f>IF(C316="","",IF(ROUND(VLOOKUP($C316&amp;"система газоснабжения",[1]Лист1!$C$5:$H$9260,6,FALSE),2)&gt;K316,K316,ROUND(VLOOKUP($C316&amp;"система газоснабжения",[1]Лист1!$C$5:$H$9260,6,FALSE),2)))</f>
        <v/>
      </c>
      <c r="M316" s="7" t="str">
        <f t="shared" si="36"/>
        <v/>
      </c>
      <c r="N316" s="7" t="str">
        <f t="shared" si="37"/>
        <v/>
      </c>
      <c r="O316" s="7" t="str">
        <f t="shared" si="38"/>
        <v/>
      </c>
      <c r="P316" s="7" t="str">
        <f>IF(C316="","",ROUND(IF(K316=L316,0,IF(VLOOKUP($C316&amp;"система теплоснабжения",[1]Лист1!$C$5:$H$9260,6,FALSE)+L316&gt;K316,K316-L316,VLOOKUP($C316&amp;"система теплоснабжения",[1]Лист1!$C$5:$H$9260,6,FALSE))),2))</f>
        <v/>
      </c>
      <c r="Q316" s="8" t="str">
        <f t="shared" si="39"/>
        <v/>
      </c>
      <c r="R316" s="3" t="str">
        <f t="shared" si="40"/>
        <v/>
      </c>
      <c r="S316" s="14"/>
    </row>
    <row r="317" spans="1:19" ht="15.75">
      <c r="A317" s="3" t="str">
        <f t="shared" si="33"/>
        <v/>
      </c>
      <c r="B317" s="3" t="str">
        <f t="shared" ca="1" si="34"/>
        <v/>
      </c>
      <c r="C317" s="4" t="str">
        <f>IF(A317="","",IF((COUNTIF(A$18:A317,"Итог по дому")-$B$14)=0,"",INDEX([1]Лист1!$A$1:$AE$9260,[1]Лист1!B317,6)))</f>
        <v/>
      </c>
      <c r="D317" s="5" t="str">
        <f>IF(A317="","",INDEX([1]Лист1!$A$1:$AE$9260,B317,5))</f>
        <v/>
      </c>
      <c r="E317" s="3" t="str">
        <f>IF(A317="","",VLOOKUP($C317&amp;"лифтовое оборудование",[1]Лист1!$C$5:$H$9260,6,FALSE))</f>
        <v/>
      </c>
      <c r="F317" s="3" t="str">
        <f>IF(A317="","",VLOOKUP($C317&amp;"крыша",[1]Лист1!$C$5:$H$9260,6,FALSE))</f>
        <v/>
      </c>
      <c r="G317" s="3" t="str">
        <f>IF(A317="","",VLOOKUP($C317&amp;"фасад1",[1]Лист1!$C$5:$H$9260,6,FALSE))</f>
        <v/>
      </c>
      <c r="H317" s="3" t="str">
        <f>IF(A317="","",VLOOKUP($C317&amp;"подвал",[1]Лист1!$C$5:$H$9260,6,FALSE))</f>
        <v/>
      </c>
      <c r="I317" s="3" t="str">
        <f>IF(A317="","",VLOOKUP($C317&amp;"лифтовое оборудование1",[1]Лист1!$C$5:$H$9260,6,FALSE))</f>
        <v/>
      </c>
      <c r="J317" s="3" t="str">
        <f t="shared" si="35"/>
        <v/>
      </c>
      <c r="K317" s="6" t="str">
        <f>IF(C317="","",[1]Лист1!D318+[1]Лист1!D316)</f>
        <v/>
      </c>
      <c r="L317" s="7" t="str">
        <f>IF(C317="","",IF(ROUND(VLOOKUP($C317&amp;"система газоснабжения",[1]Лист1!$C$5:$H$9260,6,FALSE),2)&gt;K317,K317,ROUND(VLOOKUP($C317&amp;"система газоснабжения",[1]Лист1!$C$5:$H$9260,6,FALSE),2)))</f>
        <v/>
      </c>
      <c r="M317" s="7" t="str">
        <f t="shared" si="36"/>
        <v/>
      </c>
      <c r="N317" s="7" t="str">
        <f t="shared" si="37"/>
        <v/>
      </c>
      <c r="O317" s="7" t="str">
        <f t="shared" si="38"/>
        <v/>
      </c>
      <c r="P317" s="7" t="str">
        <f>IF(C317="","",ROUND(IF(K317=L317,0,IF(VLOOKUP($C317&amp;"система теплоснабжения",[1]Лист1!$C$5:$H$9260,6,FALSE)+L317&gt;K317,K317-L317,VLOOKUP($C317&amp;"система теплоснабжения",[1]Лист1!$C$5:$H$9260,6,FALSE))),2))</f>
        <v/>
      </c>
      <c r="Q317" s="8" t="str">
        <f t="shared" si="39"/>
        <v/>
      </c>
      <c r="R317" s="3" t="str">
        <f t="shared" si="40"/>
        <v/>
      </c>
      <c r="S317" s="14"/>
    </row>
    <row r="318" spans="1:19" ht="15.75">
      <c r="A318" s="3" t="str">
        <f t="shared" si="33"/>
        <v/>
      </c>
      <c r="B318" s="3" t="str">
        <f t="shared" ca="1" si="34"/>
        <v/>
      </c>
      <c r="C318" s="4" t="str">
        <f>IF(A318="","",IF((COUNTIF(A$18:A318,"Итог по дому")-$B$14)=0,"",INDEX([1]Лист1!$A$1:$AE$9260,[1]Лист1!B318,6)))</f>
        <v/>
      </c>
      <c r="D318" s="5" t="str">
        <f>IF(A318="","",INDEX([1]Лист1!$A$1:$AE$9260,B318,5))</f>
        <v/>
      </c>
      <c r="E318" s="3" t="str">
        <f>IF(A318="","",VLOOKUP($C318&amp;"лифтовое оборудование",[1]Лист1!$C$5:$H$9260,6,FALSE))</f>
        <v/>
      </c>
      <c r="F318" s="3" t="str">
        <f>IF(A318="","",VLOOKUP($C318&amp;"крыша",[1]Лист1!$C$5:$H$9260,6,FALSE))</f>
        <v/>
      </c>
      <c r="G318" s="3" t="str">
        <f>IF(A318="","",VLOOKUP($C318&amp;"фасад1",[1]Лист1!$C$5:$H$9260,6,FALSE))</f>
        <v/>
      </c>
      <c r="H318" s="3" t="str">
        <f>IF(A318="","",VLOOKUP($C318&amp;"подвал",[1]Лист1!$C$5:$H$9260,6,FALSE))</f>
        <v/>
      </c>
      <c r="I318" s="3" t="str">
        <f>IF(A318="","",VLOOKUP($C318&amp;"лифтовое оборудование1",[1]Лист1!$C$5:$H$9260,6,FALSE))</f>
        <v/>
      </c>
      <c r="J318" s="3" t="str">
        <f t="shared" si="35"/>
        <v/>
      </c>
      <c r="K318" s="6" t="str">
        <f>IF(C318="","",[1]Лист1!D319+[1]Лист1!D317)</f>
        <v/>
      </c>
      <c r="L318" s="7" t="str">
        <f>IF(C318="","",IF(ROUND(VLOOKUP($C318&amp;"система газоснабжения",[1]Лист1!$C$5:$H$9260,6,FALSE),2)&gt;K318,K318,ROUND(VLOOKUP($C318&amp;"система газоснабжения",[1]Лист1!$C$5:$H$9260,6,FALSE),2)))</f>
        <v/>
      </c>
      <c r="M318" s="7" t="str">
        <f t="shared" si="36"/>
        <v/>
      </c>
      <c r="N318" s="7" t="str">
        <f t="shared" si="37"/>
        <v/>
      </c>
      <c r="O318" s="7" t="str">
        <f t="shared" si="38"/>
        <v/>
      </c>
      <c r="P318" s="7" t="str">
        <f>IF(C318="","",ROUND(IF(K318=L318,0,IF(VLOOKUP($C318&amp;"система теплоснабжения",[1]Лист1!$C$5:$H$9260,6,FALSE)+L318&gt;K318,K318-L318,VLOOKUP($C318&amp;"система теплоснабжения",[1]Лист1!$C$5:$H$9260,6,FALSE))),2))</f>
        <v/>
      </c>
      <c r="Q318" s="8" t="str">
        <f t="shared" si="39"/>
        <v/>
      </c>
      <c r="R318" s="3" t="str">
        <f t="shared" si="40"/>
        <v/>
      </c>
      <c r="S318" s="14"/>
    </row>
    <row r="319" spans="1:19" ht="15.75">
      <c r="A319" s="3" t="str">
        <f t="shared" si="33"/>
        <v/>
      </c>
      <c r="B319" s="3" t="str">
        <f t="shared" ca="1" si="34"/>
        <v/>
      </c>
      <c r="C319" s="4" t="str">
        <f>IF(A319="","",IF((COUNTIF(A$18:A319,"Итог по дому")-$B$14)=0,"",INDEX([1]Лист1!$A$1:$AE$9260,[1]Лист1!B319,6)))</f>
        <v/>
      </c>
      <c r="D319" s="5" t="str">
        <f>IF(A319="","",INDEX([1]Лист1!$A$1:$AE$9260,B319,5))</f>
        <v/>
      </c>
      <c r="E319" s="3" t="str">
        <f>IF(A319="","",VLOOKUP($C319&amp;"лифтовое оборудование",[1]Лист1!$C$5:$H$9260,6,FALSE))</f>
        <v/>
      </c>
      <c r="F319" s="3" t="str">
        <f>IF(A319="","",VLOOKUP($C319&amp;"крыша",[1]Лист1!$C$5:$H$9260,6,FALSE))</f>
        <v/>
      </c>
      <c r="G319" s="3" t="str">
        <f>IF(A319="","",VLOOKUP($C319&amp;"фасад1",[1]Лист1!$C$5:$H$9260,6,FALSE))</f>
        <v/>
      </c>
      <c r="H319" s="3" t="str">
        <f>IF(A319="","",VLOOKUP($C319&amp;"подвал",[1]Лист1!$C$5:$H$9260,6,FALSE))</f>
        <v/>
      </c>
      <c r="I319" s="3" t="str">
        <f>IF(A319="","",VLOOKUP($C319&amp;"лифтовое оборудование1",[1]Лист1!$C$5:$H$9260,6,FALSE))</f>
        <v/>
      </c>
      <c r="J319" s="3" t="str">
        <f t="shared" si="35"/>
        <v/>
      </c>
      <c r="K319" s="6" t="str">
        <f>IF(C319="","",[1]Лист1!D320+[1]Лист1!D318)</f>
        <v/>
      </c>
      <c r="L319" s="7" t="str">
        <f>IF(C319="","",IF(ROUND(VLOOKUP($C319&amp;"система газоснабжения",[1]Лист1!$C$5:$H$9260,6,FALSE),2)&gt;K319,K319,ROUND(VLOOKUP($C319&amp;"система газоснабжения",[1]Лист1!$C$5:$H$9260,6,FALSE),2)))</f>
        <v/>
      </c>
      <c r="M319" s="7" t="str">
        <f t="shared" si="36"/>
        <v/>
      </c>
      <c r="N319" s="7" t="str">
        <f t="shared" si="37"/>
        <v/>
      </c>
      <c r="O319" s="7" t="str">
        <f t="shared" si="38"/>
        <v/>
      </c>
      <c r="P319" s="7" t="str">
        <f>IF(C319="","",ROUND(IF(K319=L319,0,IF(VLOOKUP($C319&amp;"система теплоснабжения",[1]Лист1!$C$5:$H$9260,6,FALSE)+L319&gt;K319,K319-L319,VLOOKUP($C319&amp;"система теплоснабжения",[1]Лист1!$C$5:$H$9260,6,FALSE))),2))</f>
        <v/>
      </c>
      <c r="Q319" s="8" t="str">
        <f t="shared" si="39"/>
        <v/>
      </c>
      <c r="R319" s="3" t="str">
        <f t="shared" si="40"/>
        <v/>
      </c>
      <c r="S319" s="14"/>
    </row>
    <row r="320" spans="1:19" ht="15.75">
      <c r="A320" s="3" t="str">
        <f t="shared" si="33"/>
        <v/>
      </c>
      <c r="B320" s="3" t="str">
        <f t="shared" ca="1" si="34"/>
        <v/>
      </c>
      <c r="C320" s="4" t="str">
        <f>IF(A320="","",IF((COUNTIF(A$18:A320,"Итог по дому")-$B$14)=0,"",INDEX([1]Лист1!$A$1:$AE$9260,[1]Лист1!B320,6)))</f>
        <v/>
      </c>
      <c r="D320" s="5" t="str">
        <f>IF(A320="","",INDEX([1]Лист1!$A$1:$AE$9260,B320,5))</f>
        <v/>
      </c>
      <c r="E320" s="3" t="str">
        <f>IF(A320="","",VLOOKUP($C320&amp;"лифтовое оборудование",[1]Лист1!$C$5:$H$9260,6,FALSE))</f>
        <v/>
      </c>
      <c r="F320" s="3" t="str">
        <f>IF(A320="","",VLOOKUP($C320&amp;"крыша",[1]Лист1!$C$5:$H$9260,6,FALSE))</f>
        <v/>
      </c>
      <c r="G320" s="3" t="str">
        <f>IF(A320="","",VLOOKUP($C320&amp;"фасад1",[1]Лист1!$C$5:$H$9260,6,FALSE))</f>
        <v/>
      </c>
      <c r="H320" s="3" t="str">
        <f>IF(A320="","",VLOOKUP($C320&amp;"подвал",[1]Лист1!$C$5:$H$9260,6,FALSE))</f>
        <v/>
      </c>
      <c r="I320" s="3" t="str">
        <f>IF(A320="","",VLOOKUP($C320&amp;"лифтовое оборудование1",[1]Лист1!$C$5:$H$9260,6,FALSE))</f>
        <v/>
      </c>
      <c r="J320" s="3" t="str">
        <f t="shared" si="35"/>
        <v/>
      </c>
      <c r="K320" s="6" t="str">
        <f>IF(C320="","",[1]Лист1!D321+[1]Лист1!D319)</f>
        <v/>
      </c>
      <c r="L320" s="7" t="str">
        <f>IF(C320="","",IF(ROUND(VLOOKUP($C320&amp;"система газоснабжения",[1]Лист1!$C$5:$H$9260,6,FALSE),2)&gt;K320,K320,ROUND(VLOOKUP($C320&amp;"система газоснабжения",[1]Лист1!$C$5:$H$9260,6,FALSE),2)))</f>
        <v/>
      </c>
      <c r="M320" s="7" t="str">
        <f t="shared" si="36"/>
        <v/>
      </c>
      <c r="N320" s="7" t="str">
        <f t="shared" si="37"/>
        <v/>
      </c>
      <c r="O320" s="7" t="str">
        <f t="shared" si="38"/>
        <v/>
      </c>
      <c r="P320" s="7" t="str">
        <f>IF(C320="","",ROUND(IF(K320=L320,0,IF(VLOOKUP($C320&amp;"система теплоснабжения",[1]Лист1!$C$5:$H$9260,6,FALSE)+L320&gt;K320,K320-L320,VLOOKUP($C320&amp;"система теплоснабжения",[1]Лист1!$C$5:$H$9260,6,FALSE))),2))</f>
        <v/>
      </c>
      <c r="Q320" s="8" t="str">
        <f t="shared" si="39"/>
        <v/>
      </c>
      <c r="R320" s="3" t="str">
        <f t="shared" si="40"/>
        <v/>
      </c>
      <c r="S320" s="14"/>
    </row>
    <row r="321" spans="1:19" ht="15.75">
      <c r="A321" s="3" t="str">
        <f t="shared" si="33"/>
        <v/>
      </c>
      <c r="B321" s="3" t="str">
        <f t="shared" ca="1" si="34"/>
        <v/>
      </c>
      <c r="C321" s="4" t="str">
        <f>IF(A321="","",IF((COUNTIF(A$18:A321,"Итог по дому")-$B$14)=0,"",INDEX([1]Лист1!$A$1:$AE$9260,[1]Лист1!B321,6)))</f>
        <v/>
      </c>
      <c r="D321" s="5" t="str">
        <f>IF(A321="","",INDEX([1]Лист1!$A$1:$AE$9260,B321,5))</f>
        <v/>
      </c>
      <c r="E321" s="3" t="str">
        <f>IF(A321="","",VLOOKUP($C321&amp;"лифтовое оборудование",[1]Лист1!$C$5:$H$9260,6,FALSE))</f>
        <v/>
      </c>
      <c r="F321" s="3" t="str">
        <f>IF(A321="","",VLOOKUP($C321&amp;"крыша",[1]Лист1!$C$5:$H$9260,6,FALSE))</f>
        <v/>
      </c>
      <c r="G321" s="3" t="str">
        <f>IF(A321="","",VLOOKUP($C321&amp;"фасад1",[1]Лист1!$C$5:$H$9260,6,FALSE))</f>
        <v/>
      </c>
      <c r="H321" s="3" t="str">
        <f>IF(A321="","",VLOOKUP($C321&amp;"подвал",[1]Лист1!$C$5:$H$9260,6,FALSE))</f>
        <v/>
      </c>
      <c r="I321" s="3" t="str">
        <f>IF(A321="","",VLOOKUP($C321&amp;"лифтовое оборудование1",[1]Лист1!$C$5:$H$9260,6,FALSE))</f>
        <v/>
      </c>
      <c r="J321" s="3" t="str">
        <f t="shared" si="35"/>
        <v/>
      </c>
      <c r="K321" s="6" t="str">
        <f>IF(C321="","",[1]Лист1!D322+[1]Лист1!D320)</f>
        <v/>
      </c>
      <c r="L321" s="7" t="str">
        <f>IF(C321="","",IF(ROUND(VLOOKUP($C321&amp;"система газоснабжения",[1]Лист1!$C$5:$H$9260,6,FALSE),2)&gt;K321,K321,ROUND(VLOOKUP($C321&amp;"система газоснабжения",[1]Лист1!$C$5:$H$9260,6,FALSE),2)))</f>
        <v/>
      </c>
      <c r="M321" s="7" t="str">
        <f t="shared" si="36"/>
        <v/>
      </c>
      <c r="N321" s="7" t="str">
        <f t="shared" si="37"/>
        <v/>
      </c>
      <c r="O321" s="7" t="str">
        <f t="shared" si="38"/>
        <v/>
      </c>
      <c r="P321" s="7" t="str">
        <f>IF(C321="","",ROUND(IF(K321=L321,0,IF(VLOOKUP($C321&amp;"система теплоснабжения",[1]Лист1!$C$5:$H$9260,6,FALSE)+L321&gt;K321,K321-L321,VLOOKUP($C321&amp;"система теплоснабжения",[1]Лист1!$C$5:$H$9260,6,FALSE))),2))</f>
        <v/>
      </c>
      <c r="Q321" s="8" t="str">
        <f t="shared" si="39"/>
        <v/>
      </c>
      <c r="R321" s="3" t="str">
        <f t="shared" si="40"/>
        <v/>
      </c>
      <c r="S321" s="14"/>
    </row>
    <row r="322" spans="1:19" ht="15.75">
      <c r="A322" s="3" t="str">
        <f t="shared" si="33"/>
        <v/>
      </c>
      <c r="B322" s="3" t="str">
        <f t="shared" ca="1" si="34"/>
        <v/>
      </c>
      <c r="C322" s="4" t="str">
        <f>IF(A322="","",IF((COUNTIF(A$18:A322,"Итог по дому")-$B$14)=0,"",INDEX([1]Лист1!$A$1:$AE$9260,[1]Лист1!B322,6)))</f>
        <v/>
      </c>
      <c r="D322" s="5" t="str">
        <f>IF(A322="","",INDEX([1]Лист1!$A$1:$AE$9260,B322,5))</f>
        <v/>
      </c>
      <c r="E322" s="3" t="str">
        <f>IF(A322="","",VLOOKUP($C322&amp;"лифтовое оборудование",[1]Лист1!$C$5:$H$9260,6,FALSE))</f>
        <v/>
      </c>
      <c r="F322" s="3" t="str">
        <f>IF(A322="","",VLOOKUP($C322&amp;"крыша",[1]Лист1!$C$5:$H$9260,6,FALSE))</f>
        <v/>
      </c>
      <c r="G322" s="3" t="str">
        <f>IF(A322="","",VLOOKUP($C322&amp;"фасад1",[1]Лист1!$C$5:$H$9260,6,FALSE))</f>
        <v/>
      </c>
      <c r="H322" s="3" t="str">
        <f>IF(A322="","",VLOOKUP($C322&amp;"подвал",[1]Лист1!$C$5:$H$9260,6,FALSE))</f>
        <v/>
      </c>
      <c r="I322" s="3" t="str">
        <f>IF(A322="","",VLOOKUP($C322&amp;"лифтовое оборудование1",[1]Лист1!$C$5:$H$9260,6,FALSE))</f>
        <v/>
      </c>
      <c r="J322" s="3" t="str">
        <f t="shared" si="35"/>
        <v/>
      </c>
      <c r="K322" s="6" t="str">
        <f>IF(C322="","",[1]Лист1!D323+[1]Лист1!D321)</f>
        <v/>
      </c>
      <c r="L322" s="7" t="str">
        <f>IF(C322="","",IF(ROUND(VLOOKUP($C322&amp;"система газоснабжения",[1]Лист1!$C$5:$H$9260,6,FALSE),2)&gt;K322,K322,ROUND(VLOOKUP($C322&amp;"система газоснабжения",[1]Лист1!$C$5:$H$9260,6,FALSE),2)))</f>
        <v/>
      </c>
      <c r="M322" s="7" t="str">
        <f t="shared" si="36"/>
        <v/>
      </c>
      <c r="N322" s="7" t="str">
        <f t="shared" si="37"/>
        <v/>
      </c>
      <c r="O322" s="7" t="str">
        <f t="shared" si="38"/>
        <v/>
      </c>
      <c r="P322" s="7" t="str">
        <f>IF(C322="","",ROUND(IF(K322=L322,0,IF(VLOOKUP($C322&amp;"система теплоснабжения",[1]Лист1!$C$5:$H$9260,6,FALSE)+L322&gt;K322,K322-L322,VLOOKUP($C322&amp;"система теплоснабжения",[1]Лист1!$C$5:$H$9260,6,FALSE))),2))</f>
        <v/>
      </c>
      <c r="Q322" s="8" t="str">
        <f t="shared" si="39"/>
        <v/>
      </c>
      <c r="R322" s="3" t="str">
        <f t="shared" si="40"/>
        <v/>
      </c>
      <c r="S322" s="14"/>
    </row>
    <row r="323" spans="1:19" ht="15.75">
      <c r="A323" s="3" t="str">
        <f t="shared" si="33"/>
        <v/>
      </c>
      <c r="B323" s="3" t="str">
        <f t="shared" ca="1" si="34"/>
        <v/>
      </c>
      <c r="C323" s="4" t="str">
        <f>IF(A323="","",IF((COUNTIF(A$18:A323,"Итог по дому")-$B$14)=0,"",INDEX([1]Лист1!$A$1:$AE$9260,[1]Лист1!B323,6)))</f>
        <v/>
      </c>
      <c r="D323" s="5" t="str">
        <f>IF(A323="","",INDEX([1]Лист1!$A$1:$AE$9260,B323,5))</f>
        <v/>
      </c>
      <c r="E323" s="3" t="str">
        <f>IF(A323="","",VLOOKUP($C323&amp;"лифтовое оборудование",[1]Лист1!$C$5:$H$9260,6,FALSE))</f>
        <v/>
      </c>
      <c r="F323" s="3" t="str">
        <f>IF(A323="","",VLOOKUP($C323&amp;"крыша",[1]Лист1!$C$5:$H$9260,6,FALSE))</f>
        <v/>
      </c>
      <c r="G323" s="3" t="str">
        <f>IF(A323="","",VLOOKUP($C323&amp;"фасад1",[1]Лист1!$C$5:$H$9260,6,FALSE))</f>
        <v/>
      </c>
      <c r="H323" s="3" t="str">
        <f>IF(A323="","",VLOOKUP($C323&amp;"подвал",[1]Лист1!$C$5:$H$9260,6,FALSE))</f>
        <v/>
      </c>
      <c r="I323" s="3" t="str">
        <f>IF(A323="","",VLOOKUP($C323&amp;"лифтовое оборудование1",[1]Лист1!$C$5:$H$9260,6,FALSE))</f>
        <v/>
      </c>
      <c r="J323" s="3" t="str">
        <f t="shared" si="35"/>
        <v/>
      </c>
      <c r="K323" s="6" t="str">
        <f>IF(C323="","",[1]Лист1!D324+[1]Лист1!D322)</f>
        <v/>
      </c>
      <c r="L323" s="7" t="str">
        <f>IF(C323="","",IF(ROUND(VLOOKUP($C323&amp;"система газоснабжения",[1]Лист1!$C$5:$H$9260,6,FALSE),2)&gt;K323,K323,ROUND(VLOOKUP($C323&amp;"система газоснабжения",[1]Лист1!$C$5:$H$9260,6,FALSE),2)))</f>
        <v/>
      </c>
      <c r="M323" s="7" t="str">
        <f t="shared" si="36"/>
        <v/>
      </c>
      <c r="N323" s="7" t="str">
        <f t="shared" si="37"/>
        <v/>
      </c>
      <c r="O323" s="7" t="str">
        <f t="shared" si="38"/>
        <v/>
      </c>
      <c r="P323" s="7" t="str">
        <f>IF(C323="","",ROUND(IF(K323=L323,0,IF(VLOOKUP($C323&amp;"система теплоснабжения",[1]Лист1!$C$5:$H$9260,6,FALSE)+L323&gt;K323,K323-L323,VLOOKUP($C323&amp;"система теплоснабжения",[1]Лист1!$C$5:$H$9260,6,FALSE))),2))</f>
        <v/>
      </c>
      <c r="Q323" s="8" t="str">
        <f t="shared" si="39"/>
        <v/>
      </c>
      <c r="R323" s="3" t="str">
        <f t="shared" si="40"/>
        <v/>
      </c>
      <c r="S323" s="14"/>
    </row>
    <row r="324" spans="1:19" ht="15.75">
      <c r="A324" s="3" t="str">
        <f t="shared" si="33"/>
        <v/>
      </c>
      <c r="B324" s="3" t="str">
        <f t="shared" ca="1" si="34"/>
        <v/>
      </c>
      <c r="C324" s="4" t="str">
        <f>IF(A324="","",IF((COUNTIF(A$18:A324,"Итог по дому")-$B$14)=0,"",INDEX([1]Лист1!$A$1:$AE$9260,[1]Лист1!B324,6)))</f>
        <v/>
      </c>
      <c r="D324" s="5" t="str">
        <f>IF(A324="","",INDEX([1]Лист1!$A$1:$AE$9260,B324,5))</f>
        <v/>
      </c>
      <c r="E324" s="3" t="str">
        <f>IF(A324="","",VLOOKUP($C324&amp;"лифтовое оборудование",[1]Лист1!$C$5:$H$9260,6,FALSE))</f>
        <v/>
      </c>
      <c r="F324" s="3" t="str">
        <f>IF(A324="","",VLOOKUP($C324&amp;"крыша",[1]Лист1!$C$5:$H$9260,6,FALSE))</f>
        <v/>
      </c>
      <c r="G324" s="3" t="str">
        <f>IF(A324="","",VLOOKUP($C324&amp;"фасад1",[1]Лист1!$C$5:$H$9260,6,FALSE))</f>
        <v/>
      </c>
      <c r="H324" s="3" t="str">
        <f>IF(A324="","",VLOOKUP($C324&amp;"подвал",[1]Лист1!$C$5:$H$9260,6,FALSE))</f>
        <v/>
      </c>
      <c r="I324" s="3" t="str">
        <f>IF(A324="","",VLOOKUP($C324&amp;"лифтовое оборудование1",[1]Лист1!$C$5:$H$9260,6,FALSE))</f>
        <v/>
      </c>
      <c r="J324" s="3" t="str">
        <f t="shared" si="35"/>
        <v/>
      </c>
      <c r="K324" s="6" t="str">
        <f>IF(C324="","",[1]Лист1!D325+[1]Лист1!D323)</f>
        <v/>
      </c>
      <c r="L324" s="7" t="str">
        <f>IF(C324="","",IF(ROUND(VLOOKUP($C324&amp;"система газоснабжения",[1]Лист1!$C$5:$H$9260,6,FALSE),2)&gt;K324,K324,ROUND(VLOOKUP($C324&amp;"система газоснабжения",[1]Лист1!$C$5:$H$9260,6,FALSE),2)))</f>
        <v/>
      </c>
      <c r="M324" s="7" t="str">
        <f t="shared" si="36"/>
        <v/>
      </c>
      <c r="N324" s="7" t="str">
        <f t="shared" si="37"/>
        <v/>
      </c>
      <c r="O324" s="7" t="str">
        <f t="shared" si="38"/>
        <v/>
      </c>
      <c r="P324" s="7" t="str">
        <f>IF(C324="","",ROUND(IF(K324=L324,0,IF(VLOOKUP($C324&amp;"система теплоснабжения",[1]Лист1!$C$5:$H$9260,6,FALSE)+L324&gt;K324,K324-L324,VLOOKUP($C324&amp;"система теплоснабжения",[1]Лист1!$C$5:$H$9260,6,FALSE))),2))</f>
        <v/>
      </c>
      <c r="Q324" s="8" t="str">
        <f t="shared" si="39"/>
        <v/>
      </c>
      <c r="R324" s="3" t="str">
        <f t="shared" si="40"/>
        <v/>
      </c>
      <c r="S324" s="14"/>
    </row>
    <row r="325" spans="1:19" ht="15.75">
      <c r="A325" s="3" t="str">
        <f t="shared" si="33"/>
        <v/>
      </c>
      <c r="B325" s="3" t="str">
        <f t="shared" ca="1" si="34"/>
        <v/>
      </c>
      <c r="C325" s="4" t="str">
        <f>IF(A325="","",IF((COUNTIF(A$18:A325,"Итог по дому")-$B$14)=0,"",INDEX([1]Лист1!$A$1:$AE$9260,[1]Лист1!B325,6)))</f>
        <v/>
      </c>
      <c r="D325" s="5" t="str">
        <f>IF(A325="","",INDEX([1]Лист1!$A$1:$AE$9260,B325,5))</f>
        <v/>
      </c>
      <c r="E325" s="3" t="str">
        <f>IF(A325="","",VLOOKUP($C325&amp;"лифтовое оборудование",[1]Лист1!$C$5:$H$9260,6,FALSE))</f>
        <v/>
      </c>
      <c r="F325" s="3" t="str">
        <f>IF(A325="","",VLOOKUP($C325&amp;"крыша",[1]Лист1!$C$5:$H$9260,6,FALSE))</f>
        <v/>
      </c>
      <c r="G325" s="3" t="str">
        <f>IF(A325="","",VLOOKUP($C325&amp;"фасад1",[1]Лист1!$C$5:$H$9260,6,FALSE))</f>
        <v/>
      </c>
      <c r="H325" s="3" t="str">
        <f>IF(A325="","",VLOOKUP($C325&amp;"подвал",[1]Лист1!$C$5:$H$9260,6,FALSE))</f>
        <v/>
      </c>
      <c r="I325" s="3" t="str">
        <f>IF(A325="","",VLOOKUP($C325&amp;"лифтовое оборудование1",[1]Лист1!$C$5:$H$9260,6,FALSE))</f>
        <v/>
      </c>
      <c r="J325" s="3" t="str">
        <f t="shared" si="35"/>
        <v/>
      </c>
      <c r="K325" s="6" t="str">
        <f>IF(C325="","",[1]Лист1!D326+[1]Лист1!D324)</f>
        <v/>
      </c>
      <c r="L325" s="7" t="str">
        <f>IF(C325="","",IF(ROUND(VLOOKUP($C325&amp;"система газоснабжения",[1]Лист1!$C$5:$H$9260,6,FALSE),2)&gt;K325,K325,ROUND(VLOOKUP($C325&amp;"система газоснабжения",[1]Лист1!$C$5:$H$9260,6,FALSE),2)))</f>
        <v/>
      </c>
      <c r="M325" s="7" t="str">
        <f t="shared" si="36"/>
        <v/>
      </c>
      <c r="N325" s="7" t="str">
        <f t="shared" si="37"/>
        <v/>
      </c>
      <c r="O325" s="7" t="str">
        <f t="shared" si="38"/>
        <v/>
      </c>
      <c r="P325" s="7" t="str">
        <f>IF(C325="","",ROUND(IF(K325=L325,0,IF(VLOOKUP($C325&amp;"система теплоснабжения",[1]Лист1!$C$5:$H$9260,6,FALSE)+L325&gt;K325,K325-L325,VLOOKUP($C325&amp;"система теплоснабжения",[1]Лист1!$C$5:$H$9260,6,FALSE))),2))</f>
        <v/>
      </c>
      <c r="Q325" s="8" t="str">
        <f t="shared" si="39"/>
        <v/>
      </c>
      <c r="R325" s="3" t="str">
        <f t="shared" si="40"/>
        <v/>
      </c>
      <c r="S325" s="14"/>
    </row>
    <row r="326" spans="1:19" ht="15.75">
      <c r="A326" s="3" t="str">
        <f t="shared" si="33"/>
        <v/>
      </c>
      <c r="B326" s="3" t="str">
        <f t="shared" ca="1" si="34"/>
        <v/>
      </c>
      <c r="C326" s="4" t="str">
        <f>IF(A326="","",IF((COUNTIF(A$18:A326,"Итог по дому")-$B$14)=0,"",INDEX([1]Лист1!$A$1:$AE$9260,[1]Лист1!B326,6)))</f>
        <v/>
      </c>
      <c r="D326" s="5" t="str">
        <f>IF(A326="","",INDEX([1]Лист1!$A$1:$AE$9260,B326,5))</f>
        <v/>
      </c>
      <c r="E326" s="3" t="str">
        <f>IF(A326="","",VLOOKUP($C326&amp;"лифтовое оборудование",[1]Лист1!$C$5:$H$9260,6,FALSE))</f>
        <v/>
      </c>
      <c r="F326" s="3" t="str">
        <f>IF(A326="","",VLOOKUP($C326&amp;"крыша",[1]Лист1!$C$5:$H$9260,6,FALSE))</f>
        <v/>
      </c>
      <c r="G326" s="3" t="str">
        <f>IF(A326="","",VLOOKUP($C326&amp;"фасад1",[1]Лист1!$C$5:$H$9260,6,FALSE))</f>
        <v/>
      </c>
      <c r="H326" s="3" t="str">
        <f>IF(A326="","",VLOOKUP($C326&amp;"подвал",[1]Лист1!$C$5:$H$9260,6,FALSE))</f>
        <v/>
      </c>
      <c r="I326" s="3" t="str">
        <f>IF(A326="","",VLOOKUP($C326&amp;"лифтовое оборудование1",[1]Лист1!$C$5:$H$9260,6,FALSE))</f>
        <v/>
      </c>
      <c r="J326" s="3" t="str">
        <f t="shared" si="35"/>
        <v/>
      </c>
      <c r="K326" s="6" t="str">
        <f>IF(C326="","",[1]Лист1!D327+[1]Лист1!D325)</f>
        <v/>
      </c>
      <c r="L326" s="7" t="str">
        <f>IF(C326="","",IF(ROUND(VLOOKUP($C326&amp;"система газоснабжения",[1]Лист1!$C$5:$H$9260,6,FALSE),2)&gt;K326,K326,ROUND(VLOOKUP($C326&amp;"система газоснабжения",[1]Лист1!$C$5:$H$9260,6,FALSE),2)))</f>
        <v/>
      </c>
      <c r="M326" s="7" t="str">
        <f t="shared" si="36"/>
        <v/>
      </c>
      <c r="N326" s="7" t="str">
        <f t="shared" si="37"/>
        <v/>
      </c>
      <c r="O326" s="7" t="str">
        <f t="shared" si="38"/>
        <v/>
      </c>
      <c r="P326" s="7" t="str">
        <f>IF(C326="","",ROUND(IF(K326=L326,0,IF(VLOOKUP($C326&amp;"система теплоснабжения",[1]Лист1!$C$5:$H$9260,6,FALSE)+L326&gt;K326,K326-L326,VLOOKUP($C326&amp;"система теплоснабжения",[1]Лист1!$C$5:$H$9260,6,FALSE))),2))</f>
        <v/>
      </c>
      <c r="Q326" s="8" t="str">
        <f t="shared" si="39"/>
        <v/>
      </c>
      <c r="R326" s="3" t="str">
        <f t="shared" si="40"/>
        <v/>
      </c>
      <c r="S326" s="14"/>
    </row>
    <row r="327" spans="1:19" ht="15.75">
      <c r="A327" s="3" t="str">
        <f t="shared" si="33"/>
        <v/>
      </c>
      <c r="B327" s="3" t="str">
        <f t="shared" ca="1" si="34"/>
        <v/>
      </c>
      <c r="C327" s="4" t="str">
        <f>IF(A327="","",IF((COUNTIF(A$18:A327,"Итог по дому")-$B$14)=0,"",INDEX([1]Лист1!$A$1:$AE$9260,[1]Лист1!B327,6)))</f>
        <v/>
      </c>
      <c r="D327" s="5" t="str">
        <f>IF(A327="","",INDEX([1]Лист1!$A$1:$AE$9260,B327,5))</f>
        <v/>
      </c>
      <c r="E327" s="3" t="str">
        <f>IF(A327="","",VLOOKUP($C327&amp;"лифтовое оборудование",[1]Лист1!$C$5:$H$9260,6,FALSE))</f>
        <v/>
      </c>
      <c r="F327" s="3" t="str">
        <f>IF(A327="","",VLOOKUP($C327&amp;"крыша",[1]Лист1!$C$5:$H$9260,6,FALSE))</f>
        <v/>
      </c>
      <c r="G327" s="3" t="str">
        <f>IF(A327="","",VLOOKUP($C327&amp;"фасад1",[1]Лист1!$C$5:$H$9260,6,FALSE))</f>
        <v/>
      </c>
      <c r="H327" s="3" t="str">
        <f>IF(A327="","",VLOOKUP($C327&amp;"подвал",[1]Лист1!$C$5:$H$9260,6,FALSE))</f>
        <v/>
      </c>
      <c r="I327" s="3" t="str">
        <f>IF(A327="","",VLOOKUP($C327&amp;"лифтовое оборудование1",[1]Лист1!$C$5:$H$9260,6,FALSE))</f>
        <v/>
      </c>
      <c r="J327" s="3" t="str">
        <f t="shared" si="35"/>
        <v/>
      </c>
      <c r="K327" s="6" t="str">
        <f>IF(C327="","",[1]Лист1!D328+[1]Лист1!D326)</f>
        <v/>
      </c>
      <c r="L327" s="7" t="str">
        <f>IF(C327="","",IF(ROUND(VLOOKUP($C327&amp;"система газоснабжения",[1]Лист1!$C$5:$H$9260,6,FALSE),2)&gt;K327,K327,ROUND(VLOOKUP($C327&amp;"система газоснабжения",[1]Лист1!$C$5:$H$9260,6,FALSE),2)))</f>
        <v/>
      </c>
      <c r="M327" s="7" t="str">
        <f t="shared" si="36"/>
        <v/>
      </c>
      <c r="N327" s="7" t="str">
        <f t="shared" si="37"/>
        <v/>
      </c>
      <c r="O327" s="7" t="str">
        <f t="shared" si="38"/>
        <v/>
      </c>
      <c r="P327" s="7" t="str">
        <f>IF(C327="","",ROUND(IF(K327=L327,0,IF(VLOOKUP($C327&amp;"система теплоснабжения",[1]Лист1!$C$5:$H$9260,6,FALSE)+L327&gt;K327,K327-L327,VLOOKUP($C327&amp;"система теплоснабжения",[1]Лист1!$C$5:$H$9260,6,FALSE))),2))</f>
        <v/>
      </c>
      <c r="Q327" s="8" t="str">
        <f t="shared" si="39"/>
        <v/>
      </c>
      <c r="R327" s="3" t="str">
        <f t="shared" si="40"/>
        <v/>
      </c>
      <c r="S327" s="14"/>
    </row>
    <row r="328" spans="1:19" ht="15.75">
      <c r="A328" s="3" t="str">
        <f t="shared" si="33"/>
        <v/>
      </c>
      <c r="B328" s="3" t="str">
        <f t="shared" ca="1" si="34"/>
        <v/>
      </c>
      <c r="C328" s="4" t="str">
        <f>IF(A328="","",IF((COUNTIF(A$18:A328,"Итог по дому")-$B$14)=0,"",INDEX([1]Лист1!$A$1:$AE$9260,[1]Лист1!B328,6)))</f>
        <v/>
      </c>
      <c r="D328" s="5" t="str">
        <f>IF(A328="","",INDEX([1]Лист1!$A$1:$AE$9260,B328,5))</f>
        <v/>
      </c>
      <c r="E328" s="3" t="str">
        <f>IF(A328="","",VLOOKUP($C328&amp;"лифтовое оборудование",[1]Лист1!$C$5:$H$9260,6,FALSE))</f>
        <v/>
      </c>
      <c r="F328" s="3" t="str">
        <f>IF(A328="","",VLOOKUP($C328&amp;"крыша",[1]Лист1!$C$5:$H$9260,6,FALSE))</f>
        <v/>
      </c>
      <c r="G328" s="3" t="str">
        <f>IF(A328="","",VLOOKUP($C328&amp;"фасад1",[1]Лист1!$C$5:$H$9260,6,FALSE))</f>
        <v/>
      </c>
      <c r="H328" s="3" t="str">
        <f>IF(A328="","",VLOOKUP($C328&amp;"подвал",[1]Лист1!$C$5:$H$9260,6,FALSE))</f>
        <v/>
      </c>
      <c r="I328" s="3" t="str">
        <f>IF(A328="","",VLOOKUP($C328&amp;"лифтовое оборудование1",[1]Лист1!$C$5:$H$9260,6,FALSE))</f>
        <v/>
      </c>
      <c r="J328" s="3" t="str">
        <f t="shared" si="35"/>
        <v/>
      </c>
      <c r="K328" s="6" t="str">
        <f>IF(C328="","",[1]Лист1!D329+[1]Лист1!D327)</f>
        <v/>
      </c>
      <c r="L328" s="7" t="str">
        <f>IF(C328="","",IF(ROUND(VLOOKUP($C328&amp;"система газоснабжения",[1]Лист1!$C$5:$H$9260,6,FALSE),2)&gt;K328,K328,ROUND(VLOOKUP($C328&amp;"система газоснабжения",[1]Лист1!$C$5:$H$9260,6,FALSE),2)))</f>
        <v/>
      </c>
      <c r="M328" s="7" t="str">
        <f t="shared" si="36"/>
        <v/>
      </c>
      <c r="N328" s="7" t="str">
        <f t="shared" si="37"/>
        <v/>
      </c>
      <c r="O328" s="7" t="str">
        <f t="shared" si="38"/>
        <v/>
      </c>
      <c r="P328" s="7" t="str">
        <f>IF(C328="","",ROUND(IF(K328=L328,0,IF(VLOOKUP($C328&amp;"система теплоснабжения",[1]Лист1!$C$5:$H$9260,6,FALSE)+L328&gt;K328,K328-L328,VLOOKUP($C328&amp;"система теплоснабжения",[1]Лист1!$C$5:$H$9260,6,FALSE))),2))</f>
        <v/>
      </c>
      <c r="Q328" s="8" t="str">
        <f t="shared" si="39"/>
        <v/>
      </c>
      <c r="R328" s="3" t="str">
        <f t="shared" si="40"/>
        <v/>
      </c>
      <c r="S328" s="14"/>
    </row>
    <row r="329" spans="1:19" ht="15.75">
      <c r="A329" s="3" t="str">
        <f t="shared" si="33"/>
        <v/>
      </c>
      <c r="B329" s="3" t="str">
        <f t="shared" ca="1" si="34"/>
        <v/>
      </c>
      <c r="C329" s="4" t="str">
        <f>IF(A329="","",IF((COUNTIF(A$18:A329,"Итог по дому")-$B$14)=0,"",INDEX([1]Лист1!$A$1:$AE$9260,[1]Лист1!B329,6)))</f>
        <v/>
      </c>
      <c r="D329" s="5" t="str">
        <f>IF(A329="","",INDEX([1]Лист1!$A$1:$AE$9260,B329,5))</f>
        <v/>
      </c>
      <c r="E329" s="3" t="str">
        <f>IF(A329="","",VLOOKUP($C329&amp;"лифтовое оборудование",[1]Лист1!$C$5:$H$9260,6,FALSE))</f>
        <v/>
      </c>
      <c r="F329" s="3" t="str">
        <f>IF(A329="","",VLOOKUP($C329&amp;"крыша",[1]Лист1!$C$5:$H$9260,6,FALSE))</f>
        <v/>
      </c>
      <c r="G329" s="3" t="str">
        <f>IF(A329="","",VLOOKUP($C329&amp;"фасад1",[1]Лист1!$C$5:$H$9260,6,FALSE))</f>
        <v/>
      </c>
      <c r="H329" s="3" t="str">
        <f>IF(A329="","",VLOOKUP($C329&amp;"подвал",[1]Лист1!$C$5:$H$9260,6,FALSE))</f>
        <v/>
      </c>
      <c r="I329" s="3" t="str">
        <f>IF(A329="","",VLOOKUP($C329&amp;"лифтовое оборудование1",[1]Лист1!$C$5:$H$9260,6,FALSE))</f>
        <v/>
      </c>
      <c r="J329" s="3" t="str">
        <f t="shared" si="35"/>
        <v/>
      </c>
      <c r="K329" s="6" t="str">
        <f>IF(C329="","",[1]Лист1!D330+[1]Лист1!D328)</f>
        <v/>
      </c>
      <c r="L329" s="7" t="str">
        <f>IF(C329="","",IF(ROUND(VLOOKUP($C329&amp;"система газоснабжения",[1]Лист1!$C$5:$H$9260,6,FALSE),2)&gt;K329,K329,ROUND(VLOOKUP($C329&amp;"система газоснабжения",[1]Лист1!$C$5:$H$9260,6,FALSE),2)))</f>
        <v/>
      </c>
      <c r="M329" s="7" t="str">
        <f t="shared" si="36"/>
        <v/>
      </c>
      <c r="N329" s="7" t="str">
        <f t="shared" si="37"/>
        <v/>
      </c>
      <c r="O329" s="7" t="str">
        <f t="shared" si="38"/>
        <v/>
      </c>
      <c r="P329" s="7" t="str">
        <f>IF(C329="","",ROUND(IF(K329=L329,0,IF(VLOOKUP($C329&amp;"система теплоснабжения",[1]Лист1!$C$5:$H$9260,6,FALSE)+L329&gt;K329,K329-L329,VLOOKUP($C329&amp;"система теплоснабжения",[1]Лист1!$C$5:$H$9260,6,FALSE))),2))</f>
        <v/>
      </c>
      <c r="Q329" s="8" t="str">
        <f t="shared" si="39"/>
        <v/>
      </c>
      <c r="R329" s="3" t="str">
        <f t="shared" si="40"/>
        <v/>
      </c>
      <c r="S329" s="14"/>
    </row>
    <row r="330" spans="1:19" ht="15.75">
      <c r="A330" s="3" t="str">
        <f t="shared" si="33"/>
        <v/>
      </c>
      <c r="B330" s="3" t="str">
        <f t="shared" ca="1" si="34"/>
        <v/>
      </c>
      <c r="C330" s="4" t="str">
        <f>IF(A330="","",IF((COUNTIF(A$18:A330,"Итог по дому")-$B$14)=0,"",INDEX([1]Лист1!$A$1:$AE$9260,[1]Лист1!B330,6)))</f>
        <v/>
      </c>
      <c r="D330" s="5" t="str">
        <f>IF(A330="","",INDEX([1]Лист1!$A$1:$AE$9260,B330,5))</f>
        <v/>
      </c>
      <c r="E330" s="3" t="str">
        <f>IF(A330="","",VLOOKUP($C330&amp;"лифтовое оборудование",[1]Лист1!$C$5:$H$9260,6,FALSE))</f>
        <v/>
      </c>
      <c r="F330" s="3" t="str">
        <f>IF(A330="","",VLOOKUP($C330&amp;"крыша",[1]Лист1!$C$5:$H$9260,6,FALSE))</f>
        <v/>
      </c>
      <c r="G330" s="3" t="str">
        <f>IF(A330="","",VLOOKUP($C330&amp;"фасад1",[1]Лист1!$C$5:$H$9260,6,FALSE))</f>
        <v/>
      </c>
      <c r="H330" s="3" t="str">
        <f>IF(A330="","",VLOOKUP($C330&amp;"подвал",[1]Лист1!$C$5:$H$9260,6,FALSE))</f>
        <v/>
      </c>
      <c r="I330" s="3" t="str">
        <f>IF(A330="","",VLOOKUP($C330&amp;"лифтовое оборудование1",[1]Лист1!$C$5:$H$9260,6,FALSE))</f>
        <v/>
      </c>
      <c r="J330" s="3" t="str">
        <f t="shared" si="35"/>
        <v/>
      </c>
      <c r="K330" s="6" t="str">
        <f>IF(C330="","",[1]Лист1!D331+[1]Лист1!D329)</f>
        <v/>
      </c>
      <c r="L330" s="7" t="str">
        <f>IF(C330="","",IF(ROUND(VLOOKUP($C330&amp;"система газоснабжения",[1]Лист1!$C$5:$H$9260,6,FALSE),2)&gt;K330,K330,ROUND(VLOOKUP($C330&amp;"система газоснабжения",[1]Лист1!$C$5:$H$9260,6,FALSE),2)))</f>
        <v/>
      </c>
      <c r="M330" s="7" t="str">
        <f t="shared" si="36"/>
        <v/>
      </c>
      <c r="N330" s="7" t="str">
        <f t="shared" si="37"/>
        <v/>
      </c>
      <c r="O330" s="7" t="str">
        <f t="shared" si="38"/>
        <v/>
      </c>
      <c r="P330" s="7" t="str">
        <f>IF(C330="","",ROUND(IF(K330=L330,0,IF(VLOOKUP($C330&amp;"система теплоснабжения",[1]Лист1!$C$5:$H$9260,6,FALSE)+L330&gt;K330,K330-L330,VLOOKUP($C330&amp;"система теплоснабжения",[1]Лист1!$C$5:$H$9260,6,FALSE))),2))</f>
        <v/>
      </c>
      <c r="Q330" s="8" t="str">
        <f t="shared" si="39"/>
        <v/>
      </c>
      <c r="R330" s="3" t="str">
        <f t="shared" si="40"/>
        <v/>
      </c>
      <c r="S330" s="14"/>
    </row>
    <row r="331" spans="1:19" ht="15.75">
      <c r="A331" s="3" t="str">
        <f t="shared" si="33"/>
        <v/>
      </c>
      <c r="B331" s="3" t="str">
        <f t="shared" ca="1" si="34"/>
        <v/>
      </c>
      <c r="C331" s="4" t="str">
        <f>IF(A331="","",IF((COUNTIF(A$18:A331,"Итог по дому")-$B$14)=0,"",INDEX([1]Лист1!$A$1:$AE$9260,[1]Лист1!B331,6)))</f>
        <v/>
      </c>
      <c r="D331" s="5" t="str">
        <f>IF(A331="","",INDEX([1]Лист1!$A$1:$AE$9260,B331,5))</f>
        <v/>
      </c>
      <c r="E331" s="3" t="str">
        <f>IF(A331="","",VLOOKUP($C331&amp;"лифтовое оборудование",[1]Лист1!$C$5:$H$9260,6,FALSE))</f>
        <v/>
      </c>
      <c r="F331" s="3" t="str">
        <f>IF(A331="","",VLOOKUP($C331&amp;"крыша",[1]Лист1!$C$5:$H$9260,6,FALSE))</f>
        <v/>
      </c>
      <c r="G331" s="3" t="str">
        <f>IF(A331="","",VLOOKUP($C331&amp;"фасад1",[1]Лист1!$C$5:$H$9260,6,FALSE))</f>
        <v/>
      </c>
      <c r="H331" s="3" t="str">
        <f>IF(A331="","",VLOOKUP($C331&amp;"подвал",[1]Лист1!$C$5:$H$9260,6,FALSE))</f>
        <v/>
      </c>
      <c r="I331" s="3" t="str">
        <f>IF(A331="","",VLOOKUP($C331&amp;"лифтовое оборудование1",[1]Лист1!$C$5:$H$9260,6,FALSE))</f>
        <v/>
      </c>
      <c r="J331" s="3" t="str">
        <f t="shared" si="35"/>
        <v/>
      </c>
      <c r="K331" s="6" t="str">
        <f>IF(C331="","",[1]Лист1!D332+[1]Лист1!D330)</f>
        <v/>
      </c>
      <c r="L331" s="7" t="str">
        <f>IF(C331="","",IF(ROUND(VLOOKUP($C331&amp;"система газоснабжения",[1]Лист1!$C$5:$H$9260,6,FALSE),2)&gt;K331,K331,ROUND(VLOOKUP($C331&amp;"система газоснабжения",[1]Лист1!$C$5:$H$9260,6,FALSE),2)))</f>
        <v/>
      </c>
      <c r="M331" s="7" t="str">
        <f t="shared" si="36"/>
        <v/>
      </c>
      <c r="N331" s="7" t="str">
        <f t="shared" si="37"/>
        <v/>
      </c>
      <c r="O331" s="7" t="str">
        <f t="shared" si="38"/>
        <v/>
      </c>
      <c r="P331" s="7" t="str">
        <f>IF(C331="","",ROUND(IF(K331=L331,0,IF(VLOOKUP($C331&amp;"система теплоснабжения",[1]Лист1!$C$5:$H$9260,6,FALSE)+L331&gt;K331,K331-L331,VLOOKUP($C331&amp;"система теплоснабжения",[1]Лист1!$C$5:$H$9260,6,FALSE))),2))</f>
        <v/>
      </c>
      <c r="Q331" s="8" t="str">
        <f t="shared" si="39"/>
        <v/>
      </c>
      <c r="R331" s="3" t="str">
        <f t="shared" si="40"/>
        <v/>
      </c>
      <c r="S331" s="14"/>
    </row>
    <row r="332" spans="1:19" ht="15.75">
      <c r="A332" s="3" t="str">
        <f t="shared" si="33"/>
        <v/>
      </c>
      <c r="B332" s="3" t="str">
        <f t="shared" ca="1" si="34"/>
        <v/>
      </c>
      <c r="C332" s="4" t="str">
        <f>IF(A332="","",IF((COUNTIF(A$18:A332,"Итог по дому")-$B$14)=0,"",INDEX([1]Лист1!$A$1:$AE$9260,[1]Лист1!B332,6)))</f>
        <v/>
      </c>
      <c r="D332" s="5" t="str">
        <f>IF(A332="","",INDEX([1]Лист1!$A$1:$AE$9260,B332,5))</f>
        <v/>
      </c>
      <c r="E332" s="3" t="str">
        <f>IF(A332="","",VLOOKUP($C332&amp;"лифтовое оборудование",[1]Лист1!$C$5:$H$9260,6,FALSE))</f>
        <v/>
      </c>
      <c r="F332" s="3" t="str">
        <f>IF(A332="","",VLOOKUP($C332&amp;"крыша",[1]Лист1!$C$5:$H$9260,6,FALSE))</f>
        <v/>
      </c>
      <c r="G332" s="3" t="str">
        <f>IF(A332="","",VLOOKUP($C332&amp;"фасад1",[1]Лист1!$C$5:$H$9260,6,FALSE))</f>
        <v/>
      </c>
      <c r="H332" s="3" t="str">
        <f>IF(A332="","",VLOOKUP($C332&amp;"подвал",[1]Лист1!$C$5:$H$9260,6,FALSE))</f>
        <v/>
      </c>
      <c r="I332" s="3" t="str">
        <f>IF(A332="","",VLOOKUP($C332&amp;"лифтовое оборудование1",[1]Лист1!$C$5:$H$9260,6,FALSE))</f>
        <v/>
      </c>
      <c r="J332" s="3" t="str">
        <f t="shared" si="35"/>
        <v/>
      </c>
      <c r="K332" s="6" t="str">
        <f>IF(C332="","",[1]Лист1!D333+[1]Лист1!D331)</f>
        <v/>
      </c>
      <c r="L332" s="7" t="str">
        <f>IF(C332="","",IF(ROUND(VLOOKUP($C332&amp;"система газоснабжения",[1]Лист1!$C$5:$H$9260,6,FALSE),2)&gt;K332,K332,ROUND(VLOOKUP($C332&amp;"система газоснабжения",[1]Лист1!$C$5:$H$9260,6,FALSE),2)))</f>
        <v/>
      </c>
      <c r="M332" s="7" t="str">
        <f t="shared" si="36"/>
        <v/>
      </c>
      <c r="N332" s="7" t="str">
        <f t="shared" si="37"/>
        <v/>
      </c>
      <c r="O332" s="7" t="str">
        <f t="shared" si="38"/>
        <v/>
      </c>
      <c r="P332" s="7" t="str">
        <f>IF(C332="","",ROUND(IF(K332=L332,0,IF(VLOOKUP($C332&amp;"система теплоснабжения",[1]Лист1!$C$5:$H$9260,6,FALSE)+L332&gt;K332,K332-L332,VLOOKUP($C332&amp;"система теплоснабжения",[1]Лист1!$C$5:$H$9260,6,FALSE))),2))</f>
        <v/>
      </c>
      <c r="Q332" s="8" t="str">
        <f t="shared" si="39"/>
        <v/>
      </c>
      <c r="R332" s="3" t="str">
        <f t="shared" si="40"/>
        <v/>
      </c>
      <c r="S332" s="14"/>
    </row>
    <row r="333" spans="1:19" ht="15.75">
      <c r="A333" s="3" t="str">
        <f t="shared" si="33"/>
        <v/>
      </c>
      <c r="B333" s="3" t="str">
        <f t="shared" ca="1" si="34"/>
        <v/>
      </c>
      <c r="C333" s="4" t="str">
        <f>IF(A333="","",IF((COUNTIF(A$18:A333,"Итог по дому")-$B$14)=0,"",INDEX([1]Лист1!$A$1:$AE$9260,[1]Лист1!B333,6)))</f>
        <v/>
      </c>
      <c r="D333" s="5" t="str">
        <f>IF(A333="","",INDEX([1]Лист1!$A$1:$AE$9260,B333,5))</f>
        <v/>
      </c>
      <c r="E333" s="3" t="str">
        <f>IF(A333="","",VLOOKUP($C333&amp;"лифтовое оборудование",[1]Лист1!$C$5:$H$9260,6,FALSE))</f>
        <v/>
      </c>
      <c r="F333" s="3" t="str">
        <f>IF(A333="","",VLOOKUP($C333&amp;"крыша",[1]Лист1!$C$5:$H$9260,6,FALSE))</f>
        <v/>
      </c>
      <c r="G333" s="3" t="str">
        <f>IF(A333="","",VLOOKUP($C333&amp;"фасад1",[1]Лист1!$C$5:$H$9260,6,FALSE))</f>
        <v/>
      </c>
      <c r="H333" s="3" t="str">
        <f>IF(A333="","",VLOOKUP($C333&amp;"подвал",[1]Лист1!$C$5:$H$9260,6,FALSE))</f>
        <v/>
      </c>
      <c r="I333" s="3" t="str">
        <f>IF(A333="","",VLOOKUP($C333&amp;"лифтовое оборудование1",[1]Лист1!$C$5:$H$9260,6,FALSE))</f>
        <v/>
      </c>
      <c r="J333" s="3" t="str">
        <f t="shared" si="35"/>
        <v/>
      </c>
      <c r="K333" s="6" t="str">
        <f>IF(C333="","",[1]Лист1!D334+[1]Лист1!D332)</f>
        <v/>
      </c>
      <c r="L333" s="7" t="str">
        <f>IF(C333="","",IF(ROUND(VLOOKUP($C333&amp;"система газоснабжения",[1]Лист1!$C$5:$H$9260,6,FALSE),2)&gt;K333,K333,ROUND(VLOOKUP($C333&amp;"система газоснабжения",[1]Лист1!$C$5:$H$9260,6,FALSE),2)))</f>
        <v/>
      </c>
      <c r="M333" s="7" t="str">
        <f t="shared" si="36"/>
        <v/>
      </c>
      <c r="N333" s="7" t="str">
        <f t="shared" si="37"/>
        <v/>
      </c>
      <c r="O333" s="7" t="str">
        <f t="shared" si="38"/>
        <v/>
      </c>
      <c r="P333" s="7" t="str">
        <f>IF(C333="","",ROUND(IF(K333=L333,0,IF(VLOOKUP($C333&amp;"система теплоснабжения",[1]Лист1!$C$5:$H$9260,6,FALSE)+L333&gt;K333,K333-L333,VLOOKUP($C333&amp;"система теплоснабжения",[1]Лист1!$C$5:$H$9260,6,FALSE))),2))</f>
        <v/>
      </c>
      <c r="Q333" s="8" t="str">
        <f t="shared" si="39"/>
        <v/>
      </c>
      <c r="R333" s="3" t="str">
        <f t="shared" si="40"/>
        <v/>
      </c>
      <c r="S333" s="14"/>
    </row>
    <row r="334" spans="1:19" ht="15.75">
      <c r="A334" s="3" t="str">
        <f t="shared" si="33"/>
        <v/>
      </c>
      <c r="B334" s="3" t="str">
        <f t="shared" ca="1" si="34"/>
        <v/>
      </c>
      <c r="C334" s="4" t="str">
        <f>IF(A334="","",IF((COUNTIF(A$18:A334,"Итог по дому")-$B$14)=0,"",INDEX([1]Лист1!$A$1:$AE$9260,[1]Лист1!B334,6)))</f>
        <v/>
      </c>
      <c r="D334" s="5" t="str">
        <f>IF(A334="","",INDEX([1]Лист1!$A$1:$AE$9260,B334,5))</f>
        <v/>
      </c>
      <c r="E334" s="3" t="str">
        <f>IF(A334="","",VLOOKUP($C334&amp;"лифтовое оборудование",[1]Лист1!$C$5:$H$9260,6,FALSE))</f>
        <v/>
      </c>
      <c r="F334" s="3" t="str">
        <f>IF(A334="","",VLOOKUP($C334&amp;"крыша",[1]Лист1!$C$5:$H$9260,6,FALSE))</f>
        <v/>
      </c>
      <c r="G334" s="3" t="str">
        <f>IF(A334="","",VLOOKUP($C334&amp;"фасад1",[1]Лист1!$C$5:$H$9260,6,FALSE))</f>
        <v/>
      </c>
      <c r="H334" s="3" t="str">
        <f>IF(A334="","",VLOOKUP($C334&amp;"подвал",[1]Лист1!$C$5:$H$9260,6,FALSE))</f>
        <v/>
      </c>
      <c r="I334" s="3" t="str">
        <f>IF(A334="","",VLOOKUP($C334&amp;"лифтовое оборудование1",[1]Лист1!$C$5:$H$9260,6,FALSE))</f>
        <v/>
      </c>
      <c r="J334" s="3" t="str">
        <f t="shared" si="35"/>
        <v/>
      </c>
      <c r="K334" s="6" t="str">
        <f>IF(C334="","",[1]Лист1!D335+[1]Лист1!D333)</f>
        <v/>
      </c>
      <c r="L334" s="7" t="str">
        <f>IF(C334="","",IF(ROUND(VLOOKUP($C334&amp;"система газоснабжения",[1]Лист1!$C$5:$H$9260,6,FALSE),2)&gt;K334,K334,ROUND(VLOOKUP($C334&amp;"система газоснабжения",[1]Лист1!$C$5:$H$9260,6,FALSE),2)))</f>
        <v/>
      </c>
      <c r="M334" s="7" t="str">
        <f t="shared" si="36"/>
        <v/>
      </c>
      <c r="N334" s="7" t="str">
        <f t="shared" si="37"/>
        <v/>
      </c>
      <c r="O334" s="7" t="str">
        <f t="shared" si="38"/>
        <v/>
      </c>
      <c r="P334" s="7" t="str">
        <f>IF(C334="","",ROUND(IF(K334=L334,0,IF(VLOOKUP($C334&amp;"система теплоснабжения",[1]Лист1!$C$5:$H$9260,6,FALSE)+L334&gt;K334,K334-L334,VLOOKUP($C334&amp;"система теплоснабжения",[1]Лист1!$C$5:$H$9260,6,FALSE))),2))</f>
        <v/>
      </c>
      <c r="Q334" s="8" t="str">
        <f t="shared" si="39"/>
        <v/>
      </c>
      <c r="R334" s="3" t="str">
        <f t="shared" si="40"/>
        <v/>
      </c>
      <c r="S334" s="14"/>
    </row>
    <row r="335" spans="1:19" ht="15.75">
      <c r="A335" s="3" t="str">
        <f t="shared" si="33"/>
        <v/>
      </c>
      <c r="B335" s="3" t="str">
        <f t="shared" ca="1" si="34"/>
        <v/>
      </c>
      <c r="C335" s="4" t="str">
        <f>IF(A335="","",IF((COUNTIF(A$18:A335,"Итог по дому")-$B$14)=0,"",INDEX([1]Лист1!$A$1:$AE$9260,[1]Лист1!B335,6)))</f>
        <v/>
      </c>
      <c r="D335" s="5" t="str">
        <f>IF(A335="","",INDEX([1]Лист1!$A$1:$AE$9260,B335,5))</f>
        <v/>
      </c>
      <c r="E335" s="3" t="str">
        <f>IF(A335="","",VLOOKUP($C335&amp;"лифтовое оборудование",[1]Лист1!$C$5:$H$9260,6,FALSE))</f>
        <v/>
      </c>
      <c r="F335" s="3" t="str">
        <f>IF(A335="","",VLOOKUP($C335&amp;"крыша",[1]Лист1!$C$5:$H$9260,6,FALSE))</f>
        <v/>
      </c>
      <c r="G335" s="3" t="str">
        <f>IF(A335="","",VLOOKUP($C335&amp;"фасад1",[1]Лист1!$C$5:$H$9260,6,FALSE))</f>
        <v/>
      </c>
      <c r="H335" s="3" t="str">
        <f>IF(A335="","",VLOOKUP($C335&amp;"подвал",[1]Лист1!$C$5:$H$9260,6,FALSE))</f>
        <v/>
      </c>
      <c r="I335" s="3" t="str">
        <f>IF(A335="","",VLOOKUP($C335&amp;"лифтовое оборудование1",[1]Лист1!$C$5:$H$9260,6,FALSE))</f>
        <v/>
      </c>
      <c r="J335" s="3" t="str">
        <f t="shared" si="35"/>
        <v/>
      </c>
      <c r="K335" s="6" t="str">
        <f>IF(C335="","",[1]Лист1!D336+[1]Лист1!D334)</f>
        <v/>
      </c>
      <c r="L335" s="7" t="str">
        <f>IF(C335="","",IF(ROUND(VLOOKUP($C335&amp;"система газоснабжения",[1]Лист1!$C$5:$H$9260,6,FALSE),2)&gt;K335,K335,ROUND(VLOOKUP($C335&amp;"система газоснабжения",[1]Лист1!$C$5:$H$9260,6,FALSE),2)))</f>
        <v/>
      </c>
      <c r="M335" s="7" t="str">
        <f t="shared" si="36"/>
        <v/>
      </c>
      <c r="N335" s="7" t="str">
        <f t="shared" si="37"/>
        <v/>
      </c>
      <c r="O335" s="7" t="str">
        <f t="shared" si="38"/>
        <v/>
      </c>
      <c r="P335" s="7" t="str">
        <f>IF(C335="","",ROUND(IF(K335=L335,0,IF(VLOOKUP($C335&amp;"система теплоснабжения",[1]Лист1!$C$5:$H$9260,6,FALSE)+L335&gt;K335,K335-L335,VLOOKUP($C335&amp;"система теплоснабжения",[1]Лист1!$C$5:$H$9260,6,FALSE))),2))</f>
        <v/>
      </c>
      <c r="Q335" s="8" t="str">
        <f t="shared" si="39"/>
        <v/>
      </c>
      <c r="R335" s="3" t="str">
        <f t="shared" si="40"/>
        <v/>
      </c>
      <c r="S335" s="14"/>
    </row>
    <row r="336" spans="1:19" ht="15.75">
      <c r="A336" s="3" t="str">
        <f t="shared" si="33"/>
        <v/>
      </c>
      <c r="B336" s="3" t="str">
        <f t="shared" ca="1" si="34"/>
        <v/>
      </c>
      <c r="C336" s="4" t="str">
        <f>IF(A336="","",IF((COUNTIF(A$18:A336,"Итог по дому")-$B$14)=0,"",INDEX([1]Лист1!$A$1:$AE$9260,[1]Лист1!B336,6)))</f>
        <v/>
      </c>
      <c r="D336" s="5" t="str">
        <f>IF(A336="","",INDEX([1]Лист1!$A$1:$AE$9260,B336,5))</f>
        <v/>
      </c>
      <c r="E336" s="3" t="str">
        <f>IF(A336="","",VLOOKUP($C336&amp;"лифтовое оборудование",[1]Лист1!$C$5:$H$9260,6,FALSE))</f>
        <v/>
      </c>
      <c r="F336" s="3" t="str">
        <f>IF(A336="","",VLOOKUP($C336&amp;"крыша",[1]Лист1!$C$5:$H$9260,6,FALSE))</f>
        <v/>
      </c>
      <c r="G336" s="3" t="str">
        <f>IF(A336="","",VLOOKUP($C336&amp;"фасад1",[1]Лист1!$C$5:$H$9260,6,FALSE))</f>
        <v/>
      </c>
      <c r="H336" s="3" t="str">
        <f>IF(A336="","",VLOOKUP($C336&amp;"подвал",[1]Лист1!$C$5:$H$9260,6,FALSE))</f>
        <v/>
      </c>
      <c r="I336" s="3" t="str">
        <f>IF(A336="","",VLOOKUP($C336&amp;"лифтовое оборудование1",[1]Лист1!$C$5:$H$9260,6,FALSE))</f>
        <v/>
      </c>
      <c r="J336" s="3" t="str">
        <f t="shared" si="35"/>
        <v/>
      </c>
      <c r="K336" s="6" t="str">
        <f>IF(C336="","",[1]Лист1!D337+[1]Лист1!D335)</f>
        <v/>
      </c>
      <c r="L336" s="7" t="str">
        <f>IF(C336="","",IF(ROUND(VLOOKUP($C336&amp;"система газоснабжения",[1]Лист1!$C$5:$H$9260,6,FALSE),2)&gt;K336,K336,ROUND(VLOOKUP($C336&amp;"система газоснабжения",[1]Лист1!$C$5:$H$9260,6,FALSE),2)))</f>
        <v/>
      </c>
      <c r="M336" s="7" t="str">
        <f t="shared" si="36"/>
        <v/>
      </c>
      <c r="N336" s="7" t="str">
        <f t="shared" si="37"/>
        <v/>
      </c>
      <c r="O336" s="7" t="str">
        <f t="shared" si="38"/>
        <v/>
      </c>
      <c r="P336" s="7" t="str">
        <f>IF(C336="","",ROUND(IF(K336=L336,0,IF(VLOOKUP($C336&amp;"система теплоснабжения",[1]Лист1!$C$5:$H$9260,6,FALSE)+L336&gt;K336,K336-L336,VLOOKUP($C336&amp;"система теплоснабжения",[1]Лист1!$C$5:$H$9260,6,FALSE))),2))</f>
        <v/>
      </c>
      <c r="Q336" s="8" t="str">
        <f t="shared" si="39"/>
        <v/>
      </c>
      <c r="R336" s="3" t="str">
        <f t="shared" si="40"/>
        <v/>
      </c>
      <c r="S336" s="14"/>
    </row>
    <row r="337" spans="1:19" ht="15.75">
      <c r="A337" s="3" t="str">
        <f t="shared" si="33"/>
        <v/>
      </c>
      <c r="B337" s="3" t="str">
        <f t="shared" ca="1" si="34"/>
        <v/>
      </c>
      <c r="C337" s="4" t="str">
        <f>IF(A337="","",IF((COUNTIF(A$18:A337,"Итог по дому")-$B$14)=0,"",INDEX([1]Лист1!$A$1:$AE$9260,[1]Лист1!B337,6)))</f>
        <v/>
      </c>
      <c r="D337" s="5" t="str">
        <f>IF(A337="","",INDEX([1]Лист1!$A$1:$AE$9260,B337,5))</f>
        <v/>
      </c>
      <c r="E337" s="3" t="str">
        <f>IF(A337="","",VLOOKUP($C337&amp;"лифтовое оборудование",[1]Лист1!$C$5:$H$9260,6,FALSE))</f>
        <v/>
      </c>
      <c r="F337" s="3" t="str">
        <f>IF(A337="","",VLOOKUP($C337&amp;"крыша",[1]Лист1!$C$5:$H$9260,6,FALSE))</f>
        <v/>
      </c>
      <c r="G337" s="3" t="str">
        <f>IF(A337="","",VLOOKUP($C337&amp;"фасад1",[1]Лист1!$C$5:$H$9260,6,FALSE))</f>
        <v/>
      </c>
      <c r="H337" s="3" t="str">
        <f>IF(A337="","",VLOOKUP($C337&amp;"подвал",[1]Лист1!$C$5:$H$9260,6,FALSE))</f>
        <v/>
      </c>
      <c r="I337" s="3" t="str">
        <f>IF(A337="","",VLOOKUP($C337&amp;"лифтовое оборудование1",[1]Лист1!$C$5:$H$9260,6,FALSE))</f>
        <v/>
      </c>
      <c r="J337" s="3" t="str">
        <f t="shared" si="35"/>
        <v/>
      </c>
      <c r="K337" s="6" t="str">
        <f>IF(C337="","",[1]Лист1!D338+[1]Лист1!D336)</f>
        <v/>
      </c>
      <c r="L337" s="7" t="str">
        <f>IF(C337="","",IF(ROUND(VLOOKUP($C337&amp;"система газоснабжения",[1]Лист1!$C$5:$H$9260,6,FALSE),2)&gt;K337,K337,ROUND(VLOOKUP($C337&amp;"система газоснабжения",[1]Лист1!$C$5:$H$9260,6,FALSE),2)))</f>
        <v/>
      </c>
      <c r="M337" s="7" t="str">
        <f t="shared" si="36"/>
        <v/>
      </c>
      <c r="N337" s="7" t="str">
        <f t="shared" si="37"/>
        <v/>
      </c>
      <c r="O337" s="7" t="str">
        <f t="shared" si="38"/>
        <v/>
      </c>
      <c r="P337" s="7" t="str">
        <f>IF(C337="","",ROUND(IF(K337=L337,0,IF(VLOOKUP($C337&amp;"система теплоснабжения",[1]Лист1!$C$5:$H$9260,6,FALSE)+L337&gt;K337,K337-L337,VLOOKUP($C337&amp;"система теплоснабжения",[1]Лист1!$C$5:$H$9260,6,FALSE))),2))</f>
        <v/>
      </c>
      <c r="Q337" s="8" t="str">
        <f t="shared" si="39"/>
        <v/>
      </c>
      <c r="R337" s="3" t="str">
        <f t="shared" si="40"/>
        <v/>
      </c>
      <c r="S337" s="14"/>
    </row>
    <row r="338" spans="1:19" ht="15.75">
      <c r="A338" s="3" t="str">
        <f t="shared" si="33"/>
        <v/>
      </c>
      <c r="B338" s="3" t="str">
        <f t="shared" ca="1" si="34"/>
        <v/>
      </c>
      <c r="C338" s="4" t="str">
        <f>IF(A338="","",IF((COUNTIF(A$18:A338,"Итог по дому")-$B$14)=0,"",INDEX([1]Лист1!$A$1:$AE$9260,[1]Лист1!B338,6)))</f>
        <v/>
      </c>
      <c r="D338" s="5" t="str">
        <f>IF(A338="","",INDEX([1]Лист1!$A$1:$AE$9260,B338,5))</f>
        <v/>
      </c>
      <c r="E338" s="3" t="str">
        <f>IF(A338="","",VLOOKUP($C338&amp;"лифтовое оборудование",[1]Лист1!$C$5:$H$9260,6,FALSE))</f>
        <v/>
      </c>
      <c r="F338" s="3" t="str">
        <f>IF(A338="","",VLOOKUP($C338&amp;"крыша",[1]Лист1!$C$5:$H$9260,6,FALSE))</f>
        <v/>
      </c>
      <c r="G338" s="3" t="str">
        <f>IF(A338="","",VLOOKUP($C338&amp;"фасад1",[1]Лист1!$C$5:$H$9260,6,FALSE))</f>
        <v/>
      </c>
      <c r="H338" s="3" t="str">
        <f>IF(A338="","",VLOOKUP($C338&amp;"подвал",[1]Лист1!$C$5:$H$9260,6,FALSE))</f>
        <v/>
      </c>
      <c r="I338" s="3" t="str">
        <f>IF(A338="","",VLOOKUP($C338&amp;"лифтовое оборудование1",[1]Лист1!$C$5:$H$9260,6,FALSE))</f>
        <v/>
      </c>
      <c r="J338" s="3" t="str">
        <f t="shared" si="35"/>
        <v/>
      </c>
      <c r="K338" s="6" t="str">
        <f>IF(C338="","",[1]Лист1!D339+[1]Лист1!D337)</f>
        <v/>
      </c>
      <c r="L338" s="7" t="str">
        <f>IF(C338="","",IF(ROUND(VLOOKUP($C338&amp;"система газоснабжения",[1]Лист1!$C$5:$H$9260,6,FALSE),2)&gt;K338,K338,ROUND(VLOOKUP($C338&amp;"система газоснабжения",[1]Лист1!$C$5:$H$9260,6,FALSE),2)))</f>
        <v/>
      </c>
      <c r="M338" s="7" t="str">
        <f t="shared" si="36"/>
        <v/>
      </c>
      <c r="N338" s="7" t="str">
        <f t="shared" si="37"/>
        <v/>
      </c>
      <c r="O338" s="7" t="str">
        <f t="shared" si="38"/>
        <v/>
      </c>
      <c r="P338" s="7" t="str">
        <f>IF(C338="","",ROUND(IF(K338=L338,0,IF(VLOOKUP($C338&amp;"система теплоснабжения",[1]Лист1!$C$5:$H$9260,6,FALSE)+L338&gt;K338,K338-L338,VLOOKUP($C338&amp;"система теплоснабжения",[1]Лист1!$C$5:$H$9260,6,FALSE))),2))</f>
        <v/>
      </c>
      <c r="Q338" s="8" t="str">
        <f t="shared" si="39"/>
        <v/>
      </c>
      <c r="R338" s="3" t="str">
        <f t="shared" si="40"/>
        <v/>
      </c>
      <c r="S338" s="14"/>
    </row>
    <row r="339" spans="1:19" ht="15.75">
      <c r="A339" s="3" t="str">
        <f t="shared" ref="A339:A402" si="41">IF(A338="","",IF(A338-$B$14=0,"",A338+1))</f>
        <v/>
      </c>
      <c r="B339" s="3" t="str">
        <f t="shared" ref="B339:B402" ca="1" si="42">IF(A339="","",MIN(INDIRECT("отчет!Ai"&amp;B338+1&amp;":Ai$10000")))</f>
        <v/>
      </c>
      <c r="C339" s="4" t="str">
        <f>IF(A339="","",IF((COUNTIF(A$18:A339,"Итог по дому")-$B$14)=0,"",INDEX([1]Лист1!$A$1:$AE$9260,[1]Лист1!B339,6)))</f>
        <v/>
      </c>
      <c r="D339" s="5" t="str">
        <f>IF(A339="","",INDEX([1]Лист1!$A$1:$AE$9260,B339,5))</f>
        <v/>
      </c>
      <c r="E339" s="3" t="str">
        <f>IF(A339="","",VLOOKUP($C339&amp;"лифтовое оборудование",[1]Лист1!$C$5:$H$9260,6,FALSE))</f>
        <v/>
      </c>
      <c r="F339" s="3" t="str">
        <f>IF(A339="","",VLOOKUP($C339&amp;"крыша",[1]Лист1!$C$5:$H$9260,6,FALSE))</f>
        <v/>
      </c>
      <c r="G339" s="3" t="str">
        <f>IF(A339="","",VLOOKUP($C339&amp;"фасад1",[1]Лист1!$C$5:$H$9260,6,FALSE))</f>
        <v/>
      </c>
      <c r="H339" s="3" t="str">
        <f>IF(A339="","",VLOOKUP($C339&amp;"подвал",[1]Лист1!$C$5:$H$9260,6,FALSE))</f>
        <v/>
      </c>
      <c r="I339" s="3" t="str">
        <f>IF(A339="","",VLOOKUP($C339&amp;"лифтовое оборудование1",[1]Лист1!$C$5:$H$9260,6,FALSE))</f>
        <v/>
      </c>
      <c r="J339" s="3" t="str">
        <f t="shared" si="35"/>
        <v/>
      </c>
      <c r="K339" s="6" t="str">
        <f>IF(C339="","",[1]Лист1!D340+[1]Лист1!D338)</f>
        <v/>
      </c>
      <c r="L339" s="7" t="str">
        <f>IF(C339="","",IF(ROUND(VLOOKUP($C339&amp;"система газоснабжения",[1]Лист1!$C$5:$H$9260,6,FALSE),2)&gt;K339,K339,ROUND(VLOOKUP($C339&amp;"система газоснабжения",[1]Лист1!$C$5:$H$9260,6,FALSE),2)))</f>
        <v/>
      </c>
      <c r="M339" s="7" t="str">
        <f t="shared" si="36"/>
        <v/>
      </c>
      <c r="N339" s="7" t="str">
        <f t="shared" si="37"/>
        <v/>
      </c>
      <c r="O339" s="7" t="str">
        <f t="shared" si="38"/>
        <v/>
      </c>
      <c r="P339" s="7" t="str">
        <f>IF(C339="","",ROUND(IF(K339=L339,0,IF(VLOOKUP($C339&amp;"система теплоснабжения",[1]Лист1!$C$5:$H$9260,6,FALSE)+L339&gt;K339,K339-L339,VLOOKUP($C339&amp;"система теплоснабжения",[1]Лист1!$C$5:$H$9260,6,FALSE))),2))</f>
        <v/>
      </c>
      <c r="Q339" s="8" t="str">
        <f t="shared" si="39"/>
        <v/>
      </c>
      <c r="R339" s="3" t="str">
        <f t="shared" si="40"/>
        <v/>
      </c>
      <c r="S339" s="14"/>
    </row>
    <row r="340" spans="1:19" ht="15.75">
      <c r="A340" s="3" t="str">
        <f t="shared" si="41"/>
        <v/>
      </c>
      <c r="B340" s="3" t="str">
        <f t="shared" ca="1" si="42"/>
        <v/>
      </c>
      <c r="C340" s="4" t="str">
        <f>IF(A340="","",IF((COUNTIF(A$18:A340,"Итог по дому")-$B$14)=0,"",INDEX([1]Лист1!$A$1:$AE$9260,[1]Лист1!B340,6)))</f>
        <v/>
      </c>
      <c r="D340" s="5" t="str">
        <f>IF(A340="","",INDEX([1]Лист1!$A$1:$AE$9260,B340,5))</f>
        <v/>
      </c>
      <c r="E340" s="3" t="str">
        <f>IF(A340="","",VLOOKUP($C340&amp;"лифтовое оборудование",[1]Лист1!$C$5:$H$9260,6,FALSE))</f>
        <v/>
      </c>
      <c r="F340" s="3" t="str">
        <f>IF(A340="","",VLOOKUP($C340&amp;"крыша",[1]Лист1!$C$5:$H$9260,6,FALSE))</f>
        <v/>
      </c>
      <c r="G340" s="3" t="str">
        <f>IF(A340="","",VLOOKUP($C340&amp;"фасад1",[1]Лист1!$C$5:$H$9260,6,FALSE))</f>
        <v/>
      </c>
      <c r="H340" s="3" t="str">
        <f>IF(A340="","",VLOOKUP($C340&amp;"подвал",[1]Лист1!$C$5:$H$9260,6,FALSE))</f>
        <v/>
      </c>
      <c r="I340" s="3" t="str">
        <f>IF(A340="","",VLOOKUP($C340&amp;"лифтовое оборудование1",[1]Лист1!$C$5:$H$9260,6,FALSE))</f>
        <v/>
      </c>
      <c r="J340" s="3" t="str">
        <f t="shared" ref="J340:J403" si="43">IF(A340="","",IF(A340&gt;0,"РО",""))</f>
        <v/>
      </c>
      <c r="K340" s="6" t="str">
        <f>IF(C340="","",[1]Лист1!D341+[1]Лист1!D339)</f>
        <v/>
      </c>
      <c r="L340" s="7" t="str">
        <f>IF(C340="","",IF(ROUND(VLOOKUP($C340&amp;"система газоснабжения",[1]Лист1!$C$5:$H$9260,6,FALSE),2)&gt;K340,K340,ROUND(VLOOKUP($C340&amp;"система газоснабжения",[1]Лист1!$C$5:$H$9260,6,FALSE),2)))</f>
        <v/>
      </c>
      <c r="M340" s="7" t="str">
        <f t="shared" ref="M340:M403" si="44">IF(C340="","",0)</f>
        <v/>
      </c>
      <c r="N340" s="7" t="str">
        <f t="shared" ref="N340:N403" si="45">IF(C340="","",0)</f>
        <v/>
      </c>
      <c r="O340" s="7" t="str">
        <f t="shared" ref="O340:O403" si="46">IF(C340="","",0)</f>
        <v/>
      </c>
      <c r="P340" s="7" t="str">
        <f>IF(C340="","",ROUND(IF(K340=L340,0,IF(VLOOKUP($C340&amp;"система теплоснабжения",[1]Лист1!$C$5:$H$9260,6,FALSE)+L340&gt;K340,K340-L340,VLOOKUP($C340&amp;"система теплоснабжения",[1]Лист1!$C$5:$H$9260,6,FALSE))),2))</f>
        <v/>
      </c>
      <c r="Q340" s="8" t="str">
        <f t="shared" ref="Q340:Q403" si="47">IF(C340="","",IF(C340="","",K340-L340-P340))</f>
        <v/>
      </c>
      <c r="R340" s="3" t="str">
        <f t="shared" ref="R340:R403" si="48">IF(C340="","","II.2023")</f>
        <v/>
      </c>
      <c r="S340" s="14"/>
    </row>
    <row r="341" spans="1:19" ht="15.75">
      <c r="A341" s="3" t="str">
        <f t="shared" si="41"/>
        <v/>
      </c>
      <c r="B341" s="3" t="str">
        <f t="shared" ca="1" si="42"/>
        <v/>
      </c>
      <c r="C341" s="4" t="str">
        <f>IF(A341="","",IF((COUNTIF(A$18:A341,"Итог по дому")-$B$14)=0,"",INDEX([1]Лист1!$A$1:$AE$9260,[1]Лист1!B341,6)))</f>
        <v/>
      </c>
      <c r="D341" s="5" t="str">
        <f>IF(A341="","",INDEX([1]Лист1!$A$1:$AE$9260,B341,5))</f>
        <v/>
      </c>
      <c r="E341" s="3" t="str">
        <f>IF(A341="","",VLOOKUP($C341&amp;"лифтовое оборудование",[1]Лист1!$C$5:$H$9260,6,FALSE))</f>
        <v/>
      </c>
      <c r="F341" s="3" t="str">
        <f>IF(A341="","",VLOOKUP($C341&amp;"крыша",[1]Лист1!$C$5:$H$9260,6,FALSE))</f>
        <v/>
      </c>
      <c r="G341" s="3" t="str">
        <f>IF(A341="","",VLOOKUP($C341&amp;"фасад1",[1]Лист1!$C$5:$H$9260,6,FALSE))</f>
        <v/>
      </c>
      <c r="H341" s="3" t="str">
        <f>IF(A341="","",VLOOKUP($C341&amp;"подвал",[1]Лист1!$C$5:$H$9260,6,FALSE))</f>
        <v/>
      </c>
      <c r="I341" s="3" t="str">
        <f>IF(A341="","",VLOOKUP($C341&amp;"лифтовое оборудование1",[1]Лист1!$C$5:$H$9260,6,FALSE))</f>
        <v/>
      </c>
      <c r="J341" s="3" t="str">
        <f t="shared" si="43"/>
        <v/>
      </c>
      <c r="K341" s="6" t="str">
        <f>IF(C341="","",[1]Лист1!D342+[1]Лист1!D340)</f>
        <v/>
      </c>
      <c r="L341" s="7" t="str">
        <f>IF(C341="","",IF(ROUND(VLOOKUP($C341&amp;"система газоснабжения",[1]Лист1!$C$5:$H$9260,6,FALSE),2)&gt;K341,K341,ROUND(VLOOKUP($C341&amp;"система газоснабжения",[1]Лист1!$C$5:$H$9260,6,FALSE),2)))</f>
        <v/>
      </c>
      <c r="M341" s="7" t="str">
        <f t="shared" si="44"/>
        <v/>
      </c>
      <c r="N341" s="7" t="str">
        <f t="shared" si="45"/>
        <v/>
      </c>
      <c r="O341" s="7" t="str">
        <f t="shared" si="46"/>
        <v/>
      </c>
      <c r="P341" s="7" t="str">
        <f>IF(C341="","",ROUND(IF(K341=L341,0,IF(VLOOKUP($C341&amp;"система теплоснабжения",[1]Лист1!$C$5:$H$9260,6,FALSE)+L341&gt;K341,K341-L341,VLOOKUP($C341&amp;"система теплоснабжения",[1]Лист1!$C$5:$H$9260,6,FALSE))),2))</f>
        <v/>
      </c>
      <c r="Q341" s="8" t="str">
        <f t="shared" si="47"/>
        <v/>
      </c>
      <c r="R341" s="3" t="str">
        <f t="shared" si="48"/>
        <v/>
      </c>
      <c r="S341" s="14"/>
    </row>
    <row r="342" spans="1:19" ht="15.75">
      <c r="A342" s="3" t="str">
        <f t="shared" si="41"/>
        <v/>
      </c>
      <c r="B342" s="3" t="str">
        <f t="shared" ca="1" si="42"/>
        <v/>
      </c>
      <c r="C342" s="4" t="str">
        <f>IF(A342="","",IF((COUNTIF(A$18:A342,"Итог по дому")-$B$14)=0,"",INDEX([1]Лист1!$A$1:$AE$9260,[1]Лист1!B342,6)))</f>
        <v/>
      </c>
      <c r="D342" s="5" t="str">
        <f>IF(A342="","",INDEX([1]Лист1!$A$1:$AE$9260,B342,5))</f>
        <v/>
      </c>
      <c r="E342" s="3" t="str">
        <f>IF(A342="","",VLOOKUP($C342&amp;"лифтовое оборудование",[1]Лист1!$C$5:$H$9260,6,FALSE))</f>
        <v/>
      </c>
      <c r="F342" s="3" t="str">
        <f>IF(A342="","",VLOOKUP($C342&amp;"крыша",[1]Лист1!$C$5:$H$9260,6,FALSE))</f>
        <v/>
      </c>
      <c r="G342" s="3" t="str">
        <f>IF(A342="","",VLOOKUP($C342&amp;"фасад1",[1]Лист1!$C$5:$H$9260,6,FALSE))</f>
        <v/>
      </c>
      <c r="H342" s="3" t="str">
        <f>IF(A342="","",VLOOKUP($C342&amp;"подвал",[1]Лист1!$C$5:$H$9260,6,FALSE))</f>
        <v/>
      </c>
      <c r="I342" s="3" t="str">
        <f>IF(A342="","",VLOOKUP($C342&amp;"лифтовое оборудование1",[1]Лист1!$C$5:$H$9260,6,FALSE))</f>
        <v/>
      </c>
      <c r="J342" s="3" t="str">
        <f t="shared" si="43"/>
        <v/>
      </c>
      <c r="K342" s="6" t="str">
        <f>IF(C342="","",[1]Лист1!D343+[1]Лист1!D341)</f>
        <v/>
      </c>
      <c r="L342" s="7" t="str">
        <f>IF(C342="","",IF(ROUND(VLOOKUP($C342&amp;"система газоснабжения",[1]Лист1!$C$5:$H$9260,6,FALSE),2)&gt;K342,K342,ROUND(VLOOKUP($C342&amp;"система газоснабжения",[1]Лист1!$C$5:$H$9260,6,FALSE),2)))</f>
        <v/>
      </c>
      <c r="M342" s="7" t="str">
        <f t="shared" si="44"/>
        <v/>
      </c>
      <c r="N342" s="7" t="str">
        <f t="shared" si="45"/>
        <v/>
      </c>
      <c r="O342" s="7" t="str">
        <f t="shared" si="46"/>
        <v/>
      </c>
      <c r="P342" s="7" t="str">
        <f>IF(C342="","",ROUND(IF(K342=L342,0,IF(VLOOKUP($C342&amp;"система теплоснабжения",[1]Лист1!$C$5:$H$9260,6,FALSE)+L342&gt;K342,K342-L342,VLOOKUP($C342&amp;"система теплоснабжения",[1]Лист1!$C$5:$H$9260,6,FALSE))),2))</f>
        <v/>
      </c>
      <c r="Q342" s="8" t="str">
        <f t="shared" si="47"/>
        <v/>
      </c>
      <c r="R342" s="3" t="str">
        <f t="shared" si="48"/>
        <v/>
      </c>
      <c r="S342" s="14"/>
    </row>
    <row r="343" spans="1:19" ht="15.75">
      <c r="A343" s="3" t="str">
        <f t="shared" si="41"/>
        <v/>
      </c>
      <c r="B343" s="3" t="str">
        <f t="shared" ca="1" si="42"/>
        <v/>
      </c>
      <c r="C343" s="4" t="str">
        <f>IF(A343="","",IF((COUNTIF(A$18:A343,"Итог по дому")-$B$14)=0,"",INDEX([1]Лист1!$A$1:$AE$9260,[1]Лист1!B343,6)))</f>
        <v/>
      </c>
      <c r="D343" s="5" t="str">
        <f>IF(A343="","",INDEX([1]Лист1!$A$1:$AE$9260,B343,5))</f>
        <v/>
      </c>
      <c r="E343" s="3" t="str">
        <f>IF(A343="","",VLOOKUP($C343&amp;"лифтовое оборудование",[1]Лист1!$C$5:$H$9260,6,FALSE))</f>
        <v/>
      </c>
      <c r="F343" s="3" t="str">
        <f>IF(A343="","",VLOOKUP($C343&amp;"крыша",[1]Лист1!$C$5:$H$9260,6,FALSE))</f>
        <v/>
      </c>
      <c r="G343" s="3" t="str">
        <f>IF(A343="","",VLOOKUP($C343&amp;"фасад1",[1]Лист1!$C$5:$H$9260,6,FALSE))</f>
        <v/>
      </c>
      <c r="H343" s="3" t="str">
        <f>IF(A343="","",VLOOKUP($C343&amp;"подвал",[1]Лист1!$C$5:$H$9260,6,FALSE))</f>
        <v/>
      </c>
      <c r="I343" s="3" t="str">
        <f>IF(A343="","",VLOOKUP($C343&amp;"лифтовое оборудование1",[1]Лист1!$C$5:$H$9260,6,FALSE))</f>
        <v/>
      </c>
      <c r="J343" s="3" t="str">
        <f t="shared" si="43"/>
        <v/>
      </c>
      <c r="K343" s="6" t="str">
        <f>IF(C343="","",[1]Лист1!D344+[1]Лист1!D342)</f>
        <v/>
      </c>
      <c r="L343" s="7" t="str">
        <f>IF(C343="","",IF(ROUND(VLOOKUP($C343&amp;"система газоснабжения",[1]Лист1!$C$5:$H$9260,6,FALSE),2)&gt;K343,K343,ROUND(VLOOKUP($C343&amp;"система газоснабжения",[1]Лист1!$C$5:$H$9260,6,FALSE),2)))</f>
        <v/>
      </c>
      <c r="M343" s="7" t="str">
        <f t="shared" si="44"/>
        <v/>
      </c>
      <c r="N343" s="7" t="str">
        <f t="shared" si="45"/>
        <v/>
      </c>
      <c r="O343" s="7" t="str">
        <f t="shared" si="46"/>
        <v/>
      </c>
      <c r="P343" s="7" t="str">
        <f>IF(C343="","",ROUND(IF(K343=L343,0,IF(VLOOKUP($C343&amp;"система теплоснабжения",[1]Лист1!$C$5:$H$9260,6,FALSE)+L343&gt;K343,K343-L343,VLOOKUP($C343&amp;"система теплоснабжения",[1]Лист1!$C$5:$H$9260,6,FALSE))),2))</f>
        <v/>
      </c>
      <c r="Q343" s="8" t="str">
        <f t="shared" si="47"/>
        <v/>
      </c>
      <c r="R343" s="3" t="str">
        <f t="shared" si="48"/>
        <v/>
      </c>
      <c r="S343" s="14"/>
    </row>
    <row r="344" spans="1:19" ht="15.75">
      <c r="A344" s="3" t="str">
        <f t="shared" si="41"/>
        <v/>
      </c>
      <c r="B344" s="3" t="str">
        <f t="shared" ca="1" si="42"/>
        <v/>
      </c>
      <c r="C344" s="4" t="str">
        <f>IF(A344="","",IF((COUNTIF(A$18:A344,"Итог по дому")-$B$14)=0,"",INDEX([1]Лист1!$A$1:$AE$9260,[1]Лист1!B344,6)))</f>
        <v/>
      </c>
      <c r="D344" s="5" t="str">
        <f>IF(A344="","",INDEX([1]Лист1!$A$1:$AE$9260,B344,5))</f>
        <v/>
      </c>
      <c r="E344" s="3" t="str">
        <f>IF(A344="","",VLOOKUP($C344&amp;"лифтовое оборудование",[1]Лист1!$C$5:$H$9260,6,FALSE))</f>
        <v/>
      </c>
      <c r="F344" s="3" t="str">
        <f>IF(A344="","",VLOOKUP($C344&amp;"крыша",[1]Лист1!$C$5:$H$9260,6,FALSE))</f>
        <v/>
      </c>
      <c r="G344" s="3" t="str">
        <f>IF(A344="","",VLOOKUP($C344&amp;"фасад1",[1]Лист1!$C$5:$H$9260,6,FALSE))</f>
        <v/>
      </c>
      <c r="H344" s="3" t="str">
        <f>IF(A344="","",VLOOKUP($C344&amp;"подвал",[1]Лист1!$C$5:$H$9260,6,FALSE))</f>
        <v/>
      </c>
      <c r="I344" s="3" t="str">
        <f>IF(A344="","",VLOOKUP($C344&amp;"лифтовое оборудование1",[1]Лист1!$C$5:$H$9260,6,FALSE))</f>
        <v/>
      </c>
      <c r="J344" s="3" t="str">
        <f t="shared" si="43"/>
        <v/>
      </c>
      <c r="K344" s="6" t="str">
        <f>IF(C344="","",[1]Лист1!D345+[1]Лист1!D343)</f>
        <v/>
      </c>
      <c r="L344" s="7" t="str">
        <f>IF(C344="","",IF(ROUND(VLOOKUP($C344&amp;"система газоснабжения",[1]Лист1!$C$5:$H$9260,6,FALSE),2)&gt;K344,K344,ROUND(VLOOKUP($C344&amp;"система газоснабжения",[1]Лист1!$C$5:$H$9260,6,FALSE),2)))</f>
        <v/>
      </c>
      <c r="M344" s="7" t="str">
        <f t="shared" si="44"/>
        <v/>
      </c>
      <c r="N344" s="7" t="str">
        <f t="shared" si="45"/>
        <v/>
      </c>
      <c r="O344" s="7" t="str">
        <f t="shared" si="46"/>
        <v/>
      </c>
      <c r="P344" s="7" t="str">
        <f>IF(C344="","",ROUND(IF(K344=L344,0,IF(VLOOKUP($C344&amp;"система теплоснабжения",[1]Лист1!$C$5:$H$9260,6,FALSE)+L344&gt;K344,K344-L344,VLOOKUP($C344&amp;"система теплоснабжения",[1]Лист1!$C$5:$H$9260,6,FALSE))),2))</f>
        <v/>
      </c>
      <c r="Q344" s="8" t="str">
        <f t="shared" si="47"/>
        <v/>
      </c>
      <c r="R344" s="3" t="str">
        <f t="shared" si="48"/>
        <v/>
      </c>
      <c r="S344" s="14"/>
    </row>
    <row r="345" spans="1:19" ht="15.75">
      <c r="A345" s="3" t="str">
        <f t="shared" si="41"/>
        <v/>
      </c>
      <c r="B345" s="3" t="str">
        <f t="shared" ca="1" si="42"/>
        <v/>
      </c>
      <c r="C345" s="4" t="str">
        <f>IF(A345="","",IF((COUNTIF(A$18:A345,"Итог по дому")-$B$14)=0,"",INDEX([1]Лист1!$A$1:$AE$9260,[1]Лист1!B345,6)))</f>
        <v/>
      </c>
      <c r="D345" s="5" t="str">
        <f>IF(A345="","",INDEX([1]Лист1!$A$1:$AE$9260,B345,5))</f>
        <v/>
      </c>
      <c r="E345" s="3" t="str">
        <f>IF(A345="","",VLOOKUP($C345&amp;"лифтовое оборудование",[1]Лист1!$C$5:$H$9260,6,FALSE))</f>
        <v/>
      </c>
      <c r="F345" s="3" t="str">
        <f>IF(A345="","",VLOOKUP($C345&amp;"крыша",[1]Лист1!$C$5:$H$9260,6,FALSE))</f>
        <v/>
      </c>
      <c r="G345" s="3" t="str">
        <f>IF(A345="","",VLOOKUP($C345&amp;"фасад1",[1]Лист1!$C$5:$H$9260,6,FALSE))</f>
        <v/>
      </c>
      <c r="H345" s="3" t="str">
        <f>IF(A345="","",VLOOKUP($C345&amp;"подвал",[1]Лист1!$C$5:$H$9260,6,FALSE))</f>
        <v/>
      </c>
      <c r="I345" s="3" t="str">
        <f>IF(A345="","",VLOOKUP($C345&amp;"лифтовое оборудование1",[1]Лист1!$C$5:$H$9260,6,FALSE))</f>
        <v/>
      </c>
      <c r="J345" s="3" t="str">
        <f t="shared" si="43"/>
        <v/>
      </c>
      <c r="K345" s="6" t="str">
        <f>IF(C345="","",[1]Лист1!D346+[1]Лист1!D344)</f>
        <v/>
      </c>
      <c r="L345" s="7" t="str">
        <f>IF(C345="","",IF(ROUND(VLOOKUP($C345&amp;"система газоснабжения",[1]Лист1!$C$5:$H$9260,6,FALSE),2)&gt;K345,K345,ROUND(VLOOKUP($C345&amp;"система газоснабжения",[1]Лист1!$C$5:$H$9260,6,FALSE),2)))</f>
        <v/>
      </c>
      <c r="M345" s="7" t="str">
        <f t="shared" si="44"/>
        <v/>
      </c>
      <c r="N345" s="7" t="str">
        <f t="shared" si="45"/>
        <v/>
      </c>
      <c r="O345" s="7" t="str">
        <f t="shared" si="46"/>
        <v/>
      </c>
      <c r="P345" s="7" t="str">
        <f>IF(C345="","",ROUND(IF(K345=L345,0,IF(VLOOKUP($C345&amp;"система теплоснабжения",[1]Лист1!$C$5:$H$9260,6,FALSE)+L345&gt;K345,K345-L345,VLOOKUP($C345&amp;"система теплоснабжения",[1]Лист1!$C$5:$H$9260,6,FALSE))),2))</f>
        <v/>
      </c>
      <c r="Q345" s="8" t="str">
        <f t="shared" si="47"/>
        <v/>
      </c>
      <c r="R345" s="3" t="str">
        <f t="shared" si="48"/>
        <v/>
      </c>
      <c r="S345" s="14"/>
    </row>
    <row r="346" spans="1:19" ht="15.75">
      <c r="A346" s="3" t="str">
        <f t="shared" si="41"/>
        <v/>
      </c>
      <c r="B346" s="3" t="str">
        <f t="shared" ca="1" si="42"/>
        <v/>
      </c>
      <c r="C346" s="4" t="str">
        <f>IF(A346="","",IF((COUNTIF(A$18:A346,"Итог по дому")-$B$14)=0,"",INDEX([1]Лист1!$A$1:$AE$9260,[1]Лист1!B346,6)))</f>
        <v/>
      </c>
      <c r="D346" s="5" t="str">
        <f>IF(A346="","",INDEX([1]Лист1!$A$1:$AE$9260,B346,5))</f>
        <v/>
      </c>
      <c r="E346" s="3" t="str">
        <f>IF(A346="","",VLOOKUP($C346&amp;"лифтовое оборудование",[1]Лист1!$C$5:$H$9260,6,FALSE))</f>
        <v/>
      </c>
      <c r="F346" s="3" t="str">
        <f>IF(A346="","",VLOOKUP($C346&amp;"крыша",[1]Лист1!$C$5:$H$9260,6,FALSE))</f>
        <v/>
      </c>
      <c r="G346" s="3" t="str">
        <f>IF(A346="","",VLOOKUP($C346&amp;"фасад1",[1]Лист1!$C$5:$H$9260,6,FALSE))</f>
        <v/>
      </c>
      <c r="H346" s="3" t="str">
        <f>IF(A346="","",VLOOKUP($C346&amp;"подвал",[1]Лист1!$C$5:$H$9260,6,FALSE))</f>
        <v/>
      </c>
      <c r="I346" s="3" t="str">
        <f>IF(A346="","",VLOOKUP($C346&amp;"лифтовое оборудование1",[1]Лист1!$C$5:$H$9260,6,FALSE))</f>
        <v/>
      </c>
      <c r="J346" s="3" t="str">
        <f t="shared" si="43"/>
        <v/>
      </c>
      <c r="K346" s="6" t="str">
        <f>IF(C346="","",[1]Лист1!D347+[1]Лист1!D345)</f>
        <v/>
      </c>
      <c r="L346" s="7" t="str">
        <f>IF(C346="","",IF(ROUND(VLOOKUP($C346&amp;"система газоснабжения",[1]Лист1!$C$5:$H$9260,6,FALSE),2)&gt;K346,K346,ROUND(VLOOKUP($C346&amp;"система газоснабжения",[1]Лист1!$C$5:$H$9260,6,FALSE),2)))</f>
        <v/>
      </c>
      <c r="M346" s="7" t="str">
        <f t="shared" si="44"/>
        <v/>
      </c>
      <c r="N346" s="7" t="str">
        <f t="shared" si="45"/>
        <v/>
      </c>
      <c r="O346" s="7" t="str">
        <f t="shared" si="46"/>
        <v/>
      </c>
      <c r="P346" s="7" t="str">
        <f>IF(C346="","",ROUND(IF(K346=L346,0,IF(VLOOKUP($C346&amp;"система теплоснабжения",[1]Лист1!$C$5:$H$9260,6,FALSE)+L346&gt;K346,K346-L346,VLOOKUP($C346&amp;"система теплоснабжения",[1]Лист1!$C$5:$H$9260,6,FALSE))),2))</f>
        <v/>
      </c>
      <c r="Q346" s="8" t="str">
        <f t="shared" si="47"/>
        <v/>
      </c>
      <c r="R346" s="3" t="str">
        <f t="shared" si="48"/>
        <v/>
      </c>
      <c r="S346" s="14"/>
    </row>
    <row r="347" spans="1:19" ht="15.75">
      <c r="A347" s="3" t="str">
        <f t="shared" si="41"/>
        <v/>
      </c>
      <c r="B347" s="3" t="str">
        <f t="shared" ca="1" si="42"/>
        <v/>
      </c>
      <c r="C347" s="4" t="str">
        <f>IF(A347="","",IF((COUNTIF(A$18:A347,"Итог по дому")-$B$14)=0,"",INDEX([1]Лист1!$A$1:$AE$9260,[1]Лист1!B347,6)))</f>
        <v/>
      </c>
      <c r="D347" s="5" t="str">
        <f>IF(A347="","",INDEX([1]Лист1!$A$1:$AE$9260,B347,5))</f>
        <v/>
      </c>
      <c r="E347" s="3" t="str">
        <f>IF(A347="","",VLOOKUP($C347&amp;"лифтовое оборудование",[1]Лист1!$C$5:$H$9260,6,FALSE))</f>
        <v/>
      </c>
      <c r="F347" s="3" t="str">
        <f>IF(A347="","",VLOOKUP($C347&amp;"крыша",[1]Лист1!$C$5:$H$9260,6,FALSE))</f>
        <v/>
      </c>
      <c r="G347" s="3" t="str">
        <f>IF(A347="","",VLOOKUP($C347&amp;"фасад1",[1]Лист1!$C$5:$H$9260,6,FALSE))</f>
        <v/>
      </c>
      <c r="H347" s="3" t="str">
        <f>IF(A347="","",VLOOKUP($C347&amp;"подвал",[1]Лист1!$C$5:$H$9260,6,FALSE))</f>
        <v/>
      </c>
      <c r="I347" s="3" t="str">
        <f>IF(A347="","",VLOOKUP($C347&amp;"лифтовое оборудование1",[1]Лист1!$C$5:$H$9260,6,FALSE))</f>
        <v/>
      </c>
      <c r="J347" s="3" t="str">
        <f t="shared" si="43"/>
        <v/>
      </c>
      <c r="K347" s="6" t="str">
        <f>IF(C347="","",[1]Лист1!D348+[1]Лист1!D346)</f>
        <v/>
      </c>
      <c r="L347" s="7" t="str">
        <f>IF(C347="","",IF(ROUND(VLOOKUP($C347&amp;"система газоснабжения",[1]Лист1!$C$5:$H$9260,6,FALSE),2)&gt;K347,K347,ROUND(VLOOKUP($C347&amp;"система газоснабжения",[1]Лист1!$C$5:$H$9260,6,FALSE),2)))</f>
        <v/>
      </c>
      <c r="M347" s="7" t="str">
        <f t="shared" si="44"/>
        <v/>
      </c>
      <c r="N347" s="7" t="str">
        <f t="shared" si="45"/>
        <v/>
      </c>
      <c r="O347" s="7" t="str">
        <f t="shared" si="46"/>
        <v/>
      </c>
      <c r="P347" s="7" t="str">
        <f>IF(C347="","",ROUND(IF(K347=L347,0,IF(VLOOKUP($C347&amp;"система теплоснабжения",[1]Лист1!$C$5:$H$9260,6,FALSE)+L347&gt;K347,K347-L347,VLOOKUP($C347&amp;"система теплоснабжения",[1]Лист1!$C$5:$H$9260,6,FALSE))),2))</f>
        <v/>
      </c>
      <c r="Q347" s="8" t="str">
        <f t="shared" si="47"/>
        <v/>
      </c>
      <c r="R347" s="3" t="str">
        <f t="shared" si="48"/>
        <v/>
      </c>
      <c r="S347" s="14"/>
    </row>
    <row r="348" spans="1:19" ht="15.75">
      <c r="A348" s="3" t="str">
        <f t="shared" si="41"/>
        <v/>
      </c>
      <c r="B348" s="3" t="str">
        <f t="shared" ca="1" si="42"/>
        <v/>
      </c>
      <c r="C348" s="4" t="str">
        <f>IF(A348="","",IF((COUNTIF(A$18:A348,"Итог по дому")-$B$14)=0,"",INDEX([1]Лист1!$A$1:$AE$9260,[1]Лист1!B348,6)))</f>
        <v/>
      </c>
      <c r="D348" s="5" t="str">
        <f>IF(A348="","",INDEX([1]Лист1!$A$1:$AE$9260,B348,5))</f>
        <v/>
      </c>
      <c r="E348" s="3" t="str">
        <f>IF(A348="","",VLOOKUP($C348&amp;"лифтовое оборудование",[1]Лист1!$C$5:$H$9260,6,FALSE))</f>
        <v/>
      </c>
      <c r="F348" s="3" t="str">
        <f>IF(A348="","",VLOOKUP($C348&amp;"крыша",[1]Лист1!$C$5:$H$9260,6,FALSE))</f>
        <v/>
      </c>
      <c r="G348" s="3" t="str">
        <f>IF(A348="","",VLOOKUP($C348&amp;"фасад1",[1]Лист1!$C$5:$H$9260,6,FALSE))</f>
        <v/>
      </c>
      <c r="H348" s="3" t="str">
        <f>IF(A348="","",VLOOKUP($C348&amp;"подвал",[1]Лист1!$C$5:$H$9260,6,FALSE))</f>
        <v/>
      </c>
      <c r="I348" s="3" t="str">
        <f>IF(A348="","",VLOOKUP($C348&amp;"лифтовое оборудование1",[1]Лист1!$C$5:$H$9260,6,FALSE))</f>
        <v/>
      </c>
      <c r="J348" s="3" t="str">
        <f t="shared" si="43"/>
        <v/>
      </c>
      <c r="K348" s="6" t="str">
        <f>IF(C348="","",[1]Лист1!D349+[1]Лист1!D347)</f>
        <v/>
      </c>
      <c r="L348" s="7" t="str">
        <f>IF(C348="","",IF(ROUND(VLOOKUP($C348&amp;"система газоснабжения",[1]Лист1!$C$5:$H$9260,6,FALSE),2)&gt;K348,K348,ROUND(VLOOKUP($C348&amp;"система газоснабжения",[1]Лист1!$C$5:$H$9260,6,FALSE),2)))</f>
        <v/>
      </c>
      <c r="M348" s="7" t="str">
        <f t="shared" si="44"/>
        <v/>
      </c>
      <c r="N348" s="7" t="str">
        <f t="shared" si="45"/>
        <v/>
      </c>
      <c r="O348" s="7" t="str">
        <f t="shared" si="46"/>
        <v/>
      </c>
      <c r="P348" s="7" t="str">
        <f>IF(C348="","",ROUND(IF(K348=L348,0,IF(VLOOKUP($C348&amp;"система теплоснабжения",[1]Лист1!$C$5:$H$9260,6,FALSE)+L348&gt;K348,K348-L348,VLOOKUP($C348&amp;"система теплоснабжения",[1]Лист1!$C$5:$H$9260,6,FALSE))),2))</f>
        <v/>
      </c>
      <c r="Q348" s="8" t="str">
        <f t="shared" si="47"/>
        <v/>
      </c>
      <c r="R348" s="3" t="str">
        <f t="shared" si="48"/>
        <v/>
      </c>
      <c r="S348" s="14"/>
    </row>
    <row r="349" spans="1:19" ht="15.75">
      <c r="A349" s="3" t="str">
        <f t="shared" si="41"/>
        <v/>
      </c>
      <c r="B349" s="3" t="str">
        <f t="shared" ca="1" si="42"/>
        <v/>
      </c>
      <c r="C349" s="4" t="str">
        <f>IF(A349="","",IF((COUNTIF(A$18:A349,"Итог по дому")-$B$14)=0,"",INDEX([1]Лист1!$A$1:$AE$9260,[1]Лист1!B349,6)))</f>
        <v/>
      </c>
      <c r="D349" s="5" t="str">
        <f>IF(A349="","",INDEX([1]Лист1!$A$1:$AE$9260,B349,5))</f>
        <v/>
      </c>
      <c r="E349" s="3" t="str">
        <f>IF(A349="","",VLOOKUP($C349&amp;"лифтовое оборудование",[1]Лист1!$C$5:$H$9260,6,FALSE))</f>
        <v/>
      </c>
      <c r="F349" s="3" t="str">
        <f>IF(A349="","",VLOOKUP($C349&amp;"крыша",[1]Лист1!$C$5:$H$9260,6,FALSE))</f>
        <v/>
      </c>
      <c r="G349" s="3" t="str">
        <f>IF(A349="","",VLOOKUP($C349&amp;"фасад1",[1]Лист1!$C$5:$H$9260,6,FALSE))</f>
        <v/>
      </c>
      <c r="H349" s="3" t="str">
        <f>IF(A349="","",VLOOKUP($C349&amp;"подвал",[1]Лист1!$C$5:$H$9260,6,FALSE))</f>
        <v/>
      </c>
      <c r="I349" s="3" t="str">
        <f>IF(A349="","",VLOOKUP($C349&amp;"лифтовое оборудование1",[1]Лист1!$C$5:$H$9260,6,FALSE))</f>
        <v/>
      </c>
      <c r="J349" s="3" t="str">
        <f t="shared" si="43"/>
        <v/>
      </c>
      <c r="K349" s="6" t="str">
        <f>IF(C349="","",[1]Лист1!D350+[1]Лист1!D348)</f>
        <v/>
      </c>
      <c r="L349" s="7" t="str">
        <f>IF(C349="","",IF(ROUND(VLOOKUP($C349&amp;"система газоснабжения",[1]Лист1!$C$5:$H$9260,6,FALSE),2)&gt;K349,K349,ROUND(VLOOKUP($C349&amp;"система газоснабжения",[1]Лист1!$C$5:$H$9260,6,FALSE),2)))</f>
        <v/>
      </c>
      <c r="M349" s="7" t="str">
        <f t="shared" si="44"/>
        <v/>
      </c>
      <c r="N349" s="7" t="str">
        <f t="shared" si="45"/>
        <v/>
      </c>
      <c r="O349" s="7" t="str">
        <f t="shared" si="46"/>
        <v/>
      </c>
      <c r="P349" s="7" t="str">
        <f>IF(C349="","",ROUND(IF(K349=L349,0,IF(VLOOKUP($C349&amp;"система теплоснабжения",[1]Лист1!$C$5:$H$9260,6,FALSE)+L349&gt;K349,K349-L349,VLOOKUP($C349&amp;"система теплоснабжения",[1]Лист1!$C$5:$H$9260,6,FALSE))),2))</f>
        <v/>
      </c>
      <c r="Q349" s="8" t="str">
        <f t="shared" si="47"/>
        <v/>
      </c>
      <c r="R349" s="3" t="str">
        <f t="shared" si="48"/>
        <v/>
      </c>
      <c r="S349" s="14"/>
    </row>
    <row r="350" spans="1:19" ht="15.75">
      <c r="A350" s="3" t="str">
        <f t="shared" si="41"/>
        <v/>
      </c>
      <c r="B350" s="3" t="str">
        <f t="shared" ca="1" si="42"/>
        <v/>
      </c>
      <c r="C350" s="4" t="str">
        <f>IF(A350="","",IF((COUNTIF(A$18:A350,"Итог по дому")-$B$14)=0,"",INDEX([1]Лист1!$A$1:$AE$9260,[1]Лист1!B350,6)))</f>
        <v/>
      </c>
      <c r="D350" s="5" t="str">
        <f>IF(A350="","",INDEX([1]Лист1!$A$1:$AE$9260,B350,5))</f>
        <v/>
      </c>
      <c r="E350" s="3" t="str">
        <f>IF(A350="","",VLOOKUP($C350&amp;"лифтовое оборудование",[1]Лист1!$C$5:$H$9260,6,FALSE))</f>
        <v/>
      </c>
      <c r="F350" s="3" t="str">
        <f>IF(A350="","",VLOOKUP($C350&amp;"крыша",[1]Лист1!$C$5:$H$9260,6,FALSE))</f>
        <v/>
      </c>
      <c r="G350" s="3" t="str">
        <f>IF(A350="","",VLOOKUP($C350&amp;"фасад1",[1]Лист1!$C$5:$H$9260,6,FALSE))</f>
        <v/>
      </c>
      <c r="H350" s="3" t="str">
        <f>IF(A350="","",VLOOKUP($C350&amp;"подвал",[1]Лист1!$C$5:$H$9260,6,FALSE))</f>
        <v/>
      </c>
      <c r="I350" s="3" t="str">
        <f>IF(A350="","",VLOOKUP($C350&amp;"лифтовое оборудование1",[1]Лист1!$C$5:$H$9260,6,FALSE))</f>
        <v/>
      </c>
      <c r="J350" s="3" t="str">
        <f t="shared" si="43"/>
        <v/>
      </c>
      <c r="K350" s="6" t="str">
        <f>IF(C350="","",[1]Лист1!D351+[1]Лист1!D349)</f>
        <v/>
      </c>
      <c r="L350" s="7" t="str">
        <f>IF(C350="","",IF(ROUND(VLOOKUP($C350&amp;"система газоснабжения",[1]Лист1!$C$5:$H$9260,6,FALSE),2)&gt;K350,K350,ROUND(VLOOKUP($C350&amp;"система газоснабжения",[1]Лист1!$C$5:$H$9260,6,FALSE),2)))</f>
        <v/>
      </c>
      <c r="M350" s="7" t="str">
        <f t="shared" si="44"/>
        <v/>
      </c>
      <c r="N350" s="7" t="str">
        <f t="shared" si="45"/>
        <v/>
      </c>
      <c r="O350" s="7" t="str">
        <f t="shared" si="46"/>
        <v/>
      </c>
      <c r="P350" s="7" t="str">
        <f>IF(C350="","",ROUND(IF(K350=L350,0,IF(VLOOKUP($C350&amp;"система теплоснабжения",[1]Лист1!$C$5:$H$9260,6,FALSE)+L350&gt;K350,K350-L350,VLOOKUP($C350&amp;"система теплоснабжения",[1]Лист1!$C$5:$H$9260,6,FALSE))),2))</f>
        <v/>
      </c>
      <c r="Q350" s="8" t="str">
        <f t="shared" si="47"/>
        <v/>
      </c>
      <c r="R350" s="3" t="str">
        <f t="shared" si="48"/>
        <v/>
      </c>
      <c r="S350" s="14"/>
    </row>
    <row r="351" spans="1:19" ht="15.75">
      <c r="A351" s="3" t="str">
        <f t="shared" si="41"/>
        <v/>
      </c>
      <c r="B351" s="3" t="str">
        <f t="shared" ca="1" si="42"/>
        <v/>
      </c>
      <c r="C351" s="4" t="str">
        <f>IF(A351="","",IF((COUNTIF(A$18:A351,"Итог по дому")-$B$14)=0,"",INDEX([1]Лист1!$A$1:$AE$9260,[1]Лист1!B351,6)))</f>
        <v/>
      </c>
      <c r="D351" s="5" t="str">
        <f>IF(A351="","",INDEX([1]Лист1!$A$1:$AE$9260,B351,5))</f>
        <v/>
      </c>
      <c r="E351" s="3" t="str">
        <f>IF(A351="","",VLOOKUP($C351&amp;"лифтовое оборудование",[1]Лист1!$C$5:$H$9260,6,FALSE))</f>
        <v/>
      </c>
      <c r="F351" s="3" t="str">
        <f>IF(A351="","",VLOOKUP($C351&amp;"крыша",[1]Лист1!$C$5:$H$9260,6,FALSE))</f>
        <v/>
      </c>
      <c r="G351" s="3" t="str">
        <f>IF(A351="","",VLOOKUP($C351&amp;"фасад1",[1]Лист1!$C$5:$H$9260,6,FALSE))</f>
        <v/>
      </c>
      <c r="H351" s="3" t="str">
        <f>IF(A351="","",VLOOKUP($C351&amp;"подвал",[1]Лист1!$C$5:$H$9260,6,FALSE))</f>
        <v/>
      </c>
      <c r="I351" s="3" t="str">
        <f>IF(A351="","",VLOOKUP($C351&amp;"лифтовое оборудование1",[1]Лист1!$C$5:$H$9260,6,FALSE))</f>
        <v/>
      </c>
      <c r="J351" s="3" t="str">
        <f t="shared" si="43"/>
        <v/>
      </c>
      <c r="K351" s="6" t="str">
        <f>IF(C351="","",[1]Лист1!D352+[1]Лист1!D350)</f>
        <v/>
      </c>
      <c r="L351" s="7" t="str">
        <f>IF(C351="","",IF(ROUND(VLOOKUP($C351&amp;"система газоснабжения",[1]Лист1!$C$5:$H$9260,6,FALSE),2)&gt;K351,K351,ROUND(VLOOKUP($C351&amp;"система газоснабжения",[1]Лист1!$C$5:$H$9260,6,FALSE),2)))</f>
        <v/>
      </c>
      <c r="M351" s="7" t="str">
        <f t="shared" si="44"/>
        <v/>
      </c>
      <c r="N351" s="7" t="str">
        <f t="shared" si="45"/>
        <v/>
      </c>
      <c r="O351" s="7" t="str">
        <f t="shared" si="46"/>
        <v/>
      </c>
      <c r="P351" s="7" t="str">
        <f>IF(C351="","",ROUND(IF(K351=L351,0,IF(VLOOKUP($C351&amp;"система теплоснабжения",[1]Лист1!$C$5:$H$9260,6,FALSE)+L351&gt;K351,K351-L351,VLOOKUP($C351&amp;"система теплоснабжения",[1]Лист1!$C$5:$H$9260,6,FALSE))),2))</f>
        <v/>
      </c>
      <c r="Q351" s="8" t="str">
        <f t="shared" si="47"/>
        <v/>
      </c>
      <c r="R351" s="3" t="str">
        <f t="shared" si="48"/>
        <v/>
      </c>
      <c r="S351" s="14"/>
    </row>
    <row r="352" spans="1:19" ht="15.75">
      <c r="A352" s="3" t="str">
        <f t="shared" si="41"/>
        <v/>
      </c>
      <c r="B352" s="3" t="str">
        <f t="shared" ca="1" si="42"/>
        <v/>
      </c>
      <c r="C352" s="4" t="str">
        <f>IF(A352="","",IF((COUNTIF(A$18:A352,"Итог по дому")-$B$14)=0,"",INDEX([1]Лист1!$A$1:$AE$9260,[1]Лист1!B352,6)))</f>
        <v/>
      </c>
      <c r="D352" s="5" t="str">
        <f>IF(A352="","",INDEX([1]Лист1!$A$1:$AE$9260,B352,5))</f>
        <v/>
      </c>
      <c r="E352" s="3" t="str">
        <f>IF(A352="","",VLOOKUP($C352&amp;"лифтовое оборудование",[1]Лист1!$C$5:$H$9260,6,FALSE))</f>
        <v/>
      </c>
      <c r="F352" s="3" t="str">
        <f>IF(A352="","",VLOOKUP($C352&amp;"крыша",[1]Лист1!$C$5:$H$9260,6,FALSE))</f>
        <v/>
      </c>
      <c r="G352" s="3" t="str">
        <f>IF(A352="","",VLOOKUP($C352&amp;"фасад1",[1]Лист1!$C$5:$H$9260,6,FALSE))</f>
        <v/>
      </c>
      <c r="H352" s="3" t="str">
        <f>IF(A352="","",VLOOKUP($C352&amp;"подвал",[1]Лист1!$C$5:$H$9260,6,FALSE))</f>
        <v/>
      </c>
      <c r="I352" s="3" t="str">
        <f>IF(A352="","",VLOOKUP($C352&amp;"лифтовое оборудование1",[1]Лист1!$C$5:$H$9260,6,FALSE))</f>
        <v/>
      </c>
      <c r="J352" s="3" t="str">
        <f t="shared" si="43"/>
        <v/>
      </c>
      <c r="K352" s="6" t="str">
        <f>IF(C352="","",[1]Лист1!D353+[1]Лист1!D351)</f>
        <v/>
      </c>
      <c r="L352" s="7" t="str">
        <f>IF(C352="","",IF(ROUND(VLOOKUP($C352&amp;"система газоснабжения",[1]Лист1!$C$5:$H$9260,6,FALSE),2)&gt;K352,K352,ROUND(VLOOKUP($C352&amp;"система газоснабжения",[1]Лист1!$C$5:$H$9260,6,FALSE),2)))</f>
        <v/>
      </c>
      <c r="M352" s="7" t="str">
        <f t="shared" si="44"/>
        <v/>
      </c>
      <c r="N352" s="7" t="str">
        <f t="shared" si="45"/>
        <v/>
      </c>
      <c r="O352" s="7" t="str">
        <f t="shared" si="46"/>
        <v/>
      </c>
      <c r="P352" s="7" t="str">
        <f>IF(C352="","",ROUND(IF(K352=L352,0,IF(VLOOKUP($C352&amp;"система теплоснабжения",[1]Лист1!$C$5:$H$9260,6,FALSE)+L352&gt;K352,K352-L352,VLOOKUP($C352&amp;"система теплоснабжения",[1]Лист1!$C$5:$H$9260,6,FALSE))),2))</f>
        <v/>
      </c>
      <c r="Q352" s="8" t="str">
        <f t="shared" si="47"/>
        <v/>
      </c>
      <c r="R352" s="3" t="str">
        <f t="shared" si="48"/>
        <v/>
      </c>
      <c r="S352" s="14"/>
    </row>
    <row r="353" spans="1:19" ht="15.75">
      <c r="A353" s="3" t="str">
        <f t="shared" si="41"/>
        <v/>
      </c>
      <c r="B353" s="3" t="str">
        <f t="shared" ca="1" si="42"/>
        <v/>
      </c>
      <c r="C353" s="4" t="str">
        <f>IF(A353="","",IF((COUNTIF(A$18:A353,"Итог по дому")-$B$14)=0,"",INDEX([1]Лист1!$A$1:$AE$9260,[1]Лист1!B353,6)))</f>
        <v/>
      </c>
      <c r="D353" s="5" t="str">
        <f>IF(A353="","",INDEX([1]Лист1!$A$1:$AE$9260,B353,5))</f>
        <v/>
      </c>
      <c r="E353" s="3" t="str">
        <f>IF(A353="","",VLOOKUP($C353&amp;"лифтовое оборудование",[1]Лист1!$C$5:$H$9260,6,FALSE))</f>
        <v/>
      </c>
      <c r="F353" s="3" t="str">
        <f>IF(A353="","",VLOOKUP($C353&amp;"крыша",[1]Лист1!$C$5:$H$9260,6,FALSE))</f>
        <v/>
      </c>
      <c r="G353" s="3" t="str">
        <f>IF(A353="","",VLOOKUP($C353&amp;"фасад1",[1]Лист1!$C$5:$H$9260,6,FALSE))</f>
        <v/>
      </c>
      <c r="H353" s="3" t="str">
        <f>IF(A353="","",VLOOKUP($C353&amp;"подвал",[1]Лист1!$C$5:$H$9260,6,FALSE))</f>
        <v/>
      </c>
      <c r="I353" s="3" t="str">
        <f>IF(A353="","",VLOOKUP($C353&amp;"лифтовое оборудование1",[1]Лист1!$C$5:$H$9260,6,FALSE))</f>
        <v/>
      </c>
      <c r="J353" s="3" t="str">
        <f t="shared" si="43"/>
        <v/>
      </c>
      <c r="K353" s="6" t="str">
        <f>IF(C353="","",[1]Лист1!D354+[1]Лист1!D352)</f>
        <v/>
      </c>
      <c r="L353" s="7" t="str">
        <f>IF(C353="","",IF(ROUND(VLOOKUP($C353&amp;"система газоснабжения",[1]Лист1!$C$5:$H$9260,6,FALSE),2)&gt;K353,K353,ROUND(VLOOKUP($C353&amp;"система газоснабжения",[1]Лист1!$C$5:$H$9260,6,FALSE),2)))</f>
        <v/>
      </c>
      <c r="M353" s="7" t="str">
        <f t="shared" si="44"/>
        <v/>
      </c>
      <c r="N353" s="7" t="str">
        <f t="shared" si="45"/>
        <v/>
      </c>
      <c r="O353" s="7" t="str">
        <f t="shared" si="46"/>
        <v/>
      </c>
      <c r="P353" s="7" t="str">
        <f>IF(C353="","",ROUND(IF(K353=L353,0,IF(VLOOKUP($C353&amp;"система теплоснабжения",[1]Лист1!$C$5:$H$9260,6,FALSE)+L353&gt;K353,K353-L353,VLOOKUP($C353&amp;"система теплоснабжения",[1]Лист1!$C$5:$H$9260,6,FALSE))),2))</f>
        <v/>
      </c>
      <c r="Q353" s="8" t="str">
        <f t="shared" si="47"/>
        <v/>
      </c>
      <c r="R353" s="3" t="str">
        <f t="shared" si="48"/>
        <v/>
      </c>
      <c r="S353" s="14"/>
    </row>
    <row r="354" spans="1:19" ht="15.75">
      <c r="A354" s="3" t="str">
        <f t="shared" si="41"/>
        <v/>
      </c>
      <c r="B354" s="3" t="str">
        <f t="shared" ca="1" si="42"/>
        <v/>
      </c>
      <c r="C354" s="4" t="str">
        <f>IF(A354="","",IF((COUNTIF(A$18:A354,"Итог по дому")-$B$14)=0,"",INDEX([1]Лист1!$A$1:$AE$9260,[1]Лист1!B354,6)))</f>
        <v/>
      </c>
      <c r="D354" s="5" t="str">
        <f>IF(A354="","",INDEX([1]Лист1!$A$1:$AE$9260,B354,5))</f>
        <v/>
      </c>
      <c r="E354" s="3" t="str">
        <f>IF(A354="","",VLOOKUP($C354&amp;"лифтовое оборудование",[1]Лист1!$C$5:$H$9260,6,FALSE))</f>
        <v/>
      </c>
      <c r="F354" s="3" t="str">
        <f>IF(A354="","",VLOOKUP($C354&amp;"крыша",[1]Лист1!$C$5:$H$9260,6,FALSE))</f>
        <v/>
      </c>
      <c r="G354" s="3" t="str">
        <f>IF(A354="","",VLOOKUP($C354&amp;"фасад1",[1]Лист1!$C$5:$H$9260,6,FALSE))</f>
        <v/>
      </c>
      <c r="H354" s="3" t="str">
        <f>IF(A354="","",VLOOKUP($C354&amp;"подвал",[1]Лист1!$C$5:$H$9260,6,FALSE))</f>
        <v/>
      </c>
      <c r="I354" s="3" t="str">
        <f>IF(A354="","",VLOOKUP($C354&amp;"лифтовое оборудование1",[1]Лист1!$C$5:$H$9260,6,FALSE))</f>
        <v/>
      </c>
      <c r="J354" s="3" t="str">
        <f t="shared" si="43"/>
        <v/>
      </c>
      <c r="K354" s="6" t="str">
        <f>IF(C354="","",[1]Лист1!D355+[1]Лист1!D353)</f>
        <v/>
      </c>
      <c r="L354" s="7" t="str">
        <f>IF(C354="","",IF(ROUND(VLOOKUP($C354&amp;"система газоснабжения",[1]Лист1!$C$5:$H$9260,6,FALSE),2)&gt;K354,K354,ROUND(VLOOKUP($C354&amp;"система газоснабжения",[1]Лист1!$C$5:$H$9260,6,FALSE),2)))</f>
        <v/>
      </c>
      <c r="M354" s="7" t="str">
        <f t="shared" si="44"/>
        <v/>
      </c>
      <c r="N354" s="7" t="str">
        <f t="shared" si="45"/>
        <v/>
      </c>
      <c r="O354" s="7" t="str">
        <f t="shared" si="46"/>
        <v/>
      </c>
      <c r="P354" s="7" t="str">
        <f>IF(C354="","",ROUND(IF(K354=L354,0,IF(VLOOKUP($C354&amp;"система теплоснабжения",[1]Лист1!$C$5:$H$9260,6,FALSE)+L354&gt;K354,K354-L354,VLOOKUP($C354&amp;"система теплоснабжения",[1]Лист1!$C$5:$H$9260,6,FALSE))),2))</f>
        <v/>
      </c>
      <c r="Q354" s="8" t="str">
        <f t="shared" si="47"/>
        <v/>
      </c>
      <c r="R354" s="3" t="str">
        <f t="shared" si="48"/>
        <v/>
      </c>
      <c r="S354" s="14"/>
    </row>
    <row r="355" spans="1:19" ht="15.75">
      <c r="A355" s="3" t="str">
        <f t="shared" si="41"/>
        <v/>
      </c>
      <c r="B355" s="3" t="str">
        <f t="shared" ca="1" si="42"/>
        <v/>
      </c>
      <c r="C355" s="4" t="str">
        <f>IF(A355="","",IF((COUNTIF(A$18:A355,"Итог по дому")-$B$14)=0,"",INDEX([1]Лист1!$A$1:$AE$9260,[1]Лист1!B355,6)))</f>
        <v/>
      </c>
      <c r="D355" s="5" t="str">
        <f>IF(A355="","",INDEX([1]Лист1!$A$1:$AE$9260,B355,5))</f>
        <v/>
      </c>
      <c r="E355" s="3" t="str">
        <f>IF(A355="","",VLOOKUP($C355&amp;"лифтовое оборудование",[1]Лист1!$C$5:$H$9260,6,FALSE))</f>
        <v/>
      </c>
      <c r="F355" s="3" t="str">
        <f>IF(A355="","",VLOOKUP($C355&amp;"крыша",[1]Лист1!$C$5:$H$9260,6,FALSE))</f>
        <v/>
      </c>
      <c r="G355" s="3" t="str">
        <f>IF(A355="","",VLOOKUP($C355&amp;"фасад1",[1]Лист1!$C$5:$H$9260,6,FALSE))</f>
        <v/>
      </c>
      <c r="H355" s="3" t="str">
        <f>IF(A355="","",VLOOKUP($C355&amp;"подвал",[1]Лист1!$C$5:$H$9260,6,FALSE))</f>
        <v/>
      </c>
      <c r="I355" s="3" t="str">
        <f>IF(A355="","",VLOOKUP($C355&amp;"лифтовое оборудование1",[1]Лист1!$C$5:$H$9260,6,FALSE))</f>
        <v/>
      </c>
      <c r="J355" s="3" t="str">
        <f t="shared" si="43"/>
        <v/>
      </c>
      <c r="K355" s="6" t="str">
        <f>IF(C355="","",[1]Лист1!D356+[1]Лист1!D354)</f>
        <v/>
      </c>
      <c r="L355" s="7" t="str">
        <f>IF(C355="","",IF(ROUND(VLOOKUP($C355&amp;"система газоснабжения",[1]Лист1!$C$5:$H$9260,6,FALSE),2)&gt;K355,K355,ROUND(VLOOKUP($C355&amp;"система газоснабжения",[1]Лист1!$C$5:$H$9260,6,FALSE),2)))</f>
        <v/>
      </c>
      <c r="M355" s="7" t="str">
        <f t="shared" si="44"/>
        <v/>
      </c>
      <c r="N355" s="7" t="str">
        <f t="shared" si="45"/>
        <v/>
      </c>
      <c r="O355" s="7" t="str">
        <f t="shared" si="46"/>
        <v/>
      </c>
      <c r="P355" s="7" t="str">
        <f>IF(C355="","",ROUND(IF(K355=L355,0,IF(VLOOKUP($C355&amp;"система теплоснабжения",[1]Лист1!$C$5:$H$9260,6,FALSE)+L355&gt;K355,K355-L355,VLOOKUP($C355&amp;"система теплоснабжения",[1]Лист1!$C$5:$H$9260,6,FALSE))),2))</f>
        <v/>
      </c>
      <c r="Q355" s="8" t="str">
        <f t="shared" si="47"/>
        <v/>
      </c>
      <c r="R355" s="3" t="str">
        <f t="shared" si="48"/>
        <v/>
      </c>
      <c r="S355" s="14"/>
    </row>
    <row r="356" spans="1:19" ht="15.75">
      <c r="A356" s="3" t="str">
        <f t="shared" si="41"/>
        <v/>
      </c>
      <c r="B356" s="3" t="str">
        <f t="shared" ca="1" si="42"/>
        <v/>
      </c>
      <c r="C356" s="4" t="str">
        <f>IF(A356="","",IF((COUNTIF(A$18:A356,"Итог по дому")-$B$14)=0,"",INDEX([1]Лист1!$A$1:$AE$9260,[1]Лист1!B356,6)))</f>
        <v/>
      </c>
      <c r="D356" s="5" t="str">
        <f>IF(A356="","",INDEX([1]Лист1!$A$1:$AE$9260,B356,5))</f>
        <v/>
      </c>
      <c r="E356" s="3" t="str">
        <f>IF(A356="","",VLOOKUP($C356&amp;"лифтовое оборудование",[1]Лист1!$C$5:$H$9260,6,FALSE))</f>
        <v/>
      </c>
      <c r="F356" s="3" t="str">
        <f>IF(A356="","",VLOOKUP($C356&amp;"крыша",[1]Лист1!$C$5:$H$9260,6,FALSE))</f>
        <v/>
      </c>
      <c r="G356" s="3" t="str">
        <f>IF(A356="","",VLOOKUP($C356&amp;"фасад1",[1]Лист1!$C$5:$H$9260,6,FALSE))</f>
        <v/>
      </c>
      <c r="H356" s="3" t="str">
        <f>IF(A356="","",VLOOKUP($C356&amp;"подвал",[1]Лист1!$C$5:$H$9260,6,FALSE))</f>
        <v/>
      </c>
      <c r="I356" s="3" t="str">
        <f>IF(A356="","",VLOOKUP($C356&amp;"лифтовое оборудование1",[1]Лист1!$C$5:$H$9260,6,FALSE))</f>
        <v/>
      </c>
      <c r="J356" s="3" t="str">
        <f t="shared" si="43"/>
        <v/>
      </c>
      <c r="K356" s="6" t="str">
        <f>IF(C356="","",[1]Лист1!D357+[1]Лист1!D355)</f>
        <v/>
      </c>
      <c r="L356" s="7" t="str">
        <f>IF(C356="","",IF(ROUND(VLOOKUP($C356&amp;"система газоснабжения",[1]Лист1!$C$5:$H$9260,6,FALSE),2)&gt;K356,K356,ROUND(VLOOKUP($C356&amp;"система газоснабжения",[1]Лист1!$C$5:$H$9260,6,FALSE),2)))</f>
        <v/>
      </c>
      <c r="M356" s="7" t="str">
        <f t="shared" si="44"/>
        <v/>
      </c>
      <c r="N356" s="7" t="str">
        <f t="shared" si="45"/>
        <v/>
      </c>
      <c r="O356" s="7" t="str">
        <f t="shared" si="46"/>
        <v/>
      </c>
      <c r="P356" s="7" t="str">
        <f>IF(C356="","",ROUND(IF(K356=L356,0,IF(VLOOKUP($C356&amp;"система теплоснабжения",[1]Лист1!$C$5:$H$9260,6,FALSE)+L356&gt;K356,K356-L356,VLOOKUP($C356&amp;"система теплоснабжения",[1]Лист1!$C$5:$H$9260,6,FALSE))),2))</f>
        <v/>
      </c>
      <c r="Q356" s="8" t="str">
        <f t="shared" si="47"/>
        <v/>
      </c>
      <c r="R356" s="3" t="str">
        <f t="shared" si="48"/>
        <v/>
      </c>
      <c r="S356" s="14"/>
    </row>
    <row r="357" spans="1:19" ht="15.75">
      <c r="A357" s="3" t="str">
        <f t="shared" si="41"/>
        <v/>
      </c>
      <c r="B357" s="3" t="str">
        <f t="shared" ca="1" si="42"/>
        <v/>
      </c>
      <c r="C357" s="4" t="str">
        <f>IF(A357="","",IF((COUNTIF(A$18:A357,"Итог по дому")-$B$14)=0,"",INDEX([1]Лист1!$A$1:$AE$9260,[1]Лист1!B357,6)))</f>
        <v/>
      </c>
      <c r="D357" s="5" t="str">
        <f>IF(A357="","",INDEX([1]Лист1!$A$1:$AE$9260,B357,5))</f>
        <v/>
      </c>
      <c r="E357" s="3" t="str">
        <f>IF(A357="","",VLOOKUP($C357&amp;"лифтовое оборудование",[1]Лист1!$C$5:$H$9260,6,FALSE))</f>
        <v/>
      </c>
      <c r="F357" s="3" t="str">
        <f>IF(A357="","",VLOOKUP($C357&amp;"крыша",[1]Лист1!$C$5:$H$9260,6,FALSE))</f>
        <v/>
      </c>
      <c r="G357" s="3" t="str">
        <f>IF(A357="","",VLOOKUP($C357&amp;"фасад1",[1]Лист1!$C$5:$H$9260,6,FALSE))</f>
        <v/>
      </c>
      <c r="H357" s="3" t="str">
        <f>IF(A357="","",VLOOKUP($C357&amp;"подвал",[1]Лист1!$C$5:$H$9260,6,FALSE))</f>
        <v/>
      </c>
      <c r="I357" s="3" t="str">
        <f>IF(A357="","",VLOOKUP($C357&amp;"лифтовое оборудование1",[1]Лист1!$C$5:$H$9260,6,FALSE))</f>
        <v/>
      </c>
      <c r="J357" s="3" t="str">
        <f t="shared" si="43"/>
        <v/>
      </c>
      <c r="K357" s="6" t="str">
        <f>IF(C357="","",[1]Лист1!D358+[1]Лист1!D356)</f>
        <v/>
      </c>
      <c r="L357" s="7" t="str">
        <f>IF(C357="","",IF(ROUND(VLOOKUP($C357&amp;"система газоснабжения",[1]Лист1!$C$5:$H$9260,6,FALSE),2)&gt;K357,K357,ROUND(VLOOKUP($C357&amp;"система газоснабжения",[1]Лист1!$C$5:$H$9260,6,FALSE),2)))</f>
        <v/>
      </c>
      <c r="M357" s="7" t="str">
        <f t="shared" si="44"/>
        <v/>
      </c>
      <c r="N357" s="7" t="str">
        <f t="shared" si="45"/>
        <v/>
      </c>
      <c r="O357" s="7" t="str">
        <f t="shared" si="46"/>
        <v/>
      </c>
      <c r="P357" s="7" t="str">
        <f>IF(C357="","",ROUND(IF(K357=L357,0,IF(VLOOKUP($C357&amp;"система теплоснабжения",[1]Лист1!$C$5:$H$9260,6,FALSE)+L357&gt;K357,K357-L357,VLOOKUP($C357&amp;"система теплоснабжения",[1]Лист1!$C$5:$H$9260,6,FALSE))),2))</f>
        <v/>
      </c>
      <c r="Q357" s="8" t="str">
        <f t="shared" si="47"/>
        <v/>
      </c>
      <c r="R357" s="3" t="str">
        <f t="shared" si="48"/>
        <v/>
      </c>
      <c r="S357" s="14"/>
    </row>
    <row r="358" spans="1:19" ht="15.75">
      <c r="A358" s="3" t="str">
        <f t="shared" si="41"/>
        <v/>
      </c>
      <c r="B358" s="3" t="str">
        <f t="shared" ca="1" si="42"/>
        <v/>
      </c>
      <c r="C358" s="4" t="str">
        <f>IF(A358="","",IF((COUNTIF(A$18:A358,"Итог по дому")-$B$14)=0,"",INDEX([1]Лист1!$A$1:$AE$9260,[1]Лист1!B358,6)))</f>
        <v/>
      </c>
      <c r="D358" s="5" t="str">
        <f>IF(A358="","",INDEX([1]Лист1!$A$1:$AE$9260,B358,5))</f>
        <v/>
      </c>
      <c r="E358" s="3" t="str">
        <f>IF(A358="","",VLOOKUP($C358&amp;"лифтовое оборудование",[1]Лист1!$C$5:$H$9260,6,FALSE))</f>
        <v/>
      </c>
      <c r="F358" s="3" t="str">
        <f>IF(A358="","",VLOOKUP($C358&amp;"крыша",[1]Лист1!$C$5:$H$9260,6,FALSE))</f>
        <v/>
      </c>
      <c r="G358" s="3" t="str">
        <f>IF(A358="","",VLOOKUP($C358&amp;"фасад1",[1]Лист1!$C$5:$H$9260,6,FALSE))</f>
        <v/>
      </c>
      <c r="H358" s="3" t="str">
        <f>IF(A358="","",VLOOKUP($C358&amp;"подвал",[1]Лист1!$C$5:$H$9260,6,FALSE))</f>
        <v/>
      </c>
      <c r="I358" s="3" t="str">
        <f>IF(A358="","",VLOOKUP($C358&amp;"лифтовое оборудование1",[1]Лист1!$C$5:$H$9260,6,FALSE))</f>
        <v/>
      </c>
      <c r="J358" s="3" t="str">
        <f t="shared" si="43"/>
        <v/>
      </c>
      <c r="K358" s="6" t="str">
        <f>IF(C358="","",[1]Лист1!D359+[1]Лист1!D357)</f>
        <v/>
      </c>
      <c r="L358" s="7" t="str">
        <f>IF(C358="","",IF(ROUND(VLOOKUP($C358&amp;"система газоснабжения",[1]Лист1!$C$5:$H$9260,6,FALSE),2)&gt;K358,K358,ROUND(VLOOKUP($C358&amp;"система газоснабжения",[1]Лист1!$C$5:$H$9260,6,FALSE),2)))</f>
        <v/>
      </c>
      <c r="M358" s="7" t="str">
        <f t="shared" si="44"/>
        <v/>
      </c>
      <c r="N358" s="7" t="str">
        <f t="shared" si="45"/>
        <v/>
      </c>
      <c r="O358" s="7" t="str">
        <f t="shared" si="46"/>
        <v/>
      </c>
      <c r="P358" s="7" t="str">
        <f>IF(C358="","",ROUND(IF(K358=L358,0,IF(VLOOKUP($C358&amp;"система теплоснабжения",[1]Лист1!$C$5:$H$9260,6,FALSE)+L358&gt;K358,K358-L358,VLOOKUP($C358&amp;"система теплоснабжения",[1]Лист1!$C$5:$H$9260,6,FALSE))),2))</f>
        <v/>
      </c>
      <c r="Q358" s="8" t="str">
        <f t="shared" si="47"/>
        <v/>
      </c>
      <c r="R358" s="3" t="str">
        <f t="shared" si="48"/>
        <v/>
      </c>
      <c r="S358" s="14"/>
    </row>
    <row r="359" spans="1:19" ht="15.75">
      <c r="A359" s="3" t="str">
        <f t="shared" si="41"/>
        <v/>
      </c>
      <c r="B359" s="3" t="str">
        <f t="shared" ca="1" si="42"/>
        <v/>
      </c>
      <c r="C359" s="4" t="str">
        <f>IF(A359="","",IF((COUNTIF(A$18:A359,"Итог по дому")-$B$14)=0,"",INDEX([1]Лист1!$A$1:$AE$9260,[1]Лист1!B359,6)))</f>
        <v/>
      </c>
      <c r="D359" s="5" t="str">
        <f>IF(A359="","",INDEX([1]Лист1!$A$1:$AE$9260,B359,5))</f>
        <v/>
      </c>
      <c r="E359" s="3" t="str">
        <f>IF(A359="","",VLOOKUP($C359&amp;"лифтовое оборудование",[1]Лист1!$C$5:$H$9260,6,FALSE))</f>
        <v/>
      </c>
      <c r="F359" s="3" t="str">
        <f>IF(A359="","",VLOOKUP($C359&amp;"крыша",[1]Лист1!$C$5:$H$9260,6,FALSE))</f>
        <v/>
      </c>
      <c r="G359" s="3" t="str">
        <f>IF(A359="","",VLOOKUP($C359&amp;"фасад1",[1]Лист1!$C$5:$H$9260,6,FALSE))</f>
        <v/>
      </c>
      <c r="H359" s="3" t="str">
        <f>IF(A359="","",VLOOKUP($C359&amp;"подвал",[1]Лист1!$C$5:$H$9260,6,FALSE))</f>
        <v/>
      </c>
      <c r="I359" s="3" t="str">
        <f>IF(A359="","",VLOOKUP($C359&amp;"лифтовое оборудование1",[1]Лист1!$C$5:$H$9260,6,FALSE))</f>
        <v/>
      </c>
      <c r="J359" s="3" t="str">
        <f t="shared" si="43"/>
        <v/>
      </c>
      <c r="K359" s="6" t="str">
        <f>IF(C359="","",[1]Лист1!D360+[1]Лист1!D358)</f>
        <v/>
      </c>
      <c r="L359" s="7" t="str">
        <f>IF(C359="","",IF(ROUND(VLOOKUP($C359&amp;"система газоснабжения",[1]Лист1!$C$5:$H$9260,6,FALSE),2)&gt;K359,K359,ROUND(VLOOKUP($C359&amp;"система газоснабжения",[1]Лист1!$C$5:$H$9260,6,FALSE),2)))</f>
        <v/>
      </c>
      <c r="M359" s="7" t="str">
        <f t="shared" si="44"/>
        <v/>
      </c>
      <c r="N359" s="7" t="str">
        <f t="shared" si="45"/>
        <v/>
      </c>
      <c r="O359" s="7" t="str">
        <f t="shared" si="46"/>
        <v/>
      </c>
      <c r="P359" s="7" t="str">
        <f>IF(C359="","",ROUND(IF(K359=L359,0,IF(VLOOKUP($C359&amp;"система теплоснабжения",[1]Лист1!$C$5:$H$9260,6,FALSE)+L359&gt;K359,K359-L359,VLOOKUP($C359&amp;"система теплоснабжения",[1]Лист1!$C$5:$H$9260,6,FALSE))),2))</f>
        <v/>
      </c>
      <c r="Q359" s="8" t="str">
        <f t="shared" si="47"/>
        <v/>
      </c>
      <c r="R359" s="3" t="str">
        <f t="shared" si="48"/>
        <v/>
      </c>
      <c r="S359" s="14"/>
    </row>
    <row r="360" spans="1:19" ht="15.75">
      <c r="A360" s="3" t="str">
        <f t="shared" si="41"/>
        <v/>
      </c>
      <c r="B360" s="3" t="str">
        <f t="shared" ca="1" si="42"/>
        <v/>
      </c>
      <c r="C360" s="4" t="str">
        <f>IF(A360="","",IF((COUNTIF(A$18:A360,"Итог по дому")-$B$14)=0,"",INDEX([1]Лист1!$A$1:$AE$9260,[1]Лист1!B360,6)))</f>
        <v/>
      </c>
      <c r="D360" s="5" t="str">
        <f>IF(A360="","",INDEX([1]Лист1!$A$1:$AE$9260,B360,5))</f>
        <v/>
      </c>
      <c r="E360" s="3" t="str">
        <f>IF(A360="","",VLOOKUP($C360&amp;"лифтовое оборудование",[1]Лист1!$C$5:$H$9260,6,FALSE))</f>
        <v/>
      </c>
      <c r="F360" s="3" t="str">
        <f>IF(A360="","",VLOOKUP($C360&amp;"крыша",[1]Лист1!$C$5:$H$9260,6,FALSE))</f>
        <v/>
      </c>
      <c r="G360" s="3" t="str">
        <f>IF(A360="","",VLOOKUP($C360&amp;"фасад1",[1]Лист1!$C$5:$H$9260,6,FALSE))</f>
        <v/>
      </c>
      <c r="H360" s="3" t="str">
        <f>IF(A360="","",VLOOKUP($C360&amp;"подвал",[1]Лист1!$C$5:$H$9260,6,FALSE))</f>
        <v/>
      </c>
      <c r="I360" s="3" t="str">
        <f>IF(A360="","",VLOOKUP($C360&amp;"лифтовое оборудование1",[1]Лист1!$C$5:$H$9260,6,FALSE))</f>
        <v/>
      </c>
      <c r="J360" s="3" t="str">
        <f t="shared" si="43"/>
        <v/>
      </c>
      <c r="K360" s="6" t="str">
        <f>IF(C360="","",[1]Лист1!D361+[1]Лист1!D359)</f>
        <v/>
      </c>
      <c r="L360" s="7" t="str">
        <f>IF(C360="","",IF(ROUND(VLOOKUP($C360&amp;"система газоснабжения",[1]Лист1!$C$5:$H$9260,6,FALSE),2)&gt;K360,K360,ROUND(VLOOKUP($C360&amp;"система газоснабжения",[1]Лист1!$C$5:$H$9260,6,FALSE),2)))</f>
        <v/>
      </c>
      <c r="M360" s="7" t="str">
        <f t="shared" si="44"/>
        <v/>
      </c>
      <c r="N360" s="7" t="str">
        <f t="shared" si="45"/>
        <v/>
      </c>
      <c r="O360" s="7" t="str">
        <f t="shared" si="46"/>
        <v/>
      </c>
      <c r="P360" s="7" t="str">
        <f>IF(C360="","",ROUND(IF(K360=L360,0,IF(VLOOKUP($C360&amp;"система теплоснабжения",[1]Лист1!$C$5:$H$9260,6,FALSE)+L360&gt;K360,K360-L360,VLOOKUP($C360&amp;"система теплоснабжения",[1]Лист1!$C$5:$H$9260,6,FALSE))),2))</f>
        <v/>
      </c>
      <c r="Q360" s="8" t="str">
        <f t="shared" si="47"/>
        <v/>
      </c>
      <c r="R360" s="3" t="str">
        <f t="shared" si="48"/>
        <v/>
      </c>
      <c r="S360" s="14"/>
    </row>
    <row r="361" spans="1:19" ht="15.75">
      <c r="A361" s="3" t="str">
        <f t="shared" si="41"/>
        <v/>
      </c>
      <c r="B361" s="3" t="str">
        <f t="shared" ca="1" si="42"/>
        <v/>
      </c>
      <c r="C361" s="4" t="str">
        <f>IF(A361="","",IF((COUNTIF(A$18:A361,"Итог по дому")-$B$14)=0,"",INDEX([1]Лист1!$A$1:$AE$9260,[1]Лист1!B361,6)))</f>
        <v/>
      </c>
      <c r="D361" s="5" t="str">
        <f>IF(A361="","",INDEX([1]Лист1!$A$1:$AE$9260,B361,5))</f>
        <v/>
      </c>
      <c r="E361" s="3" t="str">
        <f>IF(A361="","",VLOOKUP($C361&amp;"лифтовое оборудование",[1]Лист1!$C$5:$H$9260,6,FALSE))</f>
        <v/>
      </c>
      <c r="F361" s="3" t="str">
        <f>IF(A361="","",VLOOKUP($C361&amp;"крыша",[1]Лист1!$C$5:$H$9260,6,FALSE))</f>
        <v/>
      </c>
      <c r="G361" s="3" t="str">
        <f>IF(A361="","",VLOOKUP($C361&amp;"фасад1",[1]Лист1!$C$5:$H$9260,6,FALSE))</f>
        <v/>
      </c>
      <c r="H361" s="3" t="str">
        <f>IF(A361="","",VLOOKUP($C361&amp;"подвал",[1]Лист1!$C$5:$H$9260,6,FALSE))</f>
        <v/>
      </c>
      <c r="I361" s="3" t="str">
        <f>IF(A361="","",VLOOKUP($C361&amp;"лифтовое оборудование1",[1]Лист1!$C$5:$H$9260,6,FALSE))</f>
        <v/>
      </c>
      <c r="J361" s="3" t="str">
        <f t="shared" si="43"/>
        <v/>
      </c>
      <c r="K361" s="6" t="str">
        <f>IF(C361="","",[1]Лист1!D362+[1]Лист1!D360)</f>
        <v/>
      </c>
      <c r="L361" s="7" t="str">
        <f>IF(C361="","",IF(ROUND(VLOOKUP($C361&amp;"система газоснабжения",[1]Лист1!$C$5:$H$9260,6,FALSE),2)&gt;K361,K361,ROUND(VLOOKUP($C361&amp;"система газоснабжения",[1]Лист1!$C$5:$H$9260,6,FALSE),2)))</f>
        <v/>
      </c>
      <c r="M361" s="7" t="str">
        <f t="shared" si="44"/>
        <v/>
      </c>
      <c r="N361" s="7" t="str">
        <f t="shared" si="45"/>
        <v/>
      </c>
      <c r="O361" s="7" t="str">
        <f t="shared" si="46"/>
        <v/>
      </c>
      <c r="P361" s="7" t="str">
        <f>IF(C361="","",ROUND(IF(K361=L361,0,IF(VLOOKUP($C361&amp;"система теплоснабжения",[1]Лист1!$C$5:$H$9260,6,FALSE)+L361&gt;K361,K361-L361,VLOOKUP($C361&amp;"система теплоснабжения",[1]Лист1!$C$5:$H$9260,6,FALSE))),2))</f>
        <v/>
      </c>
      <c r="Q361" s="8" t="str">
        <f t="shared" si="47"/>
        <v/>
      </c>
      <c r="R361" s="3" t="str">
        <f t="shared" si="48"/>
        <v/>
      </c>
      <c r="S361" s="14"/>
    </row>
    <row r="362" spans="1:19" ht="15.75">
      <c r="A362" s="3" t="str">
        <f t="shared" si="41"/>
        <v/>
      </c>
      <c r="B362" s="3" t="str">
        <f t="shared" ca="1" si="42"/>
        <v/>
      </c>
      <c r="C362" s="4" t="str">
        <f>IF(A362="","",IF((COUNTIF(A$18:A362,"Итог по дому")-$B$14)=0,"",INDEX([1]Лист1!$A$1:$AE$9260,[1]Лист1!B362,6)))</f>
        <v/>
      </c>
      <c r="D362" s="5" t="str">
        <f>IF(A362="","",INDEX([1]Лист1!$A$1:$AE$9260,B362,5))</f>
        <v/>
      </c>
      <c r="E362" s="3" t="str">
        <f>IF(A362="","",VLOOKUP($C362&amp;"лифтовое оборудование",[1]Лист1!$C$5:$H$9260,6,FALSE))</f>
        <v/>
      </c>
      <c r="F362" s="3" t="str">
        <f>IF(A362="","",VLOOKUP($C362&amp;"крыша",[1]Лист1!$C$5:$H$9260,6,FALSE))</f>
        <v/>
      </c>
      <c r="G362" s="3" t="str">
        <f>IF(A362="","",VLOOKUP($C362&amp;"фасад1",[1]Лист1!$C$5:$H$9260,6,FALSE))</f>
        <v/>
      </c>
      <c r="H362" s="3" t="str">
        <f>IF(A362="","",VLOOKUP($C362&amp;"подвал",[1]Лист1!$C$5:$H$9260,6,FALSE))</f>
        <v/>
      </c>
      <c r="I362" s="3" t="str">
        <f>IF(A362="","",VLOOKUP($C362&amp;"лифтовое оборудование1",[1]Лист1!$C$5:$H$9260,6,FALSE))</f>
        <v/>
      </c>
      <c r="J362" s="3" t="str">
        <f t="shared" si="43"/>
        <v/>
      </c>
      <c r="K362" s="6" t="str">
        <f>IF(C362="","",[1]Лист1!D363+[1]Лист1!D361)</f>
        <v/>
      </c>
      <c r="L362" s="7" t="str">
        <f>IF(C362="","",IF(ROUND(VLOOKUP($C362&amp;"система газоснабжения",[1]Лист1!$C$5:$H$9260,6,FALSE),2)&gt;K362,K362,ROUND(VLOOKUP($C362&amp;"система газоснабжения",[1]Лист1!$C$5:$H$9260,6,FALSE),2)))</f>
        <v/>
      </c>
      <c r="M362" s="7" t="str">
        <f t="shared" si="44"/>
        <v/>
      </c>
      <c r="N362" s="7" t="str">
        <f t="shared" si="45"/>
        <v/>
      </c>
      <c r="O362" s="7" t="str">
        <f t="shared" si="46"/>
        <v/>
      </c>
      <c r="P362" s="7" t="str">
        <f>IF(C362="","",ROUND(IF(K362=L362,0,IF(VLOOKUP($C362&amp;"система теплоснабжения",[1]Лист1!$C$5:$H$9260,6,FALSE)+L362&gt;K362,K362-L362,VLOOKUP($C362&amp;"система теплоснабжения",[1]Лист1!$C$5:$H$9260,6,FALSE))),2))</f>
        <v/>
      </c>
      <c r="Q362" s="8" t="str">
        <f t="shared" si="47"/>
        <v/>
      </c>
      <c r="R362" s="3" t="str">
        <f t="shared" si="48"/>
        <v/>
      </c>
      <c r="S362" s="14"/>
    </row>
    <row r="363" spans="1:19" ht="15.75">
      <c r="A363" s="3" t="str">
        <f t="shared" si="41"/>
        <v/>
      </c>
      <c r="B363" s="3" t="str">
        <f t="shared" ca="1" si="42"/>
        <v/>
      </c>
      <c r="C363" s="4" t="str">
        <f>IF(A363="","",IF((COUNTIF(A$18:A363,"Итог по дому")-$B$14)=0,"",INDEX([1]Лист1!$A$1:$AE$9260,[1]Лист1!B363,6)))</f>
        <v/>
      </c>
      <c r="D363" s="5" t="str">
        <f>IF(A363="","",INDEX([1]Лист1!$A$1:$AE$9260,B363,5))</f>
        <v/>
      </c>
      <c r="E363" s="3" t="str">
        <f>IF(A363="","",VLOOKUP($C363&amp;"лифтовое оборудование",[1]Лист1!$C$5:$H$9260,6,FALSE))</f>
        <v/>
      </c>
      <c r="F363" s="3" t="str">
        <f>IF(A363="","",VLOOKUP($C363&amp;"крыша",[1]Лист1!$C$5:$H$9260,6,FALSE))</f>
        <v/>
      </c>
      <c r="G363" s="3" t="str">
        <f>IF(A363="","",VLOOKUP($C363&amp;"фасад1",[1]Лист1!$C$5:$H$9260,6,FALSE))</f>
        <v/>
      </c>
      <c r="H363" s="3" t="str">
        <f>IF(A363="","",VLOOKUP($C363&amp;"подвал",[1]Лист1!$C$5:$H$9260,6,FALSE))</f>
        <v/>
      </c>
      <c r="I363" s="3" t="str">
        <f>IF(A363="","",VLOOKUP($C363&amp;"лифтовое оборудование1",[1]Лист1!$C$5:$H$9260,6,FALSE))</f>
        <v/>
      </c>
      <c r="J363" s="3" t="str">
        <f t="shared" si="43"/>
        <v/>
      </c>
      <c r="K363" s="6" t="str">
        <f>IF(C363="","",[1]Лист1!D364+[1]Лист1!D362)</f>
        <v/>
      </c>
      <c r="L363" s="7" t="str">
        <f>IF(C363="","",IF(ROUND(VLOOKUP($C363&amp;"система газоснабжения",[1]Лист1!$C$5:$H$9260,6,FALSE),2)&gt;K363,K363,ROUND(VLOOKUP($C363&amp;"система газоснабжения",[1]Лист1!$C$5:$H$9260,6,FALSE),2)))</f>
        <v/>
      </c>
      <c r="M363" s="7" t="str">
        <f t="shared" si="44"/>
        <v/>
      </c>
      <c r="N363" s="7" t="str">
        <f t="shared" si="45"/>
        <v/>
      </c>
      <c r="O363" s="7" t="str">
        <f t="shared" si="46"/>
        <v/>
      </c>
      <c r="P363" s="7" t="str">
        <f>IF(C363="","",ROUND(IF(K363=L363,0,IF(VLOOKUP($C363&amp;"система теплоснабжения",[1]Лист1!$C$5:$H$9260,6,FALSE)+L363&gt;K363,K363-L363,VLOOKUP($C363&amp;"система теплоснабжения",[1]Лист1!$C$5:$H$9260,6,FALSE))),2))</f>
        <v/>
      </c>
      <c r="Q363" s="8" t="str">
        <f t="shared" si="47"/>
        <v/>
      </c>
      <c r="R363" s="3" t="str">
        <f t="shared" si="48"/>
        <v/>
      </c>
      <c r="S363" s="14"/>
    </row>
    <row r="364" spans="1:19" ht="15.75">
      <c r="A364" s="3" t="str">
        <f t="shared" si="41"/>
        <v/>
      </c>
      <c r="B364" s="3" t="str">
        <f t="shared" ca="1" si="42"/>
        <v/>
      </c>
      <c r="C364" s="4" t="str">
        <f>IF(A364="","",IF((COUNTIF(A$18:A364,"Итог по дому")-$B$14)=0,"",INDEX([1]Лист1!$A$1:$AE$9260,[1]Лист1!B364,6)))</f>
        <v/>
      </c>
      <c r="D364" s="5" t="str">
        <f>IF(A364="","",INDEX([1]Лист1!$A$1:$AE$9260,B364,5))</f>
        <v/>
      </c>
      <c r="E364" s="3" t="str">
        <f>IF(A364="","",VLOOKUP($C364&amp;"лифтовое оборудование",[1]Лист1!$C$5:$H$9260,6,FALSE))</f>
        <v/>
      </c>
      <c r="F364" s="3" t="str">
        <f>IF(A364="","",VLOOKUP($C364&amp;"крыша",[1]Лист1!$C$5:$H$9260,6,FALSE))</f>
        <v/>
      </c>
      <c r="G364" s="3" t="str">
        <f>IF(A364="","",VLOOKUP($C364&amp;"фасад1",[1]Лист1!$C$5:$H$9260,6,FALSE))</f>
        <v/>
      </c>
      <c r="H364" s="3" t="str">
        <f>IF(A364="","",VLOOKUP($C364&amp;"подвал",[1]Лист1!$C$5:$H$9260,6,FALSE))</f>
        <v/>
      </c>
      <c r="I364" s="3" t="str">
        <f>IF(A364="","",VLOOKUP($C364&amp;"лифтовое оборудование1",[1]Лист1!$C$5:$H$9260,6,FALSE))</f>
        <v/>
      </c>
      <c r="J364" s="3" t="str">
        <f t="shared" si="43"/>
        <v/>
      </c>
      <c r="K364" s="6" t="str">
        <f>IF(C364="","",[1]Лист1!D365+[1]Лист1!D363)</f>
        <v/>
      </c>
      <c r="L364" s="7" t="str">
        <f>IF(C364="","",IF(ROUND(VLOOKUP($C364&amp;"система газоснабжения",[1]Лист1!$C$5:$H$9260,6,FALSE),2)&gt;K364,K364,ROUND(VLOOKUP($C364&amp;"система газоснабжения",[1]Лист1!$C$5:$H$9260,6,FALSE),2)))</f>
        <v/>
      </c>
      <c r="M364" s="7" t="str">
        <f t="shared" si="44"/>
        <v/>
      </c>
      <c r="N364" s="7" t="str">
        <f t="shared" si="45"/>
        <v/>
      </c>
      <c r="O364" s="7" t="str">
        <f t="shared" si="46"/>
        <v/>
      </c>
      <c r="P364" s="7" t="str">
        <f>IF(C364="","",ROUND(IF(K364=L364,0,IF(VLOOKUP($C364&amp;"система теплоснабжения",[1]Лист1!$C$5:$H$9260,6,FALSE)+L364&gt;K364,K364-L364,VLOOKUP($C364&amp;"система теплоснабжения",[1]Лист1!$C$5:$H$9260,6,FALSE))),2))</f>
        <v/>
      </c>
      <c r="Q364" s="8" t="str">
        <f t="shared" si="47"/>
        <v/>
      </c>
      <c r="R364" s="3" t="str">
        <f t="shared" si="48"/>
        <v/>
      </c>
      <c r="S364" s="14"/>
    </row>
    <row r="365" spans="1:19" ht="15.75">
      <c r="A365" s="3" t="str">
        <f t="shared" si="41"/>
        <v/>
      </c>
      <c r="B365" s="3" t="str">
        <f t="shared" ca="1" si="42"/>
        <v/>
      </c>
      <c r="C365" s="4" t="str">
        <f>IF(A365="","",IF((COUNTIF(A$18:A365,"Итог по дому")-$B$14)=0,"",INDEX([1]Лист1!$A$1:$AE$9260,[1]Лист1!B365,6)))</f>
        <v/>
      </c>
      <c r="D365" s="5" t="str">
        <f>IF(A365="","",INDEX([1]Лист1!$A$1:$AE$9260,B365,5))</f>
        <v/>
      </c>
      <c r="E365" s="3" t="str">
        <f>IF(A365="","",VLOOKUP($C365&amp;"лифтовое оборудование",[1]Лист1!$C$5:$H$9260,6,FALSE))</f>
        <v/>
      </c>
      <c r="F365" s="3" t="str">
        <f>IF(A365="","",VLOOKUP($C365&amp;"крыша",[1]Лист1!$C$5:$H$9260,6,FALSE))</f>
        <v/>
      </c>
      <c r="G365" s="3" t="str">
        <f>IF(A365="","",VLOOKUP($C365&amp;"фасад1",[1]Лист1!$C$5:$H$9260,6,FALSE))</f>
        <v/>
      </c>
      <c r="H365" s="3" t="str">
        <f>IF(A365="","",VLOOKUP($C365&amp;"подвал",[1]Лист1!$C$5:$H$9260,6,FALSE))</f>
        <v/>
      </c>
      <c r="I365" s="3" t="str">
        <f>IF(A365="","",VLOOKUP($C365&amp;"лифтовое оборудование1",[1]Лист1!$C$5:$H$9260,6,FALSE))</f>
        <v/>
      </c>
      <c r="J365" s="3" t="str">
        <f t="shared" si="43"/>
        <v/>
      </c>
      <c r="K365" s="6" t="str">
        <f>IF(C365="","",[1]Лист1!D366+[1]Лист1!D364)</f>
        <v/>
      </c>
      <c r="L365" s="7" t="str">
        <f>IF(C365="","",IF(ROUND(VLOOKUP($C365&amp;"система газоснабжения",[1]Лист1!$C$5:$H$9260,6,FALSE),2)&gt;K365,K365,ROUND(VLOOKUP($C365&amp;"система газоснабжения",[1]Лист1!$C$5:$H$9260,6,FALSE),2)))</f>
        <v/>
      </c>
      <c r="M365" s="7" t="str">
        <f t="shared" si="44"/>
        <v/>
      </c>
      <c r="N365" s="7" t="str">
        <f t="shared" si="45"/>
        <v/>
      </c>
      <c r="O365" s="7" t="str">
        <f t="shared" si="46"/>
        <v/>
      </c>
      <c r="P365" s="7" t="str">
        <f>IF(C365="","",ROUND(IF(K365=L365,0,IF(VLOOKUP($C365&amp;"система теплоснабжения",[1]Лист1!$C$5:$H$9260,6,FALSE)+L365&gt;K365,K365-L365,VLOOKUP($C365&amp;"система теплоснабжения",[1]Лист1!$C$5:$H$9260,6,FALSE))),2))</f>
        <v/>
      </c>
      <c r="Q365" s="8" t="str">
        <f t="shared" si="47"/>
        <v/>
      </c>
      <c r="R365" s="3" t="str">
        <f t="shared" si="48"/>
        <v/>
      </c>
      <c r="S365" s="14"/>
    </row>
    <row r="366" spans="1:19" ht="15.75">
      <c r="A366" s="3" t="str">
        <f t="shared" si="41"/>
        <v/>
      </c>
      <c r="B366" s="3" t="str">
        <f t="shared" ca="1" si="42"/>
        <v/>
      </c>
      <c r="C366" s="4" t="str">
        <f>IF(A366="","",IF((COUNTIF(A$18:A366,"Итог по дому")-$B$14)=0,"",INDEX([1]Лист1!$A$1:$AE$9260,[1]Лист1!B366,6)))</f>
        <v/>
      </c>
      <c r="D366" s="5" t="str">
        <f>IF(A366="","",INDEX([1]Лист1!$A$1:$AE$9260,B366,5))</f>
        <v/>
      </c>
      <c r="E366" s="3" t="str">
        <f>IF(A366="","",VLOOKUP($C366&amp;"лифтовое оборудование",[1]Лист1!$C$5:$H$9260,6,FALSE))</f>
        <v/>
      </c>
      <c r="F366" s="3" t="str">
        <f>IF(A366="","",VLOOKUP($C366&amp;"крыша",[1]Лист1!$C$5:$H$9260,6,FALSE))</f>
        <v/>
      </c>
      <c r="G366" s="3" t="str">
        <f>IF(A366="","",VLOOKUP($C366&amp;"фасад1",[1]Лист1!$C$5:$H$9260,6,FALSE))</f>
        <v/>
      </c>
      <c r="H366" s="3" t="str">
        <f>IF(A366="","",VLOOKUP($C366&amp;"подвал",[1]Лист1!$C$5:$H$9260,6,FALSE))</f>
        <v/>
      </c>
      <c r="I366" s="3" t="str">
        <f>IF(A366="","",VLOOKUP($C366&amp;"лифтовое оборудование1",[1]Лист1!$C$5:$H$9260,6,FALSE))</f>
        <v/>
      </c>
      <c r="J366" s="3" t="str">
        <f t="shared" si="43"/>
        <v/>
      </c>
      <c r="K366" s="6" t="str">
        <f>IF(C366="","",[1]Лист1!D367+[1]Лист1!D365)</f>
        <v/>
      </c>
      <c r="L366" s="7" t="str">
        <f>IF(C366="","",IF(ROUND(VLOOKUP($C366&amp;"система газоснабжения",[1]Лист1!$C$5:$H$9260,6,FALSE),2)&gt;K366,K366,ROUND(VLOOKUP($C366&amp;"система газоснабжения",[1]Лист1!$C$5:$H$9260,6,FALSE),2)))</f>
        <v/>
      </c>
      <c r="M366" s="7" t="str">
        <f t="shared" si="44"/>
        <v/>
      </c>
      <c r="N366" s="7" t="str">
        <f t="shared" si="45"/>
        <v/>
      </c>
      <c r="O366" s="7" t="str">
        <f t="shared" si="46"/>
        <v/>
      </c>
      <c r="P366" s="7" t="str">
        <f>IF(C366="","",ROUND(IF(K366=L366,0,IF(VLOOKUP($C366&amp;"система теплоснабжения",[1]Лист1!$C$5:$H$9260,6,FALSE)+L366&gt;K366,K366-L366,VLOOKUP($C366&amp;"система теплоснабжения",[1]Лист1!$C$5:$H$9260,6,FALSE))),2))</f>
        <v/>
      </c>
      <c r="Q366" s="8" t="str">
        <f t="shared" si="47"/>
        <v/>
      </c>
      <c r="R366" s="3" t="str">
        <f t="shared" si="48"/>
        <v/>
      </c>
      <c r="S366" s="14"/>
    </row>
    <row r="367" spans="1:19" ht="15.75">
      <c r="A367" s="3" t="str">
        <f t="shared" si="41"/>
        <v/>
      </c>
      <c r="B367" s="3" t="str">
        <f t="shared" ca="1" si="42"/>
        <v/>
      </c>
      <c r="C367" s="4" t="str">
        <f>IF(A367="","",IF((COUNTIF(A$18:A367,"Итог по дому")-$B$14)=0,"",INDEX([1]Лист1!$A$1:$AE$9260,[1]Лист1!B367,6)))</f>
        <v/>
      </c>
      <c r="D367" s="5" t="str">
        <f>IF(A367="","",INDEX([1]Лист1!$A$1:$AE$9260,B367,5))</f>
        <v/>
      </c>
      <c r="E367" s="3" t="str">
        <f>IF(A367="","",VLOOKUP($C367&amp;"лифтовое оборудование",[1]Лист1!$C$5:$H$9260,6,FALSE))</f>
        <v/>
      </c>
      <c r="F367" s="3" t="str">
        <f>IF(A367="","",VLOOKUP($C367&amp;"крыша",[1]Лист1!$C$5:$H$9260,6,FALSE))</f>
        <v/>
      </c>
      <c r="G367" s="3" t="str">
        <f>IF(A367="","",VLOOKUP($C367&amp;"фасад1",[1]Лист1!$C$5:$H$9260,6,FALSE))</f>
        <v/>
      </c>
      <c r="H367" s="3" t="str">
        <f>IF(A367="","",VLOOKUP($C367&amp;"подвал",[1]Лист1!$C$5:$H$9260,6,FALSE))</f>
        <v/>
      </c>
      <c r="I367" s="3" t="str">
        <f>IF(A367="","",VLOOKUP($C367&amp;"лифтовое оборудование1",[1]Лист1!$C$5:$H$9260,6,FALSE))</f>
        <v/>
      </c>
      <c r="J367" s="3" t="str">
        <f t="shared" si="43"/>
        <v/>
      </c>
      <c r="K367" s="6" t="str">
        <f>IF(C367="","",[1]Лист1!D368+[1]Лист1!D366)</f>
        <v/>
      </c>
      <c r="L367" s="7" t="str">
        <f>IF(C367="","",IF(ROUND(VLOOKUP($C367&amp;"система газоснабжения",[1]Лист1!$C$5:$H$9260,6,FALSE),2)&gt;K367,K367,ROUND(VLOOKUP($C367&amp;"система газоснабжения",[1]Лист1!$C$5:$H$9260,6,FALSE),2)))</f>
        <v/>
      </c>
      <c r="M367" s="7" t="str">
        <f t="shared" si="44"/>
        <v/>
      </c>
      <c r="N367" s="7" t="str">
        <f t="shared" si="45"/>
        <v/>
      </c>
      <c r="O367" s="7" t="str">
        <f t="shared" si="46"/>
        <v/>
      </c>
      <c r="P367" s="7" t="str">
        <f>IF(C367="","",ROUND(IF(K367=L367,0,IF(VLOOKUP($C367&amp;"система теплоснабжения",[1]Лист1!$C$5:$H$9260,6,FALSE)+L367&gt;K367,K367-L367,VLOOKUP($C367&amp;"система теплоснабжения",[1]Лист1!$C$5:$H$9260,6,FALSE))),2))</f>
        <v/>
      </c>
      <c r="Q367" s="8" t="str">
        <f t="shared" si="47"/>
        <v/>
      </c>
      <c r="R367" s="3" t="str">
        <f t="shared" si="48"/>
        <v/>
      </c>
      <c r="S367" s="14"/>
    </row>
    <row r="368" spans="1:19" ht="15.75">
      <c r="A368" s="3" t="str">
        <f t="shared" si="41"/>
        <v/>
      </c>
      <c r="B368" s="3" t="str">
        <f t="shared" ca="1" si="42"/>
        <v/>
      </c>
      <c r="C368" s="4" t="str">
        <f>IF(A368="","",IF((COUNTIF(A$18:A368,"Итог по дому")-$B$14)=0,"",INDEX([1]Лист1!$A$1:$AE$9260,[1]Лист1!B368,6)))</f>
        <v/>
      </c>
      <c r="D368" s="5" t="str">
        <f>IF(A368="","",INDEX([1]Лист1!$A$1:$AE$9260,B368,5))</f>
        <v/>
      </c>
      <c r="E368" s="3" t="str">
        <f>IF(A368="","",VLOOKUP($C368&amp;"лифтовое оборудование",[1]Лист1!$C$5:$H$9260,6,FALSE))</f>
        <v/>
      </c>
      <c r="F368" s="3" t="str">
        <f>IF(A368="","",VLOOKUP($C368&amp;"крыша",[1]Лист1!$C$5:$H$9260,6,FALSE))</f>
        <v/>
      </c>
      <c r="G368" s="3" t="str">
        <f>IF(A368="","",VLOOKUP($C368&amp;"фасад1",[1]Лист1!$C$5:$H$9260,6,FALSE))</f>
        <v/>
      </c>
      <c r="H368" s="3" t="str">
        <f>IF(A368="","",VLOOKUP($C368&amp;"подвал",[1]Лист1!$C$5:$H$9260,6,FALSE))</f>
        <v/>
      </c>
      <c r="I368" s="3" t="str">
        <f>IF(A368="","",VLOOKUP($C368&amp;"лифтовое оборудование1",[1]Лист1!$C$5:$H$9260,6,FALSE))</f>
        <v/>
      </c>
      <c r="J368" s="3" t="str">
        <f t="shared" si="43"/>
        <v/>
      </c>
      <c r="K368" s="6" t="str">
        <f>IF(C368="","",[1]Лист1!D369+[1]Лист1!D367)</f>
        <v/>
      </c>
      <c r="L368" s="7" t="str">
        <f>IF(C368="","",IF(ROUND(VLOOKUP($C368&amp;"система газоснабжения",[1]Лист1!$C$5:$H$9260,6,FALSE),2)&gt;K368,K368,ROUND(VLOOKUP($C368&amp;"система газоснабжения",[1]Лист1!$C$5:$H$9260,6,FALSE),2)))</f>
        <v/>
      </c>
      <c r="M368" s="7" t="str">
        <f t="shared" si="44"/>
        <v/>
      </c>
      <c r="N368" s="7" t="str">
        <f t="shared" si="45"/>
        <v/>
      </c>
      <c r="O368" s="7" t="str">
        <f t="shared" si="46"/>
        <v/>
      </c>
      <c r="P368" s="7" t="str">
        <f>IF(C368="","",ROUND(IF(K368=L368,0,IF(VLOOKUP($C368&amp;"система теплоснабжения",[1]Лист1!$C$5:$H$9260,6,FALSE)+L368&gt;K368,K368-L368,VLOOKUP($C368&amp;"система теплоснабжения",[1]Лист1!$C$5:$H$9260,6,FALSE))),2))</f>
        <v/>
      </c>
      <c r="Q368" s="8" t="str">
        <f t="shared" si="47"/>
        <v/>
      </c>
      <c r="R368" s="3" t="str">
        <f t="shared" si="48"/>
        <v/>
      </c>
      <c r="S368" s="14"/>
    </row>
    <row r="369" spans="1:19" ht="15.75">
      <c r="A369" s="3" t="str">
        <f t="shared" si="41"/>
        <v/>
      </c>
      <c r="B369" s="3" t="str">
        <f t="shared" ca="1" si="42"/>
        <v/>
      </c>
      <c r="C369" s="4" t="str">
        <f>IF(A369="","",IF((COUNTIF(A$18:A369,"Итог по дому")-$B$14)=0,"",INDEX([1]Лист1!$A$1:$AE$9260,[1]Лист1!B369,6)))</f>
        <v/>
      </c>
      <c r="D369" s="5" t="str">
        <f>IF(A369="","",INDEX([1]Лист1!$A$1:$AE$9260,B369,5))</f>
        <v/>
      </c>
      <c r="E369" s="3" t="str">
        <f>IF(A369="","",VLOOKUP($C369&amp;"лифтовое оборудование",[1]Лист1!$C$5:$H$9260,6,FALSE))</f>
        <v/>
      </c>
      <c r="F369" s="3" t="str">
        <f>IF(A369="","",VLOOKUP($C369&amp;"крыша",[1]Лист1!$C$5:$H$9260,6,FALSE))</f>
        <v/>
      </c>
      <c r="G369" s="3" t="str">
        <f>IF(A369="","",VLOOKUP($C369&amp;"фасад1",[1]Лист1!$C$5:$H$9260,6,FALSE))</f>
        <v/>
      </c>
      <c r="H369" s="3" t="str">
        <f>IF(A369="","",VLOOKUP($C369&amp;"подвал",[1]Лист1!$C$5:$H$9260,6,FALSE))</f>
        <v/>
      </c>
      <c r="I369" s="3" t="str">
        <f>IF(A369="","",VLOOKUP($C369&amp;"лифтовое оборудование1",[1]Лист1!$C$5:$H$9260,6,FALSE))</f>
        <v/>
      </c>
      <c r="J369" s="3" t="str">
        <f t="shared" si="43"/>
        <v/>
      </c>
      <c r="K369" s="6" t="str">
        <f>IF(C369="","",[1]Лист1!D370+[1]Лист1!D368)</f>
        <v/>
      </c>
      <c r="L369" s="7" t="str">
        <f>IF(C369="","",IF(ROUND(VLOOKUP($C369&amp;"система газоснабжения",[1]Лист1!$C$5:$H$9260,6,FALSE),2)&gt;K369,K369,ROUND(VLOOKUP($C369&amp;"система газоснабжения",[1]Лист1!$C$5:$H$9260,6,FALSE),2)))</f>
        <v/>
      </c>
      <c r="M369" s="7" t="str">
        <f t="shared" si="44"/>
        <v/>
      </c>
      <c r="N369" s="7" t="str">
        <f t="shared" si="45"/>
        <v/>
      </c>
      <c r="O369" s="7" t="str">
        <f t="shared" si="46"/>
        <v/>
      </c>
      <c r="P369" s="7" t="str">
        <f>IF(C369="","",ROUND(IF(K369=L369,0,IF(VLOOKUP($C369&amp;"система теплоснабжения",[1]Лист1!$C$5:$H$9260,6,FALSE)+L369&gt;K369,K369-L369,VLOOKUP($C369&amp;"система теплоснабжения",[1]Лист1!$C$5:$H$9260,6,FALSE))),2))</f>
        <v/>
      </c>
      <c r="Q369" s="8" t="str">
        <f t="shared" si="47"/>
        <v/>
      </c>
      <c r="R369" s="3" t="str">
        <f t="shared" si="48"/>
        <v/>
      </c>
      <c r="S369" s="14"/>
    </row>
    <row r="370" spans="1:19" ht="15.75">
      <c r="A370" s="3" t="str">
        <f t="shared" si="41"/>
        <v/>
      </c>
      <c r="B370" s="3" t="str">
        <f t="shared" ca="1" si="42"/>
        <v/>
      </c>
      <c r="C370" s="4" t="str">
        <f>IF(A370="","",IF((COUNTIF(A$18:A370,"Итог по дому")-$B$14)=0,"",INDEX([1]Лист1!$A$1:$AE$9260,[1]Лист1!B370,6)))</f>
        <v/>
      </c>
      <c r="D370" s="5" t="str">
        <f>IF(A370="","",INDEX([1]Лист1!$A$1:$AE$9260,B370,5))</f>
        <v/>
      </c>
      <c r="E370" s="3" t="str">
        <f>IF(A370="","",VLOOKUP($C370&amp;"лифтовое оборудование",[1]Лист1!$C$5:$H$9260,6,FALSE))</f>
        <v/>
      </c>
      <c r="F370" s="3" t="str">
        <f>IF(A370="","",VLOOKUP($C370&amp;"крыша",[1]Лист1!$C$5:$H$9260,6,FALSE))</f>
        <v/>
      </c>
      <c r="G370" s="3" t="str">
        <f>IF(A370="","",VLOOKUP($C370&amp;"фасад1",[1]Лист1!$C$5:$H$9260,6,FALSE))</f>
        <v/>
      </c>
      <c r="H370" s="3" t="str">
        <f>IF(A370="","",VLOOKUP($C370&amp;"подвал",[1]Лист1!$C$5:$H$9260,6,FALSE))</f>
        <v/>
      </c>
      <c r="I370" s="3" t="str">
        <f>IF(A370="","",VLOOKUP($C370&amp;"лифтовое оборудование1",[1]Лист1!$C$5:$H$9260,6,FALSE))</f>
        <v/>
      </c>
      <c r="J370" s="3" t="str">
        <f t="shared" si="43"/>
        <v/>
      </c>
      <c r="K370" s="6" t="str">
        <f>IF(C370="","",[1]Лист1!D371+[1]Лист1!D369)</f>
        <v/>
      </c>
      <c r="L370" s="7" t="str">
        <f>IF(C370="","",IF(ROUND(VLOOKUP($C370&amp;"система газоснабжения",[1]Лист1!$C$5:$H$9260,6,FALSE),2)&gt;K370,K370,ROUND(VLOOKUP($C370&amp;"система газоснабжения",[1]Лист1!$C$5:$H$9260,6,FALSE),2)))</f>
        <v/>
      </c>
      <c r="M370" s="7" t="str">
        <f t="shared" si="44"/>
        <v/>
      </c>
      <c r="N370" s="7" t="str">
        <f t="shared" si="45"/>
        <v/>
      </c>
      <c r="O370" s="7" t="str">
        <f t="shared" si="46"/>
        <v/>
      </c>
      <c r="P370" s="7" t="str">
        <f>IF(C370="","",ROUND(IF(K370=L370,0,IF(VLOOKUP($C370&amp;"система теплоснабжения",[1]Лист1!$C$5:$H$9260,6,FALSE)+L370&gt;K370,K370-L370,VLOOKUP($C370&amp;"система теплоснабжения",[1]Лист1!$C$5:$H$9260,6,FALSE))),2))</f>
        <v/>
      </c>
      <c r="Q370" s="8" t="str">
        <f t="shared" si="47"/>
        <v/>
      </c>
      <c r="R370" s="3" t="str">
        <f t="shared" si="48"/>
        <v/>
      </c>
      <c r="S370" s="14"/>
    </row>
    <row r="371" spans="1:19" ht="15.75">
      <c r="A371" s="3" t="str">
        <f t="shared" si="41"/>
        <v/>
      </c>
      <c r="B371" s="3" t="str">
        <f t="shared" ca="1" si="42"/>
        <v/>
      </c>
      <c r="C371" s="4" t="str">
        <f>IF(A371="","",IF((COUNTIF(A$18:A371,"Итог по дому")-$B$14)=0,"",INDEX([1]Лист1!$A$1:$AE$9260,[1]Лист1!B371,6)))</f>
        <v/>
      </c>
      <c r="D371" s="5" t="str">
        <f>IF(A371="","",INDEX([1]Лист1!$A$1:$AE$9260,B371,5))</f>
        <v/>
      </c>
      <c r="E371" s="3" t="str">
        <f>IF(A371="","",VLOOKUP($C371&amp;"лифтовое оборудование",[1]Лист1!$C$5:$H$9260,6,FALSE))</f>
        <v/>
      </c>
      <c r="F371" s="3" t="str">
        <f>IF(A371="","",VLOOKUP($C371&amp;"крыша",[1]Лист1!$C$5:$H$9260,6,FALSE))</f>
        <v/>
      </c>
      <c r="G371" s="3" t="str">
        <f>IF(A371="","",VLOOKUP($C371&amp;"фасад1",[1]Лист1!$C$5:$H$9260,6,FALSE))</f>
        <v/>
      </c>
      <c r="H371" s="3" t="str">
        <f>IF(A371="","",VLOOKUP($C371&amp;"подвал",[1]Лист1!$C$5:$H$9260,6,FALSE))</f>
        <v/>
      </c>
      <c r="I371" s="3" t="str">
        <f>IF(A371="","",VLOOKUP($C371&amp;"лифтовое оборудование1",[1]Лист1!$C$5:$H$9260,6,FALSE))</f>
        <v/>
      </c>
      <c r="J371" s="3" t="str">
        <f t="shared" si="43"/>
        <v/>
      </c>
      <c r="K371" s="6" t="str">
        <f>IF(C371="","",[1]Лист1!D372+[1]Лист1!D370)</f>
        <v/>
      </c>
      <c r="L371" s="7" t="str">
        <f>IF(C371="","",IF(ROUND(VLOOKUP($C371&amp;"система газоснабжения",[1]Лист1!$C$5:$H$9260,6,FALSE),2)&gt;K371,K371,ROUND(VLOOKUP($C371&amp;"система газоснабжения",[1]Лист1!$C$5:$H$9260,6,FALSE),2)))</f>
        <v/>
      </c>
      <c r="M371" s="7" t="str">
        <f t="shared" si="44"/>
        <v/>
      </c>
      <c r="N371" s="7" t="str">
        <f t="shared" si="45"/>
        <v/>
      </c>
      <c r="O371" s="7" t="str">
        <f t="shared" si="46"/>
        <v/>
      </c>
      <c r="P371" s="7" t="str">
        <f>IF(C371="","",ROUND(IF(K371=L371,0,IF(VLOOKUP($C371&amp;"система теплоснабжения",[1]Лист1!$C$5:$H$9260,6,FALSE)+L371&gt;K371,K371-L371,VLOOKUP($C371&amp;"система теплоснабжения",[1]Лист1!$C$5:$H$9260,6,FALSE))),2))</f>
        <v/>
      </c>
      <c r="Q371" s="8" t="str">
        <f t="shared" si="47"/>
        <v/>
      </c>
      <c r="R371" s="3" t="str">
        <f t="shared" si="48"/>
        <v/>
      </c>
      <c r="S371" s="14"/>
    </row>
    <row r="372" spans="1:19" ht="15.75">
      <c r="A372" s="3" t="str">
        <f t="shared" si="41"/>
        <v/>
      </c>
      <c r="B372" s="3" t="str">
        <f t="shared" ca="1" si="42"/>
        <v/>
      </c>
      <c r="C372" s="4" t="str">
        <f>IF(A372="","",IF((COUNTIF(A$18:A372,"Итог по дому")-$B$14)=0,"",INDEX([1]Лист1!$A$1:$AE$9260,[1]Лист1!B372,6)))</f>
        <v/>
      </c>
      <c r="D372" s="5" t="str">
        <f>IF(A372="","",INDEX([1]Лист1!$A$1:$AE$9260,B372,5))</f>
        <v/>
      </c>
      <c r="E372" s="3" t="str">
        <f>IF(A372="","",VLOOKUP($C372&amp;"лифтовое оборудование",[1]Лист1!$C$5:$H$9260,6,FALSE))</f>
        <v/>
      </c>
      <c r="F372" s="3" t="str">
        <f>IF(A372="","",VLOOKUP($C372&amp;"крыша",[1]Лист1!$C$5:$H$9260,6,FALSE))</f>
        <v/>
      </c>
      <c r="G372" s="3" t="str">
        <f>IF(A372="","",VLOOKUP($C372&amp;"фасад1",[1]Лист1!$C$5:$H$9260,6,FALSE))</f>
        <v/>
      </c>
      <c r="H372" s="3" t="str">
        <f>IF(A372="","",VLOOKUP($C372&amp;"подвал",[1]Лист1!$C$5:$H$9260,6,FALSE))</f>
        <v/>
      </c>
      <c r="I372" s="3" t="str">
        <f>IF(A372="","",VLOOKUP($C372&amp;"лифтовое оборудование1",[1]Лист1!$C$5:$H$9260,6,FALSE))</f>
        <v/>
      </c>
      <c r="J372" s="3" t="str">
        <f t="shared" si="43"/>
        <v/>
      </c>
      <c r="K372" s="6" t="str">
        <f>IF(C372="","",[1]Лист1!D373+[1]Лист1!D371)</f>
        <v/>
      </c>
      <c r="L372" s="7" t="str">
        <f>IF(C372="","",IF(ROUND(VLOOKUP($C372&amp;"система газоснабжения",[1]Лист1!$C$5:$H$9260,6,FALSE),2)&gt;K372,K372,ROUND(VLOOKUP($C372&amp;"система газоснабжения",[1]Лист1!$C$5:$H$9260,6,FALSE),2)))</f>
        <v/>
      </c>
      <c r="M372" s="7" t="str">
        <f t="shared" si="44"/>
        <v/>
      </c>
      <c r="N372" s="7" t="str">
        <f t="shared" si="45"/>
        <v/>
      </c>
      <c r="O372" s="7" t="str">
        <f t="shared" si="46"/>
        <v/>
      </c>
      <c r="P372" s="7" t="str">
        <f>IF(C372="","",ROUND(IF(K372=L372,0,IF(VLOOKUP($C372&amp;"система теплоснабжения",[1]Лист1!$C$5:$H$9260,6,FALSE)+L372&gt;K372,K372-L372,VLOOKUP($C372&amp;"система теплоснабжения",[1]Лист1!$C$5:$H$9260,6,FALSE))),2))</f>
        <v/>
      </c>
      <c r="Q372" s="8" t="str">
        <f t="shared" si="47"/>
        <v/>
      </c>
      <c r="R372" s="3" t="str">
        <f t="shared" si="48"/>
        <v/>
      </c>
      <c r="S372" s="14"/>
    </row>
    <row r="373" spans="1:19" ht="15.75">
      <c r="A373" s="3" t="str">
        <f t="shared" si="41"/>
        <v/>
      </c>
      <c r="B373" s="3" t="str">
        <f t="shared" ca="1" si="42"/>
        <v/>
      </c>
      <c r="C373" s="4" t="str">
        <f>IF(A373="","",IF((COUNTIF(A$18:A373,"Итог по дому")-$B$14)=0,"",INDEX([1]Лист1!$A$1:$AE$9260,[1]Лист1!B373,6)))</f>
        <v/>
      </c>
      <c r="D373" s="5" t="str">
        <f>IF(A373="","",INDEX([1]Лист1!$A$1:$AE$9260,B373,5))</f>
        <v/>
      </c>
      <c r="E373" s="3" t="str">
        <f>IF(A373="","",VLOOKUP($C373&amp;"лифтовое оборудование",[1]Лист1!$C$5:$H$9260,6,FALSE))</f>
        <v/>
      </c>
      <c r="F373" s="3" t="str">
        <f>IF(A373="","",VLOOKUP($C373&amp;"крыша",[1]Лист1!$C$5:$H$9260,6,FALSE))</f>
        <v/>
      </c>
      <c r="G373" s="3" t="str">
        <f>IF(A373="","",VLOOKUP($C373&amp;"фасад1",[1]Лист1!$C$5:$H$9260,6,FALSE))</f>
        <v/>
      </c>
      <c r="H373" s="3" t="str">
        <f>IF(A373="","",VLOOKUP($C373&amp;"подвал",[1]Лист1!$C$5:$H$9260,6,FALSE))</f>
        <v/>
      </c>
      <c r="I373" s="3" t="str">
        <f>IF(A373="","",VLOOKUP($C373&amp;"лифтовое оборудование1",[1]Лист1!$C$5:$H$9260,6,FALSE))</f>
        <v/>
      </c>
      <c r="J373" s="3" t="str">
        <f t="shared" si="43"/>
        <v/>
      </c>
      <c r="K373" s="6" t="str">
        <f>IF(C373="","",[1]Лист1!D374+[1]Лист1!D372)</f>
        <v/>
      </c>
      <c r="L373" s="7" t="str">
        <f>IF(C373="","",IF(ROUND(VLOOKUP($C373&amp;"система газоснабжения",[1]Лист1!$C$5:$H$9260,6,FALSE),2)&gt;K373,K373,ROUND(VLOOKUP($C373&amp;"система газоснабжения",[1]Лист1!$C$5:$H$9260,6,FALSE),2)))</f>
        <v/>
      </c>
      <c r="M373" s="7" t="str">
        <f t="shared" si="44"/>
        <v/>
      </c>
      <c r="N373" s="7" t="str">
        <f t="shared" si="45"/>
        <v/>
      </c>
      <c r="O373" s="7" t="str">
        <f t="shared" si="46"/>
        <v/>
      </c>
      <c r="P373" s="7" t="str">
        <f>IF(C373="","",ROUND(IF(K373=L373,0,IF(VLOOKUP($C373&amp;"система теплоснабжения",[1]Лист1!$C$5:$H$9260,6,FALSE)+L373&gt;K373,K373-L373,VLOOKUP($C373&amp;"система теплоснабжения",[1]Лист1!$C$5:$H$9260,6,FALSE))),2))</f>
        <v/>
      </c>
      <c r="Q373" s="8" t="str">
        <f t="shared" si="47"/>
        <v/>
      </c>
      <c r="R373" s="3" t="str">
        <f t="shared" si="48"/>
        <v/>
      </c>
      <c r="S373" s="14"/>
    </row>
    <row r="374" spans="1:19" ht="15.75">
      <c r="A374" s="3" t="str">
        <f t="shared" si="41"/>
        <v/>
      </c>
      <c r="B374" s="3" t="str">
        <f t="shared" ca="1" si="42"/>
        <v/>
      </c>
      <c r="C374" s="4" t="str">
        <f>IF(A374="","",IF((COUNTIF(A$18:A374,"Итог по дому")-$B$14)=0,"",INDEX([1]Лист1!$A$1:$AE$9260,[1]Лист1!B374,6)))</f>
        <v/>
      </c>
      <c r="D374" s="5" t="str">
        <f>IF(A374="","",INDEX([1]Лист1!$A$1:$AE$9260,B374,5))</f>
        <v/>
      </c>
      <c r="E374" s="3" t="str">
        <f>IF(A374="","",VLOOKUP($C374&amp;"лифтовое оборудование",[1]Лист1!$C$5:$H$9260,6,FALSE))</f>
        <v/>
      </c>
      <c r="F374" s="3" t="str">
        <f>IF(A374="","",VLOOKUP($C374&amp;"крыша",[1]Лист1!$C$5:$H$9260,6,FALSE))</f>
        <v/>
      </c>
      <c r="G374" s="3" t="str">
        <f>IF(A374="","",VLOOKUP($C374&amp;"фасад1",[1]Лист1!$C$5:$H$9260,6,FALSE))</f>
        <v/>
      </c>
      <c r="H374" s="3" t="str">
        <f>IF(A374="","",VLOOKUP($C374&amp;"подвал",[1]Лист1!$C$5:$H$9260,6,FALSE))</f>
        <v/>
      </c>
      <c r="I374" s="3" t="str">
        <f>IF(A374="","",VLOOKUP($C374&amp;"лифтовое оборудование1",[1]Лист1!$C$5:$H$9260,6,FALSE))</f>
        <v/>
      </c>
      <c r="J374" s="3" t="str">
        <f t="shared" si="43"/>
        <v/>
      </c>
      <c r="K374" s="6" t="str">
        <f>IF(C374="","",[1]Лист1!D375+[1]Лист1!D373)</f>
        <v/>
      </c>
      <c r="L374" s="7" t="str">
        <f>IF(C374="","",IF(ROUND(VLOOKUP($C374&amp;"система газоснабжения",[1]Лист1!$C$5:$H$9260,6,FALSE),2)&gt;K374,K374,ROUND(VLOOKUP($C374&amp;"система газоснабжения",[1]Лист1!$C$5:$H$9260,6,FALSE),2)))</f>
        <v/>
      </c>
      <c r="M374" s="7" t="str">
        <f t="shared" si="44"/>
        <v/>
      </c>
      <c r="N374" s="7" t="str">
        <f t="shared" si="45"/>
        <v/>
      </c>
      <c r="O374" s="7" t="str">
        <f t="shared" si="46"/>
        <v/>
      </c>
      <c r="P374" s="7" t="str">
        <f>IF(C374="","",ROUND(IF(K374=L374,0,IF(VLOOKUP($C374&amp;"система теплоснабжения",[1]Лист1!$C$5:$H$9260,6,FALSE)+L374&gt;K374,K374-L374,VLOOKUP($C374&amp;"система теплоснабжения",[1]Лист1!$C$5:$H$9260,6,FALSE))),2))</f>
        <v/>
      </c>
      <c r="Q374" s="8" t="str">
        <f t="shared" si="47"/>
        <v/>
      </c>
      <c r="R374" s="3" t="str">
        <f t="shared" si="48"/>
        <v/>
      </c>
      <c r="S374" s="14"/>
    </row>
    <row r="375" spans="1:19" ht="15.75">
      <c r="A375" s="3" t="str">
        <f t="shared" si="41"/>
        <v/>
      </c>
      <c r="B375" s="3" t="str">
        <f t="shared" ca="1" si="42"/>
        <v/>
      </c>
      <c r="C375" s="4" t="str">
        <f>IF(A375="","",IF((COUNTIF(A$18:A375,"Итог по дому")-$B$14)=0,"",INDEX([1]Лист1!$A$1:$AE$9260,[1]Лист1!B375,6)))</f>
        <v/>
      </c>
      <c r="D375" s="5" t="str">
        <f>IF(A375="","",INDEX([1]Лист1!$A$1:$AE$9260,B375,5))</f>
        <v/>
      </c>
      <c r="E375" s="3" t="str">
        <f>IF(A375="","",VLOOKUP($C375&amp;"лифтовое оборудование",[1]Лист1!$C$5:$H$9260,6,FALSE))</f>
        <v/>
      </c>
      <c r="F375" s="3" t="str">
        <f>IF(A375="","",VLOOKUP($C375&amp;"крыша",[1]Лист1!$C$5:$H$9260,6,FALSE))</f>
        <v/>
      </c>
      <c r="G375" s="3" t="str">
        <f>IF(A375="","",VLOOKUP($C375&amp;"фасад1",[1]Лист1!$C$5:$H$9260,6,FALSE))</f>
        <v/>
      </c>
      <c r="H375" s="3" t="str">
        <f>IF(A375="","",VLOOKUP($C375&amp;"подвал",[1]Лист1!$C$5:$H$9260,6,FALSE))</f>
        <v/>
      </c>
      <c r="I375" s="3" t="str">
        <f>IF(A375="","",VLOOKUP($C375&amp;"лифтовое оборудование1",[1]Лист1!$C$5:$H$9260,6,FALSE))</f>
        <v/>
      </c>
      <c r="J375" s="3" t="str">
        <f t="shared" si="43"/>
        <v/>
      </c>
      <c r="K375" s="6" t="str">
        <f>IF(C375="","",[1]Лист1!D376+[1]Лист1!D374)</f>
        <v/>
      </c>
      <c r="L375" s="7" t="str">
        <f>IF(C375="","",IF(ROUND(VLOOKUP($C375&amp;"система газоснабжения",[1]Лист1!$C$5:$H$9260,6,FALSE),2)&gt;K375,K375,ROUND(VLOOKUP($C375&amp;"система газоснабжения",[1]Лист1!$C$5:$H$9260,6,FALSE),2)))</f>
        <v/>
      </c>
      <c r="M375" s="7" t="str">
        <f t="shared" si="44"/>
        <v/>
      </c>
      <c r="N375" s="7" t="str">
        <f t="shared" si="45"/>
        <v/>
      </c>
      <c r="O375" s="7" t="str">
        <f t="shared" si="46"/>
        <v/>
      </c>
      <c r="P375" s="7" t="str">
        <f>IF(C375="","",ROUND(IF(K375=L375,0,IF(VLOOKUP($C375&amp;"система теплоснабжения",[1]Лист1!$C$5:$H$9260,6,FALSE)+L375&gt;K375,K375-L375,VLOOKUP($C375&amp;"система теплоснабжения",[1]Лист1!$C$5:$H$9260,6,FALSE))),2))</f>
        <v/>
      </c>
      <c r="Q375" s="8" t="str">
        <f t="shared" si="47"/>
        <v/>
      </c>
      <c r="R375" s="3" t="str">
        <f t="shared" si="48"/>
        <v/>
      </c>
      <c r="S375" s="14"/>
    </row>
    <row r="376" spans="1:19" ht="15.75">
      <c r="A376" s="3" t="str">
        <f t="shared" si="41"/>
        <v/>
      </c>
      <c r="B376" s="3" t="str">
        <f t="shared" ca="1" si="42"/>
        <v/>
      </c>
      <c r="C376" s="4" t="str">
        <f>IF(A376="","",IF((COUNTIF(A$18:A376,"Итог по дому")-$B$14)=0,"",INDEX([1]Лист1!$A$1:$AE$9260,[1]Лист1!B376,6)))</f>
        <v/>
      </c>
      <c r="D376" s="5" t="str">
        <f>IF(A376="","",INDEX([1]Лист1!$A$1:$AE$9260,B376,5))</f>
        <v/>
      </c>
      <c r="E376" s="3" t="str">
        <f>IF(A376="","",VLOOKUP($C376&amp;"лифтовое оборудование",[1]Лист1!$C$5:$H$9260,6,FALSE))</f>
        <v/>
      </c>
      <c r="F376" s="3" t="str">
        <f>IF(A376="","",VLOOKUP($C376&amp;"крыша",[1]Лист1!$C$5:$H$9260,6,FALSE))</f>
        <v/>
      </c>
      <c r="G376" s="3" t="str">
        <f>IF(A376="","",VLOOKUP($C376&amp;"фасад1",[1]Лист1!$C$5:$H$9260,6,FALSE))</f>
        <v/>
      </c>
      <c r="H376" s="3" t="str">
        <f>IF(A376="","",VLOOKUP($C376&amp;"подвал",[1]Лист1!$C$5:$H$9260,6,FALSE))</f>
        <v/>
      </c>
      <c r="I376" s="3" t="str">
        <f>IF(A376="","",VLOOKUP($C376&amp;"лифтовое оборудование1",[1]Лист1!$C$5:$H$9260,6,FALSE))</f>
        <v/>
      </c>
      <c r="J376" s="3" t="str">
        <f t="shared" si="43"/>
        <v/>
      </c>
      <c r="K376" s="6" t="str">
        <f>IF(C376="","",[1]Лист1!D377+[1]Лист1!D375)</f>
        <v/>
      </c>
      <c r="L376" s="7" t="str">
        <f>IF(C376="","",IF(ROUND(VLOOKUP($C376&amp;"система газоснабжения",[1]Лист1!$C$5:$H$9260,6,FALSE),2)&gt;K376,K376,ROUND(VLOOKUP($C376&amp;"система газоснабжения",[1]Лист1!$C$5:$H$9260,6,FALSE),2)))</f>
        <v/>
      </c>
      <c r="M376" s="7" t="str">
        <f t="shared" si="44"/>
        <v/>
      </c>
      <c r="N376" s="7" t="str">
        <f t="shared" si="45"/>
        <v/>
      </c>
      <c r="O376" s="7" t="str">
        <f t="shared" si="46"/>
        <v/>
      </c>
      <c r="P376" s="7" t="str">
        <f>IF(C376="","",ROUND(IF(K376=L376,0,IF(VLOOKUP($C376&amp;"система теплоснабжения",[1]Лист1!$C$5:$H$9260,6,FALSE)+L376&gt;K376,K376-L376,VLOOKUP($C376&amp;"система теплоснабжения",[1]Лист1!$C$5:$H$9260,6,FALSE))),2))</f>
        <v/>
      </c>
      <c r="Q376" s="8" t="str">
        <f t="shared" si="47"/>
        <v/>
      </c>
      <c r="R376" s="3" t="str">
        <f t="shared" si="48"/>
        <v/>
      </c>
      <c r="S376" s="14"/>
    </row>
    <row r="377" spans="1:19" ht="15.75">
      <c r="A377" s="3" t="str">
        <f t="shared" si="41"/>
        <v/>
      </c>
      <c r="B377" s="3" t="str">
        <f t="shared" ca="1" si="42"/>
        <v/>
      </c>
      <c r="C377" s="4" t="str">
        <f>IF(A377="","",IF((COUNTIF(A$18:A377,"Итог по дому")-$B$14)=0,"",INDEX([1]Лист1!$A$1:$AE$9260,[1]Лист1!B377,6)))</f>
        <v/>
      </c>
      <c r="D377" s="5" t="str">
        <f>IF(A377="","",INDEX([1]Лист1!$A$1:$AE$9260,B377,5))</f>
        <v/>
      </c>
      <c r="E377" s="3" t="str">
        <f>IF(A377="","",VLOOKUP($C377&amp;"лифтовое оборудование",[1]Лист1!$C$5:$H$9260,6,FALSE))</f>
        <v/>
      </c>
      <c r="F377" s="3" t="str">
        <f>IF(A377="","",VLOOKUP($C377&amp;"крыша",[1]Лист1!$C$5:$H$9260,6,FALSE))</f>
        <v/>
      </c>
      <c r="G377" s="3" t="str">
        <f>IF(A377="","",VLOOKUP($C377&amp;"фасад1",[1]Лист1!$C$5:$H$9260,6,FALSE))</f>
        <v/>
      </c>
      <c r="H377" s="3" t="str">
        <f>IF(A377="","",VLOOKUP($C377&amp;"подвал",[1]Лист1!$C$5:$H$9260,6,FALSE))</f>
        <v/>
      </c>
      <c r="I377" s="3" t="str">
        <f>IF(A377="","",VLOOKUP($C377&amp;"лифтовое оборудование1",[1]Лист1!$C$5:$H$9260,6,FALSE))</f>
        <v/>
      </c>
      <c r="J377" s="3" t="str">
        <f t="shared" si="43"/>
        <v/>
      </c>
      <c r="K377" s="6" t="str">
        <f>IF(C377="","",[1]Лист1!D378+[1]Лист1!D376)</f>
        <v/>
      </c>
      <c r="L377" s="7" t="str">
        <f>IF(C377="","",IF(ROUND(VLOOKUP($C377&amp;"система газоснабжения",[1]Лист1!$C$5:$H$9260,6,FALSE),2)&gt;K377,K377,ROUND(VLOOKUP($C377&amp;"система газоснабжения",[1]Лист1!$C$5:$H$9260,6,FALSE),2)))</f>
        <v/>
      </c>
      <c r="M377" s="7" t="str">
        <f t="shared" si="44"/>
        <v/>
      </c>
      <c r="N377" s="7" t="str">
        <f t="shared" si="45"/>
        <v/>
      </c>
      <c r="O377" s="7" t="str">
        <f t="shared" si="46"/>
        <v/>
      </c>
      <c r="P377" s="7" t="str">
        <f>IF(C377="","",ROUND(IF(K377=L377,0,IF(VLOOKUP($C377&amp;"система теплоснабжения",[1]Лист1!$C$5:$H$9260,6,FALSE)+L377&gt;K377,K377-L377,VLOOKUP($C377&amp;"система теплоснабжения",[1]Лист1!$C$5:$H$9260,6,FALSE))),2))</f>
        <v/>
      </c>
      <c r="Q377" s="8" t="str">
        <f t="shared" si="47"/>
        <v/>
      </c>
      <c r="R377" s="3" t="str">
        <f t="shared" si="48"/>
        <v/>
      </c>
      <c r="S377" s="14"/>
    </row>
    <row r="378" spans="1:19" ht="15.75">
      <c r="A378" s="3" t="str">
        <f t="shared" si="41"/>
        <v/>
      </c>
      <c r="B378" s="3" t="str">
        <f t="shared" ca="1" si="42"/>
        <v/>
      </c>
      <c r="C378" s="4" t="str">
        <f>IF(A378="","",IF((COUNTIF(A$18:A378,"Итог по дому")-$B$14)=0,"",INDEX([1]Лист1!$A$1:$AE$9260,[1]Лист1!B378,6)))</f>
        <v/>
      </c>
      <c r="D378" s="5" t="str">
        <f>IF(A378="","",INDEX([1]Лист1!$A$1:$AE$9260,B378,5))</f>
        <v/>
      </c>
      <c r="E378" s="3" t="str">
        <f>IF(A378="","",VLOOKUP($C378&amp;"лифтовое оборудование",[1]Лист1!$C$5:$H$9260,6,FALSE))</f>
        <v/>
      </c>
      <c r="F378" s="3" t="str">
        <f>IF(A378="","",VLOOKUP($C378&amp;"крыша",[1]Лист1!$C$5:$H$9260,6,FALSE))</f>
        <v/>
      </c>
      <c r="G378" s="3" t="str">
        <f>IF(A378="","",VLOOKUP($C378&amp;"фасад1",[1]Лист1!$C$5:$H$9260,6,FALSE))</f>
        <v/>
      </c>
      <c r="H378" s="3" t="str">
        <f>IF(A378="","",VLOOKUP($C378&amp;"подвал",[1]Лист1!$C$5:$H$9260,6,FALSE))</f>
        <v/>
      </c>
      <c r="I378" s="3" t="str">
        <f>IF(A378="","",VLOOKUP($C378&amp;"лифтовое оборудование1",[1]Лист1!$C$5:$H$9260,6,FALSE))</f>
        <v/>
      </c>
      <c r="J378" s="3" t="str">
        <f t="shared" si="43"/>
        <v/>
      </c>
      <c r="K378" s="6" t="str">
        <f>IF(C378="","",[1]Лист1!D379+[1]Лист1!D377)</f>
        <v/>
      </c>
      <c r="L378" s="7" t="str">
        <f>IF(C378="","",IF(ROUND(VLOOKUP($C378&amp;"система газоснабжения",[1]Лист1!$C$5:$H$9260,6,FALSE),2)&gt;K378,K378,ROUND(VLOOKUP($C378&amp;"система газоснабжения",[1]Лист1!$C$5:$H$9260,6,FALSE),2)))</f>
        <v/>
      </c>
      <c r="M378" s="7" t="str">
        <f t="shared" si="44"/>
        <v/>
      </c>
      <c r="N378" s="7" t="str">
        <f t="shared" si="45"/>
        <v/>
      </c>
      <c r="O378" s="7" t="str">
        <f t="shared" si="46"/>
        <v/>
      </c>
      <c r="P378" s="7" t="str">
        <f>IF(C378="","",ROUND(IF(K378=L378,0,IF(VLOOKUP($C378&amp;"система теплоснабжения",[1]Лист1!$C$5:$H$9260,6,FALSE)+L378&gt;K378,K378-L378,VLOOKUP($C378&amp;"система теплоснабжения",[1]Лист1!$C$5:$H$9260,6,FALSE))),2))</f>
        <v/>
      </c>
      <c r="Q378" s="8" t="str">
        <f t="shared" si="47"/>
        <v/>
      </c>
      <c r="R378" s="3" t="str">
        <f t="shared" si="48"/>
        <v/>
      </c>
      <c r="S378" s="14"/>
    </row>
    <row r="379" spans="1:19" ht="15.75">
      <c r="A379" s="3" t="str">
        <f t="shared" si="41"/>
        <v/>
      </c>
      <c r="B379" s="3" t="str">
        <f t="shared" ca="1" si="42"/>
        <v/>
      </c>
      <c r="C379" s="4" t="str">
        <f>IF(A379="","",IF((COUNTIF(A$18:A379,"Итог по дому")-$B$14)=0,"",INDEX([1]Лист1!$A$1:$AE$9260,[1]Лист1!B379,6)))</f>
        <v/>
      </c>
      <c r="D379" s="5" t="str">
        <f>IF(A379="","",INDEX([1]Лист1!$A$1:$AE$9260,B379,5))</f>
        <v/>
      </c>
      <c r="E379" s="3" t="str">
        <f>IF(A379="","",VLOOKUP($C379&amp;"лифтовое оборудование",[1]Лист1!$C$5:$H$9260,6,FALSE))</f>
        <v/>
      </c>
      <c r="F379" s="3" t="str">
        <f>IF(A379="","",VLOOKUP($C379&amp;"крыша",[1]Лист1!$C$5:$H$9260,6,FALSE))</f>
        <v/>
      </c>
      <c r="G379" s="3" t="str">
        <f>IF(A379="","",VLOOKUP($C379&amp;"фасад1",[1]Лист1!$C$5:$H$9260,6,FALSE))</f>
        <v/>
      </c>
      <c r="H379" s="3" t="str">
        <f>IF(A379="","",VLOOKUP($C379&amp;"подвал",[1]Лист1!$C$5:$H$9260,6,FALSE))</f>
        <v/>
      </c>
      <c r="I379" s="3" t="str">
        <f>IF(A379="","",VLOOKUP($C379&amp;"лифтовое оборудование1",[1]Лист1!$C$5:$H$9260,6,FALSE))</f>
        <v/>
      </c>
      <c r="J379" s="3" t="str">
        <f t="shared" si="43"/>
        <v/>
      </c>
      <c r="K379" s="6" t="str">
        <f>IF(C379="","",[1]Лист1!D380+[1]Лист1!D378)</f>
        <v/>
      </c>
      <c r="L379" s="7" t="str">
        <f>IF(C379="","",IF(ROUND(VLOOKUP($C379&amp;"система газоснабжения",[1]Лист1!$C$5:$H$9260,6,FALSE),2)&gt;K379,K379,ROUND(VLOOKUP($C379&amp;"система газоснабжения",[1]Лист1!$C$5:$H$9260,6,FALSE),2)))</f>
        <v/>
      </c>
      <c r="M379" s="7" t="str">
        <f t="shared" si="44"/>
        <v/>
      </c>
      <c r="N379" s="7" t="str">
        <f t="shared" si="45"/>
        <v/>
      </c>
      <c r="O379" s="7" t="str">
        <f t="shared" si="46"/>
        <v/>
      </c>
      <c r="P379" s="7" t="str">
        <f>IF(C379="","",ROUND(IF(K379=L379,0,IF(VLOOKUP($C379&amp;"система теплоснабжения",[1]Лист1!$C$5:$H$9260,6,FALSE)+L379&gt;K379,K379-L379,VLOOKUP($C379&amp;"система теплоснабжения",[1]Лист1!$C$5:$H$9260,6,FALSE))),2))</f>
        <v/>
      </c>
      <c r="Q379" s="8" t="str">
        <f t="shared" si="47"/>
        <v/>
      </c>
      <c r="R379" s="3" t="str">
        <f t="shared" si="48"/>
        <v/>
      </c>
      <c r="S379" s="14"/>
    </row>
    <row r="380" spans="1:19" ht="15.75">
      <c r="A380" s="3" t="str">
        <f t="shared" si="41"/>
        <v/>
      </c>
      <c r="B380" s="3" t="str">
        <f t="shared" ca="1" si="42"/>
        <v/>
      </c>
      <c r="C380" s="4" t="str">
        <f>IF(A380="","",IF((COUNTIF(A$18:A380,"Итог по дому")-$B$14)=0,"",INDEX([1]Лист1!$A$1:$AE$9260,[1]Лист1!B380,6)))</f>
        <v/>
      </c>
      <c r="D380" s="5" t="str">
        <f>IF(A380="","",INDEX([1]Лист1!$A$1:$AE$9260,B380,5))</f>
        <v/>
      </c>
      <c r="E380" s="3" t="str">
        <f>IF(A380="","",VLOOKUP($C380&amp;"лифтовое оборудование",[1]Лист1!$C$5:$H$9260,6,FALSE))</f>
        <v/>
      </c>
      <c r="F380" s="3" t="str">
        <f>IF(A380="","",VLOOKUP($C380&amp;"крыша",[1]Лист1!$C$5:$H$9260,6,FALSE))</f>
        <v/>
      </c>
      <c r="G380" s="3" t="str">
        <f>IF(A380="","",VLOOKUP($C380&amp;"фасад1",[1]Лист1!$C$5:$H$9260,6,FALSE))</f>
        <v/>
      </c>
      <c r="H380" s="3" t="str">
        <f>IF(A380="","",VLOOKUP($C380&amp;"подвал",[1]Лист1!$C$5:$H$9260,6,FALSE))</f>
        <v/>
      </c>
      <c r="I380" s="3" t="str">
        <f>IF(A380="","",VLOOKUP($C380&amp;"лифтовое оборудование1",[1]Лист1!$C$5:$H$9260,6,FALSE))</f>
        <v/>
      </c>
      <c r="J380" s="3" t="str">
        <f t="shared" si="43"/>
        <v/>
      </c>
      <c r="K380" s="6" t="str">
        <f>IF(C380="","",[1]Лист1!D381+[1]Лист1!D379)</f>
        <v/>
      </c>
      <c r="L380" s="7" t="str">
        <f>IF(C380="","",IF(ROUND(VLOOKUP($C380&amp;"система газоснабжения",[1]Лист1!$C$5:$H$9260,6,FALSE),2)&gt;K380,K380,ROUND(VLOOKUP($C380&amp;"система газоснабжения",[1]Лист1!$C$5:$H$9260,6,FALSE),2)))</f>
        <v/>
      </c>
      <c r="M380" s="7" t="str">
        <f t="shared" si="44"/>
        <v/>
      </c>
      <c r="N380" s="7" t="str">
        <f t="shared" si="45"/>
        <v/>
      </c>
      <c r="O380" s="7" t="str">
        <f t="shared" si="46"/>
        <v/>
      </c>
      <c r="P380" s="7" t="str">
        <f>IF(C380="","",ROUND(IF(K380=L380,0,IF(VLOOKUP($C380&amp;"система теплоснабжения",[1]Лист1!$C$5:$H$9260,6,FALSE)+L380&gt;K380,K380-L380,VLOOKUP($C380&amp;"система теплоснабжения",[1]Лист1!$C$5:$H$9260,6,FALSE))),2))</f>
        <v/>
      </c>
      <c r="Q380" s="8" t="str">
        <f t="shared" si="47"/>
        <v/>
      </c>
      <c r="R380" s="3" t="str">
        <f t="shared" si="48"/>
        <v/>
      </c>
      <c r="S380" s="14"/>
    </row>
    <row r="381" spans="1:19" ht="15.75">
      <c r="A381" s="3" t="str">
        <f t="shared" si="41"/>
        <v/>
      </c>
      <c r="B381" s="3" t="str">
        <f t="shared" ca="1" si="42"/>
        <v/>
      </c>
      <c r="C381" s="4" t="str">
        <f>IF(A381="","",IF((COUNTIF(A$18:A381,"Итог по дому")-$B$14)=0,"",INDEX([1]Лист1!$A$1:$AE$9260,[1]Лист1!B381,6)))</f>
        <v/>
      </c>
      <c r="D381" s="5" t="str">
        <f>IF(A381="","",INDEX([1]Лист1!$A$1:$AE$9260,B381,5))</f>
        <v/>
      </c>
      <c r="E381" s="3" t="str">
        <f>IF(A381="","",VLOOKUP($C381&amp;"лифтовое оборудование",[1]Лист1!$C$5:$H$9260,6,FALSE))</f>
        <v/>
      </c>
      <c r="F381" s="3" t="str">
        <f>IF(A381="","",VLOOKUP($C381&amp;"крыша",[1]Лист1!$C$5:$H$9260,6,FALSE))</f>
        <v/>
      </c>
      <c r="G381" s="3" t="str">
        <f>IF(A381="","",VLOOKUP($C381&amp;"фасад1",[1]Лист1!$C$5:$H$9260,6,FALSE))</f>
        <v/>
      </c>
      <c r="H381" s="3" t="str">
        <f>IF(A381="","",VLOOKUP($C381&amp;"подвал",[1]Лист1!$C$5:$H$9260,6,FALSE))</f>
        <v/>
      </c>
      <c r="I381" s="3" t="str">
        <f>IF(A381="","",VLOOKUP($C381&amp;"лифтовое оборудование1",[1]Лист1!$C$5:$H$9260,6,FALSE))</f>
        <v/>
      </c>
      <c r="J381" s="3" t="str">
        <f t="shared" si="43"/>
        <v/>
      </c>
      <c r="K381" s="6" t="str">
        <f>IF(C381="","",[1]Лист1!D382+[1]Лист1!D380)</f>
        <v/>
      </c>
      <c r="L381" s="7" t="str">
        <f>IF(C381="","",IF(ROUND(VLOOKUP($C381&amp;"система газоснабжения",[1]Лист1!$C$5:$H$9260,6,FALSE),2)&gt;K381,K381,ROUND(VLOOKUP($C381&amp;"система газоснабжения",[1]Лист1!$C$5:$H$9260,6,FALSE),2)))</f>
        <v/>
      </c>
      <c r="M381" s="7" t="str">
        <f t="shared" si="44"/>
        <v/>
      </c>
      <c r="N381" s="7" t="str">
        <f t="shared" si="45"/>
        <v/>
      </c>
      <c r="O381" s="7" t="str">
        <f t="shared" si="46"/>
        <v/>
      </c>
      <c r="P381" s="7" t="str">
        <f>IF(C381="","",ROUND(IF(K381=L381,0,IF(VLOOKUP($C381&amp;"система теплоснабжения",[1]Лист1!$C$5:$H$9260,6,FALSE)+L381&gt;K381,K381-L381,VLOOKUP($C381&amp;"система теплоснабжения",[1]Лист1!$C$5:$H$9260,6,FALSE))),2))</f>
        <v/>
      </c>
      <c r="Q381" s="8" t="str">
        <f t="shared" si="47"/>
        <v/>
      </c>
      <c r="R381" s="3" t="str">
        <f t="shared" si="48"/>
        <v/>
      </c>
      <c r="S381" s="14"/>
    </row>
    <row r="382" spans="1:19" ht="15.75">
      <c r="A382" s="3" t="str">
        <f t="shared" si="41"/>
        <v/>
      </c>
      <c r="B382" s="3" t="str">
        <f t="shared" ca="1" si="42"/>
        <v/>
      </c>
      <c r="C382" s="4" t="str">
        <f>IF(A382="","",IF((COUNTIF(A$18:A382,"Итог по дому")-$B$14)=0,"",INDEX([1]Лист1!$A$1:$AE$9260,[1]Лист1!B382,6)))</f>
        <v/>
      </c>
      <c r="D382" s="5" t="str">
        <f>IF(A382="","",INDEX([1]Лист1!$A$1:$AE$9260,B382,5))</f>
        <v/>
      </c>
      <c r="E382" s="3" t="str">
        <f>IF(A382="","",VLOOKUP($C382&amp;"лифтовое оборудование",[1]Лист1!$C$5:$H$9260,6,FALSE))</f>
        <v/>
      </c>
      <c r="F382" s="3" t="str">
        <f>IF(A382="","",VLOOKUP($C382&amp;"крыша",[1]Лист1!$C$5:$H$9260,6,FALSE))</f>
        <v/>
      </c>
      <c r="G382" s="3" t="str">
        <f>IF(A382="","",VLOOKUP($C382&amp;"фасад1",[1]Лист1!$C$5:$H$9260,6,FALSE))</f>
        <v/>
      </c>
      <c r="H382" s="3" t="str">
        <f>IF(A382="","",VLOOKUP($C382&amp;"подвал",[1]Лист1!$C$5:$H$9260,6,FALSE))</f>
        <v/>
      </c>
      <c r="I382" s="3" t="str">
        <f>IF(A382="","",VLOOKUP($C382&amp;"лифтовое оборудование1",[1]Лист1!$C$5:$H$9260,6,FALSE))</f>
        <v/>
      </c>
      <c r="J382" s="3" t="str">
        <f t="shared" si="43"/>
        <v/>
      </c>
      <c r="K382" s="6" t="str">
        <f>IF(C382="","",[1]Лист1!D383+[1]Лист1!D381)</f>
        <v/>
      </c>
      <c r="L382" s="7" t="str">
        <f>IF(C382="","",IF(ROUND(VLOOKUP($C382&amp;"система газоснабжения",[1]Лист1!$C$5:$H$9260,6,FALSE),2)&gt;K382,K382,ROUND(VLOOKUP($C382&amp;"система газоснабжения",[1]Лист1!$C$5:$H$9260,6,FALSE),2)))</f>
        <v/>
      </c>
      <c r="M382" s="7" t="str">
        <f t="shared" si="44"/>
        <v/>
      </c>
      <c r="N382" s="7" t="str">
        <f t="shared" si="45"/>
        <v/>
      </c>
      <c r="O382" s="7" t="str">
        <f t="shared" si="46"/>
        <v/>
      </c>
      <c r="P382" s="7" t="str">
        <f>IF(C382="","",ROUND(IF(K382=L382,0,IF(VLOOKUP($C382&amp;"система теплоснабжения",[1]Лист1!$C$5:$H$9260,6,FALSE)+L382&gt;K382,K382-L382,VLOOKUP($C382&amp;"система теплоснабжения",[1]Лист1!$C$5:$H$9260,6,FALSE))),2))</f>
        <v/>
      </c>
      <c r="Q382" s="8" t="str">
        <f t="shared" si="47"/>
        <v/>
      </c>
      <c r="R382" s="3" t="str">
        <f t="shared" si="48"/>
        <v/>
      </c>
      <c r="S382" s="14"/>
    </row>
    <row r="383" spans="1:19" ht="15.75">
      <c r="A383" s="3" t="str">
        <f t="shared" si="41"/>
        <v/>
      </c>
      <c r="B383" s="3" t="str">
        <f t="shared" ca="1" si="42"/>
        <v/>
      </c>
      <c r="C383" s="4" t="str">
        <f>IF(A383="","",IF((COUNTIF(A$18:A383,"Итог по дому")-$B$14)=0,"",INDEX([1]Лист1!$A$1:$AE$9260,[1]Лист1!B383,6)))</f>
        <v/>
      </c>
      <c r="D383" s="5" t="str">
        <f>IF(A383="","",INDEX([1]Лист1!$A$1:$AE$9260,B383,5))</f>
        <v/>
      </c>
      <c r="E383" s="3" t="str">
        <f>IF(A383="","",VLOOKUP($C383&amp;"лифтовое оборудование",[1]Лист1!$C$5:$H$9260,6,FALSE))</f>
        <v/>
      </c>
      <c r="F383" s="3" t="str">
        <f>IF(A383="","",VLOOKUP($C383&amp;"крыша",[1]Лист1!$C$5:$H$9260,6,FALSE))</f>
        <v/>
      </c>
      <c r="G383" s="3" t="str">
        <f>IF(A383="","",VLOOKUP($C383&amp;"фасад1",[1]Лист1!$C$5:$H$9260,6,FALSE))</f>
        <v/>
      </c>
      <c r="H383" s="3" t="str">
        <f>IF(A383="","",VLOOKUP($C383&amp;"подвал",[1]Лист1!$C$5:$H$9260,6,FALSE))</f>
        <v/>
      </c>
      <c r="I383" s="3" t="str">
        <f>IF(A383="","",VLOOKUP($C383&amp;"лифтовое оборудование1",[1]Лист1!$C$5:$H$9260,6,FALSE))</f>
        <v/>
      </c>
      <c r="J383" s="3" t="str">
        <f t="shared" si="43"/>
        <v/>
      </c>
      <c r="K383" s="6" t="str">
        <f>IF(C383="","",[1]Лист1!D384+[1]Лист1!D382)</f>
        <v/>
      </c>
      <c r="L383" s="7" t="str">
        <f>IF(C383="","",IF(ROUND(VLOOKUP($C383&amp;"система газоснабжения",[1]Лист1!$C$5:$H$9260,6,FALSE),2)&gt;K383,K383,ROUND(VLOOKUP($C383&amp;"система газоснабжения",[1]Лист1!$C$5:$H$9260,6,FALSE),2)))</f>
        <v/>
      </c>
      <c r="M383" s="7" t="str">
        <f t="shared" si="44"/>
        <v/>
      </c>
      <c r="N383" s="7" t="str">
        <f t="shared" si="45"/>
        <v/>
      </c>
      <c r="O383" s="7" t="str">
        <f t="shared" si="46"/>
        <v/>
      </c>
      <c r="P383" s="7" t="str">
        <f>IF(C383="","",ROUND(IF(K383=L383,0,IF(VLOOKUP($C383&amp;"система теплоснабжения",[1]Лист1!$C$5:$H$9260,6,FALSE)+L383&gt;K383,K383-L383,VLOOKUP($C383&amp;"система теплоснабжения",[1]Лист1!$C$5:$H$9260,6,FALSE))),2))</f>
        <v/>
      </c>
      <c r="Q383" s="8" t="str">
        <f t="shared" si="47"/>
        <v/>
      </c>
      <c r="R383" s="3" t="str">
        <f t="shared" si="48"/>
        <v/>
      </c>
      <c r="S383" s="14"/>
    </row>
    <row r="384" spans="1:19" ht="15.75">
      <c r="A384" s="3" t="str">
        <f t="shared" si="41"/>
        <v/>
      </c>
      <c r="B384" s="3" t="str">
        <f t="shared" ca="1" si="42"/>
        <v/>
      </c>
      <c r="C384" s="4" t="str">
        <f>IF(A384="","",IF((COUNTIF(A$18:A384,"Итог по дому")-$B$14)=0,"",INDEX([1]Лист1!$A$1:$AE$9260,[1]Лист1!B384,6)))</f>
        <v/>
      </c>
      <c r="D384" s="5" t="str">
        <f>IF(A384="","",INDEX([1]Лист1!$A$1:$AE$9260,B384,5))</f>
        <v/>
      </c>
      <c r="E384" s="3" t="str">
        <f>IF(A384="","",VLOOKUP($C384&amp;"лифтовое оборудование",[1]Лист1!$C$5:$H$9260,6,FALSE))</f>
        <v/>
      </c>
      <c r="F384" s="3" t="str">
        <f>IF(A384="","",VLOOKUP($C384&amp;"крыша",[1]Лист1!$C$5:$H$9260,6,FALSE))</f>
        <v/>
      </c>
      <c r="G384" s="3" t="str">
        <f>IF(A384="","",VLOOKUP($C384&amp;"фасад1",[1]Лист1!$C$5:$H$9260,6,FALSE))</f>
        <v/>
      </c>
      <c r="H384" s="3" t="str">
        <f>IF(A384="","",VLOOKUP($C384&amp;"подвал",[1]Лист1!$C$5:$H$9260,6,FALSE))</f>
        <v/>
      </c>
      <c r="I384" s="3" t="str">
        <f>IF(A384="","",VLOOKUP($C384&amp;"лифтовое оборудование1",[1]Лист1!$C$5:$H$9260,6,FALSE))</f>
        <v/>
      </c>
      <c r="J384" s="3" t="str">
        <f t="shared" si="43"/>
        <v/>
      </c>
      <c r="K384" s="6" t="str">
        <f>IF(C384="","",[1]Лист1!D385+[1]Лист1!D383)</f>
        <v/>
      </c>
      <c r="L384" s="7" t="str">
        <f>IF(C384="","",IF(ROUND(VLOOKUP($C384&amp;"система газоснабжения",[1]Лист1!$C$5:$H$9260,6,FALSE),2)&gt;K384,K384,ROUND(VLOOKUP($C384&amp;"система газоснабжения",[1]Лист1!$C$5:$H$9260,6,FALSE),2)))</f>
        <v/>
      </c>
      <c r="M384" s="7" t="str">
        <f t="shared" si="44"/>
        <v/>
      </c>
      <c r="N384" s="7" t="str">
        <f t="shared" si="45"/>
        <v/>
      </c>
      <c r="O384" s="7" t="str">
        <f t="shared" si="46"/>
        <v/>
      </c>
      <c r="P384" s="7" t="str">
        <f>IF(C384="","",ROUND(IF(K384=L384,0,IF(VLOOKUP($C384&amp;"система теплоснабжения",[1]Лист1!$C$5:$H$9260,6,FALSE)+L384&gt;K384,K384-L384,VLOOKUP($C384&amp;"система теплоснабжения",[1]Лист1!$C$5:$H$9260,6,FALSE))),2))</f>
        <v/>
      </c>
      <c r="Q384" s="8" t="str">
        <f t="shared" si="47"/>
        <v/>
      </c>
      <c r="R384" s="3" t="str">
        <f t="shared" si="48"/>
        <v/>
      </c>
      <c r="S384" s="14"/>
    </row>
    <row r="385" spans="1:19" ht="15.75">
      <c r="A385" s="3" t="str">
        <f t="shared" si="41"/>
        <v/>
      </c>
      <c r="B385" s="3" t="str">
        <f t="shared" ca="1" si="42"/>
        <v/>
      </c>
      <c r="C385" s="4" t="str">
        <f>IF(A385="","",IF((COUNTIF(A$18:A385,"Итог по дому")-$B$14)=0,"",INDEX([1]Лист1!$A$1:$AE$9260,[1]Лист1!B385,6)))</f>
        <v/>
      </c>
      <c r="D385" s="5" t="str">
        <f>IF(A385="","",INDEX([1]Лист1!$A$1:$AE$9260,B385,5))</f>
        <v/>
      </c>
      <c r="E385" s="3" t="str">
        <f>IF(A385="","",VLOOKUP($C385&amp;"лифтовое оборудование",[1]Лист1!$C$5:$H$9260,6,FALSE))</f>
        <v/>
      </c>
      <c r="F385" s="3" t="str">
        <f>IF(A385="","",VLOOKUP($C385&amp;"крыша",[1]Лист1!$C$5:$H$9260,6,FALSE))</f>
        <v/>
      </c>
      <c r="G385" s="3" t="str">
        <f>IF(A385="","",VLOOKUP($C385&amp;"фасад1",[1]Лист1!$C$5:$H$9260,6,FALSE))</f>
        <v/>
      </c>
      <c r="H385" s="3" t="str">
        <f>IF(A385="","",VLOOKUP($C385&amp;"подвал",[1]Лист1!$C$5:$H$9260,6,FALSE))</f>
        <v/>
      </c>
      <c r="I385" s="3" t="str">
        <f>IF(A385="","",VLOOKUP($C385&amp;"лифтовое оборудование1",[1]Лист1!$C$5:$H$9260,6,FALSE))</f>
        <v/>
      </c>
      <c r="J385" s="3" t="str">
        <f t="shared" si="43"/>
        <v/>
      </c>
      <c r="K385" s="6" t="str">
        <f>IF(C385="","",[1]Лист1!D386+[1]Лист1!D384)</f>
        <v/>
      </c>
      <c r="L385" s="7" t="str">
        <f>IF(C385="","",IF(ROUND(VLOOKUP($C385&amp;"система газоснабжения",[1]Лист1!$C$5:$H$9260,6,FALSE),2)&gt;K385,K385,ROUND(VLOOKUP($C385&amp;"система газоснабжения",[1]Лист1!$C$5:$H$9260,6,FALSE),2)))</f>
        <v/>
      </c>
      <c r="M385" s="7" t="str">
        <f t="shared" si="44"/>
        <v/>
      </c>
      <c r="N385" s="7" t="str">
        <f t="shared" si="45"/>
        <v/>
      </c>
      <c r="O385" s="7" t="str">
        <f t="shared" si="46"/>
        <v/>
      </c>
      <c r="P385" s="7" t="str">
        <f>IF(C385="","",ROUND(IF(K385=L385,0,IF(VLOOKUP($C385&amp;"система теплоснабжения",[1]Лист1!$C$5:$H$9260,6,FALSE)+L385&gt;K385,K385-L385,VLOOKUP($C385&amp;"система теплоснабжения",[1]Лист1!$C$5:$H$9260,6,FALSE))),2))</f>
        <v/>
      </c>
      <c r="Q385" s="8" t="str">
        <f t="shared" si="47"/>
        <v/>
      </c>
      <c r="R385" s="3" t="str">
        <f t="shared" si="48"/>
        <v/>
      </c>
      <c r="S385" s="14"/>
    </row>
    <row r="386" spans="1:19" ht="15.75">
      <c r="A386" s="3" t="str">
        <f t="shared" si="41"/>
        <v/>
      </c>
      <c r="B386" s="3" t="str">
        <f t="shared" ca="1" si="42"/>
        <v/>
      </c>
      <c r="C386" s="4" t="str">
        <f>IF(A386="","",IF((COUNTIF(A$18:A386,"Итог по дому")-$B$14)=0,"",INDEX([1]Лист1!$A$1:$AE$9260,[1]Лист1!B386,6)))</f>
        <v/>
      </c>
      <c r="D386" s="5" t="str">
        <f>IF(A386="","",INDEX([1]Лист1!$A$1:$AE$9260,B386,5))</f>
        <v/>
      </c>
      <c r="E386" s="3" t="str">
        <f>IF(A386="","",VLOOKUP($C386&amp;"лифтовое оборудование",[1]Лист1!$C$5:$H$9260,6,FALSE))</f>
        <v/>
      </c>
      <c r="F386" s="3" t="str">
        <f>IF(A386="","",VLOOKUP($C386&amp;"крыша",[1]Лист1!$C$5:$H$9260,6,FALSE))</f>
        <v/>
      </c>
      <c r="G386" s="3" t="str">
        <f>IF(A386="","",VLOOKUP($C386&amp;"фасад1",[1]Лист1!$C$5:$H$9260,6,FALSE))</f>
        <v/>
      </c>
      <c r="H386" s="3" t="str">
        <f>IF(A386="","",VLOOKUP($C386&amp;"подвал",[1]Лист1!$C$5:$H$9260,6,FALSE))</f>
        <v/>
      </c>
      <c r="I386" s="3" t="str">
        <f>IF(A386="","",VLOOKUP($C386&amp;"лифтовое оборудование1",[1]Лист1!$C$5:$H$9260,6,FALSE))</f>
        <v/>
      </c>
      <c r="J386" s="3" t="str">
        <f t="shared" si="43"/>
        <v/>
      </c>
      <c r="K386" s="6" t="str">
        <f>IF(C386="","",[1]Лист1!D387+[1]Лист1!D385)</f>
        <v/>
      </c>
      <c r="L386" s="7" t="str">
        <f>IF(C386="","",IF(ROUND(VLOOKUP($C386&amp;"система газоснабжения",[1]Лист1!$C$5:$H$9260,6,FALSE),2)&gt;K386,K386,ROUND(VLOOKUP($C386&amp;"система газоснабжения",[1]Лист1!$C$5:$H$9260,6,FALSE),2)))</f>
        <v/>
      </c>
      <c r="M386" s="7" t="str">
        <f t="shared" si="44"/>
        <v/>
      </c>
      <c r="N386" s="7" t="str">
        <f t="shared" si="45"/>
        <v/>
      </c>
      <c r="O386" s="7" t="str">
        <f t="shared" si="46"/>
        <v/>
      </c>
      <c r="P386" s="7" t="str">
        <f>IF(C386="","",ROUND(IF(K386=L386,0,IF(VLOOKUP($C386&amp;"система теплоснабжения",[1]Лист1!$C$5:$H$9260,6,FALSE)+L386&gt;K386,K386-L386,VLOOKUP($C386&amp;"система теплоснабжения",[1]Лист1!$C$5:$H$9260,6,FALSE))),2))</f>
        <v/>
      </c>
      <c r="Q386" s="8" t="str">
        <f t="shared" si="47"/>
        <v/>
      </c>
      <c r="R386" s="3" t="str">
        <f t="shared" si="48"/>
        <v/>
      </c>
      <c r="S386" s="14"/>
    </row>
    <row r="387" spans="1:19" ht="15.75">
      <c r="A387" s="3" t="str">
        <f t="shared" si="41"/>
        <v/>
      </c>
      <c r="B387" s="3" t="str">
        <f t="shared" ca="1" si="42"/>
        <v/>
      </c>
      <c r="C387" s="4" t="str">
        <f>IF(A387="","",IF((COUNTIF(A$18:A387,"Итог по дому")-$B$14)=0,"",INDEX([1]Лист1!$A$1:$AE$9260,[1]Лист1!B387,6)))</f>
        <v/>
      </c>
      <c r="D387" s="5" t="str">
        <f>IF(A387="","",INDEX([1]Лист1!$A$1:$AE$9260,B387,5))</f>
        <v/>
      </c>
      <c r="E387" s="3" t="str">
        <f>IF(A387="","",VLOOKUP($C387&amp;"лифтовое оборудование",[1]Лист1!$C$5:$H$9260,6,FALSE))</f>
        <v/>
      </c>
      <c r="F387" s="3" t="str">
        <f>IF(A387="","",VLOOKUP($C387&amp;"крыша",[1]Лист1!$C$5:$H$9260,6,FALSE))</f>
        <v/>
      </c>
      <c r="G387" s="3" t="str">
        <f>IF(A387="","",VLOOKUP($C387&amp;"фасад1",[1]Лист1!$C$5:$H$9260,6,FALSE))</f>
        <v/>
      </c>
      <c r="H387" s="3" t="str">
        <f>IF(A387="","",VLOOKUP($C387&amp;"подвал",[1]Лист1!$C$5:$H$9260,6,FALSE))</f>
        <v/>
      </c>
      <c r="I387" s="3" t="str">
        <f>IF(A387="","",VLOOKUP($C387&amp;"лифтовое оборудование1",[1]Лист1!$C$5:$H$9260,6,FALSE))</f>
        <v/>
      </c>
      <c r="J387" s="3" t="str">
        <f t="shared" si="43"/>
        <v/>
      </c>
      <c r="K387" s="6" t="str">
        <f>IF(C387="","",[1]Лист1!D388+[1]Лист1!D386)</f>
        <v/>
      </c>
      <c r="L387" s="7" t="str">
        <f>IF(C387="","",IF(ROUND(VLOOKUP($C387&amp;"система газоснабжения",[1]Лист1!$C$5:$H$9260,6,FALSE),2)&gt;K387,K387,ROUND(VLOOKUP($C387&amp;"система газоснабжения",[1]Лист1!$C$5:$H$9260,6,FALSE),2)))</f>
        <v/>
      </c>
      <c r="M387" s="7" t="str">
        <f t="shared" si="44"/>
        <v/>
      </c>
      <c r="N387" s="7" t="str">
        <f t="shared" si="45"/>
        <v/>
      </c>
      <c r="O387" s="7" t="str">
        <f t="shared" si="46"/>
        <v/>
      </c>
      <c r="P387" s="7" t="str">
        <f>IF(C387="","",ROUND(IF(K387=L387,0,IF(VLOOKUP($C387&amp;"система теплоснабжения",[1]Лист1!$C$5:$H$9260,6,FALSE)+L387&gt;K387,K387-L387,VLOOKUP($C387&amp;"система теплоснабжения",[1]Лист1!$C$5:$H$9260,6,FALSE))),2))</f>
        <v/>
      </c>
      <c r="Q387" s="8" t="str">
        <f t="shared" si="47"/>
        <v/>
      </c>
      <c r="R387" s="3" t="str">
        <f t="shared" si="48"/>
        <v/>
      </c>
      <c r="S387" s="14"/>
    </row>
    <row r="388" spans="1:19" ht="15.75">
      <c r="A388" s="3" t="str">
        <f t="shared" si="41"/>
        <v/>
      </c>
      <c r="B388" s="3" t="str">
        <f t="shared" ca="1" si="42"/>
        <v/>
      </c>
      <c r="C388" s="4" t="str">
        <f>IF(A388="","",IF((COUNTIF(A$18:A388,"Итог по дому")-$B$14)=0,"",INDEX([1]Лист1!$A$1:$AE$9260,[1]Лист1!B388,6)))</f>
        <v/>
      </c>
      <c r="D388" s="5" t="str">
        <f>IF(A388="","",INDEX([1]Лист1!$A$1:$AE$9260,B388,5))</f>
        <v/>
      </c>
      <c r="E388" s="3" t="str">
        <f>IF(A388="","",VLOOKUP($C388&amp;"лифтовое оборудование",[1]Лист1!$C$5:$H$9260,6,FALSE))</f>
        <v/>
      </c>
      <c r="F388" s="3" t="str">
        <f>IF(A388="","",VLOOKUP($C388&amp;"крыша",[1]Лист1!$C$5:$H$9260,6,FALSE))</f>
        <v/>
      </c>
      <c r="G388" s="3" t="str">
        <f>IF(A388="","",VLOOKUP($C388&amp;"фасад1",[1]Лист1!$C$5:$H$9260,6,FALSE))</f>
        <v/>
      </c>
      <c r="H388" s="3" t="str">
        <f>IF(A388="","",VLOOKUP($C388&amp;"подвал",[1]Лист1!$C$5:$H$9260,6,FALSE))</f>
        <v/>
      </c>
      <c r="I388" s="3" t="str">
        <f>IF(A388="","",VLOOKUP($C388&amp;"лифтовое оборудование1",[1]Лист1!$C$5:$H$9260,6,FALSE))</f>
        <v/>
      </c>
      <c r="J388" s="3" t="str">
        <f t="shared" si="43"/>
        <v/>
      </c>
      <c r="K388" s="6" t="str">
        <f>IF(C388="","",[1]Лист1!D389+[1]Лист1!D387)</f>
        <v/>
      </c>
      <c r="L388" s="7" t="str">
        <f>IF(C388="","",IF(ROUND(VLOOKUP($C388&amp;"система газоснабжения",[1]Лист1!$C$5:$H$9260,6,FALSE),2)&gt;K388,K388,ROUND(VLOOKUP($C388&amp;"система газоснабжения",[1]Лист1!$C$5:$H$9260,6,FALSE),2)))</f>
        <v/>
      </c>
      <c r="M388" s="7" t="str">
        <f t="shared" si="44"/>
        <v/>
      </c>
      <c r="N388" s="7" t="str">
        <f t="shared" si="45"/>
        <v/>
      </c>
      <c r="O388" s="7" t="str">
        <f t="shared" si="46"/>
        <v/>
      </c>
      <c r="P388" s="7" t="str">
        <f>IF(C388="","",ROUND(IF(K388=L388,0,IF(VLOOKUP($C388&amp;"система теплоснабжения",[1]Лист1!$C$5:$H$9260,6,FALSE)+L388&gt;K388,K388-L388,VLOOKUP($C388&amp;"система теплоснабжения",[1]Лист1!$C$5:$H$9260,6,FALSE))),2))</f>
        <v/>
      </c>
      <c r="Q388" s="8" t="str">
        <f t="shared" si="47"/>
        <v/>
      </c>
      <c r="R388" s="3" t="str">
        <f t="shared" si="48"/>
        <v/>
      </c>
      <c r="S388" s="14"/>
    </row>
    <row r="389" spans="1:19" ht="15.75">
      <c r="A389" s="3" t="str">
        <f t="shared" si="41"/>
        <v/>
      </c>
      <c r="B389" s="3" t="str">
        <f t="shared" ca="1" si="42"/>
        <v/>
      </c>
      <c r="C389" s="4" t="str">
        <f>IF(A389="","",IF((COUNTIF(A$18:A389,"Итог по дому")-$B$14)=0,"",INDEX([1]Лист1!$A$1:$AE$9260,[1]Лист1!B389,6)))</f>
        <v/>
      </c>
      <c r="D389" s="5" t="str">
        <f>IF(A389="","",INDEX([1]Лист1!$A$1:$AE$9260,B389,5))</f>
        <v/>
      </c>
      <c r="E389" s="3" t="str">
        <f>IF(A389="","",VLOOKUP($C389&amp;"лифтовое оборудование",[1]Лист1!$C$5:$H$9260,6,FALSE))</f>
        <v/>
      </c>
      <c r="F389" s="3" t="str">
        <f>IF(A389="","",VLOOKUP($C389&amp;"крыша",[1]Лист1!$C$5:$H$9260,6,FALSE))</f>
        <v/>
      </c>
      <c r="G389" s="3" t="str">
        <f>IF(A389="","",VLOOKUP($C389&amp;"фасад1",[1]Лист1!$C$5:$H$9260,6,FALSE))</f>
        <v/>
      </c>
      <c r="H389" s="3" t="str">
        <f>IF(A389="","",VLOOKUP($C389&amp;"подвал",[1]Лист1!$C$5:$H$9260,6,FALSE))</f>
        <v/>
      </c>
      <c r="I389" s="3" t="str">
        <f>IF(A389="","",VLOOKUP($C389&amp;"лифтовое оборудование1",[1]Лист1!$C$5:$H$9260,6,FALSE))</f>
        <v/>
      </c>
      <c r="J389" s="3" t="str">
        <f t="shared" si="43"/>
        <v/>
      </c>
      <c r="K389" s="6" t="str">
        <f>IF(C389="","",[1]Лист1!D390+[1]Лист1!D388)</f>
        <v/>
      </c>
      <c r="L389" s="7" t="str">
        <f>IF(C389="","",IF(ROUND(VLOOKUP($C389&amp;"система газоснабжения",[1]Лист1!$C$5:$H$9260,6,FALSE),2)&gt;K389,K389,ROUND(VLOOKUP($C389&amp;"система газоснабжения",[1]Лист1!$C$5:$H$9260,6,FALSE),2)))</f>
        <v/>
      </c>
      <c r="M389" s="7" t="str">
        <f t="shared" si="44"/>
        <v/>
      </c>
      <c r="N389" s="7" t="str">
        <f t="shared" si="45"/>
        <v/>
      </c>
      <c r="O389" s="7" t="str">
        <f t="shared" si="46"/>
        <v/>
      </c>
      <c r="P389" s="7" t="str">
        <f>IF(C389="","",ROUND(IF(K389=L389,0,IF(VLOOKUP($C389&amp;"система теплоснабжения",[1]Лист1!$C$5:$H$9260,6,FALSE)+L389&gt;K389,K389-L389,VLOOKUP($C389&amp;"система теплоснабжения",[1]Лист1!$C$5:$H$9260,6,FALSE))),2))</f>
        <v/>
      </c>
      <c r="Q389" s="8" t="str">
        <f t="shared" si="47"/>
        <v/>
      </c>
      <c r="R389" s="3" t="str">
        <f t="shared" si="48"/>
        <v/>
      </c>
      <c r="S389" s="14"/>
    </row>
    <row r="390" spans="1:19" ht="15.75">
      <c r="A390" s="3" t="str">
        <f t="shared" si="41"/>
        <v/>
      </c>
      <c r="B390" s="3" t="str">
        <f t="shared" ca="1" si="42"/>
        <v/>
      </c>
      <c r="C390" s="4" t="str">
        <f>IF(A390="","",IF((COUNTIF(A$18:A390,"Итог по дому")-$B$14)=0,"",INDEX([1]Лист1!$A$1:$AE$9260,[1]Лист1!B390,6)))</f>
        <v/>
      </c>
      <c r="D390" s="5" t="str">
        <f>IF(A390="","",INDEX([1]Лист1!$A$1:$AE$9260,B390,5))</f>
        <v/>
      </c>
      <c r="E390" s="3" t="str">
        <f>IF(A390="","",VLOOKUP($C390&amp;"лифтовое оборудование",[1]Лист1!$C$5:$H$9260,6,FALSE))</f>
        <v/>
      </c>
      <c r="F390" s="3" t="str">
        <f>IF(A390="","",VLOOKUP($C390&amp;"крыша",[1]Лист1!$C$5:$H$9260,6,FALSE))</f>
        <v/>
      </c>
      <c r="G390" s="3" t="str">
        <f>IF(A390="","",VLOOKUP($C390&amp;"фасад1",[1]Лист1!$C$5:$H$9260,6,FALSE))</f>
        <v/>
      </c>
      <c r="H390" s="3" t="str">
        <f>IF(A390="","",VLOOKUP($C390&amp;"подвал",[1]Лист1!$C$5:$H$9260,6,FALSE))</f>
        <v/>
      </c>
      <c r="I390" s="3" t="str">
        <f>IF(A390="","",VLOOKUP($C390&amp;"лифтовое оборудование1",[1]Лист1!$C$5:$H$9260,6,FALSE))</f>
        <v/>
      </c>
      <c r="J390" s="3" t="str">
        <f t="shared" si="43"/>
        <v/>
      </c>
      <c r="K390" s="6" t="str">
        <f>IF(C390="","",[1]Лист1!D391+[1]Лист1!D389)</f>
        <v/>
      </c>
      <c r="L390" s="7" t="str">
        <f>IF(C390="","",IF(ROUND(VLOOKUP($C390&amp;"система газоснабжения",[1]Лист1!$C$5:$H$9260,6,FALSE),2)&gt;K390,K390,ROUND(VLOOKUP($C390&amp;"система газоснабжения",[1]Лист1!$C$5:$H$9260,6,FALSE),2)))</f>
        <v/>
      </c>
      <c r="M390" s="7" t="str">
        <f t="shared" si="44"/>
        <v/>
      </c>
      <c r="N390" s="7" t="str">
        <f t="shared" si="45"/>
        <v/>
      </c>
      <c r="O390" s="7" t="str">
        <f t="shared" si="46"/>
        <v/>
      </c>
      <c r="P390" s="7" t="str">
        <f>IF(C390="","",ROUND(IF(K390=L390,0,IF(VLOOKUP($C390&amp;"система теплоснабжения",[1]Лист1!$C$5:$H$9260,6,FALSE)+L390&gt;K390,K390-L390,VLOOKUP($C390&amp;"система теплоснабжения",[1]Лист1!$C$5:$H$9260,6,FALSE))),2))</f>
        <v/>
      </c>
      <c r="Q390" s="8" t="str">
        <f t="shared" si="47"/>
        <v/>
      </c>
      <c r="R390" s="3" t="str">
        <f t="shared" si="48"/>
        <v/>
      </c>
      <c r="S390" s="14"/>
    </row>
    <row r="391" spans="1:19" ht="15.75">
      <c r="A391" s="3" t="str">
        <f t="shared" si="41"/>
        <v/>
      </c>
      <c r="B391" s="3" t="str">
        <f t="shared" ca="1" si="42"/>
        <v/>
      </c>
      <c r="C391" s="4" t="str">
        <f>IF(A391="","",IF((COUNTIF(A$18:A391,"Итог по дому")-$B$14)=0,"",INDEX([1]Лист1!$A$1:$AE$9260,[1]Лист1!B391,6)))</f>
        <v/>
      </c>
      <c r="D391" s="5" t="str">
        <f>IF(A391="","",INDEX([1]Лист1!$A$1:$AE$9260,B391,5))</f>
        <v/>
      </c>
      <c r="E391" s="3" t="str">
        <f>IF(A391="","",VLOOKUP($C391&amp;"лифтовое оборудование",[1]Лист1!$C$5:$H$9260,6,FALSE))</f>
        <v/>
      </c>
      <c r="F391" s="3" t="str">
        <f>IF(A391="","",VLOOKUP($C391&amp;"крыша",[1]Лист1!$C$5:$H$9260,6,FALSE))</f>
        <v/>
      </c>
      <c r="G391" s="3" t="str">
        <f>IF(A391="","",VLOOKUP($C391&amp;"фасад1",[1]Лист1!$C$5:$H$9260,6,FALSE))</f>
        <v/>
      </c>
      <c r="H391" s="3" t="str">
        <f>IF(A391="","",VLOOKUP($C391&amp;"подвал",[1]Лист1!$C$5:$H$9260,6,FALSE))</f>
        <v/>
      </c>
      <c r="I391" s="3" t="str">
        <f>IF(A391="","",VLOOKUP($C391&amp;"лифтовое оборудование1",[1]Лист1!$C$5:$H$9260,6,FALSE))</f>
        <v/>
      </c>
      <c r="J391" s="3" t="str">
        <f t="shared" si="43"/>
        <v/>
      </c>
      <c r="K391" s="6" t="str">
        <f>IF(C391="","",[1]Лист1!D392+[1]Лист1!D390)</f>
        <v/>
      </c>
      <c r="L391" s="7" t="str">
        <f>IF(C391="","",IF(ROUND(VLOOKUP($C391&amp;"система газоснабжения",[1]Лист1!$C$5:$H$9260,6,FALSE),2)&gt;K391,K391,ROUND(VLOOKUP($C391&amp;"система газоснабжения",[1]Лист1!$C$5:$H$9260,6,FALSE),2)))</f>
        <v/>
      </c>
      <c r="M391" s="7" t="str">
        <f t="shared" si="44"/>
        <v/>
      </c>
      <c r="N391" s="7" t="str">
        <f t="shared" si="45"/>
        <v/>
      </c>
      <c r="O391" s="7" t="str">
        <f t="shared" si="46"/>
        <v/>
      </c>
      <c r="P391" s="7" t="str">
        <f>IF(C391="","",ROUND(IF(K391=L391,0,IF(VLOOKUP($C391&amp;"система теплоснабжения",[1]Лист1!$C$5:$H$9260,6,FALSE)+L391&gt;K391,K391-L391,VLOOKUP($C391&amp;"система теплоснабжения",[1]Лист1!$C$5:$H$9260,6,FALSE))),2))</f>
        <v/>
      </c>
      <c r="Q391" s="8" t="str">
        <f t="shared" si="47"/>
        <v/>
      </c>
      <c r="R391" s="3" t="str">
        <f t="shared" si="48"/>
        <v/>
      </c>
      <c r="S391" s="14"/>
    </row>
    <row r="392" spans="1:19" ht="15.75">
      <c r="A392" s="3" t="str">
        <f t="shared" si="41"/>
        <v/>
      </c>
      <c r="B392" s="3" t="str">
        <f t="shared" ca="1" si="42"/>
        <v/>
      </c>
      <c r="C392" s="4" t="str">
        <f>IF(A392="","",IF((COUNTIF(A$18:A392,"Итог по дому")-$B$14)=0,"",INDEX([1]Лист1!$A$1:$AE$9260,[1]Лист1!B392,6)))</f>
        <v/>
      </c>
      <c r="D392" s="5" t="str">
        <f>IF(A392="","",INDEX([1]Лист1!$A$1:$AE$9260,B392,5))</f>
        <v/>
      </c>
      <c r="E392" s="3" t="str">
        <f>IF(A392="","",VLOOKUP($C392&amp;"лифтовое оборудование",[1]Лист1!$C$5:$H$9260,6,FALSE))</f>
        <v/>
      </c>
      <c r="F392" s="3" t="str">
        <f>IF(A392="","",VLOOKUP($C392&amp;"крыша",[1]Лист1!$C$5:$H$9260,6,FALSE))</f>
        <v/>
      </c>
      <c r="G392" s="3" t="str">
        <f>IF(A392="","",VLOOKUP($C392&amp;"фасад1",[1]Лист1!$C$5:$H$9260,6,FALSE))</f>
        <v/>
      </c>
      <c r="H392" s="3" t="str">
        <f>IF(A392="","",VLOOKUP($C392&amp;"подвал",[1]Лист1!$C$5:$H$9260,6,FALSE))</f>
        <v/>
      </c>
      <c r="I392" s="3" t="str">
        <f>IF(A392="","",VLOOKUP($C392&amp;"лифтовое оборудование1",[1]Лист1!$C$5:$H$9260,6,FALSE))</f>
        <v/>
      </c>
      <c r="J392" s="3" t="str">
        <f t="shared" si="43"/>
        <v/>
      </c>
      <c r="K392" s="6" t="str">
        <f>IF(C392="","",[1]Лист1!D393+[1]Лист1!D391)</f>
        <v/>
      </c>
      <c r="L392" s="7" t="str">
        <f>IF(C392="","",IF(ROUND(VLOOKUP($C392&amp;"система газоснабжения",[1]Лист1!$C$5:$H$9260,6,FALSE),2)&gt;K392,K392,ROUND(VLOOKUP($C392&amp;"система газоснабжения",[1]Лист1!$C$5:$H$9260,6,FALSE),2)))</f>
        <v/>
      </c>
      <c r="M392" s="7" t="str">
        <f t="shared" si="44"/>
        <v/>
      </c>
      <c r="N392" s="7" t="str">
        <f t="shared" si="45"/>
        <v/>
      </c>
      <c r="O392" s="7" t="str">
        <f t="shared" si="46"/>
        <v/>
      </c>
      <c r="P392" s="7" t="str">
        <f>IF(C392="","",ROUND(IF(K392=L392,0,IF(VLOOKUP($C392&amp;"система теплоснабжения",[1]Лист1!$C$5:$H$9260,6,FALSE)+L392&gt;K392,K392-L392,VLOOKUP($C392&amp;"система теплоснабжения",[1]Лист1!$C$5:$H$9260,6,FALSE))),2))</f>
        <v/>
      </c>
      <c r="Q392" s="8" t="str">
        <f t="shared" si="47"/>
        <v/>
      </c>
      <c r="R392" s="3" t="str">
        <f t="shared" si="48"/>
        <v/>
      </c>
      <c r="S392" s="14"/>
    </row>
    <row r="393" spans="1:19" ht="15.75">
      <c r="A393" s="3" t="str">
        <f t="shared" si="41"/>
        <v/>
      </c>
      <c r="B393" s="3" t="str">
        <f t="shared" ca="1" si="42"/>
        <v/>
      </c>
      <c r="C393" s="4" t="str">
        <f>IF(A393="","",IF((COUNTIF(A$18:A393,"Итог по дому")-$B$14)=0,"",INDEX([1]Лист1!$A$1:$AE$9260,[1]Лист1!B393,6)))</f>
        <v/>
      </c>
      <c r="D393" s="5" t="str">
        <f>IF(A393="","",INDEX([1]Лист1!$A$1:$AE$9260,B393,5))</f>
        <v/>
      </c>
      <c r="E393" s="3" t="str">
        <f>IF(A393="","",VLOOKUP($C393&amp;"лифтовое оборудование",[1]Лист1!$C$5:$H$9260,6,FALSE))</f>
        <v/>
      </c>
      <c r="F393" s="3" t="str">
        <f>IF(A393="","",VLOOKUP($C393&amp;"крыша",[1]Лист1!$C$5:$H$9260,6,FALSE))</f>
        <v/>
      </c>
      <c r="G393" s="3" t="str">
        <f>IF(A393="","",VLOOKUP($C393&amp;"фасад1",[1]Лист1!$C$5:$H$9260,6,FALSE))</f>
        <v/>
      </c>
      <c r="H393" s="3" t="str">
        <f>IF(A393="","",VLOOKUP($C393&amp;"подвал",[1]Лист1!$C$5:$H$9260,6,FALSE))</f>
        <v/>
      </c>
      <c r="I393" s="3" t="str">
        <f>IF(A393="","",VLOOKUP($C393&amp;"лифтовое оборудование1",[1]Лист1!$C$5:$H$9260,6,FALSE))</f>
        <v/>
      </c>
      <c r="J393" s="3" t="str">
        <f t="shared" si="43"/>
        <v/>
      </c>
      <c r="K393" s="6" t="str">
        <f>IF(C393="","",[1]Лист1!D394+[1]Лист1!D392)</f>
        <v/>
      </c>
      <c r="L393" s="7" t="str">
        <f>IF(C393="","",IF(ROUND(VLOOKUP($C393&amp;"система газоснабжения",[1]Лист1!$C$5:$H$9260,6,FALSE),2)&gt;K393,K393,ROUND(VLOOKUP($C393&amp;"система газоснабжения",[1]Лист1!$C$5:$H$9260,6,FALSE),2)))</f>
        <v/>
      </c>
      <c r="M393" s="7" t="str">
        <f t="shared" si="44"/>
        <v/>
      </c>
      <c r="N393" s="7" t="str">
        <f t="shared" si="45"/>
        <v/>
      </c>
      <c r="O393" s="7" t="str">
        <f t="shared" si="46"/>
        <v/>
      </c>
      <c r="P393" s="7" t="str">
        <f>IF(C393="","",ROUND(IF(K393=L393,0,IF(VLOOKUP($C393&amp;"система теплоснабжения",[1]Лист1!$C$5:$H$9260,6,FALSE)+L393&gt;K393,K393-L393,VLOOKUP($C393&amp;"система теплоснабжения",[1]Лист1!$C$5:$H$9260,6,FALSE))),2))</f>
        <v/>
      </c>
      <c r="Q393" s="8" t="str">
        <f t="shared" si="47"/>
        <v/>
      </c>
      <c r="R393" s="3" t="str">
        <f t="shared" si="48"/>
        <v/>
      </c>
      <c r="S393" s="14"/>
    </row>
    <row r="394" spans="1:19" ht="15.75">
      <c r="A394" s="3" t="str">
        <f t="shared" si="41"/>
        <v/>
      </c>
      <c r="B394" s="3" t="str">
        <f t="shared" ca="1" si="42"/>
        <v/>
      </c>
      <c r="C394" s="4" t="str">
        <f>IF(A394="","",IF((COUNTIF(A$18:A394,"Итог по дому")-$B$14)=0,"",INDEX([1]Лист1!$A$1:$AE$9260,[1]Лист1!B394,6)))</f>
        <v/>
      </c>
      <c r="D394" s="5" t="str">
        <f>IF(A394="","",INDEX([1]Лист1!$A$1:$AE$9260,B394,5))</f>
        <v/>
      </c>
      <c r="E394" s="3" t="str">
        <f>IF(A394="","",VLOOKUP($C394&amp;"лифтовое оборудование",[1]Лист1!$C$5:$H$9260,6,FALSE))</f>
        <v/>
      </c>
      <c r="F394" s="3" t="str">
        <f>IF(A394="","",VLOOKUP($C394&amp;"крыша",[1]Лист1!$C$5:$H$9260,6,FALSE))</f>
        <v/>
      </c>
      <c r="G394" s="3" t="str">
        <f>IF(A394="","",VLOOKUP($C394&amp;"фасад1",[1]Лист1!$C$5:$H$9260,6,FALSE))</f>
        <v/>
      </c>
      <c r="H394" s="3" t="str">
        <f>IF(A394="","",VLOOKUP($C394&amp;"подвал",[1]Лист1!$C$5:$H$9260,6,FALSE))</f>
        <v/>
      </c>
      <c r="I394" s="3" t="str">
        <f>IF(A394="","",VLOOKUP($C394&amp;"лифтовое оборудование1",[1]Лист1!$C$5:$H$9260,6,FALSE))</f>
        <v/>
      </c>
      <c r="J394" s="3" t="str">
        <f t="shared" si="43"/>
        <v/>
      </c>
      <c r="K394" s="6" t="str">
        <f>IF(C394="","",[1]Лист1!D395+[1]Лист1!D393)</f>
        <v/>
      </c>
      <c r="L394" s="7" t="str">
        <f>IF(C394="","",IF(ROUND(VLOOKUP($C394&amp;"система газоснабжения",[1]Лист1!$C$5:$H$9260,6,FALSE),2)&gt;K394,K394,ROUND(VLOOKUP($C394&amp;"система газоснабжения",[1]Лист1!$C$5:$H$9260,6,FALSE),2)))</f>
        <v/>
      </c>
      <c r="M394" s="7" t="str">
        <f t="shared" si="44"/>
        <v/>
      </c>
      <c r="N394" s="7" t="str">
        <f t="shared" si="45"/>
        <v/>
      </c>
      <c r="O394" s="7" t="str">
        <f t="shared" si="46"/>
        <v/>
      </c>
      <c r="P394" s="7" t="str">
        <f>IF(C394="","",ROUND(IF(K394=L394,0,IF(VLOOKUP($C394&amp;"система теплоснабжения",[1]Лист1!$C$5:$H$9260,6,FALSE)+L394&gt;K394,K394-L394,VLOOKUP($C394&amp;"система теплоснабжения",[1]Лист1!$C$5:$H$9260,6,FALSE))),2))</f>
        <v/>
      </c>
      <c r="Q394" s="8" t="str">
        <f t="shared" si="47"/>
        <v/>
      </c>
      <c r="R394" s="3" t="str">
        <f t="shared" si="48"/>
        <v/>
      </c>
      <c r="S394" s="14"/>
    </row>
    <row r="395" spans="1:19" ht="15.75">
      <c r="A395" s="3" t="str">
        <f t="shared" si="41"/>
        <v/>
      </c>
      <c r="B395" s="3" t="str">
        <f t="shared" ca="1" si="42"/>
        <v/>
      </c>
      <c r="C395" s="4" t="str">
        <f>IF(A395="","",IF((COUNTIF(A$18:A395,"Итог по дому")-$B$14)=0,"",INDEX([1]Лист1!$A$1:$AE$9260,[1]Лист1!B395,6)))</f>
        <v/>
      </c>
      <c r="D395" s="5" t="str">
        <f>IF(A395="","",INDEX([1]Лист1!$A$1:$AE$9260,B395,5))</f>
        <v/>
      </c>
      <c r="E395" s="3" t="str">
        <f>IF(A395="","",VLOOKUP($C395&amp;"лифтовое оборудование",[1]Лист1!$C$5:$H$9260,6,FALSE))</f>
        <v/>
      </c>
      <c r="F395" s="3" t="str">
        <f>IF(A395="","",VLOOKUP($C395&amp;"крыша",[1]Лист1!$C$5:$H$9260,6,FALSE))</f>
        <v/>
      </c>
      <c r="G395" s="3" t="str">
        <f>IF(A395="","",VLOOKUP($C395&amp;"фасад1",[1]Лист1!$C$5:$H$9260,6,FALSE))</f>
        <v/>
      </c>
      <c r="H395" s="3" t="str">
        <f>IF(A395="","",VLOOKUP($C395&amp;"подвал",[1]Лист1!$C$5:$H$9260,6,FALSE))</f>
        <v/>
      </c>
      <c r="I395" s="3" t="str">
        <f>IF(A395="","",VLOOKUP($C395&amp;"лифтовое оборудование1",[1]Лист1!$C$5:$H$9260,6,FALSE))</f>
        <v/>
      </c>
      <c r="J395" s="3" t="str">
        <f t="shared" si="43"/>
        <v/>
      </c>
      <c r="K395" s="6" t="str">
        <f>IF(C395="","",[1]Лист1!D396+[1]Лист1!D394)</f>
        <v/>
      </c>
      <c r="L395" s="7" t="str">
        <f>IF(C395="","",IF(ROUND(VLOOKUP($C395&amp;"система газоснабжения",[1]Лист1!$C$5:$H$9260,6,FALSE),2)&gt;K395,K395,ROUND(VLOOKUP($C395&amp;"система газоснабжения",[1]Лист1!$C$5:$H$9260,6,FALSE),2)))</f>
        <v/>
      </c>
      <c r="M395" s="7" t="str">
        <f t="shared" si="44"/>
        <v/>
      </c>
      <c r="N395" s="7" t="str">
        <f t="shared" si="45"/>
        <v/>
      </c>
      <c r="O395" s="7" t="str">
        <f t="shared" si="46"/>
        <v/>
      </c>
      <c r="P395" s="7" t="str">
        <f>IF(C395="","",ROUND(IF(K395=L395,0,IF(VLOOKUP($C395&amp;"система теплоснабжения",[1]Лист1!$C$5:$H$9260,6,FALSE)+L395&gt;K395,K395-L395,VLOOKUP($C395&amp;"система теплоснабжения",[1]Лист1!$C$5:$H$9260,6,FALSE))),2))</f>
        <v/>
      </c>
      <c r="Q395" s="8" t="str">
        <f t="shared" si="47"/>
        <v/>
      </c>
      <c r="R395" s="3" t="str">
        <f t="shared" si="48"/>
        <v/>
      </c>
      <c r="S395" s="14"/>
    </row>
    <row r="396" spans="1:19" ht="15.75">
      <c r="A396" s="3" t="str">
        <f t="shared" si="41"/>
        <v/>
      </c>
      <c r="B396" s="3" t="str">
        <f t="shared" ca="1" si="42"/>
        <v/>
      </c>
      <c r="C396" s="4" t="str">
        <f>IF(A396="","",IF((COUNTIF(A$18:A396,"Итог по дому")-$B$14)=0,"",INDEX([1]Лист1!$A$1:$AE$9260,[1]Лист1!B396,6)))</f>
        <v/>
      </c>
      <c r="D396" s="5" t="str">
        <f>IF(A396="","",INDEX([1]Лист1!$A$1:$AE$9260,B396,5))</f>
        <v/>
      </c>
      <c r="E396" s="3" t="str">
        <f>IF(A396="","",VLOOKUP($C396&amp;"лифтовое оборудование",[1]Лист1!$C$5:$H$9260,6,FALSE))</f>
        <v/>
      </c>
      <c r="F396" s="3" t="str">
        <f>IF(A396="","",VLOOKUP($C396&amp;"крыша",[1]Лист1!$C$5:$H$9260,6,FALSE))</f>
        <v/>
      </c>
      <c r="G396" s="3" t="str">
        <f>IF(A396="","",VLOOKUP($C396&amp;"фасад1",[1]Лист1!$C$5:$H$9260,6,FALSE))</f>
        <v/>
      </c>
      <c r="H396" s="3" t="str">
        <f>IF(A396="","",VLOOKUP($C396&amp;"подвал",[1]Лист1!$C$5:$H$9260,6,FALSE))</f>
        <v/>
      </c>
      <c r="I396" s="3" t="str">
        <f>IF(A396="","",VLOOKUP($C396&amp;"лифтовое оборудование1",[1]Лист1!$C$5:$H$9260,6,FALSE))</f>
        <v/>
      </c>
      <c r="J396" s="3" t="str">
        <f t="shared" si="43"/>
        <v/>
      </c>
      <c r="K396" s="6" t="str">
        <f>IF(C396="","",[1]Лист1!D397+[1]Лист1!D395)</f>
        <v/>
      </c>
      <c r="L396" s="7" t="str">
        <f>IF(C396="","",IF(ROUND(VLOOKUP($C396&amp;"система газоснабжения",[1]Лист1!$C$5:$H$9260,6,FALSE),2)&gt;K396,K396,ROUND(VLOOKUP($C396&amp;"система газоснабжения",[1]Лист1!$C$5:$H$9260,6,FALSE),2)))</f>
        <v/>
      </c>
      <c r="M396" s="7" t="str">
        <f t="shared" si="44"/>
        <v/>
      </c>
      <c r="N396" s="7" t="str">
        <f t="shared" si="45"/>
        <v/>
      </c>
      <c r="O396" s="7" t="str">
        <f t="shared" si="46"/>
        <v/>
      </c>
      <c r="P396" s="7" t="str">
        <f>IF(C396="","",ROUND(IF(K396=L396,0,IF(VLOOKUP($C396&amp;"система теплоснабжения",[1]Лист1!$C$5:$H$9260,6,FALSE)+L396&gt;K396,K396-L396,VLOOKUP($C396&amp;"система теплоснабжения",[1]Лист1!$C$5:$H$9260,6,FALSE))),2))</f>
        <v/>
      </c>
      <c r="Q396" s="8" t="str">
        <f t="shared" si="47"/>
        <v/>
      </c>
      <c r="R396" s="3" t="str">
        <f t="shared" si="48"/>
        <v/>
      </c>
      <c r="S396" s="14"/>
    </row>
    <row r="397" spans="1:19" ht="15.75">
      <c r="A397" s="3" t="str">
        <f t="shared" si="41"/>
        <v/>
      </c>
      <c r="B397" s="3" t="str">
        <f t="shared" ca="1" si="42"/>
        <v/>
      </c>
      <c r="C397" s="4" t="str">
        <f>IF(A397="","",IF((COUNTIF(A$18:A397,"Итог по дому")-$B$14)=0,"",INDEX([1]Лист1!$A$1:$AE$9260,[1]Лист1!B397,6)))</f>
        <v/>
      </c>
      <c r="D397" s="5" t="str">
        <f>IF(A397="","",INDEX([1]Лист1!$A$1:$AE$9260,B397,5))</f>
        <v/>
      </c>
      <c r="E397" s="3" t="str">
        <f>IF(A397="","",VLOOKUP($C397&amp;"лифтовое оборудование",[1]Лист1!$C$5:$H$9260,6,FALSE))</f>
        <v/>
      </c>
      <c r="F397" s="3" t="str">
        <f>IF(A397="","",VLOOKUP($C397&amp;"крыша",[1]Лист1!$C$5:$H$9260,6,FALSE))</f>
        <v/>
      </c>
      <c r="G397" s="3" t="str">
        <f>IF(A397="","",VLOOKUP($C397&amp;"фасад1",[1]Лист1!$C$5:$H$9260,6,FALSE))</f>
        <v/>
      </c>
      <c r="H397" s="3" t="str">
        <f>IF(A397="","",VLOOKUP($C397&amp;"подвал",[1]Лист1!$C$5:$H$9260,6,FALSE))</f>
        <v/>
      </c>
      <c r="I397" s="3" t="str">
        <f>IF(A397="","",VLOOKUP($C397&amp;"лифтовое оборудование1",[1]Лист1!$C$5:$H$9260,6,FALSE))</f>
        <v/>
      </c>
      <c r="J397" s="3" t="str">
        <f t="shared" si="43"/>
        <v/>
      </c>
      <c r="K397" s="6" t="str">
        <f>IF(C397="","",[1]Лист1!D398+[1]Лист1!D396)</f>
        <v/>
      </c>
      <c r="L397" s="7" t="str">
        <f>IF(C397="","",IF(ROUND(VLOOKUP($C397&amp;"система газоснабжения",[1]Лист1!$C$5:$H$9260,6,FALSE),2)&gt;K397,K397,ROUND(VLOOKUP($C397&amp;"система газоснабжения",[1]Лист1!$C$5:$H$9260,6,FALSE),2)))</f>
        <v/>
      </c>
      <c r="M397" s="7" t="str">
        <f t="shared" si="44"/>
        <v/>
      </c>
      <c r="N397" s="7" t="str">
        <f t="shared" si="45"/>
        <v/>
      </c>
      <c r="O397" s="7" t="str">
        <f t="shared" si="46"/>
        <v/>
      </c>
      <c r="P397" s="7" t="str">
        <f>IF(C397="","",ROUND(IF(K397=L397,0,IF(VLOOKUP($C397&amp;"система теплоснабжения",[1]Лист1!$C$5:$H$9260,6,FALSE)+L397&gt;K397,K397-L397,VLOOKUP($C397&amp;"система теплоснабжения",[1]Лист1!$C$5:$H$9260,6,FALSE))),2))</f>
        <v/>
      </c>
      <c r="Q397" s="8" t="str">
        <f t="shared" si="47"/>
        <v/>
      </c>
      <c r="R397" s="3" t="str">
        <f t="shared" si="48"/>
        <v/>
      </c>
      <c r="S397" s="14"/>
    </row>
    <row r="398" spans="1:19" ht="15.75">
      <c r="A398" s="3" t="str">
        <f t="shared" si="41"/>
        <v/>
      </c>
      <c r="B398" s="3" t="str">
        <f t="shared" ca="1" si="42"/>
        <v/>
      </c>
      <c r="C398" s="4" t="str">
        <f>IF(A398="","",IF((COUNTIF(A$18:A398,"Итог по дому")-$B$14)=0,"",INDEX([1]Лист1!$A$1:$AE$9260,[1]Лист1!B398,6)))</f>
        <v/>
      </c>
      <c r="D398" s="5" t="str">
        <f>IF(A398="","",INDEX([1]Лист1!$A$1:$AE$9260,B398,5))</f>
        <v/>
      </c>
      <c r="E398" s="3" t="str">
        <f>IF(A398="","",VLOOKUP($C398&amp;"лифтовое оборудование",[1]Лист1!$C$5:$H$9260,6,FALSE))</f>
        <v/>
      </c>
      <c r="F398" s="3" t="str">
        <f>IF(A398="","",VLOOKUP($C398&amp;"крыша",[1]Лист1!$C$5:$H$9260,6,FALSE))</f>
        <v/>
      </c>
      <c r="G398" s="3" t="str">
        <f>IF(A398="","",VLOOKUP($C398&amp;"фасад1",[1]Лист1!$C$5:$H$9260,6,FALSE))</f>
        <v/>
      </c>
      <c r="H398" s="3" t="str">
        <f>IF(A398="","",VLOOKUP($C398&amp;"подвал",[1]Лист1!$C$5:$H$9260,6,FALSE))</f>
        <v/>
      </c>
      <c r="I398" s="3" t="str">
        <f>IF(A398="","",VLOOKUP($C398&amp;"лифтовое оборудование1",[1]Лист1!$C$5:$H$9260,6,FALSE))</f>
        <v/>
      </c>
      <c r="J398" s="3" t="str">
        <f t="shared" si="43"/>
        <v/>
      </c>
      <c r="K398" s="6" t="str">
        <f>IF(C398="","",[1]Лист1!D399+[1]Лист1!D397)</f>
        <v/>
      </c>
      <c r="L398" s="7" t="str">
        <f>IF(C398="","",IF(ROUND(VLOOKUP($C398&amp;"система газоснабжения",[1]Лист1!$C$5:$H$9260,6,FALSE),2)&gt;K398,K398,ROUND(VLOOKUP($C398&amp;"система газоснабжения",[1]Лист1!$C$5:$H$9260,6,FALSE),2)))</f>
        <v/>
      </c>
      <c r="M398" s="7" t="str">
        <f t="shared" si="44"/>
        <v/>
      </c>
      <c r="N398" s="7" t="str">
        <f t="shared" si="45"/>
        <v/>
      </c>
      <c r="O398" s="7" t="str">
        <f t="shared" si="46"/>
        <v/>
      </c>
      <c r="P398" s="7" t="str">
        <f>IF(C398="","",ROUND(IF(K398=L398,0,IF(VLOOKUP($C398&amp;"система теплоснабжения",[1]Лист1!$C$5:$H$9260,6,FALSE)+L398&gt;K398,K398-L398,VLOOKUP($C398&amp;"система теплоснабжения",[1]Лист1!$C$5:$H$9260,6,FALSE))),2))</f>
        <v/>
      </c>
      <c r="Q398" s="8" t="str">
        <f t="shared" si="47"/>
        <v/>
      </c>
      <c r="R398" s="3" t="str">
        <f t="shared" si="48"/>
        <v/>
      </c>
      <c r="S398" s="14"/>
    </row>
    <row r="399" spans="1:19" ht="15.75">
      <c r="A399" s="3" t="str">
        <f t="shared" si="41"/>
        <v/>
      </c>
      <c r="B399" s="3" t="str">
        <f t="shared" ca="1" si="42"/>
        <v/>
      </c>
      <c r="C399" s="4" t="str">
        <f>IF(A399="","",IF((COUNTIF(A$18:A399,"Итог по дому")-$B$14)=0,"",INDEX([1]Лист1!$A$1:$AE$9260,[1]Лист1!B399,6)))</f>
        <v/>
      </c>
      <c r="D399" s="5" t="str">
        <f>IF(A399="","",INDEX([1]Лист1!$A$1:$AE$9260,B399,5))</f>
        <v/>
      </c>
      <c r="E399" s="3" t="str">
        <f>IF(A399="","",VLOOKUP($C399&amp;"лифтовое оборудование",[1]Лист1!$C$5:$H$9260,6,FALSE))</f>
        <v/>
      </c>
      <c r="F399" s="3" t="str">
        <f>IF(A399="","",VLOOKUP($C399&amp;"крыша",[1]Лист1!$C$5:$H$9260,6,FALSE))</f>
        <v/>
      </c>
      <c r="G399" s="3" t="str">
        <f>IF(A399="","",VLOOKUP($C399&amp;"фасад1",[1]Лист1!$C$5:$H$9260,6,FALSE))</f>
        <v/>
      </c>
      <c r="H399" s="3" t="str">
        <f>IF(A399="","",VLOOKUP($C399&amp;"подвал",[1]Лист1!$C$5:$H$9260,6,FALSE))</f>
        <v/>
      </c>
      <c r="I399" s="3" t="str">
        <f>IF(A399="","",VLOOKUP($C399&amp;"лифтовое оборудование1",[1]Лист1!$C$5:$H$9260,6,FALSE))</f>
        <v/>
      </c>
      <c r="J399" s="3" t="str">
        <f t="shared" si="43"/>
        <v/>
      </c>
      <c r="K399" s="6" t="str">
        <f>IF(C399="","",[1]Лист1!D400+[1]Лист1!D398)</f>
        <v/>
      </c>
      <c r="L399" s="7" t="str">
        <f>IF(C399="","",IF(ROUND(VLOOKUP($C399&amp;"система газоснабжения",[1]Лист1!$C$5:$H$9260,6,FALSE),2)&gt;K399,K399,ROUND(VLOOKUP($C399&amp;"система газоснабжения",[1]Лист1!$C$5:$H$9260,6,FALSE),2)))</f>
        <v/>
      </c>
      <c r="M399" s="7" t="str">
        <f t="shared" si="44"/>
        <v/>
      </c>
      <c r="N399" s="7" t="str">
        <f t="shared" si="45"/>
        <v/>
      </c>
      <c r="O399" s="7" t="str">
        <f t="shared" si="46"/>
        <v/>
      </c>
      <c r="P399" s="7" t="str">
        <f>IF(C399="","",ROUND(IF(K399=L399,0,IF(VLOOKUP($C399&amp;"система теплоснабжения",[1]Лист1!$C$5:$H$9260,6,FALSE)+L399&gt;K399,K399-L399,VLOOKUP($C399&amp;"система теплоснабжения",[1]Лист1!$C$5:$H$9260,6,FALSE))),2))</f>
        <v/>
      </c>
      <c r="Q399" s="8" t="str">
        <f t="shared" si="47"/>
        <v/>
      </c>
      <c r="R399" s="3" t="str">
        <f t="shared" si="48"/>
        <v/>
      </c>
      <c r="S399" s="14"/>
    </row>
    <row r="400" spans="1:19" ht="15.75">
      <c r="A400" s="3" t="str">
        <f t="shared" si="41"/>
        <v/>
      </c>
      <c r="B400" s="3" t="str">
        <f t="shared" ca="1" si="42"/>
        <v/>
      </c>
      <c r="C400" s="4" t="str">
        <f>IF(A400="","",IF((COUNTIF(A$18:A400,"Итог по дому")-$B$14)=0,"",INDEX([1]Лист1!$A$1:$AE$9260,[1]Лист1!B400,6)))</f>
        <v/>
      </c>
      <c r="D400" s="5" t="str">
        <f>IF(A400="","",INDEX([1]Лист1!$A$1:$AE$9260,B400,5))</f>
        <v/>
      </c>
      <c r="E400" s="3" t="str">
        <f>IF(A400="","",VLOOKUP($C400&amp;"лифтовое оборудование",[1]Лист1!$C$5:$H$9260,6,FALSE))</f>
        <v/>
      </c>
      <c r="F400" s="3" t="str">
        <f>IF(A400="","",VLOOKUP($C400&amp;"крыша",[1]Лист1!$C$5:$H$9260,6,FALSE))</f>
        <v/>
      </c>
      <c r="G400" s="3" t="str">
        <f>IF(A400="","",VLOOKUP($C400&amp;"фасад1",[1]Лист1!$C$5:$H$9260,6,FALSE))</f>
        <v/>
      </c>
      <c r="H400" s="3" t="str">
        <f>IF(A400="","",VLOOKUP($C400&amp;"подвал",[1]Лист1!$C$5:$H$9260,6,FALSE))</f>
        <v/>
      </c>
      <c r="I400" s="3" t="str">
        <f>IF(A400="","",VLOOKUP($C400&amp;"лифтовое оборудование1",[1]Лист1!$C$5:$H$9260,6,FALSE))</f>
        <v/>
      </c>
      <c r="J400" s="3" t="str">
        <f t="shared" si="43"/>
        <v/>
      </c>
      <c r="K400" s="6" t="str">
        <f>IF(C400="","",[1]Лист1!D401+[1]Лист1!D399)</f>
        <v/>
      </c>
      <c r="L400" s="7" t="str">
        <f>IF(C400="","",IF(ROUND(VLOOKUP($C400&amp;"система газоснабжения",[1]Лист1!$C$5:$H$9260,6,FALSE),2)&gt;K400,K400,ROUND(VLOOKUP($C400&amp;"система газоснабжения",[1]Лист1!$C$5:$H$9260,6,FALSE),2)))</f>
        <v/>
      </c>
      <c r="M400" s="7" t="str">
        <f t="shared" si="44"/>
        <v/>
      </c>
      <c r="N400" s="7" t="str">
        <f t="shared" si="45"/>
        <v/>
      </c>
      <c r="O400" s="7" t="str">
        <f t="shared" si="46"/>
        <v/>
      </c>
      <c r="P400" s="7" t="str">
        <f>IF(C400="","",ROUND(IF(K400=L400,0,IF(VLOOKUP($C400&amp;"система теплоснабжения",[1]Лист1!$C$5:$H$9260,6,FALSE)+L400&gt;K400,K400-L400,VLOOKUP($C400&amp;"система теплоснабжения",[1]Лист1!$C$5:$H$9260,6,FALSE))),2))</f>
        <v/>
      </c>
      <c r="Q400" s="8" t="str">
        <f t="shared" si="47"/>
        <v/>
      </c>
      <c r="R400" s="3" t="str">
        <f t="shared" si="48"/>
        <v/>
      </c>
      <c r="S400" s="14"/>
    </row>
    <row r="401" spans="1:19" ht="15.75">
      <c r="A401" s="3" t="str">
        <f t="shared" si="41"/>
        <v/>
      </c>
      <c r="B401" s="3" t="str">
        <f t="shared" ca="1" si="42"/>
        <v/>
      </c>
      <c r="C401" s="4" t="str">
        <f>IF(A401="","",IF((COUNTIF(A$18:A401,"Итог по дому")-$B$14)=0,"",INDEX([1]Лист1!$A$1:$AE$9260,[1]Лист1!B401,6)))</f>
        <v/>
      </c>
      <c r="D401" s="5" t="str">
        <f>IF(A401="","",INDEX([1]Лист1!$A$1:$AE$9260,B401,5))</f>
        <v/>
      </c>
      <c r="E401" s="3" t="str">
        <f>IF(A401="","",VLOOKUP($C401&amp;"лифтовое оборудование",[1]Лист1!$C$5:$H$9260,6,FALSE))</f>
        <v/>
      </c>
      <c r="F401" s="3" t="str">
        <f>IF(A401="","",VLOOKUP($C401&amp;"крыша",[1]Лист1!$C$5:$H$9260,6,FALSE))</f>
        <v/>
      </c>
      <c r="G401" s="3" t="str">
        <f>IF(A401="","",VLOOKUP($C401&amp;"фасад1",[1]Лист1!$C$5:$H$9260,6,FALSE))</f>
        <v/>
      </c>
      <c r="H401" s="3" t="str">
        <f>IF(A401="","",VLOOKUP($C401&amp;"подвал",[1]Лист1!$C$5:$H$9260,6,FALSE))</f>
        <v/>
      </c>
      <c r="I401" s="3" t="str">
        <f>IF(A401="","",VLOOKUP($C401&amp;"лифтовое оборудование1",[1]Лист1!$C$5:$H$9260,6,FALSE))</f>
        <v/>
      </c>
      <c r="J401" s="3" t="str">
        <f t="shared" si="43"/>
        <v/>
      </c>
      <c r="K401" s="6" t="str">
        <f>IF(C401="","",[1]Лист1!D402+[1]Лист1!D400)</f>
        <v/>
      </c>
      <c r="L401" s="7" t="str">
        <f>IF(C401="","",IF(ROUND(VLOOKUP($C401&amp;"система газоснабжения",[1]Лист1!$C$5:$H$9260,6,FALSE),2)&gt;K401,K401,ROUND(VLOOKUP($C401&amp;"система газоснабжения",[1]Лист1!$C$5:$H$9260,6,FALSE),2)))</f>
        <v/>
      </c>
      <c r="M401" s="7" t="str">
        <f t="shared" si="44"/>
        <v/>
      </c>
      <c r="N401" s="7" t="str">
        <f t="shared" si="45"/>
        <v/>
      </c>
      <c r="O401" s="7" t="str">
        <f t="shared" si="46"/>
        <v/>
      </c>
      <c r="P401" s="7" t="str">
        <f>IF(C401="","",ROUND(IF(K401=L401,0,IF(VLOOKUP($C401&amp;"система теплоснабжения",[1]Лист1!$C$5:$H$9260,6,FALSE)+L401&gt;K401,K401-L401,VLOOKUP($C401&amp;"система теплоснабжения",[1]Лист1!$C$5:$H$9260,6,FALSE))),2))</f>
        <v/>
      </c>
      <c r="Q401" s="8" t="str">
        <f t="shared" si="47"/>
        <v/>
      </c>
      <c r="R401" s="3" t="str">
        <f t="shared" si="48"/>
        <v/>
      </c>
      <c r="S401" s="14"/>
    </row>
    <row r="402" spans="1:19" ht="15.75">
      <c r="A402" s="3" t="str">
        <f t="shared" si="41"/>
        <v/>
      </c>
      <c r="B402" s="3" t="str">
        <f t="shared" ca="1" si="42"/>
        <v/>
      </c>
      <c r="C402" s="4" t="str">
        <f>IF(A402="","",IF((COUNTIF(A$18:A402,"Итог по дому")-$B$14)=0,"",INDEX([1]Лист1!$A$1:$AE$9260,[1]Лист1!B402,6)))</f>
        <v/>
      </c>
      <c r="D402" s="5" t="str">
        <f>IF(A402="","",INDEX([1]Лист1!$A$1:$AE$9260,B402,5))</f>
        <v/>
      </c>
      <c r="E402" s="3" t="str">
        <f>IF(A402="","",VLOOKUP($C402&amp;"лифтовое оборудование",[1]Лист1!$C$5:$H$9260,6,FALSE))</f>
        <v/>
      </c>
      <c r="F402" s="3" t="str">
        <f>IF(A402="","",VLOOKUP($C402&amp;"крыша",[1]Лист1!$C$5:$H$9260,6,FALSE))</f>
        <v/>
      </c>
      <c r="G402" s="3" t="str">
        <f>IF(A402="","",VLOOKUP($C402&amp;"фасад1",[1]Лист1!$C$5:$H$9260,6,FALSE))</f>
        <v/>
      </c>
      <c r="H402" s="3" t="str">
        <f>IF(A402="","",VLOOKUP($C402&amp;"подвал",[1]Лист1!$C$5:$H$9260,6,FALSE))</f>
        <v/>
      </c>
      <c r="I402" s="3" t="str">
        <f>IF(A402="","",VLOOKUP($C402&amp;"лифтовое оборудование1",[1]Лист1!$C$5:$H$9260,6,FALSE))</f>
        <v/>
      </c>
      <c r="J402" s="3" t="str">
        <f t="shared" si="43"/>
        <v/>
      </c>
      <c r="K402" s="6" t="str">
        <f>IF(C402="","",[1]Лист1!D403+[1]Лист1!D401)</f>
        <v/>
      </c>
      <c r="L402" s="7" t="str">
        <f>IF(C402="","",IF(ROUND(VLOOKUP($C402&amp;"система газоснабжения",[1]Лист1!$C$5:$H$9260,6,FALSE),2)&gt;K402,K402,ROUND(VLOOKUP($C402&amp;"система газоснабжения",[1]Лист1!$C$5:$H$9260,6,FALSE),2)))</f>
        <v/>
      </c>
      <c r="M402" s="7" t="str">
        <f t="shared" si="44"/>
        <v/>
      </c>
      <c r="N402" s="7" t="str">
        <f t="shared" si="45"/>
        <v/>
      </c>
      <c r="O402" s="7" t="str">
        <f t="shared" si="46"/>
        <v/>
      </c>
      <c r="P402" s="7" t="str">
        <f>IF(C402="","",ROUND(IF(K402=L402,0,IF(VLOOKUP($C402&amp;"система теплоснабжения",[1]Лист1!$C$5:$H$9260,6,FALSE)+L402&gt;K402,K402-L402,VLOOKUP($C402&amp;"система теплоснабжения",[1]Лист1!$C$5:$H$9260,6,FALSE))),2))</f>
        <v/>
      </c>
      <c r="Q402" s="8" t="str">
        <f t="shared" si="47"/>
        <v/>
      </c>
      <c r="R402" s="3" t="str">
        <f t="shared" si="48"/>
        <v/>
      </c>
      <c r="S402" s="14"/>
    </row>
    <row r="403" spans="1:19" ht="15.75">
      <c r="A403" s="3" t="str">
        <f t="shared" ref="A403:A466" si="49">IF(A402="","",IF(A402-$B$14=0,"",A402+1))</f>
        <v/>
      </c>
      <c r="B403" s="3" t="str">
        <f t="shared" ref="B403:B466" ca="1" si="50">IF(A403="","",MIN(INDIRECT("отчет!Ai"&amp;B402+1&amp;":Ai$10000")))</f>
        <v/>
      </c>
      <c r="C403" s="4" t="str">
        <f>IF(A403="","",IF((COUNTIF(A$18:A403,"Итог по дому")-$B$14)=0,"",INDEX([1]Лист1!$A$1:$AE$9260,[1]Лист1!B403,6)))</f>
        <v/>
      </c>
      <c r="D403" s="5" t="str">
        <f>IF(A403="","",INDEX([1]Лист1!$A$1:$AE$9260,B403,5))</f>
        <v/>
      </c>
      <c r="E403" s="3" t="str">
        <f>IF(A403="","",VLOOKUP($C403&amp;"лифтовое оборудование",[1]Лист1!$C$5:$H$9260,6,FALSE))</f>
        <v/>
      </c>
      <c r="F403" s="3" t="str">
        <f>IF(A403="","",VLOOKUP($C403&amp;"крыша",[1]Лист1!$C$5:$H$9260,6,FALSE))</f>
        <v/>
      </c>
      <c r="G403" s="3" t="str">
        <f>IF(A403="","",VLOOKUP($C403&amp;"фасад1",[1]Лист1!$C$5:$H$9260,6,FALSE))</f>
        <v/>
      </c>
      <c r="H403" s="3" t="str">
        <f>IF(A403="","",VLOOKUP($C403&amp;"подвал",[1]Лист1!$C$5:$H$9260,6,FALSE))</f>
        <v/>
      </c>
      <c r="I403" s="3" t="str">
        <f>IF(A403="","",VLOOKUP($C403&amp;"лифтовое оборудование1",[1]Лист1!$C$5:$H$9260,6,FALSE))</f>
        <v/>
      </c>
      <c r="J403" s="3" t="str">
        <f t="shared" si="43"/>
        <v/>
      </c>
      <c r="K403" s="6" t="str">
        <f>IF(C403="","",[1]Лист1!D404+[1]Лист1!D402)</f>
        <v/>
      </c>
      <c r="L403" s="7" t="str">
        <f>IF(C403="","",IF(ROUND(VLOOKUP($C403&amp;"система газоснабжения",[1]Лист1!$C$5:$H$9260,6,FALSE),2)&gt;K403,K403,ROUND(VLOOKUP($C403&amp;"система газоснабжения",[1]Лист1!$C$5:$H$9260,6,FALSE),2)))</f>
        <v/>
      </c>
      <c r="M403" s="7" t="str">
        <f t="shared" si="44"/>
        <v/>
      </c>
      <c r="N403" s="7" t="str">
        <f t="shared" si="45"/>
        <v/>
      </c>
      <c r="O403" s="7" t="str">
        <f t="shared" si="46"/>
        <v/>
      </c>
      <c r="P403" s="7" t="str">
        <f>IF(C403="","",ROUND(IF(K403=L403,0,IF(VLOOKUP($C403&amp;"система теплоснабжения",[1]Лист1!$C$5:$H$9260,6,FALSE)+L403&gt;K403,K403-L403,VLOOKUP($C403&amp;"система теплоснабжения",[1]Лист1!$C$5:$H$9260,6,FALSE))),2))</f>
        <v/>
      </c>
      <c r="Q403" s="8" t="str">
        <f t="shared" si="47"/>
        <v/>
      </c>
      <c r="R403" s="3" t="str">
        <f t="shared" si="48"/>
        <v/>
      </c>
      <c r="S403" s="14"/>
    </row>
    <row r="404" spans="1:19" ht="15.75">
      <c r="A404" s="3" t="str">
        <f t="shared" si="49"/>
        <v/>
      </c>
      <c r="B404" s="3" t="str">
        <f t="shared" ca="1" si="50"/>
        <v/>
      </c>
      <c r="C404" s="4" t="str">
        <f>IF(A404="","",IF((COUNTIF(A$18:A404,"Итог по дому")-$B$14)=0,"",INDEX([1]Лист1!$A$1:$AE$9260,[1]Лист1!B404,6)))</f>
        <v/>
      </c>
      <c r="D404" s="5" t="str">
        <f>IF(A404="","",INDEX([1]Лист1!$A$1:$AE$9260,B404,5))</f>
        <v/>
      </c>
      <c r="E404" s="3" t="str">
        <f>IF(A404="","",VLOOKUP($C404&amp;"лифтовое оборудование",[1]Лист1!$C$5:$H$9260,6,FALSE))</f>
        <v/>
      </c>
      <c r="F404" s="3" t="str">
        <f>IF(A404="","",VLOOKUP($C404&amp;"крыша",[1]Лист1!$C$5:$H$9260,6,FALSE))</f>
        <v/>
      </c>
      <c r="G404" s="3" t="str">
        <f>IF(A404="","",VLOOKUP($C404&amp;"фасад1",[1]Лист1!$C$5:$H$9260,6,FALSE))</f>
        <v/>
      </c>
      <c r="H404" s="3" t="str">
        <f>IF(A404="","",VLOOKUP($C404&amp;"подвал",[1]Лист1!$C$5:$H$9260,6,FALSE))</f>
        <v/>
      </c>
      <c r="I404" s="3" t="str">
        <f>IF(A404="","",VLOOKUP($C404&amp;"лифтовое оборудование1",[1]Лист1!$C$5:$H$9260,6,FALSE))</f>
        <v/>
      </c>
      <c r="J404" s="3" t="str">
        <f t="shared" ref="J404:J467" si="51">IF(A404="","",IF(A404&gt;0,"РО",""))</f>
        <v/>
      </c>
      <c r="K404" s="6" t="str">
        <f>IF(C404="","",[1]Лист1!D405+[1]Лист1!D403)</f>
        <v/>
      </c>
      <c r="L404" s="7" t="str">
        <f>IF(C404="","",IF(ROUND(VLOOKUP($C404&amp;"система газоснабжения",[1]Лист1!$C$5:$H$9260,6,FALSE),2)&gt;K404,K404,ROUND(VLOOKUP($C404&amp;"система газоснабжения",[1]Лист1!$C$5:$H$9260,6,FALSE),2)))</f>
        <v/>
      </c>
      <c r="M404" s="7" t="str">
        <f t="shared" ref="M404:M467" si="52">IF(C404="","",0)</f>
        <v/>
      </c>
      <c r="N404" s="7" t="str">
        <f t="shared" ref="N404:N467" si="53">IF(C404="","",0)</f>
        <v/>
      </c>
      <c r="O404" s="7" t="str">
        <f t="shared" ref="O404:O467" si="54">IF(C404="","",0)</f>
        <v/>
      </c>
      <c r="P404" s="7" t="str">
        <f>IF(C404="","",ROUND(IF(K404=L404,0,IF(VLOOKUP($C404&amp;"система теплоснабжения",[1]Лист1!$C$5:$H$9260,6,FALSE)+L404&gt;K404,K404-L404,VLOOKUP($C404&amp;"система теплоснабжения",[1]Лист1!$C$5:$H$9260,6,FALSE))),2))</f>
        <v/>
      </c>
      <c r="Q404" s="8" t="str">
        <f t="shared" ref="Q404:Q467" si="55">IF(C404="","",IF(C404="","",K404-L404-P404))</f>
        <v/>
      </c>
      <c r="R404" s="3" t="str">
        <f t="shared" ref="R404:R467" si="56">IF(C404="","","II.2023")</f>
        <v/>
      </c>
      <c r="S404" s="14"/>
    </row>
    <row r="405" spans="1:19" ht="15.75">
      <c r="A405" s="3" t="str">
        <f t="shared" si="49"/>
        <v/>
      </c>
      <c r="B405" s="3" t="str">
        <f t="shared" ca="1" si="50"/>
        <v/>
      </c>
      <c r="C405" s="4" t="str">
        <f>IF(A405="","",IF((COUNTIF(A$18:A405,"Итог по дому")-$B$14)=0,"",INDEX([1]Лист1!$A$1:$AE$9260,[1]Лист1!B405,6)))</f>
        <v/>
      </c>
      <c r="D405" s="5" t="str">
        <f>IF(A405="","",INDEX([1]Лист1!$A$1:$AE$9260,B405,5))</f>
        <v/>
      </c>
      <c r="E405" s="3" t="str">
        <f>IF(A405="","",VLOOKUP($C405&amp;"лифтовое оборудование",[1]Лист1!$C$5:$H$9260,6,FALSE))</f>
        <v/>
      </c>
      <c r="F405" s="3" t="str">
        <f>IF(A405="","",VLOOKUP($C405&amp;"крыша",[1]Лист1!$C$5:$H$9260,6,FALSE))</f>
        <v/>
      </c>
      <c r="G405" s="3" t="str">
        <f>IF(A405="","",VLOOKUP($C405&amp;"фасад1",[1]Лист1!$C$5:$H$9260,6,FALSE))</f>
        <v/>
      </c>
      <c r="H405" s="3" t="str">
        <f>IF(A405="","",VLOOKUP($C405&amp;"подвал",[1]Лист1!$C$5:$H$9260,6,FALSE))</f>
        <v/>
      </c>
      <c r="I405" s="3" t="str">
        <f>IF(A405="","",VLOOKUP($C405&amp;"лифтовое оборудование1",[1]Лист1!$C$5:$H$9260,6,FALSE))</f>
        <v/>
      </c>
      <c r="J405" s="3" t="str">
        <f t="shared" si="51"/>
        <v/>
      </c>
      <c r="K405" s="6" t="str">
        <f>IF(C405="","",[1]Лист1!D406+[1]Лист1!D404)</f>
        <v/>
      </c>
      <c r="L405" s="7" t="str">
        <f>IF(C405="","",IF(ROUND(VLOOKUP($C405&amp;"система газоснабжения",[1]Лист1!$C$5:$H$9260,6,FALSE),2)&gt;K405,K405,ROUND(VLOOKUP($C405&amp;"система газоснабжения",[1]Лист1!$C$5:$H$9260,6,FALSE),2)))</f>
        <v/>
      </c>
      <c r="M405" s="7" t="str">
        <f t="shared" si="52"/>
        <v/>
      </c>
      <c r="N405" s="7" t="str">
        <f t="shared" si="53"/>
        <v/>
      </c>
      <c r="O405" s="7" t="str">
        <f t="shared" si="54"/>
        <v/>
      </c>
      <c r="P405" s="7" t="str">
        <f>IF(C405="","",ROUND(IF(K405=L405,0,IF(VLOOKUP($C405&amp;"система теплоснабжения",[1]Лист1!$C$5:$H$9260,6,FALSE)+L405&gt;K405,K405-L405,VLOOKUP($C405&amp;"система теплоснабжения",[1]Лист1!$C$5:$H$9260,6,FALSE))),2))</f>
        <v/>
      </c>
      <c r="Q405" s="8" t="str">
        <f t="shared" si="55"/>
        <v/>
      </c>
      <c r="R405" s="3" t="str">
        <f t="shared" si="56"/>
        <v/>
      </c>
      <c r="S405" s="14"/>
    </row>
    <row r="406" spans="1:19" ht="15.75">
      <c r="A406" s="3" t="str">
        <f t="shared" si="49"/>
        <v/>
      </c>
      <c r="B406" s="3" t="str">
        <f t="shared" ca="1" si="50"/>
        <v/>
      </c>
      <c r="C406" s="4" t="str">
        <f>IF(A406="","",IF((COUNTIF(A$18:A406,"Итог по дому")-$B$14)=0,"",INDEX([1]Лист1!$A$1:$AE$9260,[1]Лист1!B406,6)))</f>
        <v/>
      </c>
      <c r="D406" s="5" t="str">
        <f>IF(A406="","",INDEX([1]Лист1!$A$1:$AE$9260,B406,5))</f>
        <v/>
      </c>
      <c r="E406" s="3" t="str">
        <f>IF(A406="","",VLOOKUP($C406&amp;"лифтовое оборудование",[1]Лист1!$C$5:$H$9260,6,FALSE))</f>
        <v/>
      </c>
      <c r="F406" s="3" t="str">
        <f>IF(A406="","",VLOOKUP($C406&amp;"крыша",[1]Лист1!$C$5:$H$9260,6,FALSE))</f>
        <v/>
      </c>
      <c r="G406" s="3" t="str">
        <f>IF(A406="","",VLOOKUP($C406&amp;"фасад1",[1]Лист1!$C$5:$H$9260,6,FALSE))</f>
        <v/>
      </c>
      <c r="H406" s="3" t="str">
        <f>IF(A406="","",VLOOKUP($C406&amp;"подвал",[1]Лист1!$C$5:$H$9260,6,FALSE))</f>
        <v/>
      </c>
      <c r="I406" s="3" t="str">
        <f>IF(A406="","",VLOOKUP($C406&amp;"лифтовое оборудование1",[1]Лист1!$C$5:$H$9260,6,FALSE))</f>
        <v/>
      </c>
      <c r="J406" s="3" t="str">
        <f t="shared" si="51"/>
        <v/>
      </c>
      <c r="K406" s="6" t="str">
        <f>IF(C406="","",[1]Лист1!D407+[1]Лист1!D405)</f>
        <v/>
      </c>
      <c r="L406" s="7" t="str">
        <f>IF(C406="","",IF(ROUND(VLOOKUP($C406&amp;"система газоснабжения",[1]Лист1!$C$5:$H$9260,6,FALSE),2)&gt;K406,K406,ROUND(VLOOKUP($C406&amp;"система газоснабжения",[1]Лист1!$C$5:$H$9260,6,FALSE),2)))</f>
        <v/>
      </c>
      <c r="M406" s="7" t="str">
        <f t="shared" si="52"/>
        <v/>
      </c>
      <c r="N406" s="7" t="str">
        <f t="shared" si="53"/>
        <v/>
      </c>
      <c r="O406" s="7" t="str">
        <f t="shared" si="54"/>
        <v/>
      </c>
      <c r="P406" s="7" t="str">
        <f>IF(C406="","",ROUND(IF(K406=L406,0,IF(VLOOKUP($C406&amp;"система теплоснабжения",[1]Лист1!$C$5:$H$9260,6,FALSE)+L406&gt;K406,K406-L406,VLOOKUP($C406&amp;"система теплоснабжения",[1]Лист1!$C$5:$H$9260,6,FALSE))),2))</f>
        <v/>
      </c>
      <c r="Q406" s="8" t="str">
        <f t="shared" si="55"/>
        <v/>
      </c>
      <c r="R406" s="3" t="str">
        <f t="shared" si="56"/>
        <v/>
      </c>
      <c r="S406" s="14"/>
    </row>
    <row r="407" spans="1:19" ht="15.75">
      <c r="A407" s="3" t="str">
        <f t="shared" si="49"/>
        <v/>
      </c>
      <c r="B407" s="3" t="str">
        <f t="shared" ca="1" si="50"/>
        <v/>
      </c>
      <c r="C407" s="4" t="str">
        <f>IF(A407="","",IF((COUNTIF(A$18:A407,"Итог по дому")-$B$14)=0,"",INDEX([1]Лист1!$A$1:$AE$9260,[1]Лист1!B407,6)))</f>
        <v/>
      </c>
      <c r="D407" s="5" t="str">
        <f>IF(A407="","",INDEX([1]Лист1!$A$1:$AE$9260,B407,5))</f>
        <v/>
      </c>
      <c r="E407" s="3" t="str">
        <f>IF(A407="","",VLOOKUP($C407&amp;"лифтовое оборудование",[1]Лист1!$C$5:$H$9260,6,FALSE))</f>
        <v/>
      </c>
      <c r="F407" s="3" t="str">
        <f>IF(A407="","",VLOOKUP($C407&amp;"крыша",[1]Лист1!$C$5:$H$9260,6,FALSE))</f>
        <v/>
      </c>
      <c r="G407" s="3" t="str">
        <f>IF(A407="","",VLOOKUP($C407&amp;"фасад1",[1]Лист1!$C$5:$H$9260,6,FALSE))</f>
        <v/>
      </c>
      <c r="H407" s="3" t="str">
        <f>IF(A407="","",VLOOKUP($C407&amp;"подвал",[1]Лист1!$C$5:$H$9260,6,FALSE))</f>
        <v/>
      </c>
      <c r="I407" s="3" t="str">
        <f>IF(A407="","",VLOOKUP($C407&amp;"лифтовое оборудование1",[1]Лист1!$C$5:$H$9260,6,FALSE))</f>
        <v/>
      </c>
      <c r="J407" s="3" t="str">
        <f t="shared" si="51"/>
        <v/>
      </c>
      <c r="K407" s="6" t="str">
        <f>IF(C407="","",[1]Лист1!D408+[1]Лист1!D406)</f>
        <v/>
      </c>
      <c r="L407" s="7" t="str">
        <f>IF(C407="","",IF(ROUND(VLOOKUP($C407&amp;"система газоснабжения",[1]Лист1!$C$5:$H$9260,6,FALSE),2)&gt;K407,K407,ROUND(VLOOKUP($C407&amp;"система газоснабжения",[1]Лист1!$C$5:$H$9260,6,FALSE),2)))</f>
        <v/>
      </c>
      <c r="M407" s="7" t="str">
        <f t="shared" si="52"/>
        <v/>
      </c>
      <c r="N407" s="7" t="str">
        <f t="shared" si="53"/>
        <v/>
      </c>
      <c r="O407" s="7" t="str">
        <f t="shared" si="54"/>
        <v/>
      </c>
      <c r="P407" s="7" t="str">
        <f>IF(C407="","",ROUND(IF(K407=L407,0,IF(VLOOKUP($C407&amp;"система теплоснабжения",[1]Лист1!$C$5:$H$9260,6,FALSE)+L407&gt;K407,K407-L407,VLOOKUP($C407&amp;"система теплоснабжения",[1]Лист1!$C$5:$H$9260,6,FALSE))),2))</f>
        <v/>
      </c>
      <c r="Q407" s="8" t="str">
        <f t="shared" si="55"/>
        <v/>
      </c>
      <c r="R407" s="3" t="str">
        <f t="shared" si="56"/>
        <v/>
      </c>
      <c r="S407" s="14"/>
    </row>
    <row r="408" spans="1:19" ht="15.75">
      <c r="A408" s="3" t="str">
        <f t="shared" si="49"/>
        <v/>
      </c>
      <c r="B408" s="3" t="str">
        <f t="shared" ca="1" si="50"/>
        <v/>
      </c>
      <c r="C408" s="4" t="str">
        <f>IF(A408="","",IF((COUNTIF(A$18:A408,"Итог по дому")-$B$14)=0,"",INDEX([1]Лист1!$A$1:$AE$9260,[1]Лист1!B408,6)))</f>
        <v/>
      </c>
      <c r="D408" s="5" t="str">
        <f>IF(A408="","",INDEX([1]Лист1!$A$1:$AE$9260,B408,5))</f>
        <v/>
      </c>
      <c r="E408" s="3" t="str">
        <f>IF(A408="","",VLOOKUP($C408&amp;"лифтовое оборудование",[1]Лист1!$C$5:$H$9260,6,FALSE))</f>
        <v/>
      </c>
      <c r="F408" s="3" t="str">
        <f>IF(A408="","",VLOOKUP($C408&amp;"крыша",[1]Лист1!$C$5:$H$9260,6,FALSE))</f>
        <v/>
      </c>
      <c r="G408" s="3" t="str">
        <f>IF(A408="","",VLOOKUP($C408&amp;"фасад1",[1]Лист1!$C$5:$H$9260,6,FALSE))</f>
        <v/>
      </c>
      <c r="H408" s="3" t="str">
        <f>IF(A408="","",VLOOKUP($C408&amp;"подвал",[1]Лист1!$C$5:$H$9260,6,FALSE))</f>
        <v/>
      </c>
      <c r="I408" s="3" t="str">
        <f>IF(A408="","",VLOOKUP($C408&amp;"лифтовое оборудование1",[1]Лист1!$C$5:$H$9260,6,FALSE))</f>
        <v/>
      </c>
      <c r="J408" s="3" t="str">
        <f t="shared" si="51"/>
        <v/>
      </c>
      <c r="K408" s="6" t="str">
        <f>IF(C408="","",[1]Лист1!D409+[1]Лист1!D407)</f>
        <v/>
      </c>
      <c r="L408" s="7" t="str">
        <f>IF(C408="","",IF(ROUND(VLOOKUP($C408&amp;"система газоснабжения",[1]Лист1!$C$5:$H$9260,6,FALSE),2)&gt;K408,K408,ROUND(VLOOKUP($C408&amp;"система газоснабжения",[1]Лист1!$C$5:$H$9260,6,FALSE),2)))</f>
        <v/>
      </c>
      <c r="M408" s="7" t="str">
        <f t="shared" si="52"/>
        <v/>
      </c>
      <c r="N408" s="7" t="str">
        <f t="shared" si="53"/>
        <v/>
      </c>
      <c r="O408" s="7" t="str">
        <f t="shared" si="54"/>
        <v/>
      </c>
      <c r="P408" s="7" t="str">
        <f>IF(C408="","",ROUND(IF(K408=L408,0,IF(VLOOKUP($C408&amp;"система теплоснабжения",[1]Лист1!$C$5:$H$9260,6,FALSE)+L408&gt;K408,K408-L408,VLOOKUP($C408&amp;"система теплоснабжения",[1]Лист1!$C$5:$H$9260,6,FALSE))),2))</f>
        <v/>
      </c>
      <c r="Q408" s="8" t="str">
        <f t="shared" si="55"/>
        <v/>
      </c>
      <c r="R408" s="3" t="str">
        <f t="shared" si="56"/>
        <v/>
      </c>
      <c r="S408" s="14"/>
    </row>
    <row r="409" spans="1:19" ht="15.75">
      <c r="A409" s="3" t="str">
        <f t="shared" si="49"/>
        <v/>
      </c>
      <c r="B409" s="3" t="str">
        <f t="shared" ca="1" si="50"/>
        <v/>
      </c>
      <c r="C409" s="4" t="str">
        <f>IF(A409="","",IF((COUNTIF(A$18:A409,"Итог по дому")-$B$14)=0,"",INDEX([1]Лист1!$A$1:$AE$9260,[1]Лист1!B409,6)))</f>
        <v/>
      </c>
      <c r="D409" s="5" t="str">
        <f>IF(A409="","",INDEX([1]Лист1!$A$1:$AE$9260,B409,5))</f>
        <v/>
      </c>
      <c r="E409" s="3" t="str">
        <f>IF(A409="","",VLOOKUP($C409&amp;"лифтовое оборудование",[1]Лист1!$C$5:$H$9260,6,FALSE))</f>
        <v/>
      </c>
      <c r="F409" s="3" t="str">
        <f>IF(A409="","",VLOOKUP($C409&amp;"крыша",[1]Лист1!$C$5:$H$9260,6,FALSE))</f>
        <v/>
      </c>
      <c r="G409" s="3" t="str">
        <f>IF(A409="","",VLOOKUP($C409&amp;"фасад1",[1]Лист1!$C$5:$H$9260,6,FALSE))</f>
        <v/>
      </c>
      <c r="H409" s="3" t="str">
        <f>IF(A409="","",VLOOKUP($C409&amp;"подвал",[1]Лист1!$C$5:$H$9260,6,FALSE))</f>
        <v/>
      </c>
      <c r="I409" s="3" t="str">
        <f>IF(A409="","",VLOOKUP($C409&amp;"лифтовое оборудование1",[1]Лист1!$C$5:$H$9260,6,FALSE))</f>
        <v/>
      </c>
      <c r="J409" s="3" t="str">
        <f t="shared" si="51"/>
        <v/>
      </c>
      <c r="K409" s="6" t="str">
        <f>IF(C409="","",[1]Лист1!D410+[1]Лист1!D408)</f>
        <v/>
      </c>
      <c r="L409" s="7" t="str">
        <f>IF(C409="","",IF(ROUND(VLOOKUP($C409&amp;"система газоснабжения",[1]Лист1!$C$5:$H$9260,6,FALSE),2)&gt;K409,K409,ROUND(VLOOKUP($C409&amp;"система газоснабжения",[1]Лист1!$C$5:$H$9260,6,FALSE),2)))</f>
        <v/>
      </c>
      <c r="M409" s="7" t="str">
        <f t="shared" si="52"/>
        <v/>
      </c>
      <c r="N409" s="7" t="str">
        <f t="shared" si="53"/>
        <v/>
      </c>
      <c r="O409" s="7" t="str">
        <f t="shared" si="54"/>
        <v/>
      </c>
      <c r="P409" s="7" t="str">
        <f>IF(C409="","",ROUND(IF(K409=L409,0,IF(VLOOKUP($C409&amp;"система теплоснабжения",[1]Лист1!$C$5:$H$9260,6,FALSE)+L409&gt;K409,K409-L409,VLOOKUP($C409&amp;"система теплоснабжения",[1]Лист1!$C$5:$H$9260,6,FALSE))),2))</f>
        <v/>
      </c>
      <c r="Q409" s="8" t="str">
        <f t="shared" si="55"/>
        <v/>
      </c>
      <c r="R409" s="3" t="str">
        <f t="shared" si="56"/>
        <v/>
      </c>
      <c r="S409" s="14"/>
    </row>
    <row r="410" spans="1:19" ht="15.75">
      <c r="A410" s="3" t="str">
        <f t="shared" si="49"/>
        <v/>
      </c>
      <c r="B410" s="3" t="str">
        <f t="shared" ca="1" si="50"/>
        <v/>
      </c>
      <c r="C410" s="4" t="str">
        <f>IF(A410="","",IF((COUNTIF(A$18:A410,"Итог по дому")-$B$14)=0,"",INDEX([1]Лист1!$A$1:$AE$9260,[1]Лист1!B410,6)))</f>
        <v/>
      </c>
      <c r="D410" s="5" t="str">
        <f>IF(A410="","",INDEX([1]Лист1!$A$1:$AE$9260,B410,5))</f>
        <v/>
      </c>
      <c r="E410" s="3" t="str">
        <f>IF(A410="","",VLOOKUP($C410&amp;"лифтовое оборудование",[1]Лист1!$C$5:$H$9260,6,FALSE))</f>
        <v/>
      </c>
      <c r="F410" s="3" t="str">
        <f>IF(A410="","",VLOOKUP($C410&amp;"крыша",[1]Лист1!$C$5:$H$9260,6,FALSE))</f>
        <v/>
      </c>
      <c r="G410" s="3" t="str">
        <f>IF(A410="","",VLOOKUP($C410&amp;"фасад1",[1]Лист1!$C$5:$H$9260,6,FALSE))</f>
        <v/>
      </c>
      <c r="H410" s="3" t="str">
        <f>IF(A410="","",VLOOKUP($C410&amp;"подвал",[1]Лист1!$C$5:$H$9260,6,FALSE))</f>
        <v/>
      </c>
      <c r="I410" s="3" t="str">
        <f>IF(A410="","",VLOOKUP($C410&amp;"лифтовое оборудование1",[1]Лист1!$C$5:$H$9260,6,FALSE))</f>
        <v/>
      </c>
      <c r="J410" s="3" t="str">
        <f t="shared" si="51"/>
        <v/>
      </c>
      <c r="K410" s="6" t="str">
        <f>IF(C410="","",[1]Лист1!D411+[1]Лист1!D409)</f>
        <v/>
      </c>
      <c r="L410" s="7" t="str">
        <f>IF(C410="","",IF(ROUND(VLOOKUP($C410&amp;"система газоснабжения",[1]Лист1!$C$5:$H$9260,6,FALSE),2)&gt;K410,K410,ROUND(VLOOKUP($C410&amp;"система газоснабжения",[1]Лист1!$C$5:$H$9260,6,FALSE),2)))</f>
        <v/>
      </c>
      <c r="M410" s="7" t="str">
        <f t="shared" si="52"/>
        <v/>
      </c>
      <c r="N410" s="7" t="str">
        <f t="shared" si="53"/>
        <v/>
      </c>
      <c r="O410" s="7" t="str">
        <f t="shared" si="54"/>
        <v/>
      </c>
      <c r="P410" s="7" t="str">
        <f>IF(C410="","",ROUND(IF(K410=L410,0,IF(VLOOKUP($C410&amp;"система теплоснабжения",[1]Лист1!$C$5:$H$9260,6,FALSE)+L410&gt;K410,K410-L410,VLOOKUP($C410&amp;"система теплоснабжения",[1]Лист1!$C$5:$H$9260,6,FALSE))),2))</f>
        <v/>
      </c>
      <c r="Q410" s="8" t="str">
        <f t="shared" si="55"/>
        <v/>
      </c>
      <c r="R410" s="3" t="str">
        <f t="shared" si="56"/>
        <v/>
      </c>
      <c r="S410" s="14"/>
    </row>
    <row r="411" spans="1:19" ht="15.75">
      <c r="A411" s="3" t="str">
        <f t="shared" si="49"/>
        <v/>
      </c>
      <c r="B411" s="3" t="str">
        <f t="shared" ca="1" si="50"/>
        <v/>
      </c>
      <c r="C411" s="4" t="str">
        <f>IF(A411="","",IF((COUNTIF(A$18:A411,"Итог по дому")-$B$14)=0,"",INDEX([1]Лист1!$A$1:$AE$9260,[1]Лист1!B411,6)))</f>
        <v/>
      </c>
      <c r="D411" s="5" t="str">
        <f>IF(A411="","",INDEX([1]Лист1!$A$1:$AE$9260,B411,5))</f>
        <v/>
      </c>
      <c r="E411" s="3" t="str">
        <f>IF(A411="","",VLOOKUP($C411&amp;"лифтовое оборудование",[1]Лист1!$C$5:$H$9260,6,FALSE))</f>
        <v/>
      </c>
      <c r="F411" s="3" t="str">
        <f>IF(A411="","",VLOOKUP($C411&amp;"крыша",[1]Лист1!$C$5:$H$9260,6,FALSE))</f>
        <v/>
      </c>
      <c r="G411" s="3" t="str">
        <f>IF(A411="","",VLOOKUP($C411&amp;"фасад1",[1]Лист1!$C$5:$H$9260,6,FALSE))</f>
        <v/>
      </c>
      <c r="H411" s="3" t="str">
        <f>IF(A411="","",VLOOKUP($C411&amp;"подвал",[1]Лист1!$C$5:$H$9260,6,FALSE))</f>
        <v/>
      </c>
      <c r="I411" s="3" t="str">
        <f>IF(A411="","",VLOOKUP($C411&amp;"лифтовое оборудование1",[1]Лист1!$C$5:$H$9260,6,FALSE))</f>
        <v/>
      </c>
      <c r="J411" s="3" t="str">
        <f t="shared" si="51"/>
        <v/>
      </c>
      <c r="K411" s="6" t="str">
        <f>IF(C411="","",[1]Лист1!D412+[1]Лист1!D410)</f>
        <v/>
      </c>
      <c r="L411" s="7" t="str">
        <f>IF(C411="","",IF(ROUND(VLOOKUP($C411&amp;"система газоснабжения",[1]Лист1!$C$5:$H$9260,6,FALSE),2)&gt;K411,K411,ROUND(VLOOKUP($C411&amp;"система газоснабжения",[1]Лист1!$C$5:$H$9260,6,FALSE),2)))</f>
        <v/>
      </c>
      <c r="M411" s="7" t="str">
        <f t="shared" si="52"/>
        <v/>
      </c>
      <c r="N411" s="7" t="str">
        <f t="shared" si="53"/>
        <v/>
      </c>
      <c r="O411" s="7" t="str">
        <f t="shared" si="54"/>
        <v/>
      </c>
      <c r="P411" s="7" t="str">
        <f>IF(C411="","",ROUND(IF(K411=L411,0,IF(VLOOKUP($C411&amp;"система теплоснабжения",[1]Лист1!$C$5:$H$9260,6,FALSE)+L411&gt;K411,K411-L411,VLOOKUP($C411&amp;"система теплоснабжения",[1]Лист1!$C$5:$H$9260,6,FALSE))),2))</f>
        <v/>
      </c>
      <c r="Q411" s="8" t="str">
        <f t="shared" si="55"/>
        <v/>
      </c>
      <c r="R411" s="3" t="str">
        <f t="shared" si="56"/>
        <v/>
      </c>
      <c r="S411" s="14"/>
    </row>
    <row r="412" spans="1:19" ht="15.75">
      <c r="A412" s="3" t="str">
        <f t="shared" si="49"/>
        <v/>
      </c>
      <c r="B412" s="3" t="str">
        <f t="shared" ca="1" si="50"/>
        <v/>
      </c>
      <c r="C412" s="4" t="str">
        <f>IF(A412="","",IF((COUNTIF(A$18:A412,"Итог по дому")-$B$14)=0,"",INDEX([1]Лист1!$A$1:$AE$9260,[1]Лист1!B412,6)))</f>
        <v/>
      </c>
      <c r="D412" s="5" t="str">
        <f>IF(A412="","",INDEX([1]Лист1!$A$1:$AE$9260,B412,5))</f>
        <v/>
      </c>
      <c r="E412" s="3" t="str">
        <f>IF(A412="","",VLOOKUP($C412&amp;"лифтовое оборудование",[1]Лист1!$C$5:$H$9260,6,FALSE))</f>
        <v/>
      </c>
      <c r="F412" s="3" t="str">
        <f>IF(A412="","",VLOOKUP($C412&amp;"крыша",[1]Лист1!$C$5:$H$9260,6,FALSE))</f>
        <v/>
      </c>
      <c r="G412" s="3" t="str">
        <f>IF(A412="","",VLOOKUP($C412&amp;"фасад1",[1]Лист1!$C$5:$H$9260,6,FALSE))</f>
        <v/>
      </c>
      <c r="H412" s="3" t="str">
        <f>IF(A412="","",VLOOKUP($C412&amp;"подвал",[1]Лист1!$C$5:$H$9260,6,FALSE))</f>
        <v/>
      </c>
      <c r="I412" s="3" t="str">
        <f>IF(A412="","",VLOOKUP($C412&amp;"лифтовое оборудование1",[1]Лист1!$C$5:$H$9260,6,FALSE))</f>
        <v/>
      </c>
      <c r="J412" s="3" t="str">
        <f t="shared" si="51"/>
        <v/>
      </c>
      <c r="K412" s="6" t="str">
        <f>IF(C412="","",[1]Лист1!D413+[1]Лист1!D411)</f>
        <v/>
      </c>
      <c r="L412" s="7" t="str">
        <f>IF(C412="","",IF(ROUND(VLOOKUP($C412&amp;"система газоснабжения",[1]Лист1!$C$5:$H$9260,6,FALSE),2)&gt;K412,K412,ROUND(VLOOKUP($C412&amp;"система газоснабжения",[1]Лист1!$C$5:$H$9260,6,FALSE),2)))</f>
        <v/>
      </c>
      <c r="M412" s="7" t="str">
        <f t="shared" si="52"/>
        <v/>
      </c>
      <c r="N412" s="7" t="str">
        <f t="shared" si="53"/>
        <v/>
      </c>
      <c r="O412" s="7" t="str">
        <f t="shared" si="54"/>
        <v/>
      </c>
      <c r="P412" s="7" t="str">
        <f>IF(C412="","",ROUND(IF(K412=L412,0,IF(VLOOKUP($C412&amp;"система теплоснабжения",[1]Лист1!$C$5:$H$9260,6,FALSE)+L412&gt;K412,K412-L412,VLOOKUP($C412&amp;"система теплоснабжения",[1]Лист1!$C$5:$H$9260,6,FALSE))),2))</f>
        <v/>
      </c>
      <c r="Q412" s="8" t="str">
        <f t="shared" si="55"/>
        <v/>
      </c>
      <c r="R412" s="3" t="str">
        <f t="shared" si="56"/>
        <v/>
      </c>
      <c r="S412" s="14"/>
    </row>
    <row r="413" spans="1:19" ht="15.75">
      <c r="A413" s="3" t="str">
        <f t="shared" si="49"/>
        <v/>
      </c>
      <c r="B413" s="3" t="str">
        <f t="shared" ca="1" si="50"/>
        <v/>
      </c>
      <c r="C413" s="4" t="str">
        <f>IF(A413="","",IF((COUNTIF(A$18:A413,"Итог по дому")-$B$14)=0,"",INDEX([1]Лист1!$A$1:$AE$9260,[1]Лист1!B413,6)))</f>
        <v/>
      </c>
      <c r="D413" s="5" t="str">
        <f>IF(A413="","",INDEX([1]Лист1!$A$1:$AE$9260,B413,5))</f>
        <v/>
      </c>
      <c r="E413" s="3" t="str">
        <f>IF(A413="","",VLOOKUP($C413&amp;"лифтовое оборудование",[1]Лист1!$C$5:$H$9260,6,FALSE))</f>
        <v/>
      </c>
      <c r="F413" s="3" t="str">
        <f>IF(A413="","",VLOOKUP($C413&amp;"крыша",[1]Лист1!$C$5:$H$9260,6,FALSE))</f>
        <v/>
      </c>
      <c r="G413" s="3" t="str">
        <f>IF(A413="","",VLOOKUP($C413&amp;"фасад1",[1]Лист1!$C$5:$H$9260,6,FALSE))</f>
        <v/>
      </c>
      <c r="H413" s="3" t="str">
        <f>IF(A413="","",VLOOKUP($C413&amp;"подвал",[1]Лист1!$C$5:$H$9260,6,FALSE))</f>
        <v/>
      </c>
      <c r="I413" s="3" t="str">
        <f>IF(A413="","",VLOOKUP($C413&amp;"лифтовое оборудование1",[1]Лист1!$C$5:$H$9260,6,FALSE))</f>
        <v/>
      </c>
      <c r="J413" s="3" t="str">
        <f t="shared" si="51"/>
        <v/>
      </c>
      <c r="K413" s="6" t="str">
        <f>IF(C413="","",[1]Лист1!D414+[1]Лист1!D412)</f>
        <v/>
      </c>
      <c r="L413" s="7" t="str">
        <f>IF(C413="","",IF(ROUND(VLOOKUP($C413&amp;"система газоснабжения",[1]Лист1!$C$5:$H$9260,6,FALSE),2)&gt;K413,K413,ROUND(VLOOKUP($C413&amp;"система газоснабжения",[1]Лист1!$C$5:$H$9260,6,FALSE),2)))</f>
        <v/>
      </c>
      <c r="M413" s="7" t="str">
        <f t="shared" si="52"/>
        <v/>
      </c>
      <c r="N413" s="7" t="str">
        <f t="shared" si="53"/>
        <v/>
      </c>
      <c r="O413" s="7" t="str">
        <f t="shared" si="54"/>
        <v/>
      </c>
      <c r="P413" s="7" t="str">
        <f>IF(C413="","",ROUND(IF(K413=L413,0,IF(VLOOKUP($C413&amp;"система теплоснабжения",[1]Лист1!$C$5:$H$9260,6,FALSE)+L413&gt;K413,K413-L413,VLOOKUP($C413&amp;"система теплоснабжения",[1]Лист1!$C$5:$H$9260,6,FALSE))),2))</f>
        <v/>
      </c>
      <c r="Q413" s="8" t="str">
        <f t="shared" si="55"/>
        <v/>
      </c>
      <c r="R413" s="3" t="str">
        <f t="shared" si="56"/>
        <v/>
      </c>
      <c r="S413" s="14"/>
    </row>
    <row r="414" spans="1:19" ht="15.75">
      <c r="A414" s="3" t="str">
        <f t="shared" si="49"/>
        <v/>
      </c>
      <c r="B414" s="3" t="str">
        <f t="shared" ca="1" si="50"/>
        <v/>
      </c>
      <c r="C414" s="4" t="str">
        <f>IF(A414="","",IF((COUNTIF(A$18:A414,"Итог по дому")-$B$14)=0,"",INDEX([1]Лист1!$A$1:$AE$9260,[1]Лист1!B414,6)))</f>
        <v/>
      </c>
      <c r="D414" s="5" t="str">
        <f>IF(A414="","",INDEX([1]Лист1!$A$1:$AE$9260,B414,5))</f>
        <v/>
      </c>
      <c r="E414" s="3" t="str">
        <f>IF(A414="","",VLOOKUP($C414&amp;"лифтовое оборудование",[1]Лист1!$C$5:$H$9260,6,FALSE))</f>
        <v/>
      </c>
      <c r="F414" s="3" t="str">
        <f>IF(A414="","",VLOOKUP($C414&amp;"крыша",[1]Лист1!$C$5:$H$9260,6,FALSE))</f>
        <v/>
      </c>
      <c r="G414" s="3" t="str">
        <f>IF(A414="","",VLOOKUP($C414&amp;"фасад1",[1]Лист1!$C$5:$H$9260,6,FALSE))</f>
        <v/>
      </c>
      <c r="H414" s="3" t="str">
        <f>IF(A414="","",VLOOKUP($C414&amp;"подвал",[1]Лист1!$C$5:$H$9260,6,FALSE))</f>
        <v/>
      </c>
      <c r="I414" s="3" t="str">
        <f>IF(A414="","",VLOOKUP($C414&amp;"лифтовое оборудование1",[1]Лист1!$C$5:$H$9260,6,FALSE))</f>
        <v/>
      </c>
      <c r="J414" s="3" t="str">
        <f t="shared" si="51"/>
        <v/>
      </c>
      <c r="K414" s="6" t="str">
        <f>IF(C414="","",[1]Лист1!D415+[1]Лист1!D413)</f>
        <v/>
      </c>
      <c r="L414" s="7" t="str">
        <f>IF(C414="","",IF(ROUND(VLOOKUP($C414&amp;"система газоснабжения",[1]Лист1!$C$5:$H$9260,6,FALSE),2)&gt;K414,K414,ROUND(VLOOKUP($C414&amp;"система газоснабжения",[1]Лист1!$C$5:$H$9260,6,FALSE),2)))</f>
        <v/>
      </c>
      <c r="M414" s="7" t="str">
        <f t="shared" si="52"/>
        <v/>
      </c>
      <c r="N414" s="7" t="str">
        <f t="shared" si="53"/>
        <v/>
      </c>
      <c r="O414" s="7" t="str">
        <f t="shared" si="54"/>
        <v/>
      </c>
      <c r="P414" s="7" t="str">
        <f>IF(C414="","",ROUND(IF(K414=L414,0,IF(VLOOKUP($C414&amp;"система теплоснабжения",[1]Лист1!$C$5:$H$9260,6,FALSE)+L414&gt;K414,K414-L414,VLOOKUP($C414&amp;"система теплоснабжения",[1]Лист1!$C$5:$H$9260,6,FALSE))),2))</f>
        <v/>
      </c>
      <c r="Q414" s="8" t="str">
        <f t="shared" si="55"/>
        <v/>
      </c>
      <c r="R414" s="3" t="str">
        <f t="shared" si="56"/>
        <v/>
      </c>
      <c r="S414" s="14"/>
    </row>
    <row r="415" spans="1:19" ht="15.75">
      <c r="A415" s="3" t="str">
        <f t="shared" si="49"/>
        <v/>
      </c>
      <c r="B415" s="3" t="str">
        <f t="shared" ca="1" si="50"/>
        <v/>
      </c>
      <c r="C415" s="4" t="str">
        <f>IF(A415="","",IF((COUNTIF(A$18:A415,"Итог по дому")-$B$14)=0,"",INDEX([1]Лист1!$A$1:$AE$9260,[1]Лист1!B415,6)))</f>
        <v/>
      </c>
      <c r="D415" s="5" t="str">
        <f>IF(A415="","",INDEX([1]Лист1!$A$1:$AE$9260,B415,5))</f>
        <v/>
      </c>
      <c r="E415" s="3" t="str">
        <f>IF(A415="","",VLOOKUP($C415&amp;"лифтовое оборудование",[1]Лист1!$C$5:$H$9260,6,FALSE))</f>
        <v/>
      </c>
      <c r="F415" s="3" t="str">
        <f>IF(A415="","",VLOOKUP($C415&amp;"крыша",[1]Лист1!$C$5:$H$9260,6,FALSE))</f>
        <v/>
      </c>
      <c r="G415" s="3" t="str">
        <f>IF(A415="","",VLOOKUP($C415&amp;"фасад1",[1]Лист1!$C$5:$H$9260,6,FALSE))</f>
        <v/>
      </c>
      <c r="H415" s="3" t="str">
        <f>IF(A415="","",VLOOKUP($C415&amp;"подвал",[1]Лист1!$C$5:$H$9260,6,FALSE))</f>
        <v/>
      </c>
      <c r="I415" s="3" t="str">
        <f>IF(A415="","",VLOOKUP($C415&amp;"лифтовое оборудование1",[1]Лист1!$C$5:$H$9260,6,FALSE))</f>
        <v/>
      </c>
      <c r="J415" s="3" t="str">
        <f t="shared" si="51"/>
        <v/>
      </c>
      <c r="K415" s="6" t="str">
        <f>IF(C415="","",[1]Лист1!D416+[1]Лист1!D414)</f>
        <v/>
      </c>
      <c r="L415" s="7" t="str">
        <f>IF(C415="","",IF(ROUND(VLOOKUP($C415&amp;"система газоснабжения",[1]Лист1!$C$5:$H$9260,6,FALSE),2)&gt;K415,K415,ROUND(VLOOKUP($C415&amp;"система газоснабжения",[1]Лист1!$C$5:$H$9260,6,FALSE),2)))</f>
        <v/>
      </c>
      <c r="M415" s="7" t="str">
        <f t="shared" si="52"/>
        <v/>
      </c>
      <c r="N415" s="7" t="str">
        <f t="shared" si="53"/>
        <v/>
      </c>
      <c r="O415" s="7" t="str">
        <f t="shared" si="54"/>
        <v/>
      </c>
      <c r="P415" s="7" t="str">
        <f>IF(C415="","",ROUND(IF(K415=L415,0,IF(VLOOKUP($C415&amp;"система теплоснабжения",[1]Лист1!$C$5:$H$9260,6,FALSE)+L415&gt;K415,K415-L415,VLOOKUP($C415&amp;"система теплоснабжения",[1]Лист1!$C$5:$H$9260,6,FALSE))),2))</f>
        <v/>
      </c>
      <c r="Q415" s="8" t="str">
        <f t="shared" si="55"/>
        <v/>
      </c>
      <c r="R415" s="3" t="str">
        <f t="shared" si="56"/>
        <v/>
      </c>
      <c r="S415" s="14"/>
    </row>
    <row r="416" spans="1:19" ht="15.75">
      <c r="A416" s="3" t="str">
        <f t="shared" si="49"/>
        <v/>
      </c>
      <c r="B416" s="3" t="str">
        <f t="shared" ca="1" si="50"/>
        <v/>
      </c>
      <c r="C416" s="4" t="str">
        <f>IF(A416="","",IF((COUNTIF(A$18:A416,"Итог по дому")-$B$14)=0,"",INDEX([1]Лист1!$A$1:$AE$9260,[1]Лист1!B416,6)))</f>
        <v/>
      </c>
      <c r="D416" s="5" t="str">
        <f>IF(A416="","",INDEX([1]Лист1!$A$1:$AE$9260,B416,5))</f>
        <v/>
      </c>
      <c r="E416" s="3" t="str">
        <f>IF(A416="","",VLOOKUP($C416&amp;"лифтовое оборудование",[1]Лист1!$C$5:$H$9260,6,FALSE))</f>
        <v/>
      </c>
      <c r="F416" s="3" t="str">
        <f>IF(A416="","",VLOOKUP($C416&amp;"крыша",[1]Лист1!$C$5:$H$9260,6,FALSE))</f>
        <v/>
      </c>
      <c r="G416" s="3" t="str">
        <f>IF(A416="","",VLOOKUP($C416&amp;"фасад1",[1]Лист1!$C$5:$H$9260,6,FALSE))</f>
        <v/>
      </c>
      <c r="H416" s="3" t="str">
        <f>IF(A416="","",VLOOKUP($C416&amp;"подвал",[1]Лист1!$C$5:$H$9260,6,FALSE))</f>
        <v/>
      </c>
      <c r="I416" s="3" t="str">
        <f>IF(A416="","",VLOOKUP($C416&amp;"лифтовое оборудование1",[1]Лист1!$C$5:$H$9260,6,FALSE))</f>
        <v/>
      </c>
      <c r="J416" s="3" t="str">
        <f t="shared" si="51"/>
        <v/>
      </c>
      <c r="K416" s="6" t="str">
        <f>IF(C416="","",[1]Лист1!D417+[1]Лист1!D415)</f>
        <v/>
      </c>
      <c r="L416" s="7" t="str">
        <f>IF(C416="","",IF(ROUND(VLOOKUP($C416&amp;"система газоснабжения",[1]Лист1!$C$5:$H$9260,6,FALSE),2)&gt;K416,K416,ROUND(VLOOKUP($C416&amp;"система газоснабжения",[1]Лист1!$C$5:$H$9260,6,FALSE),2)))</f>
        <v/>
      </c>
      <c r="M416" s="7" t="str">
        <f t="shared" si="52"/>
        <v/>
      </c>
      <c r="N416" s="7" t="str">
        <f t="shared" si="53"/>
        <v/>
      </c>
      <c r="O416" s="7" t="str">
        <f t="shared" si="54"/>
        <v/>
      </c>
      <c r="P416" s="7" t="str">
        <f>IF(C416="","",ROUND(IF(K416=L416,0,IF(VLOOKUP($C416&amp;"система теплоснабжения",[1]Лист1!$C$5:$H$9260,6,FALSE)+L416&gt;K416,K416-L416,VLOOKUP($C416&amp;"система теплоснабжения",[1]Лист1!$C$5:$H$9260,6,FALSE))),2))</f>
        <v/>
      </c>
      <c r="Q416" s="8" t="str">
        <f t="shared" si="55"/>
        <v/>
      </c>
      <c r="R416" s="3" t="str">
        <f t="shared" si="56"/>
        <v/>
      </c>
      <c r="S416" s="14"/>
    </row>
    <row r="417" spans="1:19" ht="15.75">
      <c r="A417" s="3" t="str">
        <f t="shared" si="49"/>
        <v/>
      </c>
      <c r="B417" s="3" t="str">
        <f t="shared" ca="1" si="50"/>
        <v/>
      </c>
      <c r="C417" s="4" t="str">
        <f>IF(A417="","",IF((COUNTIF(A$18:A417,"Итог по дому")-$B$14)=0,"",INDEX([1]Лист1!$A$1:$AE$9260,[1]Лист1!B417,6)))</f>
        <v/>
      </c>
      <c r="D417" s="5" t="str">
        <f>IF(A417="","",INDEX([1]Лист1!$A$1:$AE$9260,B417,5))</f>
        <v/>
      </c>
      <c r="E417" s="3" t="str">
        <f>IF(A417="","",VLOOKUP($C417&amp;"лифтовое оборудование",[1]Лист1!$C$5:$H$9260,6,FALSE))</f>
        <v/>
      </c>
      <c r="F417" s="3" t="str">
        <f>IF(A417="","",VLOOKUP($C417&amp;"крыша",[1]Лист1!$C$5:$H$9260,6,FALSE))</f>
        <v/>
      </c>
      <c r="G417" s="3" t="str">
        <f>IF(A417="","",VLOOKUP($C417&amp;"фасад1",[1]Лист1!$C$5:$H$9260,6,FALSE))</f>
        <v/>
      </c>
      <c r="H417" s="3" t="str">
        <f>IF(A417="","",VLOOKUP($C417&amp;"подвал",[1]Лист1!$C$5:$H$9260,6,FALSE))</f>
        <v/>
      </c>
      <c r="I417" s="3" t="str">
        <f>IF(A417="","",VLOOKUP($C417&amp;"лифтовое оборудование1",[1]Лист1!$C$5:$H$9260,6,FALSE))</f>
        <v/>
      </c>
      <c r="J417" s="3" t="str">
        <f t="shared" si="51"/>
        <v/>
      </c>
      <c r="K417" s="6" t="str">
        <f>IF(C417="","",[1]Лист1!D418+[1]Лист1!D416)</f>
        <v/>
      </c>
      <c r="L417" s="7" t="str">
        <f>IF(C417="","",IF(ROUND(VLOOKUP($C417&amp;"система газоснабжения",[1]Лист1!$C$5:$H$9260,6,FALSE),2)&gt;K417,K417,ROUND(VLOOKUP($C417&amp;"система газоснабжения",[1]Лист1!$C$5:$H$9260,6,FALSE),2)))</f>
        <v/>
      </c>
      <c r="M417" s="7" t="str">
        <f t="shared" si="52"/>
        <v/>
      </c>
      <c r="N417" s="7" t="str">
        <f t="shared" si="53"/>
        <v/>
      </c>
      <c r="O417" s="7" t="str">
        <f t="shared" si="54"/>
        <v/>
      </c>
      <c r="P417" s="7" t="str">
        <f>IF(C417="","",ROUND(IF(K417=L417,0,IF(VLOOKUP($C417&amp;"система теплоснабжения",[1]Лист1!$C$5:$H$9260,6,FALSE)+L417&gt;K417,K417-L417,VLOOKUP($C417&amp;"система теплоснабжения",[1]Лист1!$C$5:$H$9260,6,FALSE))),2))</f>
        <v/>
      </c>
      <c r="Q417" s="8" t="str">
        <f t="shared" si="55"/>
        <v/>
      </c>
      <c r="R417" s="3" t="str">
        <f t="shared" si="56"/>
        <v/>
      </c>
      <c r="S417" s="14"/>
    </row>
    <row r="418" spans="1:19" ht="15.75">
      <c r="A418" s="3" t="str">
        <f t="shared" si="49"/>
        <v/>
      </c>
      <c r="B418" s="3" t="str">
        <f t="shared" ca="1" si="50"/>
        <v/>
      </c>
      <c r="C418" s="4" t="str">
        <f>IF(A418="","",IF((COUNTIF(A$18:A418,"Итог по дому")-$B$14)=0,"",INDEX([1]Лист1!$A$1:$AE$9260,[1]Лист1!B418,6)))</f>
        <v/>
      </c>
      <c r="D418" s="5" t="str">
        <f>IF(A418="","",INDEX([1]Лист1!$A$1:$AE$9260,B418,5))</f>
        <v/>
      </c>
      <c r="E418" s="3" t="str">
        <f>IF(A418="","",VLOOKUP($C418&amp;"лифтовое оборудование",[1]Лист1!$C$5:$H$9260,6,FALSE))</f>
        <v/>
      </c>
      <c r="F418" s="3" t="str">
        <f>IF(A418="","",VLOOKUP($C418&amp;"крыша",[1]Лист1!$C$5:$H$9260,6,FALSE))</f>
        <v/>
      </c>
      <c r="G418" s="3" t="str">
        <f>IF(A418="","",VLOOKUP($C418&amp;"фасад1",[1]Лист1!$C$5:$H$9260,6,FALSE))</f>
        <v/>
      </c>
      <c r="H418" s="3" t="str">
        <f>IF(A418="","",VLOOKUP($C418&amp;"подвал",[1]Лист1!$C$5:$H$9260,6,FALSE))</f>
        <v/>
      </c>
      <c r="I418" s="3" t="str">
        <f>IF(A418="","",VLOOKUP($C418&amp;"лифтовое оборудование1",[1]Лист1!$C$5:$H$9260,6,FALSE))</f>
        <v/>
      </c>
      <c r="J418" s="3" t="str">
        <f t="shared" si="51"/>
        <v/>
      </c>
      <c r="K418" s="6" t="str">
        <f>IF(C418="","",[1]Лист1!D419+[1]Лист1!D417)</f>
        <v/>
      </c>
      <c r="L418" s="7" t="str">
        <f>IF(C418="","",IF(ROUND(VLOOKUP($C418&amp;"система газоснабжения",[1]Лист1!$C$5:$H$9260,6,FALSE),2)&gt;K418,K418,ROUND(VLOOKUP($C418&amp;"система газоснабжения",[1]Лист1!$C$5:$H$9260,6,FALSE),2)))</f>
        <v/>
      </c>
      <c r="M418" s="7" t="str">
        <f t="shared" si="52"/>
        <v/>
      </c>
      <c r="N418" s="7" t="str">
        <f t="shared" si="53"/>
        <v/>
      </c>
      <c r="O418" s="7" t="str">
        <f t="shared" si="54"/>
        <v/>
      </c>
      <c r="P418" s="7" t="str">
        <f>IF(C418="","",ROUND(IF(K418=L418,0,IF(VLOOKUP($C418&amp;"система теплоснабжения",[1]Лист1!$C$5:$H$9260,6,FALSE)+L418&gt;K418,K418-L418,VLOOKUP($C418&amp;"система теплоснабжения",[1]Лист1!$C$5:$H$9260,6,FALSE))),2))</f>
        <v/>
      </c>
      <c r="Q418" s="8" t="str">
        <f t="shared" si="55"/>
        <v/>
      </c>
      <c r="R418" s="3" t="str">
        <f t="shared" si="56"/>
        <v/>
      </c>
      <c r="S418" s="14"/>
    </row>
    <row r="419" spans="1:19" ht="15.75">
      <c r="A419" s="3" t="str">
        <f t="shared" si="49"/>
        <v/>
      </c>
      <c r="B419" s="3" t="str">
        <f t="shared" ca="1" si="50"/>
        <v/>
      </c>
      <c r="C419" s="4" t="str">
        <f>IF(A419="","",IF((COUNTIF(A$18:A419,"Итог по дому")-$B$14)=0,"",INDEX([1]Лист1!$A$1:$AE$9260,[1]Лист1!B419,6)))</f>
        <v/>
      </c>
      <c r="D419" s="5" t="str">
        <f>IF(A419="","",INDEX([1]Лист1!$A$1:$AE$9260,B419,5))</f>
        <v/>
      </c>
      <c r="E419" s="3" t="str">
        <f>IF(A419="","",VLOOKUP($C419&amp;"лифтовое оборудование",[1]Лист1!$C$5:$H$9260,6,FALSE))</f>
        <v/>
      </c>
      <c r="F419" s="3" t="str">
        <f>IF(A419="","",VLOOKUP($C419&amp;"крыша",[1]Лист1!$C$5:$H$9260,6,FALSE))</f>
        <v/>
      </c>
      <c r="G419" s="3" t="str">
        <f>IF(A419="","",VLOOKUP($C419&amp;"фасад1",[1]Лист1!$C$5:$H$9260,6,FALSE))</f>
        <v/>
      </c>
      <c r="H419" s="3" t="str">
        <f>IF(A419="","",VLOOKUP($C419&amp;"подвал",[1]Лист1!$C$5:$H$9260,6,FALSE))</f>
        <v/>
      </c>
      <c r="I419" s="3" t="str">
        <f>IF(A419="","",VLOOKUP($C419&amp;"лифтовое оборудование1",[1]Лист1!$C$5:$H$9260,6,FALSE))</f>
        <v/>
      </c>
      <c r="J419" s="3" t="str">
        <f t="shared" si="51"/>
        <v/>
      </c>
      <c r="K419" s="6" t="str">
        <f>IF(C419="","",[1]Лист1!D420+[1]Лист1!D418)</f>
        <v/>
      </c>
      <c r="L419" s="7" t="str">
        <f>IF(C419="","",IF(ROUND(VLOOKUP($C419&amp;"система газоснабжения",[1]Лист1!$C$5:$H$9260,6,FALSE),2)&gt;K419,K419,ROUND(VLOOKUP($C419&amp;"система газоснабжения",[1]Лист1!$C$5:$H$9260,6,FALSE),2)))</f>
        <v/>
      </c>
      <c r="M419" s="7" t="str">
        <f t="shared" si="52"/>
        <v/>
      </c>
      <c r="N419" s="7" t="str">
        <f t="shared" si="53"/>
        <v/>
      </c>
      <c r="O419" s="7" t="str">
        <f t="shared" si="54"/>
        <v/>
      </c>
      <c r="P419" s="7" t="str">
        <f>IF(C419="","",ROUND(IF(K419=L419,0,IF(VLOOKUP($C419&amp;"система теплоснабжения",[1]Лист1!$C$5:$H$9260,6,FALSE)+L419&gt;K419,K419-L419,VLOOKUP($C419&amp;"система теплоснабжения",[1]Лист1!$C$5:$H$9260,6,FALSE))),2))</f>
        <v/>
      </c>
      <c r="Q419" s="8" t="str">
        <f t="shared" si="55"/>
        <v/>
      </c>
      <c r="R419" s="3" t="str">
        <f t="shared" si="56"/>
        <v/>
      </c>
      <c r="S419" s="14"/>
    </row>
    <row r="420" spans="1:19" ht="15.75">
      <c r="A420" s="3" t="str">
        <f t="shared" si="49"/>
        <v/>
      </c>
      <c r="B420" s="3" t="str">
        <f t="shared" ca="1" si="50"/>
        <v/>
      </c>
      <c r="C420" s="4" t="str">
        <f>IF(A420="","",IF((COUNTIF(A$18:A420,"Итог по дому")-$B$14)=0,"",INDEX([1]Лист1!$A$1:$AE$9260,[1]Лист1!B420,6)))</f>
        <v/>
      </c>
      <c r="D420" s="5" t="str">
        <f>IF(A420="","",INDEX([1]Лист1!$A$1:$AE$9260,B420,5))</f>
        <v/>
      </c>
      <c r="E420" s="3" t="str">
        <f>IF(A420="","",VLOOKUP($C420&amp;"лифтовое оборудование",[1]Лист1!$C$5:$H$9260,6,FALSE))</f>
        <v/>
      </c>
      <c r="F420" s="3" t="str">
        <f>IF(A420="","",VLOOKUP($C420&amp;"крыша",[1]Лист1!$C$5:$H$9260,6,FALSE))</f>
        <v/>
      </c>
      <c r="G420" s="3" t="str">
        <f>IF(A420="","",VLOOKUP($C420&amp;"фасад1",[1]Лист1!$C$5:$H$9260,6,FALSE))</f>
        <v/>
      </c>
      <c r="H420" s="3" t="str">
        <f>IF(A420="","",VLOOKUP($C420&amp;"подвал",[1]Лист1!$C$5:$H$9260,6,FALSE))</f>
        <v/>
      </c>
      <c r="I420" s="3" t="str">
        <f>IF(A420="","",VLOOKUP($C420&amp;"лифтовое оборудование1",[1]Лист1!$C$5:$H$9260,6,FALSE))</f>
        <v/>
      </c>
      <c r="J420" s="3" t="str">
        <f t="shared" si="51"/>
        <v/>
      </c>
      <c r="K420" s="6" t="str">
        <f>IF(C420="","",[1]Лист1!D421+[1]Лист1!D419)</f>
        <v/>
      </c>
      <c r="L420" s="7" t="str">
        <f>IF(C420="","",IF(ROUND(VLOOKUP($C420&amp;"система газоснабжения",[1]Лист1!$C$5:$H$9260,6,FALSE),2)&gt;K420,K420,ROUND(VLOOKUP($C420&amp;"система газоснабжения",[1]Лист1!$C$5:$H$9260,6,FALSE),2)))</f>
        <v/>
      </c>
      <c r="M420" s="7" t="str">
        <f t="shared" si="52"/>
        <v/>
      </c>
      <c r="N420" s="7" t="str">
        <f t="shared" si="53"/>
        <v/>
      </c>
      <c r="O420" s="7" t="str">
        <f t="shared" si="54"/>
        <v/>
      </c>
      <c r="P420" s="7" t="str">
        <f>IF(C420="","",ROUND(IF(K420=L420,0,IF(VLOOKUP($C420&amp;"система теплоснабжения",[1]Лист1!$C$5:$H$9260,6,FALSE)+L420&gt;K420,K420-L420,VLOOKUP($C420&amp;"система теплоснабжения",[1]Лист1!$C$5:$H$9260,6,FALSE))),2))</f>
        <v/>
      </c>
      <c r="Q420" s="8" t="str">
        <f t="shared" si="55"/>
        <v/>
      </c>
      <c r="R420" s="3" t="str">
        <f t="shared" si="56"/>
        <v/>
      </c>
      <c r="S420" s="14"/>
    </row>
    <row r="421" spans="1:19" ht="15.75">
      <c r="A421" s="3" t="str">
        <f t="shared" si="49"/>
        <v/>
      </c>
      <c r="B421" s="3" t="str">
        <f t="shared" ca="1" si="50"/>
        <v/>
      </c>
      <c r="C421" s="4" t="str">
        <f>IF(A421="","",IF((COUNTIF(A$18:A421,"Итог по дому")-$B$14)=0,"",INDEX([1]Лист1!$A$1:$AE$9260,[1]Лист1!B421,6)))</f>
        <v/>
      </c>
      <c r="D421" s="5" t="str">
        <f>IF(A421="","",INDEX([1]Лист1!$A$1:$AE$9260,B421,5))</f>
        <v/>
      </c>
      <c r="E421" s="3" t="str">
        <f>IF(A421="","",VLOOKUP($C421&amp;"лифтовое оборудование",[1]Лист1!$C$5:$H$9260,6,FALSE))</f>
        <v/>
      </c>
      <c r="F421" s="3" t="str">
        <f>IF(A421="","",VLOOKUP($C421&amp;"крыша",[1]Лист1!$C$5:$H$9260,6,FALSE))</f>
        <v/>
      </c>
      <c r="G421" s="3" t="str">
        <f>IF(A421="","",VLOOKUP($C421&amp;"фасад1",[1]Лист1!$C$5:$H$9260,6,FALSE))</f>
        <v/>
      </c>
      <c r="H421" s="3" t="str">
        <f>IF(A421="","",VLOOKUP($C421&amp;"подвал",[1]Лист1!$C$5:$H$9260,6,FALSE))</f>
        <v/>
      </c>
      <c r="I421" s="3" t="str">
        <f>IF(A421="","",VLOOKUP($C421&amp;"лифтовое оборудование1",[1]Лист1!$C$5:$H$9260,6,FALSE))</f>
        <v/>
      </c>
      <c r="J421" s="3" t="str">
        <f t="shared" si="51"/>
        <v/>
      </c>
      <c r="K421" s="6" t="str">
        <f>IF(C421="","",[1]Лист1!D422+[1]Лист1!D420)</f>
        <v/>
      </c>
      <c r="L421" s="7" t="str">
        <f>IF(C421="","",IF(ROUND(VLOOKUP($C421&amp;"система газоснабжения",[1]Лист1!$C$5:$H$9260,6,FALSE),2)&gt;K421,K421,ROUND(VLOOKUP($C421&amp;"система газоснабжения",[1]Лист1!$C$5:$H$9260,6,FALSE),2)))</f>
        <v/>
      </c>
      <c r="M421" s="7" t="str">
        <f t="shared" si="52"/>
        <v/>
      </c>
      <c r="N421" s="7" t="str">
        <f t="shared" si="53"/>
        <v/>
      </c>
      <c r="O421" s="7" t="str">
        <f t="shared" si="54"/>
        <v/>
      </c>
      <c r="P421" s="7" t="str">
        <f>IF(C421="","",ROUND(IF(K421=L421,0,IF(VLOOKUP($C421&amp;"система теплоснабжения",[1]Лист1!$C$5:$H$9260,6,FALSE)+L421&gt;K421,K421-L421,VLOOKUP($C421&amp;"система теплоснабжения",[1]Лист1!$C$5:$H$9260,6,FALSE))),2))</f>
        <v/>
      </c>
      <c r="Q421" s="8" t="str">
        <f t="shared" si="55"/>
        <v/>
      </c>
      <c r="R421" s="3" t="str">
        <f t="shared" si="56"/>
        <v/>
      </c>
      <c r="S421" s="14"/>
    </row>
    <row r="422" spans="1:19" ht="15.75">
      <c r="A422" s="3" t="str">
        <f t="shared" si="49"/>
        <v/>
      </c>
      <c r="B422" s="3" t="str">
        <f t="shared" ca="1" si="50"/>
        <v/>
      </c>
      <c r="C422" s="4" t="str">
        <f>IF(A422="","",IF((COUNTIF(A$18:A422,"Итог по дому")-$B$14)=0,"",INDEX([1]Лист1!$A$1:$AE$9260,[1]Лист1!B422,6)))</f>
        <v/>
      </c>
      <c r="D422" s="5" t="str">
        <f>IF(A422="","",INDEX([1]Лист1!$A$1:$AE$9260,B422,5))</f>
        <v/>
      </c>
      <c r="E422" s="3" t="str">
        <f>IF(A422="","",VLOOKUP($C422&amp;"лифтовое оборудование",[1]Лист1!$C$5:$H$9260,6,FALSE))</f>
        <v/>
      </c>
      <c r="F422" s="3" t="str">
        <f>IF(A422="","",VLOOKUP($C422&amp;"крыша",[1]Лист1!$C$5:$H$9260,6,FALSE))</f>
        <v/>
      </c>
      <c r="G422" s="3" t="str">
        <f>IF(A422="","",VLOOKUP($C422&amp;"фасад1",[1]Лист1!$C$5:$H$9260,6,FALSE))</f>
        <v/>
      </c>
      <c r="H422" s="3" t="str">
        <f>IF(A422="","",VLOOKUP($C422&amp;"подвал",[1]Лист1!$C$5:$H$9260,6,FALSE))</f>
        <v/>
      </c>
      <c r="I422" s="3" t="str">
        <f>IF(A422="","",VLOOKUP($C422&amp;"лифтовое оборудование1",[1]Лист1!$C$5:$H$9260,6,FALSE))</f>
        <v/>
      </c>
      <c r="J422" s="3" t="str">
        <f t="shared" si="51"/>
        <v/>
      </c>
      <c r="K422" s="6" t="str">
        <f>IF(C422="","",[1]Лист1!D423+[1]Лист1!D421)</f>
        <v/>
      </c>
      <c r="L422" s="7" t="str">
        <f>IF(C422="","",IF(ROUND(VLOOKUP($C422&amp;"система газоснабжения",[1]Лист1!$C$5:$H$9260,6,FALSE),2)&gt;K422,K422,ROUND(VLOOKUP($C422&amp;"система газоснабжения",[1]Лист1!$C$5:$H$9260,6,FALSE),2)))</f>
        <v/>
      </c>
      <c r="M422" s="7" t="str">
        <f t="shared" si="52"/>
        <v/>
      </c>
      <c r="N422" s="7" t="str">
        <f t="shared" si="53"/>
        <v/>
      </c>
      <c r="O422" s="7" t="str">
        <f t="shared" si="54"/>
        <v/>
      </c>
      <c r="P422" s="7" t="str">
        <f>IF(C422="","",ROUND(IF(K422=L422,0,IF(VLOOKUP($C422&amp;"система теплоснабжения",[1]Лист1!$C$5:$H$9260,6,FALSE)+L422&gt;K422,K422-L422,VLOOKUP($C422&amp;"система теплоснабжения",[1]Лист1!$C$5:$H$9260,6,FALSE))),2))</f>
        <v/>
      </c>
      <c r="Q422" s="8" t="str">
        <f t="shared" si="55"/>
        <v/>
      </c>
      <c r="R422" s="3" t="str">
        <f t="shared" si="56"/>
        <v/>
      </c>
      <c r="S422" s="14"/>
    </row>
    <row r="423" spans="1:19" ht="15.75">
      <c r="A423" s="3" t="str">
        <f t="shared" si="49"/>
        <v/>
      </c>
      <c r="B423" s="3" t="str">
        <f t="shared" ca="1" si="50"/>
        <v/>
      </c>
      <c r="C423" s="4" t="str">
        <f>IF(A423="","",IF((COUNTIF(A$18:A423,"Итог по дому")-$B$14)=0,"",INDEX([1]Лист1!$A$1:$AE$9260,[1]Лист1!B423,6)))</f>
        <v/>
      </c>
      <c r="D423" s="5" t="str">
        <f>IF(A423="","",INDEX([1]Лист1!$A$1:$AE$9260,B423,5))</f>
        <v/>
      </c>
      <c r="E423" s="3" t="str">
        <f>IF(A423="","",VLOOKUP($C423&amp;"лифтовое оборудование",[1]Лист1!$C$5:$H$9260,6,FALSE))</f>
        <v/>
      </c>
      <c r="F423" s="3" t="str">
        <f>IF(A423="","",VLOOKUP($C423&amp;"крыша",[1]Лист1!$C$5:$H$9260,6,FALSE))</f>
        <v/>
      </c>
      <c r="G423" s="3" t="str">
        <f>IF(A423="","",VLOOKUP($C423&amp;"фасад1",[1]Лист1!$C$5:$H$9260,6,FALSE))</f>
        <v/>
      </c>
      <c r="H423" s="3" t="str">
        <f>IF(A423="","",VLOOKUP($C423&amp;"подвал",[1]Лист1!$C$5:$H$9260,6,FALSE))</f>
        <v/>
      </c>
      <c r="I423" s="3" t="str">
        <f>IF(A423="","",VLOOKUP($C423&amp;"лифтовое оборудование1",[1]Лист1!$C$5:$H$9260,6,FALSE))</f>
        <v/>
      </c>
      <c r="J423" s="3" t="str">
        <f t="shared" si="51"/>
        <v/>
      </c>
      <c r="K423" s="6" t="str">
        <f>IF(C423="","",[1]Лист1!D424+[1]Лист1!D422)</f>
        <v/>
      </c>
      <c r="L423" s="7" t="str">
        <f>IF(C423="","",IF(ROUND(VLOOKUP($C423&amp;"система газоснабжения",[1]Лист1!$C$5:$H$9260,6,FALSE),2)&gt;K423,K423,ROUND(VLOOKUP($C423&amp;"система газоснабжения",[1]Лист1!$C$5:$H$9260,6,FALSE),2)))</f>
        <v/>
      </c>
      <c r="M423" s="7" t="str">
        <f t="shared" si="52"/>
        <v/>
      </c>
      <c r="N423" s="7" t="str">
        <f t="shared" si="53"/>
        <v/>
      </c>
      <c r="O423" s="7" t="str">
        <f t="shared" si="54"/>
        <v/>
      </c>
      <c r="P423" s="7" t="str">
        <f>IF(C423="","",ROUND(IF(K423=L423,0,IF(VLOOKUP($C423&amp;"система теплоснабжения",[1]Лист1!$C$5:$H$9260,6,FALSE)+L423&gt;K423,K423-L423,VLOOKUP($C423&amp;"система теплоснабжения",[1]Лист1!$C$5:$H$9260,6,FALSE))),2))</f>
        <v/>
      </c>
      <c r="Q423" s="8" t="str">
        <f t="shared" si="55"/>
        <v/>
      </c>
      <c r="R423" s="3" t="str">
        <f t="shared" si="56"/>
        <v/>
      </c>
      <c r="S423" s="14"/>
    </row>
    <row r="424" spans="1:19" ht="15.75">
      <c r="A424" s="3" t="str">
        <f t="shared" si="49"/>
        <v/>
      </c>
      <c r="B424" s="3" t="str">
        <f t="shared" ca="1" si="50"/>
        <v/>
      </c>
      <c r="C424" s="4" t="str">
        <f>IF(A424="","",IF((COUNTIF(A$18:A424,"Итог по дому")-$B$14)=0,"",INDEX([1]Лист1!$A$1:$AE$9260,[1]Лист1!B424,6)))</f>
        <v/>
      </c>
      <c r="D424" s="5" t="str">
        <f>IF(A424="","",INDEX([1]Лист1!$A$1:$AE$9260,B424,5))</f>
        <v/>
      </c>
      <c r="E424" s="3" t="str">
        <f>IF(A424="","",VLOOKUP($C424&amp;"лифтовое оборудование",[1]Лист1!$C$5:$H$9260,6,FALSE))</f>
        <v/>
      </c>
      <c r="F424" s="3" t="str">
        <f>IF(A424="","",VLOOKUP($C424&amp;"крыша",[1]Лист1!$C$5:$H$9260,6,FALSE))</f>
        <v/>
      </c>
      <c r="G424" s="3" t="str">
        <f>IF(A424="","",VLOOKUP($C424&amp;"фасад1",[1]Лист1!$C$5:$H$9260,6,FALSE))</f>
        <v/>
      </c>
      <c r="H424" s="3" t="str">
        <f>IF(A424="","",VLOOKUP($C424&amp;"подвал",[1]Лист1!$C$5:$H$9260,6,FALSE))</f>
        <v/>
      </c>
      <c r="I424" s="3" t="str">
        <f>IF(A424="","",VLOOKUP($C424&amp;"лифтовое оборудование1",[1]Лист1!$C$5:$H$9260,6,FALSE))</f>
        <v/>
      </c>
      <c r="J424" s="3" t="str">
        <f t="shared" si="51"/>
        <v/>
      </c>
      <c r="K424" s="6" t="str">
        <f>IF(C424="","",[1]Лист1!D425+[1]Лист1!D423)</f>
        <v/>
      </c>
      <c r="L424" s="7" t="str">
        <f>IF(C424="","",IF(ROUND(VLOOKUP($C424&amp;"система газоснабжения",[1]Лист1!$C$5:$H$9260,6,FALSE),2)&gt;K424,K424,ROUND(VLOOKUP($C424&amp;"система газоснабжения",[1]Лист1!$C$5:$H$9260,6,FALSE),2)))</f>
        <v/>
      </c>
      <c r="M424" s="7" t="str">
        <f t="shared" si="52"/>
        <v/>
      </c>
      <c r="N424" s="7" t="str">
        <f t="shared" si="53"/>
        <v/>
      </c>
      <c r="O424" s="7" t="str">
        <f t="shared" si="54"/>
        <v/>
      </c>
      <c r="P424" s="7" t="str">
        <f>IF(C424="","",ROUND(IF(K424=L424,0,IF(VLOOKUP($C424&amp;"система теплоснабжения",[1]Лист1!$C$5:$H$9260,6,FALSE)+L424&gt;K424,K424-L424,VLOOKUP($C424&amp;"система теплоснабжения",[1]Лист1!$C$5:$H$9260,6,FALSE))),2))</f>
        <v/>
      </c>
      <c r="Q424" s="8" t="str">
        <f t="shared" si="55"/>
        <v/>
      </c>
      <c r="R424" s="3" t="str">
        <f t="shared" si="56"/>
        <v/>
      </c>
      <c r="S424" s="14"/>
    </row>
    <row r="425" spans="1:19" ht="15.75">
      <c r="A425" s="3" t="str">
        <f t="shared" si="49"/>
        <v/>
      </c>
      <c r="B425" s="3" t="str">
        <f t="shared" ca="1" si="50"/>
        <v/>
      </c>
      <c r="C425" s="4" t="str">
        <f>IF(A425="","",IF((COUNTIF(A$18:A425,"Итог по дому")-$B$14)=0,"",INDEX([1]Лист1!$A$1:$AE$9260,[1]Лист1!B425,6)))</f>
        <v/>
      </c>
      <c r="D425" s="5" t="str">
        <f>IF(A425="","",INDEX([1]Лист1!$A$1:$AE$9260,B425,5))</f>
        <v/>
      </c>
      <c r="E425" s="3" t="str">
        <f>IF(A425="","",VLOOKUP($C425&amp;"лифтовое оборудование",[1]Лист1!$C$5:$H$9260,6,FALSE))</f>
        <v/>
      </c>
      <c r="F425" s="3" t="str">
        <f>IF(A425="","",VLOOKUP($C425&amp;"крыша",[1]Лист1!$C$5:$H$9260,6,FALSE))</f>
        <v/>
      </c>
      <c r="G425" s="3" t="str">
        <f>IF(A425="","",VLOOKUP($C425&amp;"фасад1",[1]Лист1!$C$5:$H$9260,6,FALSE))</f>
        <v/>
      </c>
      <c r="H425" s="3" t="str">
        <f>IF(A425="","",VLOOKUP($C425&amp;"подвал",[1]Лист1!$C$5:$H$9260,6,FALSE))</f>
        <v/>
      </c>
      <c r="I425" s="3" t="str">
        <f>IF(A425="","",VLOOKUP($C425&amp;"лифтовое оборудование1",[1]Лист1!$C$5:$H$9260,6,FALSE))</f>
        <v/>
      </c>
      <c r="J425" s="3" t="str">
        <f t="shared" si="51"/>
        <v/>
      </c>
      <c r="K425" s="6" t="str">
        <f>IF(C425="","",[1]Лист1!D426+[1]Лист1!D424)</f>
        <v/>
      </c>
      <c r="L425" s="7" t="str">
        <f>IF(C425="","",IF(ROUND(VLOOKUP($C425&amp;"система газоснабжения",[1]Лист1!$C$5:$H$9260,6,FALSE),2)&gt;K425,K425,ROUND(VLOOKUP($C425&amp;"система газоснабжения",[1]Лист1!$C$5:$H$9260,6,FALSE),2)))</f>
        <v/>
      </c>
      <c r="M425" s="7" t="str">
        <f t="shared" si="52"/>
        <v/>
      </c>
      <c r="N425" s="7" t="str">
        <f t="shared" si="53"/>
        <v/>
      </c>
      <c r="O425" s="7" t="str">
        <f t="shared" si="54"/>
        <v/>
      </c>
      <c r="P425" s="7" t="str">
        <f>IF(C425="","",ROUND(IF(K425=L425,0,IF(VLOOKUP($C425&amp;"система теплоснабжения",[1]Лист1!$C$5:$H$9260,6,FALSE)+L425&gt;K425,K425-L425,VLOOKUP($C425&amp;"система теплоснабжения",[1]Лист1!$C$5:$H$9260,6,FALSE))),2))</f>
        <v/>
      </c>
      <c r="Q425" s="8" t="str">
        <f t="shared" si="55"/>
        <v/>
      </c>
      <c r="R425" s="3" t="str">
        <f t="shared" si="56"/>
        <v/>
      </c>
      <c r="S425" s="14"/>
    </row>
    <row r="426" spans="1:19" ht="15.75">
      <c r="A426" s="3" t="str">
        <f t="shared" si="49"/>
        <v/>
      </c>
      <c r="B426" s="3" t="str">
        <f t="shared" ca="1" si="50"/>
        <v/>
      </c>
      <c r="C426" s="4" t="str">
        <f>IF(A426="","",IF((COUNTIF(A$18:A426,"Итог по дому")-$B$14)=0,"",INDEX([1]Лист1!$A$1:$AE$9260,[1]Лист1!B426,6)))</f>
        <v/>
      </c>
      <c r="D426" s="5" t="str">
        <f>IF(A426="","",INDEX([1]Лист1!$A$1:$AE$9260,B426,5))</f>
        <v/>
      </c>
      <c r="E426" s="3" t="str">
        <f>IF(A426="","",VLOOKUP($C426&amp;"лифтовое оборудование",[1]Лист1!$C$5:$H$9260,6,FALSE))</f>
        <v/>
      </c>
      <c r="F426" s="3" t="str">
        <f>IF(A426="","",VLOOKUP($C426&amp;"крыша",[1]Лист1!$C$5:$H$9260,6,FALSE))</f>
        <v/>
      </c>
      <c r="G426" s="3" t="str">
        <f>IF(A426="","",VLOOKUP($C426&amp;"фасад1",[1]Лист1!$C$5:$H$9260,6,FALSE))</f>
        <v/>
      </c>
      <c r="H426" s="3" t="str">
        <f>IF(A426="","",VLOOKUP($C426&amp;"подвал",[1]Лист1!$C$5:$H$9260,6,FALSE))</f>
        <v/>
      </c>
      <c r="I426" s="3" t="str">
        <f>IF(A426="","",VLOOKUP($C426&amp;"лифтовое оборудование1",[1]Лист1!$C$5:$H$9260,6,FALSE))</f>
        <v/>
      </c>
      <c r="J426" s="3" t="str">
        <f t="shared" si="51"/>
        <v/>
      </c>
      <c r="K426" s="6" t="str">
        <f>IF(C426="","",[1]Лист1!D427+[1]Лист1!D425)</f>
        <v/>
      </c>
      <c r="L426" s="7" t="str">
        <f>IF(C426="","",IF(ROUND(VLOOKUP($C426&amp;"система газоснабжения",[1]Лист1!$C$5:$H$9260,6,FALSE),2)&gt;K426,K426,ROUND(VLOOKUP($C426&amp;"система газоснабжения",[1]Лист1!$C$5:$H$9260,6,FALSE),2)))</f>
        <v/>
      </c>
      <c r="M426" s="7" t="str">
        <f t="shared" si="52"/>
        <v/>
      </c>
      <c r="N426" s="7" t="str">
        <f t="shared" si="53"/>
        <v/>
      </c>
      <c r="O426" s="7" t="str">
        <f t="shared" si="54"/>
        <v/>
      </c>
      <c r="P426" s="7" t="str">
        <f>IF(C426="","",ROUND(IF(K426=L426,0,IF(VLOOKUP($C426&amp;"система теплоснабжения",[1]Лист1!$C$5:$H$9260,6,FALSE)+L426&gt;K426,K426-L426,VLOOKUP($C426&amp;"система теплоснабжения",[1]Лист1!$C$5:$H$9260,6,FALSE))),2))</f>
        <v/>
      </c>
      <c r="Q426" s="8" t="str">
        <f t="shared" si="55"/>
        <v/>
      </c>
      <c r="R426" s="3" t="str">
        <f t="shared" si="56"/>
        <v/>
      </c>
      <c r="S426" s="14"/>
    </row>
    <row r="427" spans="1:19" ht="15.75">
      <c r="A427" s="3" t="str">
        <f t="shared" si="49"/>
        <v/>
      </c>
      <c r="B427" s="3" t="str">
        <f t="shared" ca="1" si="50"/>
        <v/>
      </c>
      <c r="C427" s="4" t="str">
        <f>IF(A427="","",IF((COUNTIF(A$18:A427,"Итог по дому")-$B$14)=0,"",INDEX([1]Лист1!$A$1:$AE$9260,[1]Лист1!B427,6)))</f>
        <v/>
      </c>
      <c r="D427" s="5" t="str">
        <f>IF(A427="","",INDEX([1]Лист1!$A$1:$AE$9260,B427,5))</f>
        <v/>
      </c>
      <c r="E427" s="3" t="str">
        <f>IF(A427="","",VLOOKUP($C427&amp;"лифтовое оборудование",[1]Лист1!$C$5:$H$9260,6,FALSE))</f>
        <v/>
      </c>
      <c r="F427" s="3" t="str">
        <f>IF(A427="","",VLOOKUP($C427&amp;"крыша",[1]Лист1!$C$5:$H$9260,6,FALSE))</f>
        <v/>
      </c>
      <c r="G427" s="3" t="str">
        <f>IF(A427="","",VLOOKUP($C427&amp;"фасад1",[1]Лист1!$C$5:$H$9260,6,FALSE))</f>
        <v/>
      </c>
      <c r="H427" s="3" t="str">
        <f>IF(A427="","",VLOOKUP($C427&amp;"подвал",[1]Лист1!$C$5:$H$9260,6,FALSE))</f>
        <v/>
      </c>
      <c r="I427" s="3" t="str">
        <f>IF(A427="","",VLOOKUP($C427&amp;"лифтовое оборудование1",[1]Лист1!$C$5:$H$9260,6,FALSE))</f>
        <v/>
      </c>
      <c r="J427" s="3" t="str">
        <f t="shared" si="51"/>
        <v/>
      </c>
      <c r="K427" s="6" t="str">
        <f>IF(C427="","",[1]Лист1!D428+[1]Лист1!D426)</f>
        <v/>
      </c>
      <c r="L427" s="7" t="str">
        <f>IF(C427="","",IF(ROUND(VLOOKUP($C427&amp;"система газоснабжения",[1]Лист1!$C$5:$H$9260,6,FALSE),2)&gt;K427,K427,ROUND(VLOOKUP($C427&amp;"система газоснабжения",[1]Лист1!$C$5:$H$9260,6,FALSE),2)))</f>
        <v/>
      </c>
      <c r="M427" s="7" t="str">
        <f t="shared" si="52"/>
        <v/>
      </c>
      <c r="N427" s="7" t="str">
        <f t="shared" si="53"/>
        <v/>
      </c>
      <c r="O427" s="7" t="str">
        <f t="shared" si="54"/>
        <v/>
      </c>
      <c r="P427" s="7" t="str">
        <f>IF(C427="","",ROUND(IF(K427=L427,0,IF(VLOOKUP($C427&amp;"система теплоснабжения",[1]Лист1!$C$5:$H$9260,6,FALSE)+L427&gt;K427,K427-L427,VLOOKUP($C427&amp;"система теплоснабжения",[1]Лист1!$C$5:$H$9260,6,FALSE))),2))</f>
        <v/>
      </c>
      <c r="Q427" s="8" t="str">
        <f t="shared" si="55"/>
        <v/>
      </c>
      <c r="R427" s="3" t="str">
        <f t="shared" si="56"/>
        <v/>
      </c>
      <c r="S427" s="14"/>
    </row>
    <row r="428" spans="1:19" ht="15.75">
      <c r="A428" s="3" t="str">
        <f t="shared" si="49"/>
        <v/>
      </c>
      <c r="B428" s="3" t="str">
        <f t="shared" ca="1" si="50"/>
        <v/>
      </c>
      <c r="C428" s="4" t="str">
        <f>IF(A428="","",IF((COUNTIF(A$18:A428,"Итог по дому")-$B$14)=0,"",INDEX([1]Лист1!$A$1:$AE$9260,[1]Лист1!B428,6)))</f>
        <v/>
      </c>
      <c r="D428" s="5" t="str">
        <f>IF(A428="","",INDEX([1]Лист1!$A$1:$AE$9260,B428,5))</f>
        <v/>
      </c>
      <c r="E428" s="3" t="str">
        <f>IF(A428="","",VLOOKUP($C428&amp;"лифтовое оборудование",[1]Лист1!$C$5:$H$9260,6,FALSE))</f>
        <v/>
      </c>
      <c r="F428" s="3" t="str">
        <f>IF(A428="","",VLOOKUP($C428&amp;"крыша",[1]Лист1!$C$5:$H$9260,6,FALSE))</f>
        <v/>
      </c>
      <c r="G428" s="3" t="str">
        <f>IF(A428="","",VLOOKUP($C428&amp;"фасад1",[1]Лист1!$C$5:$H$9260,6,FALSE))</f>
        <v/>
      </c>
      <c r="H428" s="3" t="str">
        <f>IF(A428="","",VLOOKUP($C428&amp;"подвал",[1]Лист1!$C$5:$H$9260,6,FALSE))</f>
        <v/>
      </c>
      <c r="I428" s="3" t="str">
        <f>IF(A428="","",VLOOKUP($C428&amp;"лифтовое оборудование1",[1]Лист1!$C$5:$H$9260,6,FALSE))</f>
        <v/>
      </c>
      <c r="J428" s="3" t="str">
        <f t="shared" si="51"/>
        <v/>
      </c>
      <c r="K428" s="6" t="str">
        <f>IF(C428="","",[1]Лист1!D429+[1]Лист1!D427)</f>
        <v/>
      </c>
      <c r="L428" s="7" t="str">
        <f>IF(C428="","",IF(ROUND(VLOOKUP($C428&amp;"система газоснабжения",[1]Лист1!$C$5:$H$9260,6,FALSE),2)&gt;K428,K428,ROUND(VLOOKUP($C428&amp;"система газоснабжения",[1]Лист1!$C$5:$H$9260,6,FALSE),2)))</f>
        <v/>
      </c>
      <c r="M428" s="7" t="str">
        <f t="shared" si="52"/>
        <v/>
      </c>
      <c r="N428" s="7" t="str">
        <f t="shared" si="53"/>
        <v/>
      </c>
      <c r="O428" s="7" t="str">
        <f t="shared" si="54"/>
        <v/>
      </c>
      <c r="P428" s="7" t="str">
        <f>IF(C428="","",ROUND(IF(K428=L428,0,IF(VLOOKUP($C428&amp;"система теплоснабжения",[1]Лист1!$C$5:$H$9260,6,FALSE)+L428&gt;K428,K428-L428,VLOOKUP($C428&amp;"система теплоснабжения",[1]Лист1!$C$5:$H$9260,6,FALSE))),2))</f>
        <v/>
      </c>
      <c r="Q428" s="8" t="str">
        <f t="shared" si="55"/>
        <v/>
      </c>
      <c r="R428" s="3" t="str">
        <f t="shared" si="56"/>
        <v/>
      </c>
      <c r="S428" s="14"/>
    </row>
    <row r="429" spans="1:19" ht="15.75">
      <c r="A429" s="3" t="str">
        <f t="shared" si="49"/>
        <v/>
      </c>
      <c r="B429" s="3" t="str">
        <f t="shared" ca="1" si="50"/>
        <v/>
      </c>
      <c r="C429" s="4" t="str">
        <f>IF(A429="","",IF((COUNTIF(A$18:A429,"Итог по дому")-$B$14)=0,"",INDEX([1]Лист1!$A$1:$AE$9260,[1]Лист1!B429,6)))</f>
        <v/>
      </c>
      <c r="D429" s="5" t="str">
        <f>IF(A429="","",INDEX([1]Лист1!$A$1:$AE$9260,B429,5))</f>
        <v/>
      </c>
      <c r="E429" s="3" t="str">
        <f>IF(A429="","",VLOOKUP($C429&amp;"лифтовое оборудование",[1]Лист1!$C$5:$H$9260,6,FALSE))</f>
        <v/>
      </c>
      <c r="F429" s="3" t="str">
        <f>IF(A429="","",VLOOKUP($C429&amp;"крыша",[1]Лист1!$C$5:$H$9260,6,FALSE))</f>
        <v/>
      </c>
      <c r="G429" s="3" t="str">
        <f>IF(A429="","",VLOOKUP($C429&amp;"фасад1",[1]Лист1!$C$5:$H$9260,6,FALSE))</f>
        <v/>
      </c>
      <c r="H429" s="3" t="str">
        <f>IF(A429="","",VLOOKUP($C429&amp;"подвал",[1]Лист1!$C$5:$H$9260,6,FALSE))</f>
        <v/>
      </c>
      <c r="I429" s="3" t="str">
        <f>IF(A429="","",VLOOKUP($C429&amp;"лифтовое оборудование1",[1]Лист1!$C$5:$H$9260,6,FALSE))</f>
        <v/>
      </c>
      <c r="J429" s="3" t="str">
        <f t="shared" si="51"/>
        <v/>
      </c>
      <c r="K429" s="6" t="str">
        <f>IF(C429="","",[1]Лист1!D430+[1]Лист1!D428)</f>
        <v/>
      </c>
      <c r="L429" s="7" t="str">
        <f>IF(C429="","",IF(ROUND(VLOOKUP($C429&amp;"система газоснабжения",[1]Лист1!$C$5:$H$9260,6,FALSE),2)&gt;K429,K429,ROUND(VLOOKUP($C429&amp;"система газоснабжения",[1]Лист1!$C$5:$H$9260,6,FALSE),2)))</f>
        <v/>
      </c>
      <c r="M429" s="7" t="str">
        <f t="shared" si="52"/>
        <v/>
      </c>
      <c r="N429" s="7" t="str">
        <f t="shared" si="53"/>
        <v/>
      </c>
      <c r="O429" s="7" t="str">
        <f t="shared" si="54"/>
        <v/>
      </c>
      <c r="P429" s="7" t="str">
        <f>IF(C429="","",ROUND(IF(K429=L429,0,IF(VLOOKUP($C429&amp;"система теплоснабжения",[1]Лист1!$C$5:$H$9260,6,FALSE)+L429&gt;K429,K429-L429,VLOOKUP($C429&amp;"система теплоснабжения",[1]Лист1!$C$5:$H$9260,6,FALSE))),2))</f>
        <v/>
      </c>
      <c r="Q429" s="8" t="str">
        <f t="shared" si="55"/>
        <v/>
      </c>
      <c r="R429" s="3" t="str">
        <f t="shared" si="56"/>
        <v/>
      </c>
      <c r="S429" s="14"/>
    </row>
    <row r="430" spans="1:19" ht="15.75">
      <c r="A430" s="3" t="str">
        <f t="shared" si="49"/>
        <v/>
      </c>
      <c r="B430" s="3" t="str">
        <f t="shared" ca="1" si="50"/>
        <v/>
      </c>
      <c r="C430" s="4" t="str">
        <f>IF(A430="","",IF((COUNTIF(A$18:A430,"Итог по дому")-$B$14)=0,"",INDEX([1]Лист1!$A$1:$AE$9260,[1]Лист1!B430,6)))</f>
        <v/>
      </c>
      <c r="D430" s="5" t="str">
        <f>IF(A430="","",INDEX([1]Лист1!$A$1:$AE$9260,B430,5))</f>
        <v/>
      </c>
      <c r="E430" s="3" t="str">
        <f>IF(A430="","",VLOOKUP($C430&amp;"лифтовое оборудование",[1]Лист1!$C$5:$H$9260,6,FALSE))</f>
        <v/>
      </c>
      <c r="F430" s="3" t="str">
        <f>IF(A430="","",VLOOKUP($C430&amp;"крыша",[1]Лист1!$C$5:$H$9260,6,FALSE))</f>
        <v/>
      </c>
      <c r="G430" s="3" t="str">
        <f>IF(A430="","",VLOOKUP($C430&amp;"фасад1",[1]Лист1!$C$5:$H$9260,6,FALSE))</f>
        <v/>
      </c>
      <c r="H430" s="3" t="str">
        <f>IF(A430="","",VLOOKUP($C430&amp;"подвал",[1]Лист1!$C$5:$H$9260,6,FALSE))</f>
        <v/>
      </c>
      <c r="I430" s="3" t="str">
        <f>IF(A430="","",VLOOKUP($C430&amp;"лифтовое оборудование1",[1]Лист1!$C$5:$H$9260,6,FALSE))</f>
        <v/>
      </c>
      <c r="J430" s="3" t="str">
        <f t="shared" si="51"/>
        <v/>
      </c>
      <c r="K430" s="6" t="str">
        <f>IF(C430="","",[1]Лист1!D431+[1]Лист1!D429)</f>
        <v/>
      </c>
      <c r="L430" s="7" t="str">
        <f>IF(C430="","",IF(ROUND(VLOOKUP($C430&amp;"система газоснабжения",[1]Лист1!$C$5:$H$9260,6,FALSE),2)&gt;K430,K430,ROUND(VLOOKUP($C430&amp;"система газоснабжения",[1]Лист1!$C$5:$H$9260,6,FALSE),2)))</f>
        <v/>
      </c>
      <c r="M430" s="7" t="str">
        <f t="shared" si="52"/>
        <v/>
      </c>
      <c r="N430" s="7" t="str">
        <f t="shared" si="53"/>
        <v/>
      </c>
      <c r="O430" s="7" t="str">
        <f t="shared" si="54"/>
        <v/>
      </c>
      <c r="P430" s="7" t="str">
        <f>IF(C430="","",ROUND(IF(K430=L430,0,IF(VLOOKUP($C430&amp;"система теплоснабжения",[1]Лист1!$C$5:$H$9260,6,FALSE)+L430&gt;K430,K430-L430,VLOOKUP($C430&amp;"система теплоснабжения",[1]Лист1!$C$5:$H$9260,6,FALSE))),2))</f>
        <v/>
      </c>
      <c r="Q430" s="8" t="str">
        <f t="shared" si="55"/>
        <v/>
      </c>
      <c r="R430" s="3" t="str">
        <f t="shared" si="56"/>
        <v/>
      </c>
      <c r="S430" s="14"/>
    </row>
    <row r="431" spans="1:19" ht="15.75">
      <c r="A431" s="3" t="str">
        <f t="shared" si="49"/>
        <v/>
      </c>
      <c r="B431" s="3" t="str">
        <f t="shared" ca="1" si="50"/>
        <v/>
      </c>
      <c r="C431" s="4" t="str">
        <f>IF(A431="","",IF((COUNTIF(A$18:A431,"Итог по дому")-$B$14)=0,"",INDEX([1]Лист1!$A$1:$AE$9260,[1]Лист1!B431,6)))</f>
        <v/>
      </c>
      <c r="D431" s="5" t="str">
        <f>IF(A431="","",INDEX([1]Лист1!$A$1:$AE$9260,B431,5))</f>
        <v/>
      </c>
      <c r="E431" s="3" t="str">
        <f>IF(A431="","",VLOOKUP($C431&amp;"лифтовое оборудование",[1]Лист1!$C$5:$H$9260,6,FALSE))</f>
        <v/>
      </c>
      <c r="F431" s="3" t="str">
        <f>IF(A431="","",VLOOKUP($C431&amp;"крыша",[1]Лист1!$C$5:$H$9260,6,FALSE))</f>
        <v/>
      </c>
      <c r="G431" s="3" t="str">
        <f>IF(A431="","",VLOOKUP($C431&amp;"фасад1",[1]Лист1!$C$5:$H$9260,6,FALSE))</f>
        <v/>
      </c>
      <c r="H431" s="3" t="str">
        <f>IF(A431="","",VLOOKUP($C431&amp;"подвал",[1]Лист1!$C$5:$H$9260,6,FALSE))</f>
        <v/>
      </c>
      <c r="I431" s="3" t="str">
        <f>IF(A431="","",VLOOKUP($C431&amp;"лифтовое оборудование1",[1]Лист1!$C$5:$H$9260,6,FALSE))</f>
        <v/>
      </c>
      <c r="J431" s="3" t="str">
        <f t="shared" si="51"/>
        <v/>
      </c>
      <c r="K431" s="6" t="str">
        <f>IF(C431="","",[1]Лист1!D432+[1]Лист1!D430)</f>
        <v/>
      </c>
      <c r="L431" s="7" t="str">
        <f>IF(C431="","",IF(ROUND(VLOOKUP($C431&amp;"система газоснабжения",[1]Лист1!$C$5:$H$9260,6,FALSE),2)&gt;K431,K431,ROUND(VLOOKUP($C431&amp;"система газоснабжения",[1]Лист1!$C$5:$H$9260,6,FALSE),2)))</f>
        <v/>
      </c>
      <c r="M431" s="7" t="str">
        <f t="shared" si="52"/>
        <v/>
      </c>
      <c r="N431" s="7" t="str">
        <f t="shared" si="53"/>
        <v/>
      </c>
      <c r="O431" s="7" t="str">
        <f t="shared" si="54"/>
        <v/>
      </c>
      <c r="P431" s="7" t="str">
        <f>IF(C431="","",ROUND(IF(K431=L431,0,IF(VLOOKUP($C431&amp;"система теплоснабжения",[1]Лист1!$C$5:$H$9260,6,FALSE)+L431&gt;K431,K431-L431,VLOOKUP($C431&amp;"система теплоснабжения",[1]Лист1!$C$5:$H$9260,6,FALSE))),2))</f>
        <v/>
      </c>
      <c r="Q431" s="8" t="str">
        <f t="shared" si="55"/>
        <v/>
      </c>
      <c r="R431" s="3" t="str">
        <f t="shared" si="56"/>
        <v/>
      </c>
      <c r="S431" s="14"/>
    </row>
    <row r="432" spans="1:19" ht="15.75">
      <c r="A432" s="3" t="str">
        <f t="shared" si="49"/>
        <v/>
      </c>
      <c r="B432" s="3" t="str">
        <f t="shared" ca="1" si="50"/>
        <v/>
      </c>
      <c r="C432" s="4" t="str">
        <f>IF(A432="","",IF((COUNTIF(A$18:A432,"Итог по дому")-$B$14)=0,"",INDEX([1]Лист1!$A$1:$AE$9260,[1]Лист1!B432,6)))</f>
        <v/>
      </c>
      <c r="D432" s="5" t="str">
        <f>IF(A432="","",INDEX([1]Лист1!$A$1:$AE$9260,B432,5))</f>
        <v/>
      </c>
      <c r="E432" s="3" t="str">
        <f>IF(A432="","",VLOOKUP($C432&amp;"лифтовое оборудование",[1]Лист1!$C$5:$H$9260,6,FALSE))</f>
        <v/>
      </c>
      <c r="F432" s="3" t="str">
        <f>IF(A432="","",VLOOKUP($C432&amp;"крыша",[1]Лист1!$C$5:$H$9260,6,FALSE))</f>
        <v/>
      </c>
      <c r="G432" s="3" t="str">
        <f>IF(A432="","",VLOOKUP($C432&amp;"фасад1",[1]Лист1!$C$5:$H$9260,6,FALSE))</f>
        <v/>
      </c>
      <c r="H432" s="3" t="str">
        <f>IF(A432="","",VLOOKUP($C432&amp;"подвал",[1]Лист1!$C$5:$H$9260,6,FALSE))</f>
        <v/>
      </c>
      <c r="I432" s="3" t="str">
        <f>IF(A432="","",VLOOKUP($C432&amp;"лифтовое оборудование1",[1]Лист1!$C$5:$H$9260,6,FALSE))</f>
        <v/>
      </c>
      <c r="J432" s="3" t="str">
        <f t="shared" si="51"/>
        <v/>
      </c>
      <c r="K432" s="6" t="str">
        <f>IF(C432="","",[1]Лист1!D433+[1]Лист1!D431)</f>
        <v/>
      </c>
      <c r="L432" s="7" t="str">
        <f>IF(C432="","",IF(ROUND(VLOOKUP($C432&amp;"система газоснабжения",[1]Лист1!$C$5:$H$9260,6,FALSE),2)&gt;K432,K432,ROUND(VLOOKUP($C432&amp;"система газоснабжения",[1]Лист1!$C$5:$H$9260,6,FALSE),2)))</f>
        <v/>
      </c>
      <c r="M432" s="7" t="str">
        <f t="shared" si="52"/>
        <v/>
      </c>
      <c r="N432" s="7" t="str">
        <f t="shared" si="53"/>
        <v/>
      </c>
      <c r="O432" s="7" t="str">
        <f t="shared" si="54"/>
        <v/>
      </c>
      <c r="P432" s="7" t="str">
        <f>IF(C432="","",ROUND(IF(K432=L432,0,IF(VLOOKUP($C432&amp;"система теплоснабжения",[1]Лист1!$C$5:$H$9260,6,FALSE)+L432&gt;K432,K432-L432,VLOOKUP($C432&amp;"система теплоснабжения",[1]Лист1!$C$5:$H$9260,6,FALSE))),2))</f>
        <v/>
      </c>
      <c r="Q432" s="8" t="str">
        <f t="shared" si="55"/>
        <v/>
      </c>
      <c r="R432" s="3" t="str">
        <f t="shared" si="56"/>
        <v/>
      </c>
      <c r="S432" s="14"/>
    </row>
    <row r="433" spans="1:19" ht="15.75">
      <c r="A433" s="3" t="str">
        <f t="shared" si="49"/>
        <v/>
      </c>
      <c r="B433" s="3" t="str">
        <f t="shared" ca="1" si="50"/>
        <v/>
      </c>
      <c r="C433" s="4" t="str">
        <f>IF(A433="","",IF((COUNTIF(A$18:A433,"Итог по дому")-$B$14)=0,"",INDEX([1]Лист1!$A$1:$AE$9260,[1]Лист1!B433,6)))</f>
        <v/>
      </c>
      <c r="D433" s="5" t="str">
        <f>IF(A433="","",INDEX([1]Лист1!$A$1:$AE$9260,B433,5))</f>
        <v/>
      </c>
      <c r="E433" s="3" t="str">
        <f>IF(A433="","",VLOOKUP($C433&amp;"лифтовое оборудование",[1]Лист1!$C$5:$H$9260,6,FALSE))</f>
        <v/>
      </c>
      <c r="F433" s="3" t="str">
        <f>IF(A433="","",VLOOKUP($C433&amp;"крыша",[1]Лист1!$C$5:$H$9260,6,FALSE))</f>
        <v/>
      </c>
      <c r="G433" s="3" t="str">
        <f>IF(A433="","",VLOOKUP($C433&amp;"фасад1",[1]Лист1!$C$5:$H$9260,6,FALSE))</f>
        <v/>
      </c>
      <c r="H433" s="3" t="str">
        <f>IF(A433="","",VLOOKUP($C433&amp;"подвал",[1]Лист1!$C$5:$H$9260,6,FALSE))</f>
        <v/>
      </c>
      <c r="I433" s="3" t="str">
        <f>IF(A433="","",VLOOKUP($C433&amp;"лифтовое оборудование1",[1]Лист1!$C$5:$H$9260,6,FALSE))</f>
        <v/>
      </c>
      <c r="J433" s="3" t="str">
        <f t="shared" si="51"/>
        <v/>
      </c>
      <c r="K433" s="6" t="str">
        <f>IF(C433="","",[1]Лист1!D434+[1]Лист1!D432)</f>
        <v/>
      </c>
      <c r="L433" s="7" t="str">
        <f>IF(C433="","",IF(ROUND(VLOOKUP($C433&amp;"система газоснабжения",[1]Лист1!$C$5:$H$9260,6,FALSE),2)&gt;K433,K433,ROUND(VLOOKUP($C433&amp;"система газоснабжения",[1]Лист1!$C$5:$H$9260,6,FALSE),2)))</f>
        <v/>
      </c>
      <c r="M433" s="7" t="str">
        <f t="shared" si="52"/>
        <v/>
      </c>
      <c r="N433" s="7" t="str">
        <f t="shared" si="53"/>
        <v/>
      </c>
      <c r="O433" s="7" t="str">
        <f t="shared" si="54"/>
        <v/>
      </c>
      <c r="P433" s="7" t="str">
        <f>IF(C433="","",ROUND(IF(K433=L433,0,IF(VLOOKUP($C433&amp;"система теплоснабжения",[1]Лист1!$C$5:$H$9260,6,FALSE)+L433&gt;K433,K433-L433,VLOOKUP($C433&amp;"система теплоснабжения",[1]Лист1!$C$5:$H$9260,6,FALSE))),2))</f>
        <v/>
      </c>
      <c r="Q433" s="8" t="str">
        <f t="shared" si="55"/>
        <v/>
      </c>
      <c r="R433" s="3" t="str">
        <f t="shared" si="56"/>
        <v/>
      </c>
      <c r="S433" s="14"/>
    </row>
    <row r="434" spans="1:19" ht="15.75">
      <c r="A434" s="3" t="str">
        <f t="shared" si="49"/>
        <v/>
      </c>
      <c r="B434" s="3" t="str">
        <f t="shared" ca="1" si="50"/>
        <v/>
      </c>
      <c r="C434" s="4" t="str">
        <f>IF(A434="","",IF((COUNTIF(A$18:A434,"Итог по дому")-$B$14)=0,"",INDEX([1]Лист1!$A$1:$AE$9260,[1]Лист1!B434,6)))</f>
        <v/>
      </c>
      <c r="D434" s="5" t="str">
        <f>IF(A434="","",INDEX([1]Лист1!$A$1:$AE$9260,B434,5))</f>
        <v/>
      </c>
      <c r="E434" s="3" t="str">
        <f>IF(A434="","",VLOOKUP($C434&amp;"лифтовое оборудование",[1]Лист1!$C$5:$H$9260,6,FALSE))</f>
        <v/>
      </c>
      <c r="F434" s="3" t="str">
        <f>IF(A434="","",VLOOKUP($C434&amp;"крыша",[1]Лист1!$C$5:$H$9260,6,FALSE))</f>
        <v/>
      </c>
      <c r="G434" s="3" t="str">
        <f>IF(A434="","",VLOOKUP($C434&amp;"фасад1",[1]Лист1!$C$5:$H$9260,6,FALSE))</f>
        <v/>
      </c>
      <c r="H434" s="3" t="str">
        <f>IF(A434="","",VLOOKUP($C434&amp;"подвал",[1]Лист1!$C$5:$H$9260,6,FALSE))</f>
        <v/>
      </c>
      <c r="I434" s="3" t="str">
        <f>IF(A434="","",VLOOKUP($C434&amp;"лифтовое оборудование1",[1]Лист1!$C$5:$H$9260,6,FALSE))</f>
        <v/>
      </c>
      <c r="J434" s="3" t="str">
        <f t="shared" si="51"/>
        <v/>
      </c>
      <c r="K434" s="6" t="str">
        <f>IF(C434="","",[1]Лист1!D435+[1]Лист1!D433)</f>
        <v/>
      </c>
      <c r="L434" s="7" t="str">
        <f>IF(C434="","",IF(ROUND(VLOOKUP($C434&amp;"система газоснабжения",[1]Лист1!$C$5:$H$9260,6,FALSE),2)&gt;K434,K434,ROUND(VLOOKUP($C434&amp;"система газоснабжения",[1]Лист1!$C$5:$H$9260,6,FALSE),2)))</f>
        <v/>
      </c>
      <c r="M434" s="7" t="str">
        <f t="shared" si="52"/>
        <v/>
      </c>
      <c r="N434" s="7" t="str">
        <f t="shared" si="53"/>
        <v/>
      </c>
      <c r="O434" s="7" t="str">
        <f t="shared" si="54"/>
        <v/>
      </c>
      <c r="P434" s="7" t="str">
        <f>IF(C434="","",ROUND(IF(K434=L434,0,IF(VLOOKUP($C434&amp;"система теплоснабжения",[1]Лист1!$C$5:$H$9260,6,FALSE)+L434&gt;K434,K434-L434,VLOOKUP($C434&amp;"система теплоснабжения",[1]Лист1!$C$5:$H$9260,6,FALSE))),2))</f>
        <v/>
      </c>
      <c r="Q434" s="8" t="str">
        <f t="shared" si="55"/>
        <v/>
      </c>
      <c r="R434" s="3" t="str">
        <f t="shared" si="56"/>
        <v/>
      </c>
      <c r="S434" s="14"/>
    </row>
    <row r="435" spans="1:19" ht="15.75">
      <c r="A435" s="3" t="str">
        <f t="shared" si="49"/>
        <v/>
      </c>
      <c r="B435" s="3" t="str">
        <f t="shared" ca="1" si="50"/>
        <v/>
      </c>
      <c r="C435" s="4" t="str">
        <f>IF(A435="","",IF((COUNTIF(A$18:A435,"Итог по дому")-$B$14)=0,"",INDEX([1]Лист1!$A$1:$AE$9260,[1]Лист1!B435,6)))</f>
        <v/>
      </c>
      <c r="D435" s="5" t="str">
        <f>IF(A435="","",INDEX([1]Лист1!$A$1:$AE$9260,B435,5))</f>
        <v/>
      </c>
      <c r="E435" s="3" t="str">
        <f>IF(A435="","",VLOOKUP($C435&amp;"лифтовое оборудование",[1]Лист1!$C$5:$H$9260,6,FALSE))</f>
        <v/>
      </c>
      <c r="F435" s="3" t="str">
        <f>IF(A435="","",VLOOKUP($C435&amp;"крыша",[1]Лист1!$C$5:$H$9260,6,FALSE))</f>
        <v/>
      </c>
      <c r="G435" s="3" t="str">
        <f>IF(A435="","",VLOOKUP($C435&amp;"фасад1",[1]Лист1!$C$5:$H$9260,6,FALSE))</f>
        <v/>
      </c>
      <c r="H435" s="3" t="str">
        <f>IF(A435="","",VLOOKUP($C435&amp;"подвал",[1]Лист1!$C$5:$H$9260,6,FALSE))</f>
        <v/>
      </c>
      <c r="I435" s="3" t="str">
        <f>IF(A435="","",VLOOKUP($C435&amp;"лифтовое оборудование1",[1]Лист1!$C$5:$H$9260,6,FALSE))</f>
        <v/>
      </c>
      <c r="J435" s="3" t="str">
        <f t="shared" si="51"/>
        <v/>
      </c>
      <c r="K435" s="6" t="str">
        <f>IF(C435="","",[1]Лист1!D436+[1]Лист1!D434)</f>
        <v/>
      </c>
      <c r="L435" s="7" t="str">
        <f>IF(C435="","",IF(ROUND(VLOOKUP($C435&amp;"система газоснабжения",[1]Лист1!$C$5:$H$9260,6,FALSE),2)&gt;K435,K435,ROUND(VLOOKUP($C435&amp;"система газоснабжения",[1]Лист1!$C$5:$H$9260,6,FALSE),2)))</f>
        <v/>
      </c>
      <c r="M435" s="7" t="str">
        <f t="shared" si="52"/>
        <v/>
      </c>
      <c r="N435" s="7" t="str">
        <f t="shared" si="53"/>
        <v/>
      </c>
      <c r="O435" s="7" t="str">
        <f t="shared" si="54"/>
        <v/>
      </c>
      <c r="P435" s="7" t="str">
        <f>IF(C435="","",ROUND(IF(K435=L435,0,IF(VLOOKUP($C435&amp;"система теплоснабжения",[1]Лист1!$C$5:$H$9260,6,FALSE)+L435&gt;K435,K435-L435,VLOOKUP($C435&amp;"система теплоснабжения",[1]Лист1!$C$5:$H$9260,6,FALSE))),2))</f>
        <v/>
      </c>
      <c r="Q435" s="8" t="str">
        <f t="shared" si="55"/>
        <v/>
      </c>
      <c r="R435" s="3" t="str">
        <f t="shared" si="56"/>
        <v/>
      </c>
      <c r="S435" s="14"/>
    </row>
    <row r="436" spans="1:19" ht="15.75">
      <c r="A436" s="3" t="str">
        <f t="shared" si="49"/>
        <v/>
      </c>
      <c r="B436" s="3" t="str">
        <f t="shared" ca="1" si="50"/>
        <v/>
      </c>
      <c r="C436" s="4" t="str">
        <f>IF(A436="","",IF((COUNTIF(A$18:A436,"Итог по дому")-$B$14)=0,"",INDEX([1]Лист1!$A$1:$AE$9260,[1]Лист1!B436,6)))</f>
        <v/>
      </c>
      <c r="D436" s="5" t="str">
        <f>IF(A436="","",INDEX([1]Лист1!$A$1:$AE$9260,B436,5))</f>
        <v/>
      </c>
      <c r="E436" s="3" t="str">
        <f>IF(A436="","",VLOOKUP($C436&amp;"лифтовое оборудование",[1]Лист1!$C$5:$H$9260,6,FALSE))</f>
        <v/>
      </c>
      <c r="F436" s="3" t="str">
        <f>IF(A436="","",VLOOKUP($C436&amp;"крыша",[1]Лист1!$C$5:$H$9260,6,FALSE))</f>
        <v/>
      </c>
      <c r="G436" s="3" t="str">
        <f>IF(A436="","",VLOOKUP($C436&amp;"фасад1",[1]Лист1!$C$5:$H$9260,6,FALSE))</f>
        <v/>
      </c>
      <c r="H436" s="3" t="str">
        <f>IF(A436="","",VLOOKUP($C436&amp;"подвал",[1]Лист1!$C$5:$H$9260,6,FALSE))</f>
        <v/>
      </c>
      <c r="I436" s="3" t="str">
        <f>IF(A436="","",VLOOKUP($C436&amp;"лифтовое оборудование1",[1]Лист1!$C$5:$H$9260,6,FALSE))</f>
        <v/>
      </c>
      <c r="J436" s="3" t="str">
        <f t="shared" si="51"/>
        <v/>
      </c>
      <c r="K436" s="6" t="str">
        <f>IF(C436="","",[1]Лист1!D437+[1]Лист1!D435)</f>
        <v/>
      </c>
      <c r="L436" s="7" t="str">
        <f>IF(C436="","",IF(ROUND(VLOOKUP($C436&amp;"система газоснабжения",[1]Лист1!$C$5:$H$9260,6,FALSE),2)&gt;K436,K436,ROUND(VLOOKUP($C436&amp;"система газоснабжения",[1]Лист1!$C$5:$H$9260,6,FALSE),2)))</f>
        <v/>
      </c>
      <c r="M436" s="7" t="str">
        <f t="shared" si="52"/>
        <v/>
      </c>
      <c r="N436" s="7" t="str">
        <f t="shared" si="53"/>
        <v/>
      </c>
      <c r="O436" s="7" t="str">
        <f t="shared" si="54"/>
        <v/>
      </c>
      <c r="P436" s="7" t="str">
        <f>IF(C436="","",ROUND(IF(K436=L436,0,IF(VLOOKUP($C436&amp;"система теплоснабжения",[1]Лист1!$C$5:$H$9260,6,FALSE)+L436&gt;K436,K436-L436,VLOOKUP($C436&amp;"система теплоснабжения",[1]Лист1!$C$5:$H$9260,6,FALSE))),2))</f>
        <v/>
      </c>
      <c r="Q436" s="8" t="str">
        <f t="shared" si="55"/>
        <v/>
      </c>
      <c r="R436" s="3" t="str">
        <f t="shared" si="56"/>
        <v/>
      </c>
      <c r="S436" s="14"/>
    </row>
    <row r="437" spans="1:19" ht="15.75">
      <c r="A437" s="3" t="str">
        <f t="shared" si="49"/>
        <v/>
      </c>
      <c r="B437" s="3" t="str">
        <f t="shared" ca="1" si="50"/>
        <v/>
      </c>
      <c r="C437" s="4" t="str">
        <f>IF(A437="","",IF((COUNTIF(A$18:A437,"Итог по дому")-$B$14)=0,"",INDEX([1]Лист1!$A$1:$AE$9260,[1]Лист1!B437,6)))</f>
        <v/>
      </c>
      <c r="D437" s="5" t="str">
        <f>IF(A437="","",INDEX([1]Лист1!$A$1:$AE$9260,B437,5))</f>
        <v/>
      </c>
      <c r="E437" s="3" t="str">
        <f>IF(A437="","",VLOOKUP($C437&amp;"лифтовое оборудование",[1]Лист1!$C$5:$H$9260,6,FALSE))</f>
        <v/>
      </c>
      <c r="F437" s="3" t="str">
        <f>IF(A437="","",VLOOKUP($C437&amp;"крыша",[1]Лист1!$C$5:$H$9260,6,FALSE))</f>
        <v/>
      </c>
      <c r="G437" s="3" t="str">
        <f>IF(A437="","",VLOOKUP($C437&amp;"фасад1",[1]Лист1!$C$5:$H$9260,6,FALSE))</f>
        <v/>
      </c>
      <c r="H437" s="3" t="str">
        <f>IF(A437="","",VLOOKUP($C437&amp;"подвал",[1]Лист1!$C$5:$H$9260,6,FALSE))</f>
        <v/>
      </c>
      <c r="I437" s="3" t="str">
        <f>IF(A437="","",VLOOKUP($C437&amp;"лифтовое оборудование1",[1]Лист1!$C$5:$H$9260,6,FALSE))</f>
        <v/>
      </c>
      <c r="J437" s="3" t="str">
        <f t="shared" si="51"/>
        <v/>
      </c>
      <c r="K437" s="6" t="str">
        <f>IF(C437="","",[1]Лист1!D438+[1]Лист1!D436)</f>
        <v/>
      </c>
      <c r="L437" s="7" t="str">
        <f>IF(C437="","",IF(ROUND(VLOOKUP($C437&amp;"система газоснабжения",[1]Лист1!$C$5:$H$9260,6,FALSE),2)&gt;K437,K437,ROUND(VLOOKUP($C437&amp;"система газоснабжения",[1]Лист1!$C$5:$H$9260,6,FALSE),2)))</f>
        <v/>
      </c>
      <c r="M437" s="7" t="str">
        <f t="shared" si="52"/>
        <v/>
      </c>
      <c r="N437" s="7" t="str">
        <f t="shared" si="53"/>
        <v/>
      </c>
      <c r="O437" s="7" t="str">
        <f t="shared" si="54"/>
        <v/>
      </c>
      <c r="P437" s="7" t="str">
        <f>IF(C437="","",ROUND(IF(K437=L437,0,IF(VLOOKUP($C437&amp;"система теплоснабжения",[1]Лист1!$C$5:$H$9260,6,FALSE)+L437&gt;K437,K437-L437,VLOOKUP($C437&amp;"система теплоснабжения",[1]Лист1!$C$5:$H$9260,6,FALSE))),2))</f>
        <v/>
      </c>
      <c r="Q437" s="8" t="str">
        <f t="shared" si="55"/>
        <v/>
      </c>
      <c r="R437" s="3" t="str">
        <f t="shared" si="56"/>
        <v/>
      </c>
      <c r="S437" s="14"/>
    </row>
    <row r="438" spans="1:19" ht="15.75">
      <c r="A438" s="3" t="str">
        <f t="shared" si="49"/>
        <v/>
      </c>
      <c r="B438" s="3" t="str">
        <f t="shared" ca="1" si="50"/>
        <v/>
      </c>
      <c r="C438" s="4" t="str">
        <f>IF(A438="","",IF((COUNTIF(A$18:A438,"Итог по дому")-$B$14)=0,"",INDEX([1]Лист1!$A$1:$AE$9260,[1]Лист1!B438,6)))</f>
        <v/>
      </c>
      <c r="D438" s="5" t="str">
        <f>IF(A438="","",INDEX([1]Лист1!$A$1:$AE$9260,B438,5))</f>
        <v/>
      </c>
      <c r="E438" s="3" t="str">
        <f>IF(A438="","",VLOOKUP($C438&amp;"лифтовое оборудование",[1]Лист1!$C$5:$H$9260,6,FALSE))</f>
        <v/>
      </c>
      <c r="F438" s="3" t="str">
        <f>IF(A438="","",VLOOKUP($C438&amp;"крыша",[1]Лист1!$C$5:$H$9260,6,FALSE))</f>
        <v/>
      </c>
      <c r="G438" s="3" t="str">
        <f>IF(A438="","",VLOOKUP($C438&amp;"фасад1",[1]Лист1!$C$5:$H$9260,6,FALSE))</f>
        <v/>
      </c>
      <c r="H438" s="3" t="str">
        <f>IF(A438="","",VLOOKUP($C438&amp;"подвал",[1]Лист1!$C$5:$H$9260,6,FALSE))</f>
        <v/>
      </c>
      <c r="I438" s="3" t="str">
        <f>IF(A438="","",VLOOKUP($C438&amp;"лифтовое оборудование1",[1]Лист1!$C$5:$H$9260,6,FALSE))</f>
        <v/>
      </c>
      <c r="J438" s="3" t="str">
        <f t="shared" si="51"/>
        <v/>
      </c>
      <c r="K438" s="6" t="str">
        <f>IF(C438="","",[1]Лист1!D439+[1]Лист1!D437)</f>
        <v/>
      </c>
      <c r="L438" s="7" t="str">
        <f>IF(C438="","",IF(ROUND(VLOOKUP($C438&amp;"система газоснабжения",[1]Лист1!$C$5:$H$9260,6,FALSE),2)&gt;K438,K438,ROUND(VLOOKUP($C438&amp;"система газоснабжения",[1]Лист1!$C$5:$H$9260,6,FALSE),2)))</f>
        <v/>
      </c>
      <c r="M438" s="7" t="str">
        <f t="shared" si="52"/>
        <v/>
      </c>
      <c r="N438" s="7" t="str">
        <f t="shared" si="53"/>
        <v/>
      </c>
      <c r="O438" s="7" t="str">
        <f t="shared" si="54"/>
        <v/>
      </c>
      <c r="P438" s="7" t="str">
        <f>IF(C438="","",ROUND(IF(K438=L438,0,IF(VLOOKUP($C438&amp;"система теплоснабжения",[1]Лист1!$C$5:$H$9260,6,FALSE)+L438&gt;K438,K438-L438,VLOOKUP($C438&amp;"система теплоснабжения",[1]Лист1!$C$5:$H$9260,6,FALSE))),2))</f>
        <v/>
      </c>
      <c r="Q438" s="8" t="str">
        <f t="shared" si="55"/>
        <v/>
      </c>
      <c r="R438" s="3" t="str">
        <f t="shared" si="56"/>
        <v/>
      </c>
      <c r="S438" s="14"/>
    </row>
    <row r="439" spans="1:19" ht="15.75">
      <c r="A439" s="3" t="str">
        <f t="shared" si="49"/>
        <v/>
      </c>
      <c r="B439" s="3" t="str">
        <f t="shared" ca="1" si="50"/>
        <v/>
      </c>
      <c r="C439" s="4" t="str">
        <f>IF(A439="","",IF((COUNTIF(A$18:A439,"Итог по дому")-$B$14)=0,"",INDEX([1]Лист1!$A$1:$AE$9260,[1]Лист1!B439,6)))</f>
        <v/>
      </c>
      <c r="D439" s="5" t="str">
        <f>IF(A439="","",INDEX([1]Лист1!$A$1:$AE$9260,B439,5))</f>
        <v/>
      </c>
      <c r="E439" s="3" t="str">
        <f>IF(A439="","",VLOOKUP($C439&amp;"лифтовое оборудование",[1]Лист1!$C$5:$H$9260,6,FALSE))</f>
        <v/>
      </c>
      <c r="F439" s="3" t="str">
        <f>IF(A439="","",VLOOKUP($C439&amp;"крыша",[1]Лист1!$C$5:$H$9260,6,FALSE))</f>
        <v/>
      </c>
      <c r="G439" s="3" t="str">
        <f>IF(A439="","",VLOOKUP($C439&amp;"фасад1",[1]Лист1!$C$5:$H$9260,6,FALSE))</f>
        <v/>
      </c>
      <c r="H439" s="3" t="str">
        <f>IF(A439="","",VLOOKUP($C439&amp;"подвал",[1]Лист1!$C$5:$H$9260,6,FALSE))</f>
        <v/>
      </c>
      <c r="I439" s="3" t="str">
        <f>IF(A439="","",VLOOKUP($C439&amp;"лифтовое оборудование1",[1]Лист1!$C$5:$H$9260,6,FALSE))</f>
        <v/>
      </c>
      <c r="J439" s="3" t="str">
        <f t="shared" si="51"/>
        <v/>
      </c>
      <c r="K439" s="6" t="str">
        <f>IF(C439="","",[1]Лист1!D440+[1]Лист1!D438)</f>
        <v/>
      </c>
      <c r="L439" s="7" t="str">
        <f>IF(C439="","",IF(ROUND(VLOOKUP($C439&amp;"система газоснабжения",[1]Лист1!$C$5:$H$9260,6,FALSE),2)&gt;K439,K439,ROUND(VLOOKUP($C439&amp;"система газоснабжения",[1]Лист1!$C$5:$H$9260,6,FALSE),2)))</f>
        <v/>
      </c>
      <c r="M439" s="7" t="str">
        <f t="shared" si="52"/>
        <v/>
      </c>
      <c r="N439" s="7" t="str">
        <f t="shared" si="53"/>
        <v/>
      </c>
      <c r="O439" s="7" t="str">
        <f t="shared" si="54"/>
        <v/>
      </c>
      <c r="P439" s="7" t="str">
        <f>IF(C439="","",ROUND(IF(K439=L439,0,IF(VLOOKUP($C439&amp;"система теплоснабжения",[1]Лист1!$C$5:$H$9260,6,FALSE)+L439&gt;K439,K439-L439,VLOOKUP($C439&amp;"система теплоснабжения",[1]Лист1!$C$5:$H$9260,6,FALSE))),2))</f>
        <v/>
      </c>
      <c r="Q439" s="8" t="str">
        <f t="shared" si="55"/>
        <v/>
      </c>
      <c r="R439" s="3" t="str">
        <f t="shared" si="56"/>
        <v/>
      </c>
      <c r="S439" s="14"/>
    </row>
    <row r="440" spans="1:19" ht="15.75">
      <c r="A440" s="3" t="str">
        <f t="shared" si="49"/>
        <v/>
      </c>
      <c r="B440" s="3" t="str">
        <f t="shared" ca="1" si="50"/>
        <v/>
      </c>
      <c r="C440" s="4" t="str">
        <f>IF(A440="","",IF((COUNTIF(A$18:A440,"Итог по дому")-$B$14)=0,"",INDEX([1]Лист1!$A$1:$AE$9260,[1]Лист1!B440,6)))</f>
        <v/>
      </c>
      <c r="D440" s="5" t="str">
        <f>IF(A440="","",INDEX([1]Лист1!$A$1:$AE$9260,B440,5))</f>
        <v/>
      </c>
      <c r="E440" s="3" t="str">
        <f>IF(A440="","",VLOOKUP($C440&amp;"лифтовое оборудование",[1]Лист1!$C$5:$H$9260,6,FALSE))</f>
        <v/>
      </c>
      <c r="F440" s="3" t="str">
        <f>IF(A440="","",VLOOKUP($C440&amp;"крыша",[1]Лист1!$C$5:$H$9260,6,FALSE))</f>
        <v/>
      </c>
      <c r="G440" s="3" t="str">
        <f>IF(A440="","",VLOOKUP($C440&amp;"фасад1",[1]Лист1!$C$5:$H$9260,6,FALSE))</f>
        <v/>
      </c>
      <c r="H440" s="3" t="str">
        <f>IF(A440="","",VLOOKUP($C440&amp;"подвал",[1]Лист1!$C$5:$H$9260,6,FALSE))</f>
        <v/>
      </c>
      <c r="I440" s="3" t="str">
        <f>IF(A440="","",VLOOKUP($C440&amp;"лифтовое оборудование1",[1]Лист1!$C$5:$H$9260,6,FALSE))</f>
        <v/>
      </c>
      <c r="J440" s="3" t="str">
        <f t="shared" si="51"/>
        <v/>
      </c>
      <c r="K440" s="6" t="str">
        <f>IF(C440="","",[1]Лист1!D441+[1]Лист1!D439)</f>
        <v/>
      </c>
      <c r="L440" s="7" t="str">
        <f>IF(C440="","",IF(ROUND(VLOOKUP($C440&amp;"система газоснабжения",[1]Лист1!$C$5:$H$9260,6,FALSE),2)&gt;K440,K440,ROUND(VLOOKUP($C440&amp;"система газоснабжения",[1]Лист1!$C$5:$H$9260,6,FALSE),2)))</f>
        <v/>
      </c>
      <c r="M440" s="7" t="str">
        <f t="shared" si="52"/>
        <v/>
      </c>
      <c r="N440" s="7" t="str">
        <f t="shared" si="53"/>
        <v/>
      </c>
      <c r="O440" s="7" t="str">
        <f t="shared" si="54"/>
        <v/>
      </c>
      <c r="P440" s="7" t="str">
        <f>IF(C440="","",ROUND(IF(K440=L440,0,IF(VLOOKUP($C440&amp;"система теплоснабжения",[1]Лист1!$C$5:$H$9260,6,FALSE)+L440&gt;K440,K440-L440,VLOOKUP($C440&amp;"система теплоснабжения",[1]Лист1!$C$5:$H$9260,6,FALSE))),2))</f>
        <v/>
      </c>
      <c r="Q440" s="8" t="str">
        <f t="shared" si="55"/>
        <v/>
      </c>
      <c r="R440" s="3" t="str">
        <f t="shared" si="56"/>
        <v/>
      </c>
      <c r="S440" s="14"/>
    </row>
    <row r="441" spans="1:19" ht="15.75">
      <c r="A441" s="3" t="str">
        <f t="shared" si="49"/>
        <v/>
      </c>
      <c r="B441" s="3" t="str">
        <f t="shared" ca="1" si="50"/>
        <v/>
      </c>
      <c r="C441" s="4" t="str">
        <f>IF(A441="","",IF((COUNTIF(A$18:A441,"Итог по дому")-$B$14)=0,"",INDEX([1]Лист1!$A$1:$AE$9260,[1]Лист1!B441,6)))</f>
        <v/>
      </c>
      <c r="D441" s="5" t="str">
        <f>IF(A441="","",INDEX([1]Лист1!$A$1:$AE$9260,B441,5))</f>
        <v/>
      </c>
      <c r="E441" s="3" t="str">
        <f>IF(A441="","",VLOOKUP($C441&amp;"лифтовое оборудование",[1]Лист1!$C$5:$H$9260,6,FALSE))</f>
        <v/>
      </c>
      <c r="F441" s="3" t="str">
        <f>IF(A441="","",VLOOKUP($C441&amp;"крыша",[1]Лист1!$C$5:$H$9260,6,FALSE))</f>
        <v/>
      </c>
      <c r="G441" s="3" t="str">
        <f>IF(A441="","",VLOOKUP($C441&amp;"фасад1",[1]Лист1!$C$5:$H$9260,6,FALSE))</f>
        <v/>
      </c>
      <c r="H441" s="3" t="str">
        <f>IF(A441="","",VLOOKUP($C441&amp;"подвал",[1]Лист1!$C$5:$H$9260,6,FALSE))</f>
        <v/>
      </c>
      <c r="I441" s="3" t="str">
        <f>IF(A441="","",VLOOKUP($C441&amp;"лифтовое оборудование1",[1]Лист1!$C$5:$H$9260,6,FALSE))</f>
        <v/>
      </c>
      <c r="J441" s="3" t="str">
        <f t="shared" si="51"/>
        <v/>
      </c>
      <c r="K441" s="6" t="str">
        <f>IF(C441="","",[1]Лист1!D442+[1]Лист1!D440)</f>
        <v/>
      </c>
      <c r="L441" s="7" t="str">
        <f>IF(C441="","",IF(ROUND(VLOOKUP($C441&amp;"система газоснабжения",[1]Лист1!$C$5:$H$9260,6,FALSE),2)&gt;K441,K441,ROUND(VLOOKUP($C441&amp;"система газоснабжения",[1]Лист1!$C$5:$H$9260,6,FALSE),2)))</f>
        <v/>
      </c>
      <c r="M441" s="7" t="str">
        <f t="shared" si="52"/>
        <v/>
      </c>
      <c r="N441" s="7" t="str">
        <f t="shared" si="53"/>
        <v/>
      </c>
      <c r="O441" s="7" t="str">
        <f t="shared" si="54"/>
        <v/>
      </c>
      <c r="P441" s="7" t="str">
        <f>IF(C441="","",ROUND(IF(K441=L441,0,IF(VLOOKUP($C441&amp;"система теплоснабжения",[1]Лист1!$C$5:$H$9260,6,FALSE)+L441&gt;K441,K441-L441,VLOOKUP($C441&amp;"система теплоснабжения",[1]Лист1!$C$5:$H$9260,6,FALSE))),2))</f>
        <v/>
      </c>
      <c r="Q441" s="8" t="str">
        <f t="shared" si="55"/>
        <v/>
      </c>
      <c r="R441" s="3" t="str">
        <f t="shared" si="56"/>
        <v/>
      </c>
      <c r="S441" s="14"/>
    </row>
    <row r="442" spans="1:19" ht="15.75">
      <c r="A442" s="3" t="str">
        <f t="shared" si="49"/>
        <v/>
      </c>
      <c r="B442" s="3" t="str">
        <f t="shared" ca="1" si="50"/>
        <v/>
      </c>
      <c r="C442" s="4" t="str">
        <f>IF(A442="","",IF((COUNTIF(A$18:A442,"Итог по дому")-$B$14)=0,"",INDEX([1]Лист1!$A$1:$AE$9260,[1]Лист1!B442,6)))</f>
        <v/>
      </c>
      <c r="D442" s="5" t="str">
        <f>IF(A442="","",INDEX([1]Лист1!$A$1:$AE$9260,B442,5))</f>
        <v/>
      </c>
      <c r="E442" s="3" t="str">
        <f>IF(A442="","",VLOOKUP($C442&amp;"лифтовое оборудование",[1]Лист1!$C$5:$H$9260,6,FALSE))</f>
        <v/>
      </c>
      <c r="F442" s="3" t="str">
        <f>IF(A442="","",VLOOKUP($C442&amp;"крыша",[1]Лист1!$C$5:$H$9260,6,FALSE))</f>
        <v/>
      </c>
      <c r="G442" s="3" t="str">
        <f>IF(A442="","",VLOOKUP($C442&amp;"фасад1",[1]Лист1!$C$5:$H$9260,6,FALSE))</f>
        <v/>
      </c>
      <c r="H442" s="3" t="str">
        <f>IF(A442="","",VLOOKUP($C442&amp;"подвал",[1]Лист1!$C$5:$H$9260,6,FALSE))</f>
        <v/>
      </c>
      <c r="I442" s="3" t="str">
        <f>IF(A442="","",VLOOKUP($C442&amp;"лифтовое оборудование1",[1]Лист1!$C$5:$H$9260,6,FALSE))</f>
        <v/>
      </c>
      <c r="J442" s="3" t="str">
        <f t="shared" si="51"/>
        <v/>
      </c>
      <c r="K442" s="6" t="str">
        <f>IF(C442="","",[1]Лист1!D443+[1]Лист1!D441)</f>
        <v/>
      </c>
      <c r="L442" s="7" t="str">
        <f>IF(C442="","",IF(ROUND(VLOOKUP($C442&amp;"система газоснабжения",[1]Лист1!$C$5:$H$9260,6,FALSE),2)&gt;K442,K442,ROUND(VLOOKUP($C442&amp;"система газоснабжения",[1]Лист1!$C$5:$H$9260,6,FALSE),2)))</f>
        <v/>
      </c>
      <c r="M442" s="7" t="str">
        <f t="shared" si="52"/>
        <v/>
      </c>
      <c r="N442" s="7" t="str">
        <f t="shared" si="53"/>
        <v/>
      </c>
      <c r="O442" s="7" t="str">
        <f t="shared" si="54"/>
        <v/>
      </c>
      <c r="P442" s="7" t="str">
        <f>IF(C442="","",ROUND(IF(K442=L442,0,IF(VLOOKUP($C442&amp;"система теплоснабжения",[1]Лист1!$C$5:$H$9260,6,FALSE)+L442&gt;K442,K442-L442,VLOOKUP($C442&amp;"система теплоснабжения",[1]Лист1!$C$5:$H$9260,6,FALSE))),2))</f>
        <v/>
      </c>
      <c r="Q442" s="8" t="str">
        <f t="shared" si="55"/>
        <v/>
      </c>
      <c r="R442" s="3" t="str">
        <f t="shared" si="56"/>
        <v/>
      </c>
      <c r="S442" s="14"/>
    </row>
    <row r="443" spans="1:19" ht="15.75">
      <c r="A443" s="3" t="str">
        <f t="shared" si="49"/>
        <v/>
      </c>
      <c r="B443" s="3" t="str">
        <f t="shared" ca="1" si="50"/>
        <v/>
      </c>
      <c r="C443" s="4" t="str">
        <f>IF(A443="","",IF((COUNTIF(A$18:A443,"Итог по дому")-$B$14)=0,"",INDEX([1]Лист1!$A$1:$AE$9260,[1]Лист1!B443,6)))</f>
        <v/>
      </c>
      <c r="D443" s="5" t="str">
        <f>IF(A443="","",INDEX([1]Лист1!$A$1:$AE$9260,B443,5))</f>
        <v/>
      </c>
      <c r="E443" s="3" t="str">
        <f>IF(A443="","",VLOOKUP($C443&amp;"лифтовое оборудование",[1]Лист1!$C$5:$H$9260,6,FALSE))</f>
        <v/>
      </c>
      <c r="F443" s="3" t="str">
        <f>IF(A443="","",VLOOKUP($C443&amp;"крыша",[1]Лист1!$C$5:$H$9260,6,FALSE))</f>
        <v/>
      </c>
      <c r="G443" s="3" t="str">
        <f>IF(A443="","",VLOOKUP($C443&amp;"фасад1",[1]Лист1!$C$5:$H$9260,6,FALSE))</f>
        <v/>
      </c>
      <c r="H443" s="3" t="str">
        <f>IF(A443="","",VLOOKUP($C443&amp;"подвал",[1]Лист1!$C$5:$H$9260,6,FALSE))</f>
        <v/>
      </c>
      <c r="I443" s="3" t="str">
        <f>IF(A443="","",VLOOKUP($C443&amp;"лифтовое оборудование1",[1]Лист1!$C$5:$H$9260,6,FALSE))</f>
        <v/>
      </c>
      <c r="J443" s="3" t="str">
        <f t="shared" si="51"/>
        <v/>
      </c>
      <c r="K443" s="6" t="str">
        <f>IF(C443="","",[1]Лист1!D444+[1]Лист1!D442)</f>
        <v/>
      </c>
      <c r="L443" s="7" t="str">
        <f>IF(C443="","",IF(ROUND(VLOOKUP($C443&amp;"система газоснабжения",[1]Лист1!$C$5:$H$9260,6,FALSE),2)&gt;K443,K443,ROUND(VLOOKUP($C443&amp;"система газоснабжения",[1]Лист1!$C$5:$H$9260,6,FALSE),2)))</f>
        <v/>
      </c>
      <c r="M443" s="7" t="str">
        <f t="shared" si="52"/>
        <v/>
      </c>
      <c r="N443" s="7" t="str">
        <f t="shared" si="53"/>
        <v/>
      </c>
      <c r="O443" s="7" t="str">
        <f t="shared" si="54"/>
        <v/>
      </c>
      <c r="P443" s="7" t="str">
        <f>IF(C443="","",ROUND(IF(K443=L443,0,IF(VLOOKUP($C443&amp;"система теплоснабжения",[1]Лист1!$C$5:$H$9260,6,FALSE)+L443&gt;K443,K443-L443,VLOOKUP($C443&amp;"система теплоснабжения",[1]Лист1!$C$5:$H$9260,6,FALSE))),2))</f>
        <v/>
      </c>
      <c r="Q443" s="8" t="str">
        <f t="shared" si="55"/>
        <v/>
      </c>
      <c r="R443" s="3" t="str">
        <f t="shared" si="56"/>
        <v/>
      </c>
      <c r="S443" s="14"/>
    </row>
    <row r="444" spans="1:19" ht="15.75">
      <c r="A444" s="3" t="str">
        <f t="shared" si="49"/>
        <v/>
      </c>
      <c r="B444" s="3" t="str">
        <f t="shared" ca="1" si="50"/>
        <v/>
      </c>
      <c r="C444" s="4" t="str">
        <f>IF(A444="","",IF((COUNTIF(A$18:A444,"Итог по дому")-$B$14)=0,"",INDEX([1]Лист1!$A$1:$AE$9260,[1]Лист1!B444,6)))</f>
        <v/>
      </c>
      <c r="D444" s="5" t="str">
        <f>IF(A444="","",INDEX([1]Лист1!$A$1:$AE$9260,B444,5))</f>
        <v/>
      </c>
      <c r="E444" s="3" t="str">
        <f>IF(A444="","",VLOOKUP($C444&amp;"лифтовое оборудование",[1]Лист1!$C$5:$H$9260,6,FALSE))</f>
        <v/>
      </c>
      <c r="F444" s="3" t="str">
        <f>IF(A444="","",VLOOKUP($C444&amp;"крыша",[1]Лист1!$C$5:$H$9260,6,FALSE))</f>
        <v/>
      </c>
      <c r="G444" s="3" t="str">
        <f>IF(A444="","",VLOOKUP($C444&amp;"фасад1",[1]Лист1!$C$5:$H$9260,6,FALSE))</f>
        <v/>
      </c>
      <c r="H444" s="3" t="str">
        <f>IF(A444="","",VLOOKUP($C444&amp;"подвал",[1]Лист1!$C$5:$H$9260,6,FALSE))</f>
        <v/>
      </c>
      <c r="I444" s="3" t="str">
        <f>IF(A444="","",VLOOKUP($C444&amp;"лифтовое оборудование1",[1]Лист1!$C$5:$H$9260,6,FALSE))</f>
        <v/>
      </c>
      <c r="J444" s="3" t="str">
        <f t="shared" si="51"/>
        <v/>
      </c>
      <c r="K444" s="6" t="str">
        <f>IF(C444="","",[1]Лист1!D445+[1]Лист1!D443)</f>
        <v/>
      </c>
      <c r="L444" s="7" t="str">
        <f>IF(C444="","",IF(ROUND(VLOOKUP($C444&amp;"система газоснабжения",[1]Лист1!$C$5:$H$9260,6,FALSE),2)&gt;K444,K444,ROUND(VLOOKUP($C444&amp;"система газоснабжения",[1]Лист1!$C$5:$H$9260,6,FALSE),2)))</f>
        <v/>
      </c>
      <c r="M444" s="7" t="str">
        <f t="shared" si="52"/>
        <v/>
      </c>
      <c r="N444" s="7" t="str">
        <f t="shared" si="53"/>
        <v/>
      </c>
      <c r="O444" s="7" t="str">
        <f t="shared" si="54"/>
        <v/>
      </c>
      <c r="P444" s="7" t="str">
        <f>IF(C444="","",ROUND(IF(K444=L444,0,IF(VLOOKUP($C444&amp;"система теплоснабжения",[1]Лист1!$C$5:$H$9260,6,FALSE)+L444&gt;K444,K444-L444,VLOOKUP($C444&amp;"система теплоснабжения",[1]Лист1!$C$5:$H$9260,6,FALSE))),2))</f>
        <v/>
      </c>
      <c r="Q444" s="8" t="str">
        <f t="shared" si="55"/>
        <v/>
      </c>
      <c r="R444" s="3" t="str">
        <f t="shared" si="56"/>
        <v/>
      </c>
      <c r="S444" s="14"/>
    </row>
    <row r="445" spans="1:19" ht="15.75">
      <c r="A445" s="3" t="str">
        <f t="shared" si="49"/>
        <v/>
      </c>
      <c r="B445" s="3" t="str">
        <f t="shared" ca="1" si="50"/>
        <v/>
      </c>
      <c r="C445" s="4" t="str">
        <f>IF(A445="","",IF((COUNTIF(A$18:A445,"Итог по дому")-$B$14)=0,"",INDEX([1]Лист1!$A$1:$AE$9260,[1]Лист1!B445,6)))</f>
        <v/>
      </c>
      <c r="D445" s="5" t="str">
        <f>IF(A445="","",INDEX([1]Лист1!$A$1:$AE$9260,B445,5))</f>
        <v/>
      </c>
      <c r="E445" s="3" t="str">
        <f>IF(A445="","",VLOOKUP($C445&amp;"лифтовое оборудование",[1]Лист1!$C$5:$H$9260,6,FALSE))</f>
        <v/>
      </c>
      <c r="F445" s="3" t="str">
        <f>IF(A445="","",VLOOKUP($C445&amp;"крыша",[1]Лист1!$C$5:$H$9260,6,FALSE))</f>
        <v/>
      </c>
      <c r="G445" s="3" t="str">
        <f>IF(A445="","",VLOOKUP($C445&amp;"фасад1",[1]Лист1!$C$5:$H$9260,6,FALSE))</f>
        <v/>
      </c>
      <c r="H445" s="3" t="str">
        <f>IF(A445="","",VLOOKUP($C445&amp;"подвал",[1]Лист1!$C$5:$H$9260,6,FALSE))</f>
        <v/>
      </c>
      <c r="I445" s="3" t="str">
        <f>IF(A445="","",VLOOKUP($C445&amp;"лифтовое оборудование1",[1]Лист1!$C$5:$H$9260,6,FALSE))</f>
        <v/>
      </c>
      <c r="J445" s="3" t="str">
        <f t="shared" si="51"/>
        <v/>
      </c>
      <c r="K445" s="6" t="str">
        <f>IF(C445="","",[1]Лист1!D446+[1]Лист1!D444)</f>
        <v/>
      </c>
      <c r="L445" s="7" t="str">
        <f>IF(C445="","",IF(ROUND(VLOOKUP($C445&amp;"система газоснабжения",[1]Лист1!$C$5:$H$9260,6,FALSE),2)&gt;K445,K445,ROUND(VLOOKUP($C445&amp;"система газоснабжения",[1]Лист1!$C$5:$H$9260,6,FALSE),2)))</f>
        <v/>
      </c>
      <c r="M445" s="7" t="str">
        <f t="shared" si="52"/>
        <v/>
      </c>
      <c r="N445" s="7" t="str">
        <f t="shared" si="53"/>
        <v/>
      </c>
      <c r="O445" s="7" t="str">
        <f t="shared" si="54"/>
        <v/>
      </c>
      <c r="P445" s="7" t="str">
        <f>IF(C445="","",ROUND(IF(K445=L445,0,IF(VLOOKUP($C445&amp;"система теплоснабжения",[1]Лист1!$C$5:$H$9260,6,FALSE)+L445&gt;K445,K445-L445,VLOOKUP($C445&amp;"система теплоснабжения",[1]Лист1!$C$5:$H$9260,6,FALSE))),2))</f>
        <v/>
      </c>
      <c r="Q445" s="8" t="str">
        <f t="shared" si="55"/>
        <v/>
      </c>
      <c r="R445" s="3" t="str">
        <f t="shared" si="56"/>
        <v/>
      </c>
      <c r="S445" s="14"/>
    </row>
    <row r="446" spans="1:19" ht="15.75">
      <c r="A446" s="3" t="str">
        <f t="shared" si="49"/>
        <v/>
      </c>
      <c r="B446" s="3" t="str">
        <f t="shared" ca="1" si="50"/>
        <v/>
      </c>
      <c r="C446" s="4" t="str">
        <f>IF(A446="","",IF((COUNTIF(A$18:A446,"Итог по дому")-$B$14)=0,"",INDEX([1]Лист1!$A$1:$AE$9260,[1]Лист1!B446,6)))</f>
        <v/>
      </c>
      <c r="D446" s="5" t="str">
        <f>IF(A446="","",INDEX([1]Лист1!$A$1:$AE$9260,B446,5))</f>
        <v/>
      </c>
      <c r="E446" s="3" t="str">
        <f>IF(A446="","",VLOOKUP($C446&amp;"лифтовое оборудование",[1]Лист1!$C$5:$H$9260,6,FALSE))</f>
        <v/>
      </c>
      <c r="F446" s="3" t="str">
        <f>IF(A446="","",VLOOKUP($C446&amp;"крыша",[1]Лист1!$C$5:$H$9260,6,FALSE))</f>
        <v/>
      </c>
      <c r="G446" s="3" t="str">
        <f>IF(A446="","",VLOOKUP($C446&amp;"фасад1",[1]Лист1!$C$5:$H$9260,6,FALSE))</f>
        <v/>
      </c>
      <c r="H446" s="3" t="str">
        <f>IF(A446="","",VLOOKUP($C446&amp;"подвал",[1]Лист1!$C$5:$H$9260,6,FALSE))</f>
        <v/>
      </c>
      <c r="I446" s="3" t="str">
        <f>IF(A446="","",VLOOKUP($C446&amp;"лифтовое оборудование1",[1]Лист1!$C$5:$H$9260,6,FALSE))</f>
        <v/>
      </c>
      <c r="J446" s="3" t="str">
        <f t="shared" si="51"/>
        <v/>
      </c>
      <c r="K446" s="6" t="str">
        <f>IF(C446="","",[1]Лист1!D447+[1]Лист1!D445)</f>
        <v/>
      </c>
      <c r="L446" s="7" t="str">
        <f>IF(C446="","",IF(ROUND(VLOOKUP($C446&amp;"система газоснабжения",[1]Лист1!$C$5:$H$9260,6,FALSE),2)&gt;K446,K446,ROUND(VLOOKUP($C446&amp;"система газоснабжения",[1]Лист1!$C$5:$H$9260,6,FALSE),2)))</f>
        <v/>
      </c>
      <c r="M446" s="7" t="str">
        <f t="shared" si="52"/>
        <v/>
      </c>
      <c r="N446" s="7" t="str">
        <f t="shared" si="53"/>
        <v/>
      </c>
      <c r="O446" s="7" t="str">
        <f t="shared" si="54"/>
        <v/>
      </c>
      <c r="P446" s="7" t="str">
        <f>IF(C446="","",ROUND(IF(K446=L446,0,IF(VLOOKUP($C446&amp;"система теплоснабжения",[1]Лист1!$C$5:$H$9260,6,FALSE)+L446&gt;K446,K446-L446,VLOOKUP($C446&amp;"система теплоснабжения",[1]Лист1!$C$5:$H$9260,6,FALSE))),2))</f>
        <v/>
      </c>
      <c r="Q446" s="8" t="str">
        <f t="shared" si="55"/>
        <v/>
      </c>
      <c r="R446" s="3" t="str">
        <f t="shared" si="56"/>
        <v/>
      </c>
      <c r="S446" s="14"/>
    </row>
    <row r="447" spans="1:19" ht="15.75">
      <c r="A447" s="3" t="str">
        <f t="shared" si="49"/>
        <v/>
      </c>
      <c r="B447" s="3" t="str">
        <f t="shared" ca="1" si="50"/>
        <v/>
      </c>
      <c r="C447" s="4" t="str">
        <f>IF(A447="","",IF((COUNTIF(A$18:A447,"Итог по дому")-$B$14)=0,"",INDEX([1]Лист1!$A$1:$AE$9260,[1]Лист1!B447,6)))</f>
        <v/>
      </c>
      <c r="D447" s="5" t="str">
        <f>IF(A447="","",INDEX([1]Лист1!$A$1:$AE$9260,B447,5))</f>
        <v/>
      </c>
      <c r="E447" s="3" t="str">
        <f>IF(A447="","",VLOOKUP($C447&amp;"лифтовое оборудование",[1]Лист1!$C$5:$H$9260,6,FALSE))</f>
        <v/>
      </c>
      <c r="F447" s="3" t="str">
        <f>IF(A447="","",VLOOKUP($C447&amp;"крыша",[1]Лист1!$C$5:$H$9260,6,FALSE))</f>
        <v/>
      </c>
      <c r="G447" s="3" t="str">
        <f>IF(A447="","",VLOOKUP($C447&amp;"фасад1",[1]Лист1!$C$5:$H$9260,6,FALSE))</f>
        <v/>
      </c>
      <c r="H447" s="3" t="str">
        <f>IF(A447="","",VLOOKUP($C447&amp;"подвал",[1]Лист1!$C$5:$H$9260,6,FALSE))</f>
        <v/>
      </c>
      <c r="I447" s="3" t="str">
        <f>IF(A447="","",VLOOKUP($C447&amp;"лифтовое оборудование1",[1]Лист1!$C$5:$H$9260,6,FALSE))</f>
        <v/>
      </c>
      <c r="J447" s="3" t="str">
        <f t="shared" si="51"/>
        <v/>
      </c>
      <c r="K447" s="6" t="str">
        <f>IF(C447="","",[1]Лист1!D448+[1]Лист1!D446)</f>
        <v/>
      </c>
      <c r="L447" s="7" t="str">
        <f>IF(C447="","",IF(ROUND(VLOOKUP($C447&amp;"система газоснабжения",[1]Лист1!$C$5:$H$9260,6,FALSE),2)&gt;K447,K447,ROUND(VLOOKUP($C447&amp;"система газоснабжения",[1]Лист1!$C$5:$H$9260,6,FALSE),2)))</f>
        <v/>
      </c>
      <c r="M447" s="7" t="str">
        <f t="shared" si="52"/>
        <v/>
      </c>
      <c r="N447" s="7" t="str">
        <f t="shared" si="53"/>
        <v/>
      </c>
      <c r="O447" s="7" t="str">
        <f t="shared" si="54"/>
        <v/>
      </c>
      <c r="P447" s="7" t="str">
        <f>IF(C447="","",ROUND(IF(K447=L447,0,IF(VLOOKUP($C447&amp;"система теплоснабжения",[1]Лист1!$C$5:$H$9260,6,FALSE)+L447&gt;K447,K447-L447,VLOOKUP($C447&amp;"система теплоснабжения",[1]Лист1!$C$5:$H$9260,6,FALSE))),2))</f>
        <v/>
      </c>
      <c r="Q447" s="8" t="str">
        <f t="shared" si="55"/>
        <v/>
      </c>
      <c r="R447" s="3" t="str">
        <f t="shared" si="56"/>
        <v/>
      </c>
      <c r="S447" s="14"/>
    </row>
    <row r="448" spans="1:19" ht="15.75">
      <c r="A448" s="3" t="str">
        <f t="shared" si="49"/>
        <v/>
      </c>
      <c r="B448" s="3" t="str">
        <f t="shared" ca="1" si="50"/>
        <v/>
      </c>
      <c r="C448" s="4" t="str">
        <f>IF(A448="","",IF((COUNTIF(A$18:A448,"Итог по дому")-$B$14)=0,"",INDEX([1]Лист1!$A$1:$AE$9260,[1]Лист1!B448,6)))</f>
        <v/>
      </c>
      <c r="D448" s="5" t="str">
        <f>IF(A448="","",INDEX([1]Лист1!$A$1:$AE$9260,B448,5))</f>
        <v/>
      </c>
      <c r="E448" s="3" t="str">
        <f>IF(A448="","",VLOOKUP($C448&amp;"лифтовое оборудование",[1]Лист1!$C$5:$H$9260,6,FALSE))</f>
        <v/>
      </c>
      <c r="F448" s="3" t="str">
        <f>IF(A448="","",VLOOKUP($C448&amp;"крыша",[1]Лист1!$C$5:$H$9260,6,FALSE))</f>
        <v/>
      </c>
      <c r="G448" s="3" t="str">
        <f>IF(A448="","",VLOOKUP($C448&amp;"фасад1",[1]Лист1!$C$5:$H$9260,6,FALSE))</f>
        <v/>
      </c>
      <c r="H448" s="3" t="str">
        <f>IF(A448="","",VLOOKUP($C448&amp;"подвал",[1]Лист1!$C$5:$H$9260,6,FALSE))</f>
        <v/>
      </c>
      <c r="I448" s="3" t="str">
        <f>IF(A448="","",VLOOKUP($C448&amp;"лифтовое оборудование1",[1]Лист1!$C$5:$H$9260,6,FALSE))</f>
        <v/>
      </c>
      <c r="J448" s="3" t="str">
        <f t="shared" si="51"/>
        <v/>
      </c>
      <c r="K448" s="6" t="str">
        <f>IF(C448="","",[1]Лист1!D449+[1]Лист1!D447)</f>
        <v/>
      </c>
      <c r="L448" s="7" t="str">
        <f>IF(C448="","",IF(ROUND(VLOOKUP($C448&amp;"система газоснабжения",[1]Лист1!$C$5:$H$9260,6,FALSE),2)&gt;K448,K448,ROUND(VLOOKUP($C448&amp;"система газоснабжения",[1]Лист1!$C$5:$H$9260,6,FALSE),2)))</f>
        <v/>
      </c>
      <c r="M448" s="7" t="str">
        <f t="shared" si="52"/>
        <v/>
      </c>
      <c r="N448" s="7" t="str">
        <f t="shared" si="53"/>
        <v/>
      </c>
      <c r="O448" s="7" t="str">
        <f t="shared" si="54"/>
        <v/>
      </c>
      <c r="P448" s="7" t="str">
        <f>IF(C448="","",ROUND(IF(K448=L448,0,IF(VLOOKUP($C448&amp;"система теплоснабжения",[1]Лист1!$C$5:$H$9260,6,FALSE)+L448&gt;K448,K448-L448,VLOOKUP($C448&amp;"система теплоснабжения",[1]Лист1!$C$5:$H$9260,6,FALSE))),2))</f>
        <v/>
      </c>
      <c r="Q448" s="8" t="str">
        <f t="shared" si="55"/>
        <v/>
      </c>
      <c r="R448" s="3" t="str">
        <f t="shared" si="56"/>
        <v/>
      </c>
      <c r="S448" s="14"/>
    </row>
    <row r="449" spans="1:19" ht="15.75">
      <c r="A449" s="3" t="str">
        <f t="shared" si="49"/>
        <v/>
      </c>
      <c r="B449" s="3" t="str">
        <f t="shared" ca="1" si="50"/>
        <v/>
      </c>
      <c r="C449" s="4" t="str">
        <f>IF(A449="","",IF((COUNTIF(A$18:A449,"Итог по дому")-$B$14)=0,"",INDEX([1]Лист1!$A$1:$AE$9260,[1]Лист1!B449,6)))</f>
        <v/>
      </c>
      <c r="D449" s="5" t="str">
        <f>IF(A449="","",INDEX([1]Лист1!$A$1:$AE$9260,B449,5))</f>
        <v/>
      </c>
      <c r="E449" s="3" t="str">
        <f>IF(A449="","",VLOOKUP($C449&amp;"лифтовое оборудование",[1]Лист1!$C$5:$H$9260,6,FALSE))</f>
        <v/>
      </c>
      <c r="F449" s="3" t="str">
        <f>IF(A449="","",VLOOKUP($C449&amp;"крыша",[1]Лист1!$C$5:$H$9260,6,FALSE))</f>
        <v/>
      </c>
      <c r="G449" s="3" t="str">
        <f>IF(A449="","",VLOOKUP($C449&amp;"фасад1",[1]Лист1!$C$5:$H$9260,6,FALSE))</f>
        <v/>
      </c>
      <c r="H449" s="3" t="str">
        <f>IF(A449="","",VLOOKUP($C449&amp;"подвал",[1]Лист1!$C$5:$H$9260,6,FALSE))</f>
        <v/>
      </c>
      <c r="I449" s="3" t="str">
        <f>IF(A449="","",VLOOKUP($C449&amp;"лифтовое оборудование1",[1]Лист1!$C$5:$H$9260,6,FALSE))</f>
        <v/>
      </c>
      <c r="J449" s="3" t="str">
        <f t="shared" si="51"/>
        <v/>
      </c>
      <c r="K449" s="6" t="str">
        <f>IF(C449="","",[1]Лист1!D450+[1]Лист1!D448)</f>
        <v/>
      </c>
      <c r="L449" s="7" t="str">
        <f>IF(C449="","",IF(ROUND(VLOOKUP($C449&amp;"система газоснабжения",[1]Лист1!$C$5:$H$9260,6,FALSE),2)&gt;K449,K449,ROUND(VLOOKUP($C449&amp;"система газоснабжения",[1]Лист1!$C$5:$H$9260,6,FALSE),2)))</f>
        <v/>
      </c>
      <c r="M449" s="7" t="str">
        <f t="shared" si="52"/>
        <v/>
      </c>
      <c r="N449" s="7" t="str">
        <f t="shared" si="53"/>
        <v/>
      </c>
      <c r="O449" s="7" t="str">
        <f t="shared" si="54"/>
        <v/>
      </c>
      <c r="P449" s="7" t="str">
        <f>IF(C449="","",ROUND(IF(K449=L449,0,IF(VLOOKUP($C449&amp;"система теплоснабжения",[1]Лист1!$C$5:$H$9260,6,FALSE)+L449&gt;K449,K449-L449,VLOOKUP($C449&amp;"система теплоснабжения",[1]Лист1!$C$5:$H$9260,6,FALSE))),2))</f>
        <v/>
      </c>
      <c r="Q449" s="8" t="str">
        <f t="shared" si="55"/>
        <v/>
      </c>
      <c r="R449" s="3" t="str">
        <f t="shared" si="56"/>
        <v/>
      </c>
      <c r="S449" s="14"/>
    </row>
    <row r="450" spans="1:19" ht="15.75">
      <c r="A450" s="3" t="str">
        <f t="shared" si="49"/>
        <v/>
      </c>
      <c r="B450" s="3" t="str">
        <f t="shared" ca="1" si="50"/>
        <v/>
      </c>
      <c r="C450" s="4" t="str">
        <f>IF(A450="","",IF((COUNTIF(A$18:A450,"Итог по дому")-$B$14)=0,"",INDEX([1]Лист1!$A$1:$AE$9260,[1]Лист1!B450,6)))</f>
        <v/>
      </c>
      <c r="D450" s="5" t="str">
        <f>IF(A450="","",INDEX([1]Лист1!$A$1:$AE$9260,B450,5))</f>
        <v/>
      </c>
      <c r="E450" s="3" t="str">
        <f>IF(A450="","",VLOOKUP($C450&amp;"лифтовое оборудование",[1]Лист1!$C$5:$H$9260,6,FALSE))</f>
        <v/>
      </c>
      <c r="F450" s="3" t="str">
        <f>IF(A450="","",VLOOKUP($C450&amp;"крыша",[1]Лист1!$C$5:$H$9260,6,FALSE))</f>
        <v/>
      </c>
      <c r="G450" s="3" t="str">
        <f>IF(A450="","",VLOOKUP($C450&amp;"фасад1",[1]Лист1!$C$5:$H$9260,6,FALSE))</f>
        <v/>
      </c>
      <c r="H450" s="3" t="str">
        <f>IF(A450="","",VLOOKUP($C450&amp;"подвал",[1]Лист1!$C$5:$H$9260,6,FALSE))</f>
        <v/>
      </c>
      <c r="I450" s="3" t="str">
        <f>IF(A450="","",VLOOKUP($C450&amp;"лифтовое оборудование1",[1]Лист1!$C$5:$H$9260,6,FALSE))</f>
        <v/>
      </c>
      <c r="J450" s="3" t="str">
        <f t="shared" si="51"/>
        <v/>
      </c>
      <c r="K450" s="6" t="str">
        <f>IF(C450="","",[1]Лист1!D451+[1]Лист1!D449)</f>
        <v/>
      </c>
      <c r="L450" s="7" t="str">
        <f>IF(C450="","",IF(ROUND(VLOOKUP($C450&amp;"система газоснабжения",[1]Лист1!$C$5:$H$9260,6,FALSE),2)&gt;K450,K450,ROUND(VLOOKUP($C450&amp;"система газоснабжения",[1]Лист1!$C$5:$H$9260,6,FALSE),2)))</f>
        <v/>
      </c>
      <c r="M450" s="7" t="str">
        <f t="shared" si="52"/>
        <v/>
      </c>
      <c r="N450" s="7" t="str">
        <f t="shared" si="53"/>
        <v/>
      </c>
      <c r="O450" s="7" t="str">
        <f t="shared" si="54"/>
        <v/>
      </c>
      <c r="P450" s="7" t="str">
        <f>IF(C450="","",ROUND(IF(K450=L450,0,IF(VLOOKUP($C450&amp;"система теплоснабжения",[1]Лист1!$C$5:$H$9260,6,FALSE)+L450&gt;K450,K450-L450,VLOOKUP($C450&amp;"система теплоснабжения",[1]Лист1!$C$5:$H$9260,6,FALSE))),2))</f>
        <v/>
      </c>
      <c r="Q450" s="8" t="str">
        <f t="shared" si="55"/>
        <v/>
      </c>
      <c r="R450" s="3" t="str">
        <f t="shared" si="56"/>
        <v/>
      </c>
      <c r="S450" s="14"/>
    </row>
    <row r="451" spans="1:19" ht="15.75">
      <c r="A451" s="3" t="str">
        <f t="shared" si="49"/>
        <v/>
      </c>
      <c r="B451" s="3" t="str">
        <f t="shared" ca="1" si="50"/>
        <v/>
      </c>
      <c r="C451" s="4" t="str">
        <f>IF(A451="","",IF((COUNTIF(A$18:A451,"Итог по дому")-$B$14)=0,"",INDEX([1]Лист1!$A$1:$AE$9260,[1]Лист1!B451,6)))</f>
        <v/>
      </c>
      <c r="D451" s="5" t="str">
        <f>IF(A451="","",INDEX([1]Лист1!$A$1:$AE$9260,B451,5))</f>
        <v/>
      </c>
      <c r="E451" s="3" t="str">
        <f>IF(A451="","",VLOOKUP($C451&amp;"лифтовое оборудование",[1]Лист1!$C$5:$H$9260,6,FALSE))</f>
        <v/>
      </c>
      <c r="F451" s="3" t="str">
        <f>IF(A451="","",VLOOKUP($C451&amp;"крыша",[1]Лист1!$C$5:$H$9260,6,FALSE))</f>
        <v/>
      </c>
      <c r="G451" s="3" t="str">
        <f>IF(A451="","",VLOOKUP($C451&amp;"фасад1",[1]Лист1!$C$5:$H$9260,6,FALSE))</f>
        <v/>
      </c>
      <c r="H451" s="3" t="str">
        <f>IF(A451="","",VLOOKUP($C451&amp;"подвал",[1]Лист1!$C$5:$H$9260,6,FALSE))</f>
        <v/>
      </c>
      <c r="I451" s="3" t="str">
        <f>IF(A451="","",VLOOKUP($C451&amp;"лифтовое оборудование1",[1]Лист1!$C$5:$H$9260,6,FALSE))</f>
        <v/>
      </c>
      <c r="J451" s="3" t="str">
        <f t="shared" si="51"/>
        <v/>
      </c>
      <c r="K451" s="6" t="str">
        <f>IF(C451="","",[1]Лист1!D452+[1]Лист1!D450)</f>
        <v/>
      </c>
      <c r="L451" s="7" t="str">
        <f>IF(C451="","",IF(ROUND(VLOOKUP($C451&amp;"система газоснабжения",[1]Лист1!$C$5:$H$9260,6,FALSE),2)&gt;K451,K451,ROUND(VLOOKUP($C451&amp;"система газоснабжения",[1]Лист1!$C$5:$H$9260,6,FALSE),2)))</f>
        <v/>
      </c>
      <c r="M451" s="7" t="str">
        <f t="shared" si="52"/>
        <v/>
      </c>
      <c r="N451" s="7" t="str">
        <f t="shared" si="53"/>
        <v/>
      </c>
      <c r="O451" s="7" t="str">
        <f t="shared" si="54"/>
        <v/>
      </c>
      <c r="P451" s="7" t="str">
        <f>IF(C451="","",ROUND(IF(K451=L451,0,IF(VLOOKUP($C451&amp;"система теплоснабжения",[1]Лист1!$C$5:$H$9260,6,FALSE)+L451&gt;K451,K451-L451,VLOOKUP($C451&amp;"система теплоснабжения",[1]Лист1!$C$5:$H$9260,6,FALSE))),2))</f>
        <v/>
      </c>
      <c r="Q451" s="8" t="str">
        <f t="shared" si="55"/>
        <v/>
      </c>
      <c r="R451" s="3" t="str">
        <f t="shared" si="56"/>
        <v/>
      </c>
      <c r="S451" s="14"/>
    </row>
    <row r="452" spans="1:19" ht="15.75">
      <c r="A452" s="3" t="str">
        <f t="shared" si="49"/>
        <v/>
      </c>
      <c r="B452" s="3" t="str">
        <f t="shared" ca="1" si="50"/>
        <v/>
      </c>
      <c r="C452" s="4" t="str">
        <f>IF(A452="","",IF((COUNTIF(A$18:A452,"Итог по дому")-$B$14)=0,"",INDEX([1]Лист1!$A$1:$AE$9260,[1]Лист1!B452,6)))</f>
        <v/>
      </c>
      <c r="D452" s="5" t="str">
        <f>IF(A452="","",INDEX([1]Лист1!$A$1:$AE$9260,B452,5))</f>
        <v/>
      </c>
      <c r="E452" s="3" t="str">
        <f>IF(A452="","",VLOOKUP($C452&amp;"лифтовое оборудование",[1]Лист1!$C$5:$H$9260,6,FALSE))</f>
        <v/>
      </c>
      <c r="F452" s="3" t="str">
        <f>IF(A452="","",VLOOKUP($C452&amp;"крыша",[1]Лист1!$C$5:$H$9260,6,FALSE))</f>
        <v/>
      </c>
      <c r="G452" s="3" t="str">
        <f>IF(A452="","",VLOOKUP($C452&amp;"фасад1",[1]Лист1!$C$5:$H$9260,6,FALSE))</f>
        <v/>
      </c>
      <c r="H452" s="3" t="str">
        <f>IF(A452="","",VLOOKUP($C452&amp;"подвал",[1]Лист1!$C$5:$H$9260,6,FALSE))</f>
        <v/>
      </c>
      <c r="I452" s="3" t="str">
        <f>IF(A452="","",VLOOKUP($C452&amp;"лифтовое оборудование1",[1]Лист1!$C$5:$H$9260,6,FALSE))</f>
        <v/>
      </c>
      <c r="J452" s="3" t="str">
        <f t="shared" si="51"/>
        <v/>
      </c>
      <c r="K452" s="6" t="str">
        <f>IF(C452="","",[1]Лист1!D453+[1]Лист1!D451)</f>
        <v/>
      </c>
      <c r="L452" s="7" t="str">
        <f>IF(C452="","",IF(ROUND(VLOOKUP($C452&amp;"система газоснабжения",[1]Лист1!$C$5:$H$9260,6,FALSE),2)&gt;K452,K452,ROUND(VLOOKUP($C452&amp;"система газоснабжения",[1]Лист1!$C$5:$H$9260,6,FALSE),2)))</f>
        <v/>
      </c>
      <c r="M452" s="7" t="str">
        <f t="shared" si="52"/>
        <v/>
      </c>
      <c r="N452" s="7" t="str">
        <f t="shared" si="53"/>
        <v/>
      </c>
      <c r="O452" s="7" t="str">
        <f t="shared" si="54"/>
        <v/>
      </c>
      <c r="P452" s="7" t="str">
        <f>IF(C452="","",ROUND(IF(K452=L452,0,IF(VLOOKUP($C452&amp;"система теплоснабжения",[1]Лист1!$C$5:$H$9260,6,FALSE)+L452&gt;K452,K452-L452,VLOOKUP($C452&amp;"система теплоснабжения",[1]Лист1!$C$5:$H$9260,6,FALSE))),2))</f>
        <v/>
      </c>
      <c r="Q452" s="8" t="str">
        <f t="shared" si="55"/>
        <v/>
      </c>
      <c r="R452" s="3" t="str">
        <f t="shared" si="56"/>
        <v/>
      </c>
      <c r="S452" s="14"/>
    </row>
    <row r="453" spans="1:19" ht="15.75">
      <c r="A453" s="3" t="str">
        <f t="shared" si="49"/>
        <v/>
      </c>
      <c r="B453" s="3" t="str">
        <f t="shared" ca="1" si="50"/>
        <v/>
      </c>
      <c r="C453" s="4" t="str">
        <f>IF(A453="","",IF((COUNTIF(A$18:A453,"Итог по дому")-$B$14)=0,"",INDEX([1]Лист1!$A$1:$AE$9260,[1]Лист1!B453,6)))</f>
        <v/>
      </c>
      <c r="D453" s="5" t="str">
        <f>IF(A453="","",INDEX([1]Лист1!$A$1:$AE$9260,B453,5))</f>
        <v/>
      </c>
      <c r="E453" s="3" t="str">
        <f>IF(A453="","",VLOOKUP($C453&amp;"лифтовое оборудование",[1]Лист1!$C$5:$H$9260,6,FALSE))</f>
        <v/>
      </c>
      <c r="F453" s="3" t="str">
        <f>IF(A453="","",VLOOKUP($C453&amp;"крыша",[1]Лист1!$C$5:$H$9260,6,FALSE))</f>
        <v/>
      </c>
      <c r="G453" s="3" t="str">
        <f>IF(A453="","",VLOOKUP($C453&amp;"фасад1",[1]Лист1!$C$5:$H$9260,6,FALSE))</f>
        <v/>
      </c>
      <c r="H453" s="3" t="str">
        <f>IF(A453="","",VLOOKUP($C453&amp;"подвал",[1]Лист1!$C$5:$H$9260,6,FALSE))</f>
        <v/>
      </c>
      <c r="I453" s="3" t="str">
        <f>IF(A453="","",VLOOKUP($C453&amp;"лифтовое оборудование1",[1]Лист1!$C$5:$H$9260,6,FALSE))</f>
        <v/>
      </c>
      <c r="J453" s="3" t="str">
        <f t="shared" si="51"/>
        <v/>
      </c>
      <c r="K453" s="6" t="str">
        <f>IF(C453="","",[1]Лист1!D454+[1]Лист1!D452)</f>
        <v/>
      </c>
      <c r="L453" s="7" t="str">
        <f>IF(C453="","",IF(ROUND(VLOOKUP($C453&amp;"система газоснабжения",[1]Лист1!$C$5:$H$9260,6,FALSE),2)&gt;K453,K453,ROUND(VLOOKUP($C453&amp;"система газоснабжения",[1]Лист1!$C$5:$H$9260,6,FALSE),2)))</f>
        <v/>
      </c>
      <c r="M453" s="7" t="str">
        <f t="shared" si="52"/>
        <v/>
      </c>
      <c r="N453" s="7" t="str">
        <f t="shared" si="53"/>
        <v/>
      </c>
      <c r="O453" s="7" t="str">
        <f t="shared" si="54"/>
        <v/>
      </c>
      <c r="P453" s="7" t="str">
        <f>IF(C453="","",ROUND(IF(K453=L453,0,IF(VLOOKUP($C453&amp;"система теплоснабжения",[1]Лист1!$C$5:$H$9260,6,FALSE)+L453&gt;K453,K453-L453,VLOOKUP($C453&amp;"система теплоснабжения",[1]Лист1!$C$5:$H$9260,6,FALSE))),2))</f>
        <v/>
      </c>
      <c r="Q453" s="8" t="str">
        <f t="shared" si="55"/>
        <v/>
      </c>
      <c r="R453" s="3" t="str">
        <f t="shared" si="56"/>
        <v/>
      </c>
      <c r="S453" s="14"/>
    </row>
    <row r="454" spans="1:19" ht="15.75">
      <c r="A454" s="3" t="str">
        <f t="shared" si="49"/>
        <v/>
      </c>
      <c r="B454" s="3" t="str">
        <f t="shared" ca="1" si="50"/>
        <v/>
      </c>
      <c r="C454" s="4" t="str">
        <f>IF(A454="","",IF((COUNTIF(A$18:A454,"Итог по дому")-$B$14)=0,"",INDEX([1]Лист1!$A$1:$AE$9260,[1]Лист1!B454,6)))</f>
        <v/>
      </c>
      <c r="D454" s="5" t="str">
        <f>IF(A454="","",INDEX([1]Лист1!$A$1:$AE$9260,B454,5))</f>
        <v/>
      </c>
      <c r="E454" s="3" t="str">
        <f>IF(A454="","",VLOOKUP($C454&amp;"лифтовое оборудование",[1]Лист1!$C$5:$H$9260,6,FALSE))</f>
        <v/>
      </c>
      <c r="F454" s="3" t="str">
        <f>IF(A454="","",VLOOKUP($C454&amp;"крыша",[1]Лист1!$C$5:$H$9260,6,FALSE))</f>
        <v/>
      </c>
      <c r="G454" s="3" t="str">
        <f>IF(A454="","",VLOOKUP($C454&amp;"фасад1",[1]Лист1!$C$5:$H$9260,6,FALSE))</f>
        <v/>
      </c>
      <c r="H454" s="3" t="str">
        <f>IF(A454="","",VLOOKUP($C454&amp;"подвал",[1]Лист1!$C$5:$H$9260,6,FALSE))</f>
        <v/>
      </c>
      <c r="I454" s="3" t="str">
        <f>IF(A454="","",VLOOKUP($C454&amp;"лифтовое оборудование1",[1]Лист1!$C$5:$H$9260,6,FALSE))</f>
        <v/>
      </c>
      <c r="J454" s="3" t="str">
        <f t="shared" si="51"/>
        <v/>
      </c>
      <c r="K454" s="6" t="str">
        <f>IF(C454="","",[1]Лист1!D455+[1]Лист1!D453)</f>
        <v/>
      </c>
      <c r="L454" s="7" t="str">
        <f>IF(C454="","",IF(ROUND(VLOOKUP($C454&amp;"система газоснабжения",[1]Лист1!$C$5:$H$9260,6,FALSE),2)&gt;K454,K454,ROUND(VLOOKUP($C454&amp;"система газоснабжения",[1]Лист1!$C$5:$H$9260,6,FALSE),2)))</f>
        <v/>
      </c>
      <c r="M454" s="7" t="str">
        <f t="shared" si="52"/>
        <v/>
      </c>
      <c r="N454" s="7" t="str">
        <f t="shared" si="53"/>
        <v/>
      </c>
      <c r="O454" s="7" t="str">
        <f t="shared" si="54"/>
        <v/>
      </c>
      <c r="P454" s="7" t="str">
        <f>IF(C454="","",ROUND(IF(K454=L454,0,IF(VLOOKUP($C454&amp;"система теплоснабжения",[1]Лист1!$C$5:$H$9260,6,FALSE)+L454&gt;K454,K454-L454,VLOOKUP($C454&amp;"система теплоснабжения",[1]Лист1!$C$5:$H$9260,6,FALSE))),2))</f>
        <v/>
      </c>
      <c r="Q454" s="8" t="str">
        <f t="shared" si="55"/>
        <v/>
      </c>
      <c r="R454" s="3" t="str">
        <f t="shared" si="56"/>
        <v/>
      </c>
      <c r="S454" s="14"/>
    </row>
    <row r="455" spans="1:19" ht="15.75">
      <c r="A455" s="3" t="str">
        <f t="shared" si="49"/>
        <v/>
      </c>
      <c r="B455" s="3" t="str">
        <f t="shared" ca="1" si="50"/>
        <v/>
      </c>
      <c r="C455" s="4" t="str">
        <f>IF(A455="","",IF((COUNTIF(A$18:A455,"Итог по дому")-$B$14)=0,"",INDEX([1]Лист1!$A$1:$AE$9260,[1]Лист1!B455,6)))</f>
        <v/>
      </c>
      <c r="D455" s="5" t="str">
        <f>IF(A455="","",INDEX([1]Лист1!$A$1:$AE$9260,B455,5))</f>
        <v/>
      </c>
      <c r="E455" s="3" t="str">
        <f>IF(A455="","",VLOOKUP($C455&amp;"лифтовое оборудование",[1]Лист1!$C$5:$H$9260,6,FALSE))</f>
        <v/>
      </c>
      <c r="F455" s="3" t="str">
        <f>IF(A455="","",VLOOKUP($C455&amp;"крыша",[1]Лист1!$C$5:$H$9260,6,FALSE))</f>
        <v/>
      </c>
      <c r="G455" s="3" t="str">
        <f>IF(A455="","",VLOOKUP($C455&amp;"фасад1",[1]Лист1!$C$5:$H$9260,6,FALSE))</f>
        <v/>
      </c>
      <c r="H455" s="3" t="str">
        <f>IF(A455="","",VLOOKUP($C455&amp;"подвал",[1]Лист1!$C$5:$H$9260,6,FALSE))</f>
        <v/>
      </c>
      <c r="I455" s="3" t="str">
        <f>IF(A455="","",VLOOKUP($C455&amp;"лифтовое оборудование1",[1]Лист1!$C$5:$H$9260,6,FALSE))</f>
        <v/>
      </c>
      <c r="J455" s="3" t="str">
        <f t="shared" si="51"/>
        <v/>
      </c>
      <c r="K455" s="6" t="str">
        <f>IF(C455="","",[1]Лист1!D456+[1]Лист1!D454)</f>
        <v/>
      </c>
      <c r="L455" s="7" t="str">
        <f>IF(C455="","",IF(ROUND(VLOOKUP($C455&amp;"система газоснабжения",[1]Лист1!$C$5:$H$9260,6,FALSE),2)&gt;K455,K455,ROUND(VLOOKUP($C455&amp;"система газоснабжения",[1]Лист1!$C$5:$H$9260,6,FALSE),2)))</f>
        <v/>
      </c>
      <c r="M455" s="7" t="str">
        <f t="shared" si="52"/>
        <v/>
      </c>
      <c r="N455" s="7" t="str">
        <f t="shared" si="53"/>
        <v/>
      </c>
      <c r="O455" s="7" t="str">
        <f t="shared" si="54"/>
        <v/>
      </c>
      <c r="P455" s="7" t="str">
        <f>IF(C455="","",ROUND(IF(K455=L455,0,IF(VLOOKUP($C455&amp;"система теплоснабжения",[1]Лист1!$C$5:$H$9260,6,FALSE)+L455&gt;K455,K455-L455,VLOOKUP($C455&amp;"система теплоснабжения",[1]Лист1!$C$5:$H$9260,6,FALSE))),2))</f>
        <v/>
      </c>
      <c r="Q455" s="8" t="str">
        <f t="shared" si="55"/>
        <v/>
      </c>
      <c r="R455" s="3" t="str">
        <f t="shared" si="56"/>
        <v/>
      </c>
      <c r="S455" s="14"/>
    </row>
    <row r="456" spans="1:19" ht="15.75">
      <c r="A456" s="3" t="str">
        <f t="shared" si="49"/>
        <v/>
      </c>
      <c r="B456" s="3" t="str">
        <f t="shared" ca="1" si="50"/>
        <v/>
      </c>
      <c r="C456" s="4" t="str">
        <f>IF(A456="","",IF((COUNTIF(A$18:A456,"Итог по дому")-$B$14)=0,"",INDEX([1]Лист1!$A$1:$AE$9260,[1]Лист1!B456,6)))</f>
        <v/>
      </c>
      <c r="D456" s="5" t="str">
        <f>IF(A456="","",INDEX([1]Лист1!$A$1:$AE$9260,B456,5))</f>
        <v/>
      </c>
      <c r="E456" s="3" t="str">
        <f>IF(A456="","",VLOOKUP($C456&amp;"лифтовое оборудование",[1]Лист1!$C$5:$H$9260,6,FALSE))</f>
        <v/>
      </c>
      <c r="F456" s="3" t="str">
        <f>IF(A456="","",VLOOKUP($C456&amp;"крыша",[1]Лист1!$C$5:$H$9260,6,FALSE))</f>
        <v/>
      </c>
      <c r="G456" s="3" t="str">
        <f>IF(A456="","",VLOOKUP($C456&amp;"фасад1",[1]Лист1!$C$5:$H$9260,6,FALSE))</f>
        <v/>
      </c>
      <c r="H456" s="3" t="str">
        <f>IF(A456="","",VLOOKUP($C456&amp;"подвал",[1]Лист1!$C$5:$H$9260,6,FALSE))</f>
        <v/>
      </c>
      <c r="I456" s="3" t="str">
        <f>IF(A456="","",VLOOKUP($C456&amp;"лифтовое оборудование1",[1]Лист1!$C$5:$H$9260,6,FALSE))</f>
        <v/>
      </c>
      <c r="J456" s="3" t="str">
        <f t="shared" si="51"/>
        <v/>
      </c>
      <c r="K456" s="6" t="str">
        <f>IF(C456="","",[1]Лист1!D457+[1]Лист1!D455)</f>
        <v/>
      </c>
      <c r="L456" s="7" t="str">
        <f>IF(C456="","",IF(ROUND(VLOOKUP($C456&amp;"система газоснабжения",[1]Лист1!$C$5:$H$9260,6,FALSE),2)&gt;K456,K456,ROUND(VLOOKUP($C456&amp;"система газоснабжения",[1]Лист1!$C$5:$H$9260,6,FALSE),2)))</f>
        <v/>
      </c>
      <c r="M456" s="7" t="str">
        <f t="shared" si="52"/>
        <v/>
      </c>
      <c r="N456" s="7" t="str">
        <f t="shared" si="53"/>
        <v/>
      </c>
      <c r="O456" s="7" t="str">
        <f t="shared" si="54"/>
        <v/>
      </c>
      <c r="P456" s="7" t="str">
        <f>IF(C456="","",ROUND(IF(K456=L456,0,IF(VLOOKUP($C456&amp;"система теплоснабжения",[1]Лист1!$C$5:$H$9260,6,FALSE)+L456&gt;K456,K456-L456,VLOOKUP($C456&amp;"система теплоснабжения",[1]Лист1!$C$5:$H$9260,6,FALSE))),2))</f>
        <v/>
      </c>
      <c r="Q456" s="8" t="str">
        <f t="shared" si="55"/>
        <v/>
      </c>
      <c r="R456" s="3" t="str">
        <f t="shared" si="56"/>
        <v/>
      </c>
      <c r="S456" s="14"/>
    </row>
    <row r="457" spans="1:19" ht="15.75">
      <c r="A457" s="3" t="str">
        <f t="shared" si="49"/>
        <v/>
      </c>
      <c r="B457" s="3" t="str">
        <f t="shared" ca="1" si="50"/>
        <v/>
      </c>
      <c r="C457" s="4" t="str">
        <f>IF(A457="","",IF((COUNTIF(A$18:A457,"Итог по дому")-$B$14)=0,"",INDEX([1]Лист1!$A$1:$AE$9260,[1]Лист1!B457,6)))</f>
        <v/>
      </c>
      <c r="D457" s="5" t="str">
        <f>IF(A457="","",INDEX([1]Лист1!$A$1:$AE$9260,B457,5))</f>
        <v/>
      </c>
      <c r="E457" s="3" t="str">
        <f>IF(A457="","",VLOOKUP($C457&amp;"лифтовое оборудование",[1]Лист1!$C$5:$H$9260,6,FALSE))</f>
        <v/>
      </c>
      <c r="F457" s="3" t="str">
        <f>IF(A457="","",VLOOKUP($C457&amp;"крыша",[1]Лист1!$C$5:$H$9260,6,FALSE))</f>
        <v/>
      </c>
      <c r="G457" s="3" t="str">
        <f>IF(A457="","",VLOOKUP($C457&amp;"фасад1",[1]Лист1!$C$5:$H$9260,6,FALSE))</f>
        <v/>
      </c>
      <c r="H457" s="3" t="str">
        <f>IF(A457="","",VLOOKUP($C457&amp;"подвал",[1]Лист1!$C$5:$H$9260,6,FALSE))</f>
        <v/>
      </c>
      <c r="I457" s="3" t="str">
        <f>IF(A457="","",VLOOKUP($C457&amp;"лифтовое оборудование1",[1]Лист1!$C$5:$H$9260,6,FALSE))</f>
        <v/>
      </c>
      <c r="J457" s="3" t="str">
        <f t="shared" si="51"/>
        <v/>
      </c>
      <c r="K457" s="6" t="str">
        <f>IF(C457="","",[1]Лист1!D458+[1]Лист1!D456)</f>
        <v/>
      </c>
      <c r="L457" s="7" t="str">
        <f>IF(C457="","",IF(ROUND(VLOOKUP($C457&amp;"система газоснабжения",[1]Лист1!$C$5:$H$9260,6,FALSE),2)&gt;K457,K457,ROUND(VLOOKUP($C457&amp;"система газоснабжения",[1]Лист1!$C$5:$H$9260,6,FALSE),2)))</f>
        <v/>
      </c>
      <c r="M457" s="7" t="str">
        <f t="shared" si="52"/>
        <v/>
      </c>
      <c r="N457" s="7" t="str">
        <f t="shared" si="53"/>
        <v/>
      </c>
      <c r="O457" s="7" t="str">
        <f t="shared" si="54"/>
        <v/>
      </c>
      <c r="P457" s="7" t="str">
        <f>IF(C457="","",ROUND(IF(K457=L457,0,IF(VLOOKUP($C457&amp;"система теплоснабжения",[1]Лист1!$C$5:$H$9260,6,FALSE)+L457&gt;K457,K457-L457,VLOOKUP($C457&amp;"система теплоснабжения",[1]Лист1!$C$5:$H$9260,6,FALSE))),2))</f>
        <v/>
      </c>
      <c r="Q457" s="8" t="str">
        <f t="shared" si="55"/>
        <v/>
      </c>
      <c r="R457" s="3" t="str">
        <f t="shared" si="56"/>
        <v/>
      </c>
      <c r="S457" s="14"/>
    </row>
    <row r="458" spans="1:19" ht="15.75">
      <c r="A458" s="3" t="str">
        <f t="shared" si="49"/>
        <v/>
      </c>
      <c r="B458" s="3" t="str">
        <f t="shared" ca="1" si="50"/>
        <v/>
      </c>
      <c r="C458" s="4" t="str">
        <f>IF(A458="","",IF((COUNTIF(A$18:A458,"Итог по дому")-$B$14)=0,"",INDEX([1]Лист1!$A$1:$AE$9260,[1]Лист1!B458,6)))</f>
        <v/>
      </c>
      <c r="D458" s="5" t="str">
        <f>IF(A458="","",INDEX([1]Лист1!$A$1:$AE$9260,B458,5))</f>
        <v/>
      </c>
      <c r="E458" s="3" t="str">
        <f>IF(A458="","",VLOOKUP($C458&amp;"лифтовое оборудование",[1]Лист1!$C$5:$H$9260,6,FALSE))</f>
        <v/>
      </c>
      <c r="F458" s="3" t="str">
        <f>IF(A458="","",VLOOKUP($C458&amp;"крыша",[1]Лист1!$C$5:$H$9260,6,FALSE))</f>
        <v/>
      </c>
      <c r="G458" s="3" t="str">
        <f>IF(A458="","",VLOOKUP($C458&amp;"фасад1",[1]Лист1!$C$5:$H$9260,6,FALSE))</f>
        <v/>
      </c>
      <c r="H458" s="3" t="str">
        <f>IF(A458="","",VLOOKUP($C458&amp;"подвал",[1]Лист1!$C$5:$H$9260,6,FALSE))</f>
        <v/>
      </c>
      <c r="I458" s="3" t="str">
        <f>IF(A458="","",VLOOKUP($C458&amp;"лифтовое оборудование1",[1]Лист1!$C$5:$H$9260,6,FALSE))</f>
        <v/>
      </c>
      <c r="J458" s="3" t="str">
        <f t="shared" si="51"/>
        <v/>
      </c>
      <c r="K458" s="6" t="str">
        <f>IF(C458="","",[1]Лист1!D459+[1]Лист1!D457)</f>
        <v/>
      </c>
      <c r="L458" s="7" t="str">
        <f>IF(C458="","",IF(ROUND(VLOOKUP($C458&amp;"система газоснабжения",[1]Лист1!$C$5:$H$9260,6,FALSE),2)&gt;K458,K458,ROUND(VLOOKUP($C458&amp;"система газоснабжения",[1]Лист1!$C$5:$H$9260,6,FALSE),2)))</f>
        <v/>
      </c>
      <c r="M458" s="7" t="str">
        <f t="shared" si="52"/>
        <v/>
      </c>
      <c r="N458" s="7" t="str">
        <f t="shared" si="53"/>
        <v/>
      </c>
      <c r="O458" s="7" t="str">
        <f t="shared" si="54"/>
        <v/>
      </c>
      <c r="P458" s="7" t="str">
        <f>IF(C458="","",ROUND(IF(K458=L458,0,IF(VLOOKUP($C458&amp;"система теплоснабжения",[1]Лист1!$C$5:$H$9260,6,FALSE)+L458&gt;K458,K458-L458,VLOOKUP($C458&amp;"система теплоснабжения",[1]Лист1!$C$5:$H$9260,6,FALSE))),2))</f>
        <v/>
      </c>
      <c r="Q458" s="8" t="str">
        <f t="shared" si="55"/>
        <v/>
      </c>
      <c r="R458" s="3" t="str">
        <f t="shared" si="56"/>
        <v/>
      </c>
      <c r="S458" s="14"/>
    </row>
    <row r="459" spans="1:19" ht="15.75">
      <c r="A459" s="3" t="str">
        <f t="shared" si="49"/>
        <v/>
      </c>
      <c r="B459" s="3" t="str">
        <f t="shared" ca="1" si="50"/>
        <v/>
      </c>
      <c r="C459" s="4" t="str">
        <f>IF(A459="","",IF((COUNTIF(A$18:A459,"Итог по дому")-$B$14)=0,"",INDEX([1]Лист1!$A$1:$AE$9260,[1]Лист1!B459,6)))</f>
        <v/>
      </c>
      <c r="D459" s="5" t="str">
        <f>IF(A459="","",INDEX([1]Лист1!$A$1:$AE$9260,B459,5))</f>
        <v/>
      </c>
      <c r="E459" s="3" t="str">
        <f>IF(A459="","",VLOOKUP($C459&amp;"лифтовое оборудование",[1]Лист1!$C$5:$H$9260,6,FALSE))</f>
        <v/>
      </c>
      <c r="F459" s="3" t="str">
        <f>IF(A459="","",VLOOKUP($C459&amp;"крыша",[1]Лист1!$C$5:$H$9260,6,FALSE))</f>
        <v/>
      </c>
      <c r="G459" s="3" t="str">
        <f>IF(A459="","",VLOOKUP($C459&amp;"фасад1",[1]Лист1!$C$5:$H$9260,6,FALSE))</f>
        <v/>
      </c>
      <c r="H459" s="3" t="str">
        <f>IF(A459="","",VLOOKUP($C459&amp;"подвал",[1]Лист1!$C$5:$H$9260,6,FALSE))</f>
        <v/>
      </c>
      <c r="I459" s="3" t="str">
        <f>IF(A459="","",VLOOKUP($C459&amp;"лифтовое оборудование1",[1]Лист1!$C$5:$H$9260,6,FALSE))</f>
        <v/>
      </c>
      <c r="J459" s="3" t="str">
        <f t="shared" si="51"/>
        <v/>
      </c>
      <c r="K459" s="6" t="str">
        <f>IF(C459="","",[1]Лист1!D460+[1]Лист1!D458)</f>
        <v/>
      </c>
      <c r="L459" s="7" t="str">
        <f>IF(C459="","",IF(ROUND(VLOOKUP($C459&amp;"система газоснабжения",[1]Лист1!$C$5:$H$9260,6,FALSE),2)&gt;K459,K459,ROUND(VLOOKUP($C459&amp;"система газоснабжения",[1]Лист1!$C$5:$H$9260,6,FALSE),2)))</f>
        <v/>
      </c>
      <c r="M459" s="7" t="str">
        <f t="shared" si="52"/>
        <v/>
      </c>
      <c r="N459" s="7" t="str">
        <f t="shared" si="53"/>
        <v/>
      </c>
      <c r="O459" s="7" t="str">
        <f t="shared" si="54"/>
        <v/>
      </c>
      <c r="P459" s="7" t="str">
        <f>IF(C459="","",ROUND(IF(K459=L459,0,IF(VLOOKUP($C459&amp;"система теплоснабжения",[1]Лист1!$C$5:$H$9260,6,FALSE)+L459&gt;K459,K459-L459,VLOOKUP($C459&amp;"система теплоснабжения",[1]Лист1!$C$5:$H$9260,6,FALSE))),2))</f>
        <v/>
      </c>
      <c r="Q459" s="8" t="str">
        <f t="shared" si="55"/>
        <v/>
      </c>
      <c r="R459" s="3" t="str">
        <f t="shared" si="56"/>
        <v/>
      </c>
      <c r="S459" s="14"/>
    </row>
    <row r="460" spans="1:19" ht="15.75">
      <c r="A460" s="3" t="str">
        <f t="shared" si="49"/>
        <v/>
      </c>
      <c r="B460" s="3" t="str">
        <f t="shared" ca="1" si="50"/>
        <v/>
      </c>
      <c r="C460" s="4" t="str">
        <f>IF(A460="","",IF((COUNTIF(A$18:A460,"Итог по дому")-$B$14)=0,"",INDEX([1]Лист1!$A$1:$AE$9260,[1]Лист1!B460,6)))</f>
        <v/>
      </c>
      <c r="D460" s="5" t="str">
        <f>IF(A460="","",INDEX([1]Лист1!$A$1:$AE$9260,B460,5))</f>
        <v/>
      </c>
      <c r="E460" s="3" t="str">
        <f>IF(A460="","",VLOOKUP($C460&amp;"лифтовое оборудование",[1]Лист1!$C$5:$H$9260,6,FALSE))</f>
        <v/>
      </c>
      <c r="F460" s="3" t="str">
        <f>IF(A460="","",VLOOKUP($C460&amp;"крыша",[1]Лист1!$C$5:$H$9260,6,FALSE))</f>
        <v/>
      </c>
      <c r="G460" s="3" t="str">
        <f>IF(A460="","",VLOOKUP($C460&amp;"фасад1",[1]Лист1!$C$5:$H$9260,6,FALSE))</f>
        <v/>
      </c>
      <c r="H460" s="3" t="str">
        <f>IF(A460="","",VLOOKUP($C460&amp;"подвал",[1]Лист1!$C$5:$H$9260,6,FALSE))</f>
        <v/>
      </c>
      <c r="I460" s="3" t="str">
        <f>IF(A460="","",VLOOKUP($C460&amp;"лифтовое оборудование1",[1]Лист1!$C$5:$H$9260,6,FALSE))</f>
        <v/>
      </c>
      <c r="J460" s="3" t="str">
        <f t="shared" si="51"/>
        <v/>
      </c>
      <c r="K460" s="6" t="str">
        <f>IF(C460="","",[1]Лист1!D461+[1]Лист1!D459)</f>
        <v/>
      </c>
      <c r="L460" s="7" t="str">
        <f>IF(C460="","",IF(ROUND(VLOOKUP($C460&amp;"система газоснабжения",[1]Лист1!$C$5:$H$9260,6,FALSE),2)&gt;K460,K460,ROUND(VLOOKUP($C460&amp;"система газоснабжения",[1]Лист1!$C$5:$H$9260,6,FALSE),2)))</f>
        <v/>
      </c>
      <c r="M460" s="7" t="str">
        <f t="shared" si="52"/>
        <v/>
      </c>
      <c r="N460" s="7" t="str">
        <f t="shared" si="53"/>
        <v/>
      </c>
      <c r="O460" s="7" t="str">
        <f t="shared" si="54"/>
        <v/>
      </c>
      <c r="P460" s="7" t="str">
        <f>IF(C460="","",ROUND(IF(K460=L460,0,IF(VLOOKUP($C460&amp;"система теплоснабжения",[1]Лист1!$C$5:$H$9260,6,FALSE)+L460&gt;K460,K460-L460,VLOOKUP($C460&amp;"система теплоснабжения",[1]Лист1!$C$5:$H$9260,6,FALSE))),2))</f>
        <v/>
      </c>
      <c r="Q460" s="8" t="str">
        <f t="shared" si="55"/>
        <v/>
      </c>
      <c r="R460" s="3" t="str">
        <f t="shared" si="56"/>
        <v/>
      </c>
      <c r="S460" s="14"/>
    </row>
    <row r="461" spans="1:19" ht="15.75">
      <c r="A461" s="3" t="str">
        <f t="shared" si="49"/>
        <v/>
      </c>
      <c r="B461" s="3" t="str">
        <f t="shared" ca="1" si="50"/>
        <v/>
      </c>
      <c r="C461" s="4" t="str">
        <f>IF(A461="","",IF((COUNTIF(A$18:A461,"Итог по дому")-$B$14)=0,"",INDEX([1]Лист1!$A$1:$AE$9260,[1]Лист1!B461,6)))</f>
        <v/>
      </c>
      <c r="D461" s="5" t="str">
        <f>IF(A461="","",INDEX([1]Лист1!$A$1:$AE$9260,B461,5))</f>
        <v/>
      </c>
      <c r="E461" s="3" t="str">
        <f>IF(A461="","",VLOOKUP($C461&amp;"лифтовое оборудование",[1]Лист1!$C$5:$H$9260,6,FALSE))</f>
        <v/>
      </c>
      <c r="F461" s="3" t="str">
        <f>IF(A461="","",VLOOKUP($C461&amp;"крыша",[1]Лист1!$C$5:$H$9260,6,FALSE))</f>
        <v/>
      </c>
      <c r="G461" s="3" t="str">
        <f>IF(A461="","",VLOOKUP($C461&amp;"фасад1",[1]Лист1!$C$5:$H$9260,6,FALSE))</f>
        <v/>
      </c>
      <c r="H461" s="3" t="str">
        <f>IF(A461="","",VLOOKUP($C461&amp;"подвал",[1]Лист1!$C$5:$H$9260,6,FALSE))</f>
        <v/>
      </c>
      <c r="I461" s="3" t="str">
        <f>IF(A461="","",VLOOKUP($C461&amp;"лифтовое оборудование1",[1]Лист1!$C$5:$H$9260,6,FALSE))</f>
        <v/>
      </c>
      <c r="J461" s="3" t="str">
        <f t="shared" si="51"/>
        <v/>
      </c>
      <c r="K461" s="6" t="str">
        <f>IF(C461="","",[1]Лист1!D462+[1]Лист1!D460)</f>
        <v/>
      </c>
      <c r="L461" s="7" t="str">
        <f>IF(C461="","",IF(ROUND(VLOOKUP($C461&amp;"система газоснабжения",[1]Лист1!$C$5:$H$9260,6,FALSE),2)&gt;K461,K461,ROUND(VLOOKUP($C461&amp;"система газоснабжения",[1]Лист1!$C$5:$H$9260,6,FALSE),2)))</f>
        <v/>
      </c>
      <c r="M461" s="7" t="str">
        <f t="shared" si="52"/>
        <v/>
      </c>
      <c r="N461" s="7" t="str">
        <f t="shared" si="53"/>
        <v/>
      </c>
      <c r="O461" s="7" t="str">
        <f t="shared" si="54"/>
        <v/>
      </c>
      <c r="P461" s="7" t="str">
        <f>IF(C461="","",ROUND(IF(K461=L461,0,IF(VLOOKUP($C461&amp;"система теплоснабжения",[1]Лист1!$C$5:$H$9260,6,FALSE)+L461&gt;K461,K461-L461,VLOOKUP($C461&amp;"система теплоснабжения",[1]Лист1!$C$5:$H$9260,6,FALSE))),2))</f>
        <v/>
      </c>
      <c r="Q461" s="8" t="str">
        <f t="shared" si="55"/>
        <v/>
      </c>
      <c r="R461" s="3" t="str">
        <f t="shared" si="56"/>
        <v/>
      </c>
      <c r="S461" s="14"/>
    </row>
    <row r="462" spans="1:19" ht="15.75">
      <c r="A462" s="3" t="str">
        <f t="shared" si="49"/>
        <v/>
      </c>
      <c r="B462" s="3" t="str">
        <f t="shared" ca="1" si="50"/>
        <v/>
      </c>
      <c r="C462" s="4" t="str">
        <f>IF(A462="","",IF((COUNTIF(A$18:A462,"Итог по дому")-$B$14)=0,"",INDEX([1]Лист1!$A$1:$AE$9260,[1]Лист1!B462,6)))</f>
        <v/>
      </c>
      <c r="D462" s="5" t="str">
        <f>IF(A462="","",INDEX([1]Лист1!$A$1:$AE$9260,B462,5))</f>
        <v/>
      </c>
      <c r="E462" s="3" t="str">
        <f>IF(A462="","",VLOOKUP($C462&amp;"лифтовое оборудование",[1]Лист1!$C$5:$H$9260,6,FALSE))</f>
        <v/>
      </c>
      <c r="F462" s="3" t="str">
        <f>IF(A462="","",VLOOKUP($C462&amp;"крыша",[1]Лист1!$C$5:$H$9260,6,FALSE))</f>
        <v/>
      </c>
      <c r="G462" s="3" t="str">
        <f>IF(A462="","",VLOOKUP($C462&amp;"фасад1",[1]Лист1!$C$5:$H$9260,6,FALSE))</f>
        <v/>
      </c>
      <c r="H462" s="3" t="str">
        <f>IF(A462="","",VLOOKUP($C462&amp;"подвал",[1]Лист1!$C$5:$H$9260,6,FALSE))</f>
        <v/>
      </c>
      <c r="I462" s="3" t="str">
        <f>IF(A462="","",VLOOKUP($C462&amp;"лифтовое оборудование1",[1]Лист1!$C$5:$H$9260,6,FALSE))</f>
        <v/>
      </c>
      <c r="J462" s="3" t="str">
        <f t="shared" si="51"/>
        <v/>
      </c>
      <c r="K462" s="6" t="str">
        <f>IF(C462="","",[1]Лист1!D463+[1]Лист1!D461)</f>
        <v/>
      </c>
      <c r="L462" s="7" t="str">
        <f>IF(C462="","",IF(ROUND(VLOOKUP($C462&amp;"система газоснабжения",[1]Лист1!$C$5:$H$9260,6,FALSE),2)&gt;K462,K462,ROUND(VLOOKUP($C462&amp;"система газоснабжения",[1]Лист1!$C$5:$H$9260,6,FALSE),2)))</f>
        <v/>
      </c>
      <c r="M462" s="7" t="str">
        <f t="shared" si="52"/>
        <v/>
      </c>
      <c r="N462" s="7" t="str">
        <f t="shared" si="53"/>
        <v/>
      </c>
      <c r="O462" s="7" t="str">
        <f t="shared" si="54"/>
        <v/>
      </c>
      <c r="P462" s="7" t="str">
        <f>IF(C462="","",ROUND(IF(K462=L462,0,IF(VLOOKUP($C462&amp;"система теплоснабжения",[1]Лист1!$C$5:$H$9260,6,FALSE)+L462&gt;K462,K462-L462,VLOOKUP($C462&amp;"система теплоснабжения",[1]Лист1!$C$5:$H$9260,6,FALSE))),2))</f>
        <v/>
      </c>
      <c r="Q462" s="8" t="str">
        <f t="shared" si="55"/>
        <v/>
      </c>
      <c r="R462" s="3" t="str">
        <f t="shared" si="56"/>
        <v/>
      </c>
      <c r="S462" s="14"/>
    </row>
    <row r="463" spans="1:19" ht="15.75">
      <c r="A463" s="3" t="str">
        <f t="shared" si="49"/>
        <v/>
      </c>
      <c r="B463" s="3" t="str">
        <f t="shared" ca="1" si="50"/>
        <v/>
      </c>
      <c r="C463" s="4" t="str">
        <f>IF(A463="","",IF((COUNTIF(A$18:A463,"Итог по дому")-$B$14)=0,"",INDEX([1]Лист1!$A$1:$AE$9260,[1]Лист1!B463,6)))</f>
        <v/>
      </c>
      <c r="D463" s="5" t="str">
        <f>IF(A463="","",INDEX([1]Лист1!$A$1:$AE$9260,B463,5))</f>
        <v/>
      </c>
      <c r="E463" s="3" t="str">
        <f>IF(A463="","",VLOOKUP($C463&amp;"лифтовое оборудование",[1]Лист1!$C$5:$H$9260,6,FALSE))</f>
        <v/>
      </c>
      <c r="F463" s="3" t="str">
        <f>IF(A463="","",VLOOKUP($C463&amp;"крыша",[1]Лист1!$C$5:$H$9260,6,FALSE))</f>
        <v/>
      </c>
      <c r="G463" s="3" t="str">
        <f>IF(A463="","",VLOOKUP($C463&amp;"фасад1",[1]Лист1!$C$5:$H$9260,6,FALSE))</f>
        <v/>
      </c>
      <c r="H463" s="3" t="str">
        <f>IF(A463="","",VLOOKUP($C463&amp;"подвал",[1]Лист1!$C$5:$H$9260,6,FALSE))</f>
        <v/>
      </c>
      <c r="I463" s="3" t="str">
        <f>IF(A463="","",VLOOKUP($C463&amp;"лифтовое оборудование1",[1]Лист1!$C$5:$H$9260,6,FALSE))</f>
        <v/>
      </c>
      <c r="J463" s="3" t="str">
        <f t="shared" si="51"/>
        <v/>
      </c>
      <c r="K463" s="6" t="str">
        <f>IF(C463="","",[1]Лист1!D464+[1]Лист1!D462)</f>
        <v/>
      </c>
      <c r="L463" s="7" t="str">
        <f>IF(C463="","",IF(ROUND(VLOOKUP($C463&amp;"система газоснабжения",[1]Лист1!$C$5:$H$9260,6,FALSE),2)&gt;K463,K463,ROUND(VLOOKUP($C463&amp;"система газоснабжения",[1]Лист1!$C$5:$H$9260,6,FALSE),2)))</f>
        <v/>
      </c>
      <c r="M463" s="7" t="str">
        <f t="shared" si="52"/>
        <v/>
      </c>
      <c r="N463" s="7" t="str">
        <f t="shared" si="53"/>
        <v/>
      </c>
      <c r="O463" s="7" t="str">
        <f t="shared" si="54"/>
        <v/>
      </c>
      <c r="P463" s="7" t="str">
        <f>IF(C463="","",ROUND(IF(K463=L463,0,IF(VLOOKUP($C463&amp;"система теплоснабжения",[1]Лист1!$C$5:$H$9260,6,FALSE)+L463&gt;K463,K463-L463,VLOOKUP($C463&amp;"система теплоснабжения",[1]Лист1!$C$5:$H$9260,6,FALSE))),2))</f>
        <v/>
      </c>
      <c r="Q463" s="8" t="str">
        <f t="shared" si="55"/>
        <v/>
      </c>
      <c r="R463" s="3" t="str">
        <f t="shared" si="56"/>
        <v/>
      </c>
      <c r="S463" s="14"/>
    </row>
    <row r="464" spans="1:19" ht="15.75">
      <c r="A464" s="3" t="str">
        <f t="shared" si="49"/>
        <v/>
      </c>
      <c r="B464" s="3" t="str">
        <f t="shared" ca="1" si="50"/>
        <v/>
      </c>
      <c r="C464" s="4" t="str">
        <f>IF(A464="","",IF((COUNTIF(A$18:A464,"Итог по дому")-$B$14)=0,"",INDEX([1]Лист1!$A$1:$AE$9260,[1]Лист1!B464,6)))</f>
        <v/>
      </c>
      <c r="D464" s="5" t="str">
        <f>IF(A464="","",INDEX([1]Лист1!$A$1:$AE$9260,B464,5))</f>
        <v/>
      </c>
      <c r="E464" s="3" t="str">
        <f>IF(A464="","",VLOOKUP($C464&amp;"лифтовое оборудование",[1]Лист1!$C$5:$H$9260,6,FALSE))</f>
        <v/>
      </c>
      <c r="F464" s="3" t="str">
        <f>IF(A464="","",VLOOKUP($C464&amp;"крыша",[1]Лист1!$C$5:$H$9260,6,FALSE))</f>
        <v/>
      </c>
      <c r="G464" s="3" t="str">
        <f>IF(A464="","",VLOOKUP($C464&amp;"фасад1",[1]Лист1!$C$5:$H$9260,6,FALSE))</f>
        <v/>
      </c>
      <c r="H464" s="3" t="str">
        <f>IF(A464="","",VLOOKUP($C464&amp;"подвал",[1]Лист1!$C$5:$H$9260,6,FALSE))</f>
        <v/>
      </c>
      <c r="I464" s="3" t="str">
        <f>IF(A464="","",VLOOKUP($C464&amp;"лифтовое оборудование1",[1]Лист1!$C$5:$H$9260,6,FALSE))</f>
        <v/>
      </c>
      <c r="J464" s="3" t="str">
        <f t="shared" si="51"/>
        <v/>
      </c>
      <c r="K464" s="6" t="str">
        <f>IF(C464="","",[1]Лист1!D465+[1]Лист1!D463)</f>
        <v/>
      </c>
      <c r="L464" s="7" t="str">
        <f>IF(C464="","",IF(ROUND(VLOOKUP($C464&amp;"система газоснабжения",[1]Лист1!$C$5:$H$9260,6,FALSE),2)&gt;K464,K464,ROUND(VLOOKUP($C464&amp;"система газоснабжения",[1]Лист1!$C$5:$H$9260,6,FALSE),2)))</f>
        <v/>
      </c>
      <c r="M464" s="7" t="str">
        <f t="shared" si="52"/>
        <v/>
      </c>
      <c r="N464" s="7" t="str">
        <f t="shared" si="53"/>
        <v/>
      </c>
      <c r="O464" s="7" t="str">
        <f t="shared" si="54"/>
        <v/>
      </c>
      <c r="P464" s="7" t="str">
        <f>IF(C464="","",ROUND(IF(K464=L464,0,IF(VLOOKUP($C464&amp;"система теплоснабжения",[1]Лист1!$C$5:$H$9260,6,FALSE)+L464&gt;K464,K464-L464,VLOOKUP($C464&amp;"система теплоснабжения",[1]Лист1!$C$5:$H$9260,6,FALSE))),2))</f>
        <v/>
      </c>
      <c r="Q464" s="8" t="str">
        <f t="shared" si="55"/>
        <v/>
      </c>
      <c r="R464" s="3" t="str">
        <f t="shared" si="56"/>
        <v/>
      </c>
      <c r="S464" s="14"/>
    </row>
    <row r="465" spans="1:19" ht="15.75">
      <c r="A465" s="3" t="str">
        <f t="shared" si="49"/>
        <v/>
      </c>
      <c r="B465" s="3" t="str">
        <f t="shared" ca="1" si="50"/>
        <v/>
      </c>
      <c r="C465" s="4" t="str">
        <f>IF(A465="","",IF((COUNTIF(A$18:A465,"Итог по дому")-$B$14)=0,"",INDEX([1]Лист1!$A$1:$AE$9260,[1]Лист1!B465,6)))</f>
        <v/>
      </c>
      <c r="D465" s="5" t="str">
        <f>IF(A465="","",INDEX([1]Лист1!$A$1:$AE$9260,B465,5))</f>
        <v/>
      </c>
      <c r="E465" s="3" t="str">
        <f>IF(A465="","",VLOOKUP($C465&amp;"лифтовое оборудование",[1]Лист1!$C$5:$H$9260,6,FALSE))</f>
        <v/>
      </c>
      <c r="F465" s="3" t="str">
        <f>IF(A465="","",VLOOKUP($C465&amp;"крыша",[1]Лист1!$C$5:$H$9260,6,FALSE))</f>
        <v/>
      </c>
      <c r="G465" s="3" t="str">
        <f>IF(A465="","",VLOOKUP($C465&amp;"фасад1",[1]Лист1!$C$5:$H$9260,6,FALSE))</f>
        <v/>
      </c>
      <c r="H465" s="3" t="str">
        <f>IF(A465="","",VLOOKUP($C465&amp;"подвал",[1]Лист1!$C$5:$H$9260,6,FALSE))</f>
        <v/>
      </c>
      <c r="I465" s="3" t="str">
        <f>IF(A465="","",VLOOKUP($C465&amp;"лифтовое оборудование1",[1]Лист1!$C$5:$H$9260,6,FALSE))</f>
        <v/>
      </c>
      <c r="J465" s="3" t="str">
        <f t="shared" si="51"/>
        <v/>
      </c>
      <c r="K465" s="6" t="str">
        <f>IF(C465="","",[1]Лист1!D466+[1]Лист1!D464)</f>
        <v/>
      </c>
      <c r="L465" s="7" t="str">
        <f>IF(C465="","",IF(ROUND(VLOOKUP($C465&amp;"система газоснабжения",[1]Лист1!$C$5:$H$9260,6,FALSE),2)&gt;K465,K465,ROUND(VLOOKUP($C465&amp;"система газоснабжения",[1]Лист1!$C$5:$H$9260,6,FALSE),2)))</f>
        <v/>
      </c>
      <c r="M465" s="7" t="str">
        <f t="shared" si="52"/>
        <v/>
      </c>
      <c r="N465" s="7" t="str">
        <f t="shared" si="53"/>
        <v/>
      </c>
      <c r="O465" s="7" t="str">
        <f t="shared" si="54"/>
        <v/>
      </c>
      <c r="P465" s="7" t="str">
        <f>IF(C465="","",ROUND(IF(K465=L465,0,IF(VLOOKUP($C465&amp;"система теплоснабжения",[1]Лист1!$C$5:$H$9260,6,FALSE)+L465&gt;K465,K465-L465,VLOOKUP($C465&amp;"система теплоснабжения",[1]Лист1!$C$5:$H$9260,6,FALSE))),2))</f>
        <v/>
      </c>
      <c r="Q465" s="8" t="str">
        <f t="shared" si="55"/>
        <v/>
      </c>
      <c r="R465" s="3" t="str">
        <f t="shared" si="56"/>
        <v/>
      </c>
      <c r="S465" s="14"/>
    </row>
    <row r="466" spans="1:19" ht="15.75">
      <c r="A466" s="3" t="str">
        <f t="shared" si="49"/>
        <v/>
      </c>
      <c r="B466" s="3" t="str">
        <f t="shared" ca="1" si="50"/>
        <v/>
      </c>
      <c r="C466" s="4" t="str">
        <f>IF(A466="","",IF((COUNTIF(A$18:A466,"Итог по дому")-$B$14)=0,"",INDEX([1]Лист1!$A$1:$AE$9260,[1]Лист1!B466,6)))</f>
        <v/>
      </c>
      <c r="D466" s="5" t="str">
        <f>IF(A466="","",INDEX([1]Лист1!$A$1:$AE$9260,B466,5))</f>
        <v/>
      </c>
      <c r="E466" s="3" t="str">
        <f>IF(A466="","",VLOOKUP($C466&amp;"лифтовое оборудование",[1]Лист1!$C$5:$H$9260,6,FALSE))</f>
        <v/>
      </c>
      <c r="F466" s="3" t="str">
        <f>IF(A466="","",VLOOKUP($C466&amp;"крыша",[1]Лист1!$C$5:$H$9260,6,FALSE))</f>
        <v/>
      </c>
      <c r="G466" s="3" t="str">
        <f>IF(A466="","",VLOOKUP($C466&amp;"фасад1",[1]Лист1!$C$5:$H$9260,6,FALSE))</f>
        <v/>
      </c>
      <c r="H466" s="3" t="str">
        <f>IF(A466="","",VLOOKUP($C466&amp;"подвал",[1]Лист1!$C$5:$H$9260,6,FALSE))</f>
        <v/>
      </c>
      <c r="I466" s="3" t="str">
        <f>IF(A466="","",VLOOKUP($C466&amp;"лифтовое оборудование1",[1]Лист1!$C$5:$H$9260,6,FALSE))</f>
        <v/>
      </c>
      <c r="J466" s="3" t="str">
        <f t="shared" si="51"/>
        <v/>
      </c>
      <c r="K466" s="6" t="str">
        <f>IF(C466="","",[1]Лист1!D467+[1]Лист1!D465)</f>
        <v/>
      </c>
      <c r="L466" s="7" t="str">
        <f>IF(C466="","",IF(ROUND(VLOOKUP($C466&amp;"система газоснабжения",[1]Лист1!$C$5:$H$9260,6,FALSE),2)&gt;K466,K466,ROUND(VLOOKUP($C466&amp;"система газоснабжения",[1]Лист1!$C$5:$H$9260,6,FALSE),2)))</f>
        <v/>
      </c>
      <c r="M466" s="7" t="str">
        <f t="shared" si="52"/>
        <v/>
      </c>
      <c r="N466" s="7" t="str">
        <f t="shared" si="53"/>
        <v/>
      </c>
      <c r="O466" s="7" t="str">
        <f t="shared" si="54"/>
        <v/>
      </c>
      <c r="P466" s="7" t="str">
        <f>IF(C466="","",ROUND(IF(K466=L466,0,IF(VLOOKUP($C466&amp;"система теплоснабжения",[1]Лист1!$C$5:$H$9260,6,FALSE)+L466&gt;K466,K466-L466,VLOOKUP($C466&amp;"система теплоснабжения",[1]Лист1!$C$5:$H$9260,6,FALSE))),2))</f>
        <v/>
      </c>
      <c r="Q466" s="8" t="str">
        <f t="shared" si="55"/>
        <v/>
      </c>
      <c r="R466" s="3" t="str">
        <f t="shared" si="56"/>
        <v/>
      </c>
      <c r="S466" s="14"/>
    </row>
    <row r="467" spans="1:19" ht="15.75">
      <c r="A467" s="3" t="str">
        <f t="shared" ref="A467:A500" si="57">IF(A466="","",IF(A466-$B$14=0,"",A466+1))</f>
        <v/>
      </c>
      <c r="B467" s="3" t="str">
        <f t="shared" ref="B467:B500" ca="1" si="58">IF(A467="","",MIN(INDIRECT("отчет!Ai"&amp;B466+1&amp;":Ai$10000")))</f>
        <v/>
      </c>
      <c r="C467" s="4" t="str">
        <f>IF(A467="","",IF((COUNTIF(A$18:A467,"Итог по дому")-$B$14)=0,"",INDEX([1]Лист1!$A$1:$AE$9260,[1]Лист1!B467,6)))</f>
        <v/>
      </c>
      <c r="D467" s="5" t="str">
        <f>IF(A467="","",INDEX([1]Лист1!$A$1:$AE$9260,B467,5))</f>
        <v/>
      </c>
      <c r="E467" s="3" t="str">
        <f>IF(A467="","",VLOOKUP($C467&amp;"лифтовое оборудование",[1]Лист1!$C$5:$H$9260,6,FALSE))</f>
        <v/>
      </c>
      <c r="F467" s="3" t="str">
        <f>IF(A467="","",VLOOKUP($C467&amp;"крыша",[1]Лист1!$C$5:$H$9260,6,FALSE))</f>
        <v/>
      </c>
      <c r="G467" s="3" t="str">
        <f>IF(A467="","",VLOOKUP($C467&amp;"фасад1",[1]Лист1!$C$5:$H$9260,6,FALSE))</f>
        <v/>
      </c>
      <c r="H467" s="3" t="str">
        <f>IF(A467="","",VLOOKUP($C467&amp;"подвал",[1]Лист1!$C$5:$H$9260,6,FALSE))</f>
        <v/>
      </c>
      <c r="I467" s="3" t="str">
        <f>IF(A467="","",VLOOKUP($C467&amp;"лифтовое оборудование1",[1]Лист1!$C$5:$H$9260,6,FALSE))</f>
        <v/>
      </c>
      <c r="J467" s="3" t="str">
        <f t="shared" si="51"/>
        <v/>
      </c>
      <c r="K467" s="6" t="str">
        <f>IF(C467="","",[1]Лист1!D468+[1]Лист1!D466)</f>
        <v/>
      </c>
      <c r="L467" s="7" t="str">
        <f>IF(C467="","",IF(ROUND(VLOOKUP($C467&amp;"система газоснабжения",[1]Лист1!$C$5:$H$9260,6,FALSE),2)&gt;K467,K467,ROUND(VLOOKUP($C467&amp;"система газоснабжения",[1]Лист1!$C$5:$H$9260,6,FALSE),2)))</f>
        <v/>
      </c>
      <c r="M467" s="7" t="str">
        <f t="shared" si="52"/>
        <v/>
      </c>
      <c r="N467" s="7" t="str">
        <f t="shared" si="53"/>
        <v/>
      </c>
      <c r="O467" s="7" t="str">
        <f t="shared" si="54"/>
        <v/>
      </c>
      <c r="P467" s="7" t="str">
        <f>IF(C467="","",ROUND(IF(K467=L467,0,IF(VLOOKUP($C467&amp;"система теплоснабжения",[1]Лист1!$C$5:$H$9260,6,FALSE)+L467&gt;K467,K467-L467,VLOOKUP($C467&amp;"система теплоснабжения",[1]Лист1!$C$5:$H$9260,6,FALSE))),2))</f>
        <v/>
      </c>
      <c r="Q467" s="8" t="str">
        <f t="shared" si="55"/>
        <v/>
      </c>
      <c r="R467" s="3" t="str">
        <f t="shared" si="56"/>
        <v/>
      </c>
      <c r="S467" s="14"/>
    </row>
    <row r="468" spans="1:19" ht="15.75">
      <c r="A468" s="3" t="str">
        <f t="shared" si="57"/>
        <v/>
      </c>
      <c r="B468" s="3" t="str">
        <f t="shared" ca="1" si="58"/>
        <v/>
      </c>
      <c r="C468" s="4" t="str">
        <f>IF(A468="","",IF((COUNTIF(A$18:A468,"Итог по дому")-$B$14)=0,"",INDEX([1]Лист1!$A$1:$AE$9260,[1]Лист1!B468,6)))</f>
        <v/>
      </c>
      <c r="D468" s="5" t="str">
        <f>IF(A468="","",INDEX([1]Лист1!$A$1:$AE$9260,B468,5))</f>
        <v/>
      </c>
      <c r="E468" s="3" t="str">
        <f>IF(A468="","",VLOOKUP($C468&amp;"лифтовое оборудование",[1]Лист1!$C$5:$H$9260,6,FALSE))</f>
        <v/>
      </c>
      <c r="F468" s="3" t="str">
        <f>IF(A468="","",VLOOKUP($C468&amp;"крыша",[1]Лист1!$C$5:$H$9260,6,FALSE))</f>
        <v/>
      </c>
      <c r="G468" s="3" t="str">
        <f>IF(A468="","",VLOOKUP($C468&amp;"фасад1",[1]Лист1!$C$5:$H$9260,6,FALSE))</f>
        <v/>
      </c>
      <c r="H468" s="3" t="str">
        <f>IF(A468="","",VLOOKUP($C468&amp;"подвал",[1]Лист1!$C$5:$H$9260,6,FALSE))</f>
        <v/>
      </c>
      <c r="I468" s="3" t="str">
        <f>IF(A468="","",VLOOKUP($C468&amp;"лифтовое оборудование1",[1]Лист1!$C$5:$H$9260,6,FALSE))</f>
        <v/>
      </c>
      <c r="J468" s="3" t="str">
        <f t="shared" ref="J468:J500" si="59">IF(A468="","",IF(A468&gt;0,"РО",""))</f>
        <v/>
      </c>
      <c r="K468" s="6" t="str">
        <f>IF(C468="","",[1]Лист1!D469+[1]Лист1!D467)</f>
        <v/>
      </c>
      <c r="L468" s="7" t="str">
        <f>IF(C468="","",IF(ROUND(VLOOKUP($C468&amp;"система газоснабжения",[1]Лист1!$C$5:$H$9260,6,FALSE),2)&gt;K468,K468,ROUND(VLOOKUP($C468&amp;"система газоснабжения",[1]Лист1!$C$5:$H$9260,6,FALSE),2)))</f>
        <v/>
      </c>
      <c r="M468" s="7" t="str">
        <f t="shared" ref="M468:M500" si="60">IF(C468="","",0)</f>
        <v/>
      </c>
      <c r="N468" s="7" t="str">
        <f t="shared" ref="N468:N500" si="61">IF(C468="","",0)</f>
        <v/>
      </c>
      <c r="O468" s="7" t="str">
        <f t="shared" ref="O468:O500" si="62">IF(C468="","",0)</f>
        <v/>
      </c>
      <c r="P468" s="7" t="str">
        <f>IF(C468="","",ROUND(IF(K468=L468,0,IF(VLOOKUP($C468&amp;"система теплоснабжения",[1]Лист1!$C$5:$H$9260,6,FALSE)+L468&gt;K468,K468-L468,VLOOKUP($C468&amp;"система теплоснабжения",[1]Лист1!$C$5:$H$9260,6,FALSE))),2))</f>
        <v/>
      </c>
      <c r="Q468" s="8" t="str">
        <f t="shared" ref="Q468:Q500" si="63">IF(C468="","",IF(C468="","",K468-L468-P468))</f>
        <v/>
      </c>
      <c r="R468" s="3" t="str">
        <f t="shared" ref="R468:R500" si="64">IF(C468="","","II.2023")</f>
        <v/>
      </c>
      <c r="S468" s="14"/>
    </row>
    <row r="469" spans="1:19" ht="15.75">
      <c r="A469" s="3" t="str">
        <f t="shared" si="57"/>
        <v/>
      </c>
      <c r="B469" s="3" t="str">
        <f t="shared" ca="1" si="58"/>
        <v/>
      </c>
      <c r="C469" s="4" t="str">
        <f>IF(A469="","",IF((COUNTIF(A$18:A469,"Итог по дому")-$B$14)=0,"",INDEX([1]Лист1!$A$1:$AE$9260,[1]Лист1!B469,6)))</f>
        <v/>
      </c>
      <c r="D469" s="5" t="str">
        <f>IF(A469="","",INDEX([1]Лист1!$A$1:$AE$9260,B469,5))</f>
        <v/>
      </c>
      <c r="E469" s="3" t="str">
        <f>IF(A469="","",VLOOKUP($C469&amp;"лифтовое оборудование",[1]Лист1!$C$5:$H$9260,6,FALSE))</f>
        <v/>
      </c>
      <c r="F469" s="3" t="str">
        <f>IF(A469="","",VLOOKUP($C469&amp;"крыша",[1]Лист1!$C$5:$H$9260,6,FALSE))</f>
        <v/>
      </c>
      <c r="G469" s="3" t="str">
        <f>IF(A469="","",VLOOKUP($C469&amp;"фасад1",[1]Лист1!$C$5:$H$9260,6,FALSE))</f>
        <v/>
      </c>
      <c r="H469" s="3" t="str">
        <f>IF(A469="","",VLOOKUP($C469&amp;"подвал",[1]Лист1!$C$5:$H$9260,6,FALSE))</f>
        <v/>
      </c>
      <c r="I469" s="3" t="str">
        <f>IF(A469="","",VLOOKUP($C469&amp;"лифтовое оборудование1",[1]Лист1!$C$5:$H$9260,6,FALSE))</f>
        <v/>
      </c>
      <c r="J469" s="3" t="str">
        <f t="shared" si="59"/>
        <v/>
      </c>
      <c r="K469" s="6" t="str">
        <f>IF(C469="","",[1]Лист1!D470+[1]Лист1!D468)</f>
        <v/>
      </c>
      <c r="L469" s="7" t="str">
        <f>IF(C469="","",IF(ROUND(VLOOKUP($C469&amp;"система газоснабжения",[1]Лист1!$C$5:$H$9260,6,FALSE),2)&gt;K469,K469,ROUND(VLOOKUP($C469&amp;"система газоснабжения",[1]Лист1!$C$5:$H$9260,6,FALSE),2)))</f>
        <v/>
      </c>
      <c r="M469" s="7" t="str">
        <f t="shared" si="60"/>
        <v/>
      </c>
      <c r="N469" s="7" t="str">
        <f t="shared" si="61"/>
        <v/>
      </c>
      <c r="O469" s="7" t="str">
        <f t="shared" si="62"/>
        <v/>
      </c>
      <c r="P469" s="7" t="str">
        <f>IF(C469="","",ROUND(IF(K469=L469,0,IF(VLOOKUP($C469&amp;"система теплоснабжения",[1]Лист1!$C$5:$H$9260,6,FALSE)+L469&gt;K469,K469-L469,VLOOKUP($C469&amp;"система теплоснабжения",[1]Лист1!$C$5:$H$9260,6,FALSE))),2))</f>
        <v/>
      </c>
      <c r="Q469" s="8" t="str">
        <f t="shared" si="63"/>
        <v/>
      </c>
      <c r="R469" s="3" t="str">
        <f t="shared" si="64"/>
        <v/>
      </c>
      <c r="S469" s="14"/>
    </row>
    <row r="470" spans="1:19" ht="15.75">
      <c r="A470" s="3" t="str">
        <f t="shared" si="57"/>
        <v/>
      </c>
      <c r="B470" s="3" t="str">
        <f t="shared" ca="1" si="58"/>
        <v/>
      </c>
      <c r="C470" s="4" t="str">
        <f>IF(A470="","",IF((COUNTIF(A$18:A470,"Итог по дому")-$B$14)=0,"",INDEX([1]Лист1!$A$1:$AE$9260,[1]Лист1!B470,6)))</f>
        <v/>
      </c>
      <c r="D470" s="5" t="str">
        <f>IF(A470="","",INDEX([1]Лист1!$A$1:$AE$9260,B470,5))</f>
        <v/>
      </c>
      <c r="E470" s="3" t="str">
        <f>IF(A470="","",VLOOKUP($C470&amp;"лифтовое оборудование",[1]Лист1!$C$5:$H$9260,6,FALSE))</f>
        <v/>
      </c>
      <c r="F470" s="3" t="str">
        <f>IF(A470="","",VLOOKUP($C470&amp;"крыша",[1]Лист1!$C$5:$H$9260,6,FALSE))</f>
        <v/>
      </c>
      <c r="G470" s="3" t="str">
        <f>IF(A470="","",VLOOKUP($C470&amp;"фасад1",[1]Лист1!$C$5:$H$9260,6,FALSE))</f>
        <v/>
      </c>
      <c r="H470" s="3" t="str">
        <f>IF(A470="","",VLOOKUP($C470&amp;"подвал",[1]Лист1!$C$5:$H$9260,6,FALSE))</f>
        <v/>
      </c>
      <c r="I470" s="3" t="str">
        <f>IF(A470="","",VLOOKUP($C470&amp;"лифтовое оборудование1",[1]Лист1!$C$5:$H$9260,6,FALSE))</f>
        <v/>
      </c>
      <c r="J470" s="3" t="str">
        <f t="shared" si="59"/>
        <v/>
      </c>
      <c r="K470" s="6" t="str">
        <f>IF(C470="","",[1]Лист1!D471+[1]Лист1!D469)</f>
        <v/>
      </c>
      <c r="L470" s="7" t="str">
        <f>IF(C470="","",IF(ROUND(VLOOKUP($C470&amp;"система газоснабжения",[1]Лист1!$C$5:$H$9260,6,FALSE),2)&gt;K470,K470,ROUND(VLOOKUP($C470&amp;"система газоснабжения",[1]Лист1!$C$5:$H$9260,6,FALSE),2)))</f>
        <v/>
      </c>
      <c r="M470" s="7" t="str">
        <f t="shared" si="60"/>
        <v/>
      </c>
      <c r="N470" s="7" t="str">
        <f t="shared" si="61"/>
        <v/>
      </c>
      <c r="O470" s="7" t="str">
        <f t="shared" si="62"/>
        <v/>
      </c>
      <c r="P470" s="7" t="str">
        <f>IF(C470="","",ROUND(IF(K470=L470,0,IF(VLOOKUP($C470&amp;"система теплоснабжения",[1]Лист1!$C$5:$H$9260,6,FALSE)+L470&gt;K470,K470-L470,VLOOKUP($C470&amp;"система теплоснабжения",[1]Лист1!$C$5:$H$9260,6,FALSE))),2))</f>
        <v/>
      </c>
      <c r="Q470" s="8" t="str">
        <f t="shared" si="63"/>
        <v/>
      </c>
      <c r="R470" s="3" t="str">
        <f t="shared" si="64"/>
        <v/>
      </c>
      <c r="S470" s="14"/>
    </row>
    <row r="471" spans="1:19" ht="15.75">
      <c r="A471" s="3" t="str">
        <f t="shared" si="57"/>
        <v/>
      </c>
      <c r="B471" s="3" t="str">
        <f t="shared" ca="1" si="58"/>
        <v/>
      </c>
      <c r="C471" s="4" t="str">
        <f>IF(A471="","",IF((COUNTIF(A$18:A471,"Итог по дому")-$B$14)=0,"",INDEX([1]Лист1!$A$1:$AE$9260,[1]Лист1!B471,6)))</f>
        <v/>
      </c>
      <c r="D471" s="5" t="str">
        <f>IF(A471="","",INDEX([1]Лист1!$A$1:$AE$9260,B471,5))</f>
        <v/>
      </c>
      <c r="E471" s="3" t="str">
        <f>IF(A471="","",VLOOKUP($C471&amp;"лифтовое оборудование",[1]Лист1!$C$5:$H$9260,6,FALSE))</f>
        <v/>
      </c>
      <c r="F471" s="3" t="str">
        <f>IF(A471="","",VLOOKUP($C471&amp;"крыша",[1]Лист1!$C$5:$H$9260,6,FALSE))</f>
        <v/>
      </c>
      <c r="G471" s="3" t="str">
        <f>IF(A471="","",VLOOKUP($C471&amp;"фасад1",[1]Лист1!$C$5:$H$9260,6,FALSE))</f>
        <v/>
      </c>
      <c r="H471" s="3" t="str">
        <f>IF(A471="","",VLOOKUP($C471&amp;"подвал",[1]Лист1!$C$5:$H$9260,6,FALSE))</f>
        <v/>
      </c>
      <c r="I471" s="3" t="str">
        <f>IF(A471="","",VLOOKUP($C471&amp;"лифтовое оборудование1",[1]Лист1!$C$5:$H$9260,6,FALSE))</f>
        <v/>
      </c>
      <c r="J471" s="3" t="str">
        <f t="shared" si="59"/>
        <v/>
      </c>
      <c r="K471" s="6" t="str">
        <f>IF(C471="","",[1]Лист1!D472+[1]Лист1!D470)</f>
        <v/>
      </c>
      <c r="L471" s="7" t="str">
        <f>IF(C471="","",IF(ROUND(VLOOKUP($C471&amp;"система газоснабжения",[1]Лист1!$C$5:$H$9260,6,FALSE),2)&gt;K471,K471,ROUND(VLOOKUP($C471&amp;"система газоснабжения",[1]Лист1!$C$5:$H$9260,6,FALSE),2)))</f>
        <v/>
      </c>
      <c r="M471" s="7" t="str">
        <f t="shared" si="60"/>
        <v/>
      </c>
      <c r="N471" s="7" t="str">
        <f t="shared" si="61"/>
        <v/>
      </c>
      <c r="O471" s="7" t="str">
        <f t="shared" si="62"/>
        <v/>
      </c>
      <c r="P471" s="7" t="str">
        <f>IF(C471="","",ROUND(IF(K471=L471,0,IF(VLOOKUP($C471&amp;"система теплоснабжения",[1]Лист1!$C$5:$H$9260,6,FALSE)+L471&gt;K471,K471-L471,VLOOKUP($C471&amp;"система теплоснабжения",[1]Лист1!$C$5:$H$9260,6,FALSE))),2))</f>
        <v/>
      </c>
      <c r="Q471" s="8" t="str">
        <f t="shared" si="63"/>
        <v/>
      </c>
      <c r="R471" s="3" t="str">
        <f t="shared" si="64"/>
        <v/>
      </c>
      <c r="S471" s="14"/>
    </row>
    <row r="472" spans="1:19" ht="15.75">
      <c r="A472" s="3" t="str">
        <f t="shared" si="57"/>
        <v/>
      </c>
      <c r="B472" s="3" t="str">
        <f t="shared" ca="1" si="58"/>
        <v/>
      </c>
      <c r="C472" s="4" t="str">
        <f>IF(A472="","",IF((COUNTIF(A$18:A472,"Итог по дому")-$B$14)=0,"",INDEX([1]Лист1!$A$1:$AE$9260,[1]Лист1!B472,6)))</f>
        <v/>
      </c>
      <c r="D472" s="5" t="str">
        <f>IF(A472="","",INDEX([1]Лист1!$A$1:$AE$9260,B472,5))</f>
        <v/>
      </c>
      <c r="E472" s="3" t="str">
        <f>IF(A472="","",VLOOKUP($C472&amp;"лифтовое оборудование",[1]Лист1!$C$5:$H$9260,6,FALSE))</f>
        <v/>
      </c>
      <c r="F472" s="3" t="str">
        <f>IF(A472="","",VLOOKUP($C472&amp;"крыша",[1]Лист1!$C$5:$H$9260,6,FALSE))</f>
        <v/>
      </c>
      <c r="G472" s="3" t="str">
        <f>IF(A472="","",VLOOKUP($C472&amp;"фасад1",[1]Лист1!$C$5:$H$9260,6,FALSE))</f>
        <v/>
      </c>
      <c r="H472" s="3" t="str">
        <f>IF(A472="","",VLOOKUP($C472&amp;"подвал",[1]Лист1!$C$5:$H$9260,6,FALSE))</f>
        <v/>
      </c>
      <c r="I472" s="3" t="str">
        <f>IF(A472="","",VLOOKUP($C472&amp;"лифтовое оборудование1",[1]Лист1!$C$5:$H$9260,6,FALSE))</f>
        <v/>
      </c>
      <c r="J472" s="3" t="str">
        <f t="shared" si="59"/>
        <v/>
      </c>
      <c r="K472" s="6" t="str">
        <f>IF(C472="","",[1]Лист1!D473+[1]Лист1!D471)</f>
        <v/>
      </c>
      <c r="L472" s="7" t="str">
        <f>IF(C472="","",IF(ROUND(VLOOKUP($C472&amp;"система газоснабжения",[1]Лист1!$C$5:$H$9260,6,FALSE),2)&gt;K472,K472,ROUND(VLOOKUP($C472&amp;"система газоснабжения",[1]Лист1!$C$5:$H$9260,6,FALSE),2)))</f>
        <v/>
      </c>
      <c r="M472" s="7" t="str">
        <f t="shared" si="60"/>
        <v/>
      </c>
      <c r="N472" s="7" t="str">
        <f t="shared" si="61"/>
        <v/>
      </c>
      <c r="O472" s="7" t="str">
        <f t="shared" si="62"/>
        <v/>
      </c>
      <c r="P472" s="7" t="str">
        <f>IF(C472="","",ROUND(IF(K472=L472,0,IF(VLOOKUP($C472&amp;"система теплоснабжения",[1]Лист1!$C$5:$H$9260,6,FALSE)+L472&gt;K472,K472-L472,VLOOKUP($C472&amp;"система теплоснабжения",[1]Лист1!$C$5:$H$9260,6,FALSE))),2))</f>
        <v/>
      </c>
      <c r="Q472" s="8" t="str">
        <f t="shared" si="63"/>
        <v/>
      </c>
      <c r="R472" s="3" t="str">
        <f t="shared" si="64"/>
        <v/>
      </c>
      <c r="S472" s="14"/>
    </row>
    <row r="473" spans="1:19" ht="15.75">
      <c r="A473" s="3" t="str">
        <f t="shared" si="57"/>
        <v/>
      </c>
      <c r="B473" s="3" t="str">
        <f t="shared" ca="1" si="58"/>
        <v/>
      </c>
      <c r="C473" s="4" t="str">
        <f>IF(A473="","",IF((COUNTIF(A$18:A473,"Итог по дому")-$B$14)=0,"",INDEX([1]Лист1!$A$1:$AE$9260,[1]Лист1!B473,6)))</f>
        <v/>
      </c>
      <c r="D473" s="5" t="str">
        <f>IF(A473="","",INDEX([1]Лист1!$A$1:$AE$9260,B473,5))</f>
        <v/>
      </c>
      <c r="E473" s="3" t="str">
        <f>IF(A473="","",VLOOKUP($C473&amp;"лифтовое оборудование",[1]Лист1!$C$5:$H$9260,6,FALSE))</f>
        <v/>
      </c>
      <c r="F473" s="3" t="str">
        <f>IF(A473="","",VLOOKUP($C473&amp;"крыша",[1]Лист1!$C$5:$H$9260,6,FALSE))</f>
        <v/>
      </c>
      <c r="G473" s="3" t="str">
        <f>IF(A473="","",VLOOKUP($C473&amp;"фасад1",[1]Лист1!$C$5:$H$9260,6,FALSE))</f>
        <v/>
      </c>
      <c r="H473" s="3" t="str">
        <f>IF(A473="","",VLOOKUP($C473&amp;"подвал",[1]Лист1!$C$5:$H$9260,6,FALSE))</f>
        <v/>
      </c>
      <c r="I473" s="3" t="str">
        <f>IF(A473="","",VLOOKUP($C473&amp;"лифтовое оборудование1",[1]Лист1!$C$5:$H$9260,6,FALSE))</f>
        <v/>
      </c>
      <c r="J473" s="3" t="str">
        <f t="shared" si="59"/>
        <v/>
      </c>
      <c r="K473" s="6" t="str">
        <f>IF(C473="","",[1]Лист1!D474+[1]Лист1!D472)</f>
        <v/>
      </c>
      <c r="L473" s="7" t="str">
        <f>IF(C473="","",IF(ROUND(VLOOKUP($C473&amp;"система газоснабжения",[1]Лист1!$C$5:$H$9260,6,FALSE),2)&gt;K473,K473,ROUND(VLOOKUP($C473&amp;"система газоснабжения",[1]Лист1!$C$5:$H$9260,6,FALSE),2)))</f>
        <v/>
      </c>
      <c r="M473" s="7" t="str">
        <f t="shared" si="60"/>
        <v/>
      </c>
      <c r="N473" s="7" t="str">
        <f t="shared" si="61"/>
        <v/>
      </c>
      <c r="O473" s="7" t="str">
        <f t="shared" si="62"/>
        <v/>
      </c>
      <c r="P473" s="7" t="str">
        <f>IF(C473="","",ROUND(IF(K473=L473,0,IF(VLOOKUP($C473&amp;"система теплоснабжения",[1]Лист1!$C$5:$H$9260,6,FALSE)+L473&gt;K473,K473-L473,VLOOKUP($C473&amp;"система теплоснабжения",[1]Лист1!$C$5:$H$9260,6,FALSE))),2))</f>
        <v/>
      </c>
      <c r="Q473" s="8" t="str">
        <f t="shared" si="63"/>
        <v/>
      </c>
      <c r="R473" s="3" t="str">
        <f t="shared" si="64"/>
        <v/>
      </c>
      <c r="S473" s="14"/>
    </row>
    <row r="474" spans="1:19" ht="15.75">
      <c r="A474" s="3" t="str">
        <f t="shared" si="57"/>
        <v/>
      </c>
      <c r="B474" s="3" t="str">
        <f t="shared" ca="1" si="58"/>
        <v/>
      </c>
      <c r="C474" s="4" t="str">
        <f>IF(A474="","",IF((COUNTIF(A$18:A474,"Итог по дому")-$B$14)=0,"",INDEX([1]Лист1!$A$1:$AE$9260,[1]Лист1!B474,6)))</f>
        <v/>
      </c>
      <c r="D474" s="5" t="str">
        <f>IF(A474="","",INDEX([1]Лист1!$A$1:$AE$9260,B474,5))</f>
        <v/>
      </c>
      <c r="E474" s="3" t="str">
        <f>IF(A474="","",VLOOKUP($C474&amp;"лифтовое оборудование",[1]Лист1!$C$5:$H$9260,6,FALSE))</f>
        <v/>
      </c>
      <c r="F474" s="3" t="str">
        <f>IF(A474="","",VLOOKUP($C474&amp;"крыша",[1]Лист1!$C$5:$H$9260,6,FALSE))</f>
        <v/>
      </c>
      <c r="G474" s="3" t="str">
        <f>IF(A474="","",VLOOKUP($C474&amp;"фасад1",[1]Лист1!$C$5:$H$9260,6,FALSE))</f>
        <v/>
      </c>
      <c r="H474" s="3" t="str">
        <f>IF(A474="","",VLOOKUP($C474&amp;"подвал",[1]Лист1!$C$5:$H$9260,6,FALSE))</f>
        <v/>
      </c>
      <c r="I474" s="3" t="str">
        <f>IF(A474="","",VLOOKUP($C474&amp;"лифтовое оборудование1",[1]Лист1!$C$5:$H$9260,6,FALSE))</f>
        <v/>
      </c>
      <c r="J474" s="3" t="str">
        <f t="shared" si="59"/>
        <v/>
      </c>
      <c r="K474" s="6" t="str">
        <f>IF(C474="","",[1]Лист1!D475+[1]Лист1!D473)</f>
        <v/>
      </c>
      <c r="L474" s="7" t="str">
        <f>IF(C474="","",IF(ROUND(VLOOKUP($C474&amp;"система газоснабжения",[1]Лист1!$C$5:$H$9260,6,FALSE),2)&gt;K474,K474,ROUND(VLOOKUP($C474&amp;"система газоснабжения",[1]Лист1!$C$5:$H$9260,6,FALSE),2)))</f>
        <v/>
      </c>
      <c r="M474" s="7" t="str">
        <f t="shared" si="60"/>
        <v/>
      </c>
      <c r="N474" s="7" t="str">
        <f t="shared" si="61"/>
        <v/>
      </c>
      <c r="O474" s="7" t="str">
        <f t="shared" si="62"/>
        <v/>
      </c>
      <c r="P474" s="7" t="str">
        <f>IF(C474="","",ROUND(IF(K474=L474,0,IF(VLOOKUP($C474&amp;"система теплоснабжения",[1]Лист1!$C$5:$H$9260,6,FALSE)+L474&gt;K474,K474-L474,VLOOKUP($C474&amp;"система теплоснабжения",[1]Лист1!$C$5:$H$9260,6,FALSE))),2))</f>
        <v/>
      </c>
      <c r="Q474" s="8" t="str">
        <f t="shared" si="63"/>
        <v/>
      </c>
      <c r="R474" s="3" t="str">
        <f t="shared" si="64"/>
        <v/>
      </c>
      <c r="S474" s="14"/>
    </row>
    <row r="475" spans="1:19" ht="15.75">
      <c r="A475" s="3" t="str">
        <f t="shared" si="57"/>
        <v/>
      </c>
      <c r="B475" s="3" t="str">
        <f t="shared" ca="1" si="58"/>
        <v/>
      </c>
      <c r="C475" s="4" t="str">
        <f>IF(A475="","",IF((COUNTIF(A$18:A475,"Итог по дому")-$B$14)=0,"",INDEX([1]Лист1!$A$1:$AE$9260,[1]Лист1!B475,6)))</f>
        <v/>
      </c>
      <c r="D475" s="5" t="str">
        <f>IF(A475="","",INDEX([1]Лист1!$A$1:$AE$9260,B475,5))</f>
        <v/>
      </c>
      <c r="E475" s="3" t="str">
        <f>IF(A475="","",VLOOKUP($C475&amp;"лифтовое оборудование",[1]Лист1!$C$5:$H$9260,6,FALSE))</f>
        <v/>
      </c>
      <c r="F475" s="3" t="str">
        <f>IF(A475="","",VLOOKUP($C475&amp;"крыша",[1]Лист1!$C$5:$H$9260,6,FALSE))</f>
        <v/>
      </c>
      <c r="G475" s="3" t="str">
        <f>IF(A475="","",VLOOKUP($C475&amp;"фасад1",[1]Лист1!$C$5:$H$9260,6,FALSE))</f>
        <v/>
      </c>
      <c r="H475" s="3" t="str">
        <f>IF(A475="","",VLOOKUP($C475&amp;"подвал",[1]Лист1!$C$5:$H$9260,6,FALSE))</f>
        <v/>
      </c>
      <c r="I475" s="3" t="str">
        <f>IF(A475="","",VLOOKUP($C475&amp;"лифтовое оборудование1",[1]Лист1!$C$5:$H$9260,6,FALSE))</f>
        <v/>
      </c>
      <c r="J475" s="3" t="str">
        <f t="shared" si="59"/>
        <v/>
      </c>
      <c r="K475" s="6" t="str">
        <f>IF(C475="","",[1]Лист1!D476+[1]Лист1!D474)</f>
        <v/>
      </c>
      <c r="L475" s="7" t="str">
        <f>IF(C475="","",IF(ROUND(VLOOKUP($C475&amp;"система газоснабжения",[1]Лист1!$C$5:$H$9260,6,FALSE),2)&gt;K475,K475,ROUND(VLOOKUP($C475&amp;"система газоснабжения",[1]Лист1!$C$5:$H$9260,6,FALSE),2)))</f>
        <v/>
      </c>
      <c r="M475" s="7" t="str">
        <f t="shared" si="60"/>
        <v/>
      </c>
      <c r="N475" s="7" t="str">
        <f t="shared" si="61"/>
        <v/>
      </c>
      <c r="O475" s="7" t="str">
        <f t="shared" si="62"/>
        <v/>
      </c>
      <c r="P475" s="7" t="str">
        <f>IF(C475="","",ROUND(IF(K475=L475,0,IF(VLOOKUP($C475&amp;"система теплоснабжения",[1]Лист1!$C$5:$H$9260,6,FALSE)+L475&gt;K475,K475-L475,VLOOKUP($C475&amp;"система теплоснабжения",[1]Лист1!$C$5:$H$9260,6,FALSE))),2))</f>
        <v/>
      </c>
      <c r="Q475" s="8" t="str">
        <f t="shared" si="63"/>
        <v/>
      </c>
      <c r="R475" s="3" t="str">
        <f t="shared" si="64"/>
        <v/>
      </c>
      <c r="S475" s="14"/>
    </row>
    <row r="476" spans="1:19" ht="15.75">
      <c r="A476" s="3" t="str">
        <f t="shared" si="57"/>
        <v/>
      </c>
      <c r="B476" s="3" t="str">
        <f t="shared" ca="1" si="58"/>
        <v/>
      </c>
      <c r="C476" s="4" t="str">
        <f>IF(A476="","",IF((COUNTIF(A$18:A476,"Итог по дому")-$B$14)=0,"",INDEX([1]Лист1!$A$1:$AE$9260,[1]Лист1!B476,6)))</f>
        <v/>
      </c>
      <c r="D476" s="5" t="str">
        <f>IF(A476="","",INDEX([1]Лист1!$A$1:$AE$9260,B476,5))</f>
        <v/>
      </c>
      <c r="E476" s="3" t="str">
        <f>IF(A476="","",VLOOKUP($C476&amp;"лифтовое оборудование",[1]Лист1!$C$5:$H$9260,6,FALSE))</f>
        <v/>
      </c>
      <c r="F476" s="3" t="str">
        <f>IF(A476="","",VLOOKUP($C476&amp;"крыша",[1]Лист1!$C$5:$H$9260,6,FALSE))</f>
        <v/>
      </c>
      <c r="G476" s="3" t="str">
        <f>IF(A476="","",VLOOKUP($C476&amp;"фасад1",[1]Лист1!$C$5:$H$9260,6,FALSE))</f>
        <v/>
      </c>
      <c r="H476" s="3" t="str">
        <f>IF(A476="","",VLOOKUP($C476&amp;"подвал",[1]Лист1!$C$5:$H$9260,6,FALSE))</f>
        <v/>
      </c>
      <c r="I476" s="3" t="str">
        <f>IF(A476="","",VLOOKUP($C476&amp;"лифтовое оборудование1",[1]Лист1!$C$5:$H$9260,6,FALSE))</f>
        <v/>
      </c>
      <c r="J476" s="3" t="str">
        <f t="shared" si="59"/>
        <v/>
      </c>
      <c r="K476" s="6" t="str">
        <f>IF(C476="","",[1]Лист1!D477+[1]Лист1!D475)</f>
        <v/>
      </c>
      <c r="L476" s="7" t="str">
        <f>IF(C476="","",IF(ROUND(VLOOKUP($C476&amp;"система газоснабжения",[1]Лист1!$C$5:$H$9260,6,FALSE),2)&gt;K476,K476,ROUND(VLOOKUP($C476&amp;"система газоснабжения",[1]Лист1!$C$5:$H$9260,6,FALSE),2)))</f>
        <v/>
      </c>
      <c r="M476" s="7" t="str">
        <f t="shared" si="60"/>
        <v/>
      </c>
      <c r="N476" s="7" t="str">
        <f t="shared" si="61"/>
        <v/>
      </c>
      <c r="O476" s="7" t="str">
        <f t="shared" si="62"/>
        <v/>
      </c>
      <c r="P476" s="7" t="str">
        <f>IF(C476="","",ROUND(IF(K476=L476,0,IF(VLOOKUP($C476&amp;"система теплоснабжения",[1]Лист1!$C$5:$H$9260,6,FALSE)+L476&gt;K476,K476-L476,VLOOKUP($C476&amp;"система теплоснабжения",[1]Лист1!$C$5:$H$9260,6,FALSE))),2))</f>
        <v/>
      </c>
      <c r="Q476" s="8" t="str">
        <f t="shared" si="63"/>
        <v/>
      </c>
      <c r="R476" s="3" t="str">
        <f t="shared" si="64"/>
        <v/>
      </c>
      <c r="S476" s="14"/>
    </row>
    <row r="477" spans="1:19" ht="15.75">
      <c r="A477" s="3" t="str">
        <f t="shared" si="57"/>
        <v/>
      </c>
      <c r="B477" s="3" t="str">
        <f t="shared" ca="1" si="58"/>
        <v/>
      </c>
      <c r="C477" s="4" t="str">
        <f>IF(A477="","",IF((COUNTIF(A$18:A477,"Итог по дому")-$B$14)=0,"",INDEX([1]Лист1!$A$1:$AE$9260,[1]Лист1!B477,6)))</f>
        <v/>
      </c>
      <c r="D477" s="5" t="str">
        <f>IF(A477="","",INDEX([1]Лист1!$A$1:$AE$9260,B477,5))</f>
        <v/>
      </c>
      <c r="E477" s="3" t="str">
        <f>IF(A477="","",VLOOKUP($C477&amp;"лифтовое оборудование",[1]Лист1!$C$5:$H$9260,6,FALSE))</f>
        <v/>
      </c>
      <c r="F477" s="3" t="str">
        <f>IF(A477="","",VLOOKUP($C477&amp;"крыша",[1]Лист1!$C$5:$H$9260,6,FALSE))</f>
        <v/>
      </c>
      <c r="G477" s="3" t="str">
        <f>IF(A477="","",VLOOKUP($C477&amp;"фасад1",[1]Лист1!$C$5:$H$9260,6,FALSE))</f>
        <v/>
      </c>
      <c r="H477" s="3" t="str">
        <f>IF(A477="","",VLOOKUP($C477&amp;"подвал",[1]Лист1!$C$5:$H$9260,6,FALSE))</f>
        <v/>
      </c>
      <c r="I477" s="3" t="str">
        <f>IF(A477="","",VLOOKUP($C477&amp;"лифтовое оборудование1",[1]Лист1!$C$5:$H$9260,6,FALSE))</f>
        <v/>
      </c>
      <c r="J477" s="3" t="str">
        <f t="shared" si="59"/>
        <v/>
      </c>
      <c r="K477" s="6" t="str">
        <f>IF(C477="","",[1]Лист1!D478+[1]Лист1!D476)</f>
        <v/>
      </c>
      <c r="L477" s="7" t="str">
        <f>IF(C477="","",IF(ROUND(VLOOKUP($C477&amp;"система газоснабжения",[1]Лист1!$C$5:$H$9260,6,FALSE),2)&gt;K477,K477,ROUND(VLOOKUP($C477&amp;"система газоснабжения",[1]Лист1!$C$5:$H$9260,6,FALSE),2)))</f>
        <v/>
      </c>
      <c r="M477" s="7" t="str">
        <f t="shared" si="60"/>
        <v/>
      </c>
      <c r="N477" s="7" t="str">
        <f t="shared" si="61"/>
        <v/>
      </c>
      <c r="O477" s="7" t="str">
        <f t="shared" si="62"/>
        <v/>
      </c>
      <c r="P477" s="7" t="str">
        <f>IF(C477="","",ROUND(IF(K477=L477,0,IF(VLOOKUP($C477&amp;"система теплоснабжения",[1]Лист1!$C$5:$H$9260,6,FALSE)+L477&gt;K477,K477-L477,VLOOKUP($C477&amp;"система теплоснабжения",[1]Лист1!$C$5:$H$9260,6,FALSE))),2))</f>
        <v/>
      </c>
      <c r="Q477" s="8" t="str">
        <f t="shared" si="63"/>
        <v/>
      </c>
      <c r="R477" s="3" t="str">
        <f t="shared" si="64"/>
        <v/>
      </c>
      <c r="S477" s="14"/>
    </row>
    <row r="478" spans="1:19" ht="15.75">
      <c r="A478" s="3" t="str">
        <f t="shared" si="57"/>
        <v/>
      </c>
      <c r="B478" s="3" t="str">
        <f t="shared" ca="1" si="58"/>
        <v/>
      </c>
      <c r="C478" s="4" t="str">
        <f>IF(A478="","",IF((COUNTIF(A$18:A478,"Итог по дому")-$B$14)=0,"",INDEX([1]Лист1!$A$1:$AE$9260,[1]Лист1!B478,6)))</f>
        <v/>
      </c>
      <c r="D478" s="5" t="str">
        <f>IF(A478="","",INDEX([1]Лист1!$A$1:$AE$9260,B478,5))</f>
        <v/>
      </c>
      <c r="E478" s="3" t="str">
        <f>IF(A478="","",VLOOKUP($C478&amp;"лифтовое оборудование",[1]Лист1!$C$5:$H$9260,6,FALSE))</f>
        <v/>
      </c>
      <c r="F478" s="3" t="str">
        <f>IF(A478="","",VLOOKUP($C478&amp;"крыша",[1]Лист1!$C$5:$H$9260,6,FALSE))</f>
        <v/>
      </c>
      <c r="G478" s="3" t="str">
        <f>IF(A478="","",VLOOKUP($C478&amp;"фасад1",[1]Лист1!$C$5:$H$9260,6,FALSE))</f>
        <v/>
      </c>
      <c r="H478" s="3" t="str">
        <f>IF(A478="","",VLOOKUP($C478&amp;"подвал",[1]Лист1!$C$5:$H$9260,6,FALSE))</f>
        <v/>
      </c>
      <c r="I478" s="3" t="str">
        <f>IF(A478="","",VLOOKUP($C478&amp;"лифтовое оборудование1",[1]Лист1!$C$5:$H$9260,6,FALSE))</f>
        <v/>
      </c>
      <c r="J478" s="3" t="str">
        <f t="shared" si="59"/>
        <v/>
      </c>
      <c r="K478" s="6" t="str">
        <f>IF(C478="","",[1]Лист1!D479+[1]Лист1!D477)</f>
        <v/>
      </c>
      <c r="L478" s="7" t="str">
        <f>IF(C478="","",IF(ROUND(VLOOKUP($C478&amp;"система газоснабжения",[1]Лист1!$C$5:$H$9260,6,FALSE),2)&gt;K478,K478,ROUND(VLOOKUP($C478&amp;"система газоснабжения",[1]Лист1!$C$5:$H$9260,6,FALSE),2)))</f>
        <v/>
      </c>
      <c r="M478" s="7" t="str">
        <f t="shared" si="60"/>
        <v/>
      </c>
      <c r="N478" s="7" t="str">
        <f t="shared" si="61"/>
        <v/>
      </c>
      <c r="O478" s="7" t="str">
        <f t="shared" si="62"/>
        <v/>
      </c>
      <c r="P478" s="7" t="str">
        <f>IF(C478="","",ROUND(IF(K478=L478,0,IF(VLOOKUP($C478&amp;"система теплоснабжения",[1]Лист1!$C$5:$H$9260,6,FALSE)+L478&gt;K478,K478-L478,VLOOKUP($C478&amp;"система теплоснабжения",[1]Лист1!$C$5:$H$9260,6,FALSE))),2))</f>
        <v/>
      </c>
      <c r="Q478" s="8" t="str">
        <f t="shared" si="63"/>
        <v/>
      </c>
      <c r="R478" s="3" t="str">
        <f t="shared" si="64"/>
        <v/>
      </c>
      <c r="S478" s="14"/>
    </row>
    <row r="479" spans="1:19" ht="15.75">
      <c r="A479" s="3" t="str">
        <f t="shared" si="57"/>
        <v/>
      </c>
      <c r="B479" s="3" t="str">
        <f t="shared" ca="1" si="58"/>
        <v/>
      </c>
      <c r="C479" s="4" t="str">
        <f>IF(A479="","",IF((COUNTIF(A$18:A479,"Итог по дому")-$B$14)=0,"",INDEX([1]Лист1!$A$1:$AE$9260,[1]Лист1!B479,6)))</f>
        <v/>
      </c>
      <c r="D479" s="5" t="str">
        <f>IF(A479="","",INDEX([1]Лист1!$A$1:$AE$9260,B479,5))</f>
        <v/>
      </c>
      <c r="E479" s="3" t="str">
        <f>IF(A479="","",VLOOKUP($C479&amp;"лифтовое оборудование",[1]Лист1!$C$5:$H$9260,6,FALSE))</f>
        <v/>
      </c>
      <c r="F479" s="3" t="str">
        <f>IF(A479="","",VLOOKUP($C479&amp;"крыша",[1]Лист1!$C$5:$H$9260,6,FALSE))</f>
        <v/>
      </c>
      <c r="G479" s="3" t="str">
        <f>IF(A479="","",VLOOKUP($C479&amp;"фасад1",[1]Лист1!$C$5:$H$9260,6,FALSE))</f>
        <v/>
      </c>
      <c r="H479" s="3" t="str">
        <f>IF(A479="","",VLOOKUP($C479&amp;"подвал",[1]Лист1!$C$5:$H$9260,6,FALSE))</f>
        <v/>
      </c>
      <c r="I479" s="3" t="str">
        <f>IF(A479="","",VLOOKUP($C479&amp;"лифтовое оборудование1",[1]Лист1!$C$5:$H$9260,6,FALSE))</f>
        <v/>
      </c>
      <c r="J479" s="3" t="str">
        <f t="shared" si="59"/>
        <v/>
      </c>
      <c r="K479" s="6" t="str">
        <f>IF(C479="","",[1]Лист1!D480+[1]Лист1!D478)</f>
        <v/>
      </c>
      <c r="L479" s="7" t="str">
        <f>IF(C479="","",IF(ROUND(VLOOKUP($C479&amp;"система газоснабжения",[1]Лист1!$C$5:$H$9260,6,FALSE),2)&gt;K479,K479,ROUND(VLOOKUP($C479&amp;"система газоснабжения",[1]Лист1!$C$5:$H$9260,6,FALSE),2)))</f>
        <v/>
      </c>
      <c r="M479" s="7" t="str">
        <f t="shared" si="60"/>
        <v/>
      </c>
      <c r="N479" s="7" t="str">
        <f t="shared" si="61"/>
        <v/>
      </c>
      <c r="O479" s="7" t="str">
        <f t="shared" si="62"/>
        <v/>
      </c>
      <c r="P479" s="7" t="str">
        <f>IF(C479="","",ROUND(IF(K479=L479,0,IF(VLOOKUP($C479&amp;"система теплоснабжения",[1]Лист1!$C$5:$H$9260,6,FALSE)+L479&gt;K479,K479-L479,VLOOKUP($C479&amp;"система теплоснабжения",[1]Лист1!$C$5:$H$9260,6,FALSE))),2))</f>
        <v/>
      </c>
      <c r="Q479" s="8" t="str">
        <f t="shared" si="63"/>
        <v/>
      </c>
      <c r="R479" s="3" t="str">
        <f t="shared" si="64"/>
        <v/>
      </c>
      <c r="S479" s="14"/>
    </row>
    <row r="480" spans="1:19" ht="15.75">
      <c r="A480" s="3" t="str">
        <f t="shared" si="57"/>
        <v/>
      </c>
      <c r="B480" s="3" t="str">
        <f t="shared" ca="1" si="58"/>
        <v/>
      </c>
      <c r="C480" s="4" t="str">
        <f>IF(A480="","",IF((COUNTIF(A$18:A480,"Итог по дому")-$B$14)=0,"",INDEX([1]Лист1!$A$1:$AE$9260,[1]Лист1!B480,6)))</f>
        <v/>
      </c>
      <c r="D480" s="5" t="str">
        <f>IF(A480="","",INDEX([1]Лист1!$A$1:$AE$9260,B480,5))</f>
        <v/>
      </c>
      <c r="E480" s="3" t="str">
        <f>IF(A480="","",VLOOKUP($C480&amp;"лифтовое оборудование",[1]Лист1!$C$5:$H$9260,6,FALSE))</f>
        <v/>
      </c>
      <c r="F480" s="3" t="str">
        <f>IF(A480="","",VLOOKUP($C480&amp;"крыша",[1]Лист1!$C$5:$H$9260,6,FALSE))</f>
        <v/>
      </c>
      <c r="G480" s="3" t="str">
        <f>IF(A480="","",VLOOKUP($C480&amp;"фасад1",[1]Лист1!$C$5:$H$9260,6,FALSE))</f>
        <v/>
      </c>
      <c r="H480" s="3" t="str">
        <f>IF(A480="","",VLOOKUP($C480&amp;"подвал",[1]Лист1!$C$5:$H$9260,6,FALSE))</f>
        <v/>
      </c>
      <c r="I480" s="3" t="str">
        <f>IF(A480="","",VLOOKUP($C480&amp;"лифтовое оборудование1",[1]Лист1!$C$5:$H$9260,6,FALSE))</f>
        <v/>
      </c>
      <c r="J480" s="3" t="str">
        <f t="shared" si="59"/>
        <v/>
      </c>
      <c r="K480" s="6" t="str">
        <f>IF(C480="","",[1]Лист1!D481+[1]Лист1!D479)</f>
        <v/>
      </c>
      <c r="L480" s="7" t="str">
        <f>IF(C480="","",IF(ROUND(VLOOKUP($C480&amp;"система газоснабжения",[1]Лист1!$C$5:$H$9260,6,FALSE),2)&gt;K480,K480,ROUND(VLOOKUP($C480&amp;"система газоснабжения",[1]Лист1!$C$5:$H$9260,6,FALSE),2)))</f>
        <v/>
      </c>
      <c r="M480" s="7" t="str">
        <f t="shared" si="60"/>
        <v/>
      </c>
      <c r="N480" s="7" t="str">
        <f t="shared" si="61"/>
        <v/>
      </c>
      <c r="O480" s="7" t="str">
        <f t="shared" si="62"/>
        <v/>
      </c>
      <c r="P480" s="7" t="str">
        <f>IF(C480="","",ROUND(IF(K480=L480,0,IF(VLOOKUP($C480&amp;"система теплоснабжения",[1]Лист1!$C$5:$H$9260,6,FALSE)+L480&gt;K480,K480-L480,VLOOKUP($C480&amp;"система теплоснабжения",[1]Лист1!$C$5:$H$9260,6,FALSE))),2))</f>
        <v/>
      </c>
      <c r="Q480" s="8" t="str">
        <f t="shared" si="63"/>
        <v/>
      </c>
      <c r="R480" s="3" t="str">
        <f t="shared" si="64"/>
        <v/>
      </c>
      <c r="S480" s="14"/>
    </row>
    <row r="481" spans="1:19" ht="15.75">
      <c r="A481" s="3" t="str">
        <f t="shared" si="57"/>
        <v/>
      </c>
      <c r="B481" s="3" t="str">
        <f t="shared" ca="1" si="58"/>
        <v/>
      </c>
      <c r="C481" s="4" t="str">
        <f>IF(A481="","",IF((COUNTIF(A$18:A481,"Итог по дому")-$B$14)=0,"",INDEX([1]Лист1!$A$1:$AE$9260,[1]Лист1!B481,6)))</f>
        <v/>
      </c>
      <c r="D481" s="5" t="str">
        <f>IF(A481="","",INDEX([1]Лист1!$A$1:$AE$9260,B481,5))</f>
        <v/>
      </c>
      <c r="E481" s="3" t="str">
        <f>IF(A481="","",VLOOKUP($C481&amp;"лифтовое оборудование",[1]Лист1!$C$5:$H$9260,6,FALSE))</f>
        <v/>
      </c>
      <c r="F481" s="3" t="str">
        <f>IF(A481="","",VLOOKUP($C481&amp;"крыша",[1]Лист1!$C$5:$H$9260,6,FALSE))</f>
        <v/>
      </c>
      <c r="G481" s="3" t="str">
        <f>IF(A481="","",VLOOKUP($C481&amp;"фасад1",[1]Лист1!$C$5:$H$9260,6,FALSE))</f>
        <v/>
      </c>
      <c r="H481" s="3" t="str">
        <f>IF(A481="","",VLOOKUP($C481&amp;"подвал",[1]Лист1!$C$5:$H$9260,6,FALSE))</f>
        <v/>
      </c>
      <c r="I481" s="3" t="str">
        <f>IF(A481="","",VLOOKUP($C481&amp;"лифтовое оборудование1",[1]Лист1!$C$5:$H$9260,6,FALSE))</f>
        <v/>
      </c>
      <c r="J481" s="3" t="str">
        <f t="shared" si="59"/>
        <v/>
      </c>
      <c r="K481" s="6" t="str">
        <f>IF(C481="","",[1]Лист1!D482+[1]Лист1!D480)</f>
        <v/>
      </c>
      <c r="L481" s="7" t="str">
        <f>IF(C481="","",IF(ROUND(VLOOKUP($C481&amp;"система газоснабжения",[1]Лист1!$C$5:$H$9260,6,FALSE),2)&gt;K481,K481,ROUND(VLOOKUP($C481&amp;"система газоснабжения",[1]Лист1!$C$5:$H$9260,6,FALSE),2)))</f>
        <v/>
      </c>
      <c r="M481" s="7" t="str">
        <f t="shared" si="60"/>
        <v/>
      </c>
      <c r="N481" s="7" t="str">
        <f t="shared" si="61"/>
        <v/>
      </c>
      <c r="O481" s="7" t="str">
        <f t="shared" si="62"/>
        <v/>
      </c>
      <c r="P481" s="7" t="str">
        <f>IF(C481="","",ROUND(IF(K481=L481,0,IF(VLOOKUP($C481&amp;"система теплоснабжения",[1]Лист1!$C$5:$H$9260,6,FALSE)+L481&gt;K481,K481-L481,VLOOKUP($C481&amp;"система теплоснабжения",[1]Лист1!$C$5:$H$9260,6,FALSE))),2))</f>
        <v/>
      </c>
      <c r="Q481" s="8" t="str">
        <f t="shared" si="63"/>
        <v/>
      </c>
      <c r="R481" s="3" t="str">
        <f t="shared" si="64"/>
        <v/>
      </c>
      <c r="S481" s="14"/>
    </row>
    <row r="482" spans="1:19" ht="15.75">
      <c r="A482" s="3" t="str">
        <f t="shared" si="57"/>
        <v/>
      </c>
      <c r="B482" s="3" t="str">
        <f t="shared" ca="1" si="58"/>
        <v/>
      </c>
      <c r="C482" s="4" t="str">
        <f>IF(A482="","",IF((COUNTIF(A$18:A482,"Итог по дому")-$B$14)=0,"",INDEX([1]Лист1!$A$1:$AE$9260,[1]Лист1!B482,6)))</f>
        <v/>
      </c>
      <c r="D482" s="5" t="str">
        <f>IF(A482="","",INDEX([1]Лист1!$A$1:$AE$9260,B482,5))</f>
        <v/>
      </c>
      <c r="E482" s="3" t="str">
        <f>IF(A482="","",VLOOKUP($C482&amp;"лифтовое оборудование",[1]Лист1!$C$5:$H$9260,6,FALSE))</f>
        <v/>
      </c>
      <c r="F482" s="3" t="str">
        <f>IF(A482="","",VLOOKUP($C482&amp;"крыша",[1]Лист1!$C$5:$H$9260,6,FALSE))</f>
        <v/>
      </c>
      <c r="G482" s="3" t="str">
        <f>IF(A482="","",VLOOKUP($C482&amp;"фасад1",[1]Лист1!$C$5:$H$9260,6,FALSE))</f>
        <v/>
      </c>
      <c r="H482" s="3" t="str">
        <f>IF(A482="","",VLOOKUP($C482&amp;"подвал",[1]Лист1!$C$5:$H$9260,6,FALSE))</f>
        <v/>
      </c>
      <c r="I482" s="3" t="str">
        <f>IF(A482="","",VLOOKUP($C482&amp;"лифтовое оборудование1",[1]Лист1!$C$5:$H$9260,6,FALSE))</f>
        <v/>
      </c>
      <c r="J482" s="3" t="str">
        <f t="shared" si="59"/>
        <v/>
      </c>
      <c r="K482" s="6" t="str">
        <f>IF(C482="","",[1]Лист1!D483+[1]Лист1!D481)</f>
        <v/>
      </c>
      <c r="L482" s="7" t="str">
        <f>IF(C482="","",IF(ROUND(VLOOKUP($C482&amp;"система газоснабжения",[1]Лист1!$C$5:$H$9260,6,FALSE),2)&gt;K482,K482,ROUND(VLOOKUP($C482&amp;"система газоснабжения",[1]Лист1!$C$5:$H$9260,6,FALSE),2)))</f>
        <v/>
      </c>
      <c r="M482" s="7" t="str">
        <f t="shared" si="60"/>
        <v/>
      </c>
      <c r="N482" s="7" t="str">
        <f t="shared" si="61"/>
        <v/>
      </c>
      <c r="O482" s="7" t="str">
        <f t="shared" si="62"/>
        <v/>
      </c>
      <c r="P482" s="7" t="str">
        <f>IF(C482="","",ROUND(IF(K482=L482,0,IF(VLOOKUP($C482&amp;"система теплоснабжения",[1]Лист1!$C$5:$H$9260,6,FALSE)+L482&gt;K482,K482-L482,VLOOKUP($C482&amp;"система теплоснабжения",[1]Лист1!$C$5:$H$9260,6,FALSE))),2))</f>
        <v/>
      </c>
      <c r="Q482" s="8" t="str">
        <f t="shared" si="63"/>
        <v/>
      </c>
      <c r="R482" s="3" t="str">
        <f t="shared" si="64"/>
        <v/>
      </c>
      <c r="S482" s="14"/>
    </row>
    <row r="483" spans="1:19" ht="15.75">
      <c r="A483" s="3" t="str">
        <f t="shared" si="57"/>
        <v/>
      </c>
      <c r="B483" s="3" t="str">
        <f t="shared" ca="1" si="58"/>
        <v/>
      </c>
      <c r="C483" s="4" t="str">
        <f>IF(A483="","",IF((COUNTIF(A$18:A483,"Итог по дому")-$B$14)=0,"",INDEX([1]Лист1!$A$1:$AE$9260,[1]Лист1!B483,6)))</f>
        <v/>
      </c>
      <c r="D483" s="5" t="str">
        <f>IF(A483="","",INDEX([1]Лист1!$A$1:$AE$9260,B483,5))</f>
        <v/>
      </c>
      <c r="E483" s="3" t="str">
        <f>IF(A483="","",VLOOKUP($C483&amp;"лифтовое оборудование",[1]Лист1!$C$5:$H$9260,6,FALSE))</f>
        <v/>
      </c>
      <c r="F483" s="3" t="str">
        <f>IF(A483="","",VLOOKUP($C483&amp;"крыша",[1]Лист1!$C$5:$H$9260,6,FALSE))</f>
        <v/>
      </c>
      <c r="G483" s="3" t="str">
        <f>IF(A483="","",VLOOKUP($C483&amp;"фасад1",[1]Лист1!$C$5:$H$9260,6,FALSE))</f>
        <v/>
      </c>
      <c r="H483" s="3" t="str">
        <f>IF(A483="","",VLOOKUP($C483&amp;"подвал",[1]Лист1!$C$5:$H$9260,6,FALSE))</f>
        <v/>
      </c>
      <c r="I483" s="3" t="str">
        <f>IF(A483="","",VLOOKUP($C483&amp;"лифтовое оборудование1",[1]Лист1!$C$5:$H$9260,6,FALSE))</f>
        <v/>
      </c>
      <c r="J483" s="3" t="str">
        <f t="shared" si="59"/>
        <v/>
      </c>
      <c r="K483" s="6" t="str">
        <f>IF(C483="","",[1]Лист1!D484+[1]Лист1!D482)</f>
        <v/>
      </c>
      <c r="L483" s="7" t="str">
        <f>IF(C483="","",IF(ROUND(VLOOKUP($C483&amp;"система газоснабжения",[1]Лист1!$C$5:$H$9260,6,FALSE),2)&gt;K483,K483,ROUND(VLOOKUP($C483&amp;"система газоснабжения",[1]Лист1!$C$5:$H$9260,6,FALSE),2)))</f>
        <v/>
      </c>
      <c r="M483" s="7" t="str">
        <f t="shared" si="60"/>
        <v/>
      </c>
      <c r="N483" s="7" t="str">
        <f t="shared" si="61"/>
        <v/>
      </c>
      <c r="O483" s="7" t="str">
        <f t="shared" si="62"/>
        <v/>
      </c>
      <c r="P483" s="7" t="str">
        <f>IF(C483="","",ROUND(IF(K483=L483,0,IF(VLOOKUP($C483&amp;"система теплоснабжения",[1]Лист1!$C$5:$H$9260,6,FALSE)+L483&gt;K483,K483-L483,VLOOKUP($C483&amp;"система теплоснабжения",[1]Лист1!$C$5:$H$9260,6,FALSE))),2))</f>
        <v/>
      </c>
      <c r="Q483" s="8" t="str">
        <f t="shared" si="63"/>
        <v/>
      </c>
      <c r="R483" s="3" t="str">
        <f t="shared" si="64"/>
        <v/>
      </c>
      <c r="S483" s="14"/>
    </row>
    <row r="484" spans="1:19" ht="15.75">
      <c r="A484" s="3" t="str">
        <f t="shared" si="57"/>
        <v/>
      </c>
      <c r="B484" s="3" t="str">
        <f t="shared" ca="1" si="58"/>
        <v/>
      </c>
      <c r="C484" s="4" t="str">
        <f>IF(A484="","",IF((COUNTIF(A$18:A484,"Итог по дому")-$B$14)=0,"",INDEX([1]Лист1!$A$1:$AE$9260,[1]Лист1!B484,6)))</f>
        <v/>
      </c>
      <c r="D484" s="5" t="str">
        <f>IF(A484="","",INDEX([1]Лист1!$A$1:$AE$9260,B484,5))</f>
        <v/>
      </c>
      <c r="E484" s="3" t="str">
        <f>IF(A484="","",VLOOKUP($C484&amp;"лифтовое оборудование",[1]Лист1!$C$5:$H$9260,6,FALSE))</f>
        <v/>
      </c>
      <c r="F484" s="3" t="str">
        <f>IF(A484="","",VLOOKUP($C484&amp;"крыша",[1]Лист1!$C$5:$H$9260,6,FALSE))</f>
        <v/>
      </c>
      <c r="G484" s="3" t="str">
        <f>IF(A484="","",VLOOKUP($C484&amp;"фасад1",[1]Лист1!$C$5:$H$9260,6,FALSE))</f>
        <v/>
      </c>
      <c r="H484" s="3" t="str">
        <f>IF(A484="","",VLOOKUP($C484&amp;"подвал",[1]Лист1!$C$5:$H$9260,6,FALSE))</f>
        <v/>
      </c>
      <c r="I484" s="3" t="str">
        <f>IF(A484="","",VLOOKUP($C484&amp;"лифтовое оборудование1",[1]Лист1!$C$5:$H$9260,6,FALSE))</f>
        <v/>
      </c>
      <c r="J484" s="3" t="str">
        <f t="shared" si="59"/>
        <v/>
      </c>
      <c r="K484" s="6" t="str">
        <f>IF(C484="","",[1]Лист1!D485+[1]Лист1!D483)</f>
        <v/>
      </c>
      <c r="L484" s="7" t="str">
        <f>IF(C484="","",IF(ROUND(VLOOKUP($C484&amp;"система газоснабжения",[1]Лист1!$C$5:$H$9260,6,FALSE),2)&gt;K484,K484,ROUND(VLOOKUP($C484&amp;"система газоснабжения",[1]Лист1!$C$5:$H$9260,6,FALSE),2)))</f>
        <v/>
      </c>
      <c r="M484" s="7" t="str">
        <f t="shared" si="60"/>
        <v/>
      </c>
      <c r="N484" s="7" t="str">
        <f t="shared" si="61"/>
        <v/>
      </c>
      <c r="O484" s="7" t="str">
        <f t="shared" si="62"/>
        <v/>
      </c>
      <c r="P484" s="7" t="str">
        <f>IF(C484="","",ROUND(IF(K484=L484,0,IF(VLOOKUP($C484&amp;"система теплоснабжения",[1]Лист1!$C$5:$H$9260,6,FALSE)+L484&gt;K484,K484-L484,VLOOKUP($C484&amp;"система теплоснабжения",[1]Лист1!$C$5:$H$9260,6,FALSE))),2))</f>
        <v/>
      </c>
      <c r="Q484" s="8" t="str">
        <f t="shared" si="63"/>
        <v/>
      </c>
      <c r="R484" s="3" t="str">
        <f t="shared" si="64"/>
        <v/>
      </c>
      <c r="S484" s="14"/>
    </row>
    <row r="485" spans="1:19" ht="15.75">
      <c r="A485" s="3" t="str">
        <f t="shared" si="57"/>
        <v/>
      </c>
      <c r="B485" s="3" t="str">
        <f t="shared" ca="1" si="58"/>
        <v/>
      </c>
      <c r="C485" s="4" t="str">
        <f>IF(A485="","",IF((COUNTIF(A$18:A485,"Итог по дому")-$B$14)=0,"",INDEX([1]Лист1!$A$1:$AE$9260,[1]Лист1!B485,6)))</f>
        <v/>
      </c>
      <c r="D485" s="5" t="str">
        <f>IF(A485="","",INDEX([1]Лист1!$A$1:$AE$9260,B485,5))</f>
        <v/>
      </c>
      <c r="E485" s="3" t="str">
        <f>IF(A485="","",VLOOKUP($C485&amp;"лифтовое оборудование",[1]Лист1!$C$5:$H$9260,6,FALSE))</f>
        <v/>
      </c>
      <c r="F485" s="3" t="str">
        <f>IF(A485="","",VLOOKUP($C485&amp;"крыша",[1]Лист1!$C$5:$H$9260,6,FALSE))</f>
        <v/>
      </c>
      <c r="G485" s="3" t="str">
        <f>IF(A485="","",VLOOKUP($C485&amp;"фасад1",[1]Лист1!$C$5:$H$9260,6,FALSE))</f>
        <v/>
      </c>
      <c r="H485" s="3" t="str">
        <f>IF(A485="","",VLOOKUP($C485&amp;"подвал",[1]Лист1!$C$5:$H$9260,6,FALSE))</f>
        <v/>
      </c>
      <c r="I485" s="3" t="str">
        <f>IF(A485="","",VLOOKUP($C485&amp;"лифтовое оборудование1",[1]Лист1!$C$5:$H$9260,6,FALSE))</f>
        <v/>
      </c>
      <c r="J485" s="3" t="str">
        <f t="shared" si="59"/>
        <v/>
      </c>
      <c r="K485" s="6" t="str">
        <f>IF(C485="","",[1]Лист1!D486+[1]Лист1!D484)</f>
        <v/>
      </c>
      <c r="L485" s="7" t="str">
        <f>IF(C485="","",IF(ROUND(VLOOKUP($C485&amp;"система газоснабжения",[1]Лист1!$C$5:$H$9260,6,FALSE),2)&gt;K485,K485,ROUND(VLOOKUP($C485&amp;"система газоснабжения",[1]Лист1!$C$5:$H$9260,6,FALSE),2)))</f>
        <v/>
      </c>
      <c r="M485" s="7" t="str">
        <f t="shared" si="60"/>
        <v/>
      </c>
      <c r="N485" s="7" t="str">
        <f t="shared" si="61"/>
        <v/>
      </c>
      <c r="O485" s="7" t="str">
        <f t="shared" si="62"/>
        <v/>
      </c>
      <c r="P485" s="7" t="str">
        <f>IF(C485="","",ROUND(IF(K485=L485,0,IF(VLOOKUP($C485&amp;"система теплоснабжения",[1]Лист1!$C$5:$H$9260,6,FALSE)+L485&gt;K485,K485-L485,VLOOKUP($C485&amp;"система теплоснабжения",[1]Лист1!$C$5:$H$9260,6,FALSE))),2))</f>
        <v/>
      </c>
      <c r="Q485" s="8" t="str">
        <f t="shared" si="63"/>
        <v/>
      </c>
      <c r="R485" s="3" t="str">
        <f t="shared" si="64"/>
        <v/>
      </c>
      <c r="S485" s="14"/>
    </row>
    <row r="486" spans="1:19" ht="15.75">
      <c r="A486" s="3" t="str">
        <f t="shared" si="57"/>
        <v/>
      </c>
      <c r="B486" s="3" t="str">
        <f t="shared" ca="1" si="58"/>
        <v/>
      </c>
      <c r="C486" s="4" t="str">
        <f>IF(A486="","",IF((COUNTIF(A$18:A486,"Итог по дому")-$B$14)=0,"",INDEX([1]Лист1!$A$1:$AE$9260,[1]Лист1!B486,6)))</f>
        <v/>
      </c>
      <c r="D486" s="5" t="str">
        <f>IF(A486="","",INDEX([1]Лист1!$A$1:$AE$9260,B486,5))</f>
        <v/>
      </c>
      <c r="E486" s="3" t="str">
        <f>IF(A486="","",VLOOKUP($C486&amp;"лифтовое оборудование",[1]Лист1!$C$5:$H$9260,6,FALSE))</f>
        <v/>
      </c>
      <c r="F486" s="3" t="str">
        <f>IF(A486="","",VLOOKUP($C486&amp;"крыша",[1]Лист1!$C$5:$H$9260,6,FALSE))</f>
        <v/>
      </c>
      <c r="G486" s="3" t="str">
        <f>IF(A486="","",VLOOKUP($C486&amp;"фасад1",[1]Лист1!$C$5:$H$9260,6,FALSE))</f>
        <v/>
      </c>
      <c r="H486" s="3" t="str">
        <f>IF(A486="","",VLOOKUP($C486&amp;"подвал",[1]Лист1!$C$5:$H$9260,6,FALSE))</f>
        <v/>
      </c>
      <c r="I486" s="3" t="str">
        <f>IF(A486="","",VLOOKUP($C486&amp;"лифтовое оборудование1",[1]Лист1!$C$5:$H$9260,6,FALSE))</f>
        <v/>
      </c>
      <c r="J486" s="3" t="str">
        <f t="shared" si="59"/>
        <v/>
      </c>
      <c r="K486" s="6" t="str">
        <f>IF(C486="","",[1]Лист1!D487+[1]Лист1!D485)</f>
        <v/>
      </c>
      <c r="L486" s="7" t="str">
        <f>IF(C486="","",IF(ROUND(VLOOKUP($C486&amp;"система газоснабжения",[1]Лист1!$C$5:$H$9260,6,FALSE),2)&gt;K486,K486,ROUND(VLOOKUP($C486&amp;"система газоснабжения",[1]Лист1!$C$5:$H$9260,6,FALSE),2)))</f>
        <v/>
      </c>
      <c r="M486" s="7" t="str">
        <f t="shared" si="60"/>
        <v/>
      </c>
      <c r="N486" s="7" t="str">
        <f t="shared" si="61"/>
        <v/>
      </c>
      <c r="O486" s="7" t="str">
        <f t="shared" si="62"/>
        <v/>
      </c>
      <c r="P486" s="7" t="str">
        <f>IF(C486="","",ROUND(IF(K486=L486,0,IF(VLOOKUP($C486&amp;"система теплоснабжения",[1]Лист1!$C$5:$H$9260,6,FALSE)+L486&gt;K486,K486-L486,VLOOKUP($C486&amp;"система теплоснабжения",[1]Лист1!$C$5:$H$9260,6,FALSE))),2))</f>
        <v/>
      </c>
      <c r="Q486" s="8" t="str">
        <f t="shared" si="63"/>
        <v/>
      </c>
      <c r="R486" s="3" t="str">
        <f t="shared" si="64"/>
        <v/>
      </c>
      <c r="S486" s="14"/>
    </row>
    <row r="487" spans="1:19" ht="15.75">
      <c r="A487" s="3" t="str">
        <f t="shared" si="57"/>
        <v/>
      </c>
      <c r="B487" s="3" t="str">
        <f t="shared" ca="1" si="58"/>
        <v/>
      </c>
      <c r="C487" s="4" t="str">
        <f>IF(A487="","",IF((COUNTIF(A$18:A487,"Итог по дому")-$B$14)=0,"",INDEX([1]Лист1!$A$1:$AE$9260,[1]Лист1!B487,6)))</f>
        <v/>
      </c>
      <c r="D487" s="5" t="str">
        <f>IF(A487="","",INDEX([1]Лист1!$A$1:$AE$9260,B487,5))</f>
        <v/>
      </c>
      <c r="E487" s="3" t="str">
        <f>IF(A487="","",VLOOKUP($C487&amp;"лифтовое оборудование",[1]Лист1!$C$5:$H$9260,6,FALSE))</f>
        <v/>
      </c>
      <c r="F487" s="3" t="str">
        <f>IF(A487="","",VLOOKUP($C487&amp;"крыша",[1]Лист1!$C$5:$H$9260,6,FALSE))</f>
        <v/>
      </c>
      <c r="G487" s="3" t="str">
        <f>IF(A487="","",VLOOKUP($C487&amp;"фасад1",[1]Лист1!$C$5:$H$9260,6,FALSE))</f>
        <v/>
      </c>
      <c r="H487" s="3" t="str">
        <f>IF(A487="","",VLOOKUP($C487&amp;"подвал",[1]Лист1!$C$5:$H$9260,6,FALSE))</f>
        <v/>
      </c>
      <c r="I487" s="3" t="str">
        <f>IF(A487="","",VLOOKUP($C487&amp;"лифтовое оборудование1",[1]Лист1!$C$5:$H$9260,6,FALSE))</f>
        <v/>
      </c>
      <c r="J487" s="3" t="str">
        <f t="shared" si="59"/>
        <v/>
      </c>
      <c r="K487" s="6" t="str">
        <f>IF(C487="","",[1]Лист1!D488+[1]Лист1!D486)</f>
        <v/>
      </c>
      <c r="L487" s="7" t="str">
        <f>IF(C487="","",IF(ROUND(VLOOKUP($C487&amp;"система газоснабжения",[1]Лист1!$C$5:$H$9260,6,FALSE),2)&gt;K487,K487,ROUND(VLOOKUP($C487&amp;"система газоснабжения",[1]Лист1!$C$5:$H$9260,6,FALSE),2)))</f>
        <v/>
      </c>
      <c r="M487" s="7" t="str">
        <f t="shared" si="60"/>
        <v/>
      </c>
      <c r="N487" s="7" t="str">
        <f t="shared" si="61"/>
        <v/>
      </c>
      <c r="O487" s="7" t="str">
        <f t="shared" si="62"/>
        <v/>
      </c>
      <c r="P487" s="7" t="str">
        <f>IF(C487="","",ROUND(IF(K487=L487,0,IF(VLOOKUP($C487&amp;"система теплоснабжения",[1]Лист1!$C$5:$H$9260,6,FALSE)+L487&gt;K487,K487-L487,VLOOKUP($C487&amp;"система теплоснабжения",[1]Лист1!$C$5:$H$9260,6,FALSE))),2))</f>
        <v/>
      </c>
      <c r="Q487" s="8" t="str">
        <f t="shared" si="63"/>
        <v/>
      </c>
      <c r="R487" s="3" t="str">
        <f t="shared" si="64"/>
        <v/>
      </c>
      <c r="S487" s="14"/>
    </row>
    <row r="488" spans="1:19" ht="15.75">
      <c r="A488" s="3" t="str">
        <f t="shared" si="57"/>
        <v/>
      </c>
      <c r="B488" s="3" t="str">
        <f t="shared" ca="1" si="58"/>
        <v/>
      </c>
      <c r="C488" s="4" t="str">
        <f>IF(A488="","",IF((COUNTIF(A$18:A488,"Итог по дому")-$B$14)=0,"",INDEX([1]Лист1!$A$1:$AE$9260,[1]Лист1!B488,6)))</f>
        <v/>
      </c>
      <c r="D488" s="5" t="str">
        <f>IF(A488="","",INDEX([1]Лист1!$A$1:$AE$9260,B488,5))</f>
        <v/>
      </c>
      <c r="E488" s="3" t="str">
        <f>IF(A488="","",VLOOKUP($C488&amp;"лифтовое оборудование",[1]Лист1!$C$5:$H$9260,6,FALSE))</f>
        <v/>
      </c>
      <c r="F488" s="3" t="str">
        <f>IF(A488="","",VLOOKUP($C488&amp;"крыша",[1]Лист1!$C$5:$H$9260,6,FALSE))</f>
        <v/>
      </c>
      <c r="G488" s="3" t="str">
        <f>IF(A488="","",VLOOKUP($C488&amp;"фасад1",[1]Лист1!$C$5:$H$9260,6,FALSE))</f>
        <v/>
      </c>
      <c r="H488" s="3" t="str">
        <f>IF(A488="","",VLOOKUP($C488&amp;"подвал",[1]Лист1!$C$5:$H$9260,6,FALSE))</f>
        <v/>
      </c>
      <c r="I488" s="3" t="str">
        <f>IF(A488="","",VLOOKUP($C488&amp;"лифтовое оборудование1",[1]Лист1!$C$5:$H$9260,6,FALSE))</f>
        <v/>
      </c>
      <c r="J488" s="3" t="str">
        <f t="shared" si="59"/>
        <v/>
      </c>
      <c r="K488" s="6" t="str">
        <f>IF(C488="","",[1]Лист1!D489+[1]Лист1!D487)</f>
        <v/>
      </c>
      <c r="L488" s="7" t="str">
        <f>IF(C488="","",IF(ROUND(VLOOKUP($C488&amp;"система газоснабжения",[1]Лист1!$C$5:$H$9260,6,FALSE),2)&gt;K488,K488,ROUND(VLOOKUP($C488&amp;"система газоснабжения",[1]Лист1!$C$5:$H$9260,6,FALSE),2)))</f>
        <v/>
      </c>
      <c r="M488" s="7" t="str">
        <f t="shared" si="60"/>
        <v/>
      </c>
      <c r="N488" s="7" t="str">
        <f t="shared" si="61"/>
        <v/>
      </c>
      <c r="O488" s="7" t="str">
        <f t="shared" si="62"/>
        <v/>
      </c>
      <c r="P488" s="7" t="str">
        <f>IF(C488="","",ROUND(IF(K488=L488,0,IF(VLOOKUP($C488&amp;"система теплоснабжения",[1]Лист1!$C$5:$H$9260,6,FALSE)+L488&gt;K488,K488-L488,VLOOKUP($C488&amp;"система теплоснабжения",[1]Лист1!$C$5:$H$9260,6,FALSE))),2))</f>
        <v/>
      </c>
      <c r="Q488" s="8" t="str">
        <f t="shared" si="63"/>
        <v/>
      </c>
      <c r="R488" s="3" t="str">
        <f t="shared" si="64"/>
        <v/>
      </c>
      <c r="S488" s="14"/>
    </row>
    <row r="489" spans="1:19" ht="15.75">
      <c r="A489" s="3" t="str">
        <f t="shared" si="57"/>
        <v/>
      </c>
      <c r="B489" s="3" t="str">
        <f t="shared" ca="1" si="58"/>
        <v/>
      </c>
      <c r="C489" s="4" t="str">
        <f>IF(A489="","",IF((COUNTIF(A$18:A489,"Итог по дому")-$B$14)=0,"",INDEX([1]Лист1!$A$1:$AE$9260,[1]Лист1!B489,6)))</f>
        <v/>
      </c>
      <c r="D489" s="5" t="str">
        <f>IF(A489="","",INDEX([1]Лист1!$A$1:$AE$9260,B489,5))</f>
        <v/>
      </c>
      <c r="E489" s="3" t="str">
        <f>IF(A489="","",VLOOKUP($C489&amp;"лифтовое оборудование",[1]Лист1!$C$5:$H$9260,6,FALSE))</f>
        <v/>
      </c>
      <c r="F489" s="3" t="str">
        <f>IF(A489="","",VLOOKUP($C489&amp;"крыша",[1]Лист1!$C$5:$H$9260,6,FALSE))</f>
        <v/>
      </c>
      <c r="G489" s="3" t="str">
        <f>IF(A489="","",VLOOKUP($C489&amp;"фасад1",[1]Лист1!$C$5:$H$9260,6,FALSE))</f>
        <v/>
      </c>
      <c r="H489" s="3" t="str">
        <f>IF(A489="","",VLOOKUP($C489&amp;"подвал",[1]Лист1!$C$5:$H$9260,6,FALSE))</f>
        <v/>
      </c>
      <c r="I489" s="3" t="str">
        <f>IF(A489="","",VLOOKUP($C489&amp;"лифтовое оборудование1",[1]Лист1!$C$5:$H$9260,6,FALSE))</f>
        <v/>
      </c>
      <c r="J489" s="3" t="str">
        <f t="shared" si="59"/>
        <v/>
      </c>
      <c r="K489" s="6" t="str">
        <f>IF(C489="","",[1]Лист1!D490+[1]Лист1!D488)</f>
        <v/>
      </c>
      <c r="L489" s="7" t="str">
        <f>IF(C489="","",IF(ROUND(VLOOKUP($C489&amp;"система газоснабжения",[1]Лист1!$C$5:$H$9260,6,FALSE),2)&gt;K489,K489,ROUND(VLOOKUP($C489&amp;"система газоснабжения",[1]Лист1!$C$5:$H$9260,6,FALSE),2)))</f>
        <v/>
      </c>
      <c r="M489" s="7" t="str">
        <f t="shared" si="60"/>
        <v/>
      </c>
      <c r="N489" s="7" t="str">
        <f t="shared" si="61"/>
        <v/>
      </c>
      <c r="O489" s="7" t="str">
        <f t="shared" si="62"/>
        <v/>
      </c>
      <c r="P489" s="7" t="str">
        <f>IF(C489="","",ROUND(IF(K489=L489,0,IF(VLOOKUP($C489&amp;"система теплоснабжения",[1]Лист1!$C$5:$H$9260,6,FALSE)+L489&gt;K489,K489-L489,VLOOKUP($C489&amp;"система теплоснабжения",[1]Лист1!$C$5:$H$9260,6,FALSE))),2))</f>
        <v/>
      </c>
      <c r="Q489" s="8" t="str">
        <f t="shared" si="63"/>
        <v/>
      </c>
      <c r="R489" s="3" t="str">
        <f t="shared" si="64"/>
        <v/>
      </c>
      <c r="S489" s="14"/>
    </row>
    <row r="490" spans="1:19" ht="15.75">
      <c r="A490" s="3" t="str">
        <f t="shared" si="57"/>
        <v/>
      </c>
      <c r="B490" s="3" t="str">
        <f t="shared" ca="1" si="58"/>
        <v/>
      </c>
      <c r="C490" s="4" t="str">
        <f>IF(A490="","",IF((COUNTIF(A$18:A490,"Итог по дому")-$B$14)=0,"",INDEX([1]Лист1!$A$1:$AE$9260,[1]Лист1!B490,6)))</f>
        <v/>
      </c>
      <c r="D490" s="5" t="str">
        <f>IF(A490="","",INDEX([1]Лист1!$A$1:$AE$9260,B490,5))</f>
        <v/>
      </c>
      <c r="E490" s="3" t="str">
        <f>IF(A490="","",VLOOKUP($C490&amp;"лифтовое оборудование",[1]Лист1!$C$5:$H$9260,6,FALSE))</f>
        <v/>
      </c>
      <c r="F490" s="3" t="str">
        <f>IF(A490="","",VLOOKUP($C490&amp;"крыша",[1]Лист1!$C$5:$H$9260,6,FALSE))</f>
        <v/>
      </c>
      <c r="G490" s="3" t="str">
        <f>IF(A490="","",VLOOKUP($C490&amp;"фасад1",[1]Лист1!$C$5:$H$9260,6,FALSE))</f>
        <v/>
      </c>
      <c r="H490" s="3" t="str">
        <f>IF(A490="","",VLOOKUP($C490&amp;"подвал",[1]Лист1!$C$5:$H$9260,6,FALSE))</f>
        <v/>
      </c>
      <c r="I490" s="3" t="str">
        <f>IF(A490="","",VLOOKUP($C490&amp;"лифтовое оборудование1",[1]Лист1!$C$5:$H$9260,6,FALSE))</f>
        <v/>
      </c>
      <c r="J490" s="3" t="str">
        <f t="shared" si="59"/>
        <v/>
      </c>
      <c r="K490" s="6" t="str">
        <f>IF(C490="","",[1]Лист1!D491+[1]Лист1!D489)</f>
        <v/>
      </c>
      <c r="L490" s="7" t="str">
        <f>IF(C490="","",IF(ROUND(VLOOKUP($C490&amp;"система газоснабжения",[1]Лист1!$C$5:$H$9260,6,FALSE),2)&gt;K490,K490,ROUND(VLOOKUP($C490&amp;"система газоснабжения",[1]Лист1!$C$5:$H$9260,6,FALSE),2)))</f>
        <v/>
      </c>
      <c r="M490" s="7" t="str">
        <f t="shared" si="60"/>
        <v/>
      </c>
      <c r="N490" s="7" t="str">
        <f t="shared" si="61"/>
        <v/>
      </c>
      <c r="O490" s="7" t="str">
        <f t="shared" si="62"/>
        <v/>
      </c>
      <c r="P490" s="7" t="str">
        <f>IF(C490="","",ROUND(IF(K490=L490,0,IF(VLOOKUP($C490&amp;"система теплоснабжения",[1]Лист1!$C$5:$H$9260,6,FALSE)+L490&gt;K490,K490-L490,VLOOKUP($C490&amp;"система теплоснабжения",[1]Лист1!$C$5:$H$9260,6,FALSE))),2))</f>
        <v/>
      </c>
      <c r="Q490" s="8" t="str">
        <f t="shared" si="63"/>
        <v/>
      </c>
      <c r="R490" s="3" t="str">
        <f t="shared" si="64"/>
        <v/>
      </c>
      <c r="S490" s="14"/>
    </row>
    <row r="491" spans="1:19" ht="15.75">
      <c r="A491" s="3" t="str">
        <f t="shared" si="57"/>
        <v/>
      </c>
      <c r="B491" s="3" t="str">
        <f t="shared" ca="1" si="58"/>
        <v/>
      </c>
      <c r="C491" s="4" t="str">
        <f>IF(A491="","",IF((COUNTIF(A$18:A491,"Итог по дому")-$B$14)=0,"",INDEX([1]Лист1!$A$1:$AE$9260,[1]Лист1!B491,6)))</f>
        <v/>
      </c>
      <c r="D491" s="5" t="str">
        <f>IF(A491="","",INDEX([1]Лист1!$A$1:$AE$9260,B491,5))</f>
        <v/>
      </c>
      <c r="E491" s="3" t="str">
        <f>IF(A491="","",VLOOKUP($C491&amp;"лифтовое оборудование",[1]Лист1!$C$5:$H$9260,6,FALSE))</f>
        <v/>
      </c>
      <c r="F491" s="3" t="str">
        <f>IF(A491="","",VLOOKUP($C491&amp;"крыша",[1]Лист1!$C$5:$H$9260,6,FALSE))</f>
        <v/>
      </c>
      <c r="G491" s="3" t="str">
        <f>IF(A491="","",VLOOKUP($C491&amp;"фасад1",[1]Лист1!$C$5:$H$9260,6,FALSE))</f>
        <v/>
      </c>
      <c r="H491" s="3" t="str">
        <f>IF(A491="","",VLOOKUP($C491&amp;"подвал",[1]Лист1!$C$5:$H$9260,6,FALSE))</f>
        <v/>
      </c>
      <c r="I491" s="3" t="str">
        <f>IF(A491="","",VLOOKUP($C491&amp;"лифтовое оборудование1",[1]Лист1!$C$5:$H$9260,6,FALSE))</f>
        <v/>
      </c>
      <c r="J491" s="3" t="str">
        <f t="shared" si="59"/>
        <v/>
      </c>
      <c r="K491" s="6" t="str">
        <f>IF(C491="","",[1]Лист1!D492+[1]Лист1!D490)</f>
        <v/>
      </c>
      <c r="L491" s="7" t="str">
        <f>IF(C491="","",IF(ROUND(VLOOKUP($C491&amp;"система газоснабжения",[1]Лист1!$C$5:$H$9260,6,FALSE),2)&gt;K491,K491,ROUND(VLOOKUP($C491&amp;"система газоснабжения",[1]Лист1!$C$5:$H$9260,6,FALSE),2)))</f>
        <v/>
      </c>
      <c r="M491" s="7" t="str">
        <f t="shared" si="60"/>
        <v/>
      </c>
      <c r="N491" s="7" t="str">
        <f t="shared" si="61"/>
        <v/>
      </c>
      <c r="O491" s="7" t="str">
        <f t="shared" si="62"/>
        <v/>
      </c>
      <c r="P491" s="7" t="str">
        <f>IF(C491="","",ROUND(IF(K491=L491,0,IF(VLOOKUP($C491&amp;"система теплоснабжения",[1]Лист1!$C$5:$H$9260,6,FALSE)+L491&gt;K491,K491-L491,VLOOKUP($C491&amp;"система теплоснабжения",[1]Лист1!$C$5:$H$9260,6,FALSE))),2))</f>
        <v/>
      </c>
      <c r="Q491" s="8" t="str">
        <f t="shared" si="63"/>
        <v/>
      </c>
      <c r="R491" s="3" t="str">
        <f t="shared" si="64"/>
        <v/>
      </c>
      <c r="S491" s="14"/>
    </row>
    <row r="492" spans="1:19" ht="15.75">
      <c r="A492" s="3" t="str">
        <f t="shared" si="57"/>
        <v/>
      </c>
      <c r="B492" s="3" t="str">
        <f t="shared" ca="1" si="58"/>
        <v/>
      </c>
      <c r="C492" s="4" t="str">
        <f>IF(A492="","",IF((COUNTIF(A$18:A492,"Итог по дому")-$B$14)=0,"",INDEX([1]Лист1!$A$1:$AE$9260,[1]Лист1!B492,6)))</f>
        <v/>
      </c>
      <c r="D492" s="5" t="str">
        <f>IF(A492="","",INDEX([1]Лист1!$A$1:$AE$9260,B492,5))</f>
        <v/>
      </c>
      <c r="E492" s="3" t="str">
        <f>IF(A492="","",VLOOKUP($C492&amp;"лифтовое оборудование",[1]Лист1!$C$5:$H$9260,6,FALSE))</f>
        <v/>
      </c>
      <c r="F492" s="3" t="str">
        <f>IF(A492="","",VLOOKUP($C492&amp;"крыша",[1]Лист1!$C$5:$H$9260,6,FALSE))</f>
        <v/>
      </c>
      <c r="G492" s="3" t="str">
        <f>IF(A492="","",VLOOKUP($C492&amp;"фасад1",[1]Лист1!$C$5:$H$9260,6,FALSE))</f>
        <v/>
      </c>
      <c r="H492" s="3" t="str">
        <f>IF(A492="","",VLOOKUP($C492&amp;"подвал",[1]Лист1!$C$5:$H$9260,6,FALSE))</f>
        <v/>
      </c>
      <c r="I492" s="3" t="str">
        <f>IF(A492="","",VLOOKUP($C492&amp;"лифтовое оборудование1",[1]Лист1!$C$5:$H$9260,6,FALSE))</f>
        <v/>
      </c>
      <c r="J492" s="3" t="str">
        <f t="shared" si="59"/>
        <v/>
      </c>
      <c r="K492" s="6" t="str">
        <f>IF(C492="","",[1]Лист1!D493+[1]Лист1!D491)</f>
        <v/>
      </c>
      <c r="L492" s="7" t="str">
        <f>IF(C492="","",IF(ROUND(VLOOKUP($C492&amp;"система газоснабжения",[1]Лист1!$C$5:$H$9260,6,FALSE),2)&gt;K492,K492,ROUND(VLOOKUP($C492&amp;"система газоснабжения",[1]Лист1!$C$5:$H$9260,6,FALSE),2)))</f>
        <v/>
      </c>
      <c r="M492" s="7" t="str">
        <f t="shared" si="60"/>
        <v/>
      </c>
      <c r="N492" s="7" t="str">
        <f t="shared" si="61"/>
        <v/>
      </c>
      <c r="O492" s="7" t="str">
        <f t="shared" si="62"/>
        <v/>
      </c>
      <c r="P492" s="7" t="str">
        <f>IF(C492="","",ROUND(IF(K492=L492,0,IF(VLOOKUP($C492&amp;"система теплоснабжения",[1]Лист1!$C$5:$H$9260,6,FALSE)+L492&gt;K492,K492-L492,VLOOKUP($C492&amp;"система теплоснабжения",[1]Лист1!$C$5:$H$9260,6,FALSE))),2))</f>
        <v/>
      </c>
      <c r="Q492" s="8" t="str">
        <f t="shared" si="63"/>
        <v/>
      </c>
      <c r="R492" s="3" t="str">
        <f t="shared" si="64"/>
        <v/>
      </c>
      <c r="S492" s="14"/>
    </row>
    <row r="493" spans="1:19" ht="15.75">
      <c r="A493" s="3" t="str">
        <f t="shared" si="57"/>
        <v/>
      </c>
      <c r="B493" s="3" t="str">
        <f t="shared" ca="1" si="58"/>
        <v/>
      </c>
      <c r="C493" s="4" t="str">
        <f>IF(A493="","",IF((COUNTIF(A$18:A493,"Итог по дому")-$B$14)=0,"",INDEX([1]Лист1!$A$1:$AE$9260,[1]Лист1!B493,6)))</f>
        <v/>
      </c>
      <c r="D493" s="5" t="str">
        <f>IF(A493="","",INDEX([1]Лист1!$A$1:$AE$9260,B493,5))</f>
        <v/>
      </c>
      <c r="E493" s="3" t="str">
        <f>IF(A493="","",VLOOKUP($C493&amp;"лифтовое оборудование",[1]Лист1!$C$5:$H$9260,6,FALSE))</f>
        <v/>
      </c>
      <c r="F493" s="3" t="str">
        <f>IF(A493="","",VLOOKUP($C493&amp;"крыша",[1]Лист1!$C$5:$H$9260,6,FALSE))</f>
        <v/>
      </c>
      <c r="G493" s="3" t="str">
        <f>IF(A493="","",VLOOKUP($C493&amp;"фасад1",[1]Лист1!$C$5:$H$9260,6,FALSE))</f>
        <v/>
      </c>
      <c r="H493" s="3" t="str">
        <f>IF(A493="","",VLOOKUP($C493&amp;"подвал",[1]Лист1!$C$5:$H$9260,6,FALSE))</f>
        <v/>
      </c>
      <c r="I493" s="3" t="str">
        <f>IF(A493="","",VLOOKUP($C493&amp;"лифтовое оборудование1",[1]Лист1!$C$5:$H$9260,6,FALSE))</f>
        <v/>
      </c>
      <c r="J493" s="3" t="str">
        <f t="shared" si="59"/>
        <v/>
      </c>
      <c r="K493" s="6" t="str">
        <f>IF(C493="","",[1]Лист1!D494+[1]Лист1!D492)</f>
        <v/>
      </c>
      <c r="L493" s="7" t="str">
        <f>IF(C493="","",IF(ROUND(VLOOKUP($C493&amp;"система газоснабжения",[1]Лист1!$C$5:$H$9260,6,FALSE),2)&gt;K493,K493,ROUND(VLOOKUP($C493&amp;"система газоснабжения",[1]Лист1!$C$5:$H$9260,6,FALSE),2)))</f>
        <v/>
      </c>
      <c r="M493" s="7" t="str">
        <f t="shared" si="60"/>
        <v/>
      </c>
      <c r="N493" s="7" t="str">
        <f t="shared" si="61"/>
        <v/>
      </c>
      <c r="O493" s="7" t="str">
        <f t="shared" si="62"/>
        <v/>
      </c>
      <c r="P493" s="7" t="str">
        <f>IF(C493="","",ROUND(IF(K493=L493,0,IF(VLOOKUP($C493&amp;"система теплоснабжения",[1]Лист1!$C$5:$H$9260,6,FALSE)+L493&gt;K493,K493-L493,VLOOKUP($C493&amp;"система теплоснабжения",[1]Лист1!$C$5:$H$9260,6,FALSE))),2))</f>
        <v/>
      </c>
      <c r="Q493" s="8" t="str">
        <f t="shared" si="63"/>
        <v/>
      </c>
      <c r="R493" s="3" t="str">
        <f t="shared" si="64"/>
        <v/>
      </c>
      <c r="S493" s="14"/>
    </row>
    <row r="494" spans="1:19" ht="15.75">
      <c r="A494" s="3" t="str">
        <f t="shared" si="57"/>
        <v/>
      </c>
      <c r="B494" s="3" t="str">
        <f t="shared" ca="1" si="58"/>
        <v/>
      </c>
      <c r="C494" s="4" t="str">
        <f>IF(A494="","",IF((COUNTIF(A$18:A494,"Итог по дому")-$B$14)=0,"",INDEX([1]Лист1!$A$1:$AE$9260,[1]Лист1!B494,6)))</f>
        <v/>
      </c>
      <c r="D494" s="5" t="str">
        <f>IF(A494="","",INDEX([1]Лист1!$A$1:$AE$9260,B494,5))</f>
        <v/>
      </c>
      <c r="E494" s="3" t="str">
        <f>IF(A494="","",VLOOKUP($C494&amp;"лифтовое оборудование",[1]Лист1!$C$5:$H$9260,6,FALSE))</f>
        <v/>
      </c>
      <c r="F494" s="3" t="str">
        <f>IF(A494="","",VLOOKUP($C494&amp;"крыша",[1]Лист1!$C$5:$H$9260,6,FALSE))</f>
        <v/>
      </c>
      <c r="G494" s="3" t="str">
        <f>IF(A494="","",VLOOKUP($C494&amp;"фасад1",[1]Лист1!$C$5:$H$9260,6,FALSE))</f>
        <v/>
      </c>
      <c r="H494" s="3" t="str">
        <f>IF(A494="","",VLOOKUP($C494&amp;"подвал",[1]Лист1!$C$5:$H$9260,6,FALSE))</f>
        <v/>
      </c>
      <c r="I494" s="3" t="str">
        <f>IF(A494="","",VLOOKUP($C494&amp;"лифтовое оборудование1",[1]Лист1!$C$5:$H$9260,6,FALSE))</f>
        <v/>
      </c>
      <c r="J494" s="3" t="str">
        <f t="shared" si="59"/>
        <v/>
      </c>
      <c r="K494" s="6" t="str">
        <f>IF(C494="","",[1]Лист1!D495+[1]Лист1!D493)</f>
        <v/>
      </c>
      <c r="L494" s="7" t="str">
        <f>IF(C494="","",IF(ROUND(VLOOKUP($C494&amp;"система газоснабжения",[1]Лист1!$C$5:$H$9260,6,FALSE),2)&gt;K494,K494,ROUND(VLOOKUP($C494&amp;"система газоснабжения",[1]Лист1!$C$5:$H$9260,6,FALSE),2)))</f>
        <v/>
      </c>
      <c r="M494" s="7" t="str">
        <f t="shared" si="60"/>
        <v/>
      </c>
      <c r="N494" s="7" t="str">
        <f t="shared" si="61"/>
        <v/>
      </c>
      <c r="O494" s="7" t="str">
        <f t="shared" si="62"/>
        <v/>
      </c>
      <c r="P494" s="7" t="str">
        <f>IF(C494="","",ROUND(IF(K494=L494,0,IF(VLOOKUP($C494&amp;"система теплоснабжения",[1]Лист1!$C$5:$H$9260,6,FALSE)+L494&gt;K494,K494-L494,VLOOKUP($C494&amp;"система теплоснабжения",[1]Лист1!$C$5:$H$9260,6,FALSE))),2))</f>
        <v/>
      </c>
      <c r="Q494" s="8" t="str">
        <f t="shared" si="63"/>
        <v/>
      </c>
      <c r="R494" s="3" t="str">
        <f t="shared" si="64"/>
        <v/>
      </c>
      <c r="S494" s="14"/>
    </row>
    <row r="495" spans="1:19" ht="15.75">
      <c r="A495" s="3" t="str">
        <f t="shared" si="57"/>
        <v/>
      </c>
      <c r="B495" s="3" t="str">
        <f t="shared" ca="1" si="58"/>
        <v/>
      </c>
      <c r="C495" s="4" t="str">
        <f>IF(A495="","",IF((COUNTIF(A$18:A495,"Итог по дому")-$B$14)=0,"",INDEX([1]Лист1!$A$1:$AE$9260,[1]Лист1!B495,6)))</f>
        <v/>
      </c>
      <c r="D495" s="5" t="str">
        <f>IF(A495="","",INDEX([1]Лист1!$A$1:$AE$9260,B495,5))</f>
        <v/>
      </c>
      <c r="E495" s="3" t="str">
        <f>IF(A495="","",VLOOKUP($C495&amp;"лифтовое оборудование",[1]Лист1!$C$5:$H$9260,6,FALSE))</f>
        <v/>
      </c>
      <c r="F495" s="3" t="str">
        <f>IF(A495="","",VLOOKUP($C495&amp;"крыша",[1]Лист1!$C$5:$H$9260,6,FALSE))</f>
        <v/>
      </c>
      <c r="G495" s="3" t="str">
        <f>IF(A495="","",VLOOKUP($C495&amp;"фасад1",[1]Лист1!$C$5:$H$9260,6,FALSE))</f>
        <v/>
      </c>
      <c r="H495" s="3" t="str">
        <f>IF(A495="","",VLOOKUP($C495&amp;"подвал",[1]Лист1!$C$5:$H$9260,6,FALSE))</f>
        <v/>
      </c>
      <c r="I495" s="3" t="str">
        <f>IF(A495="","",VLOOKUP($C495&amp;"лифтовое оборудование1",[1]Лист1!$C$5:$H$9260,6,FALSE))</f>
        <v/>
      </c>
      <c r="J495" s="3" t="str">
        <f t="shared" si="59"/>
        <v/>
      </c>
      <c r="K495" s="6" t="str">
        <f>IF(C495="","",[1]Лист1!D496+[1]Лист1!D494)</f>
        <v/>
      </c>
      <c r="L495" s="7" t="str">
        <f>IF(C495="","",IF(ROUND(VLOOKUP($C495&amp;"система газоснабжения",[1]Лист1!$C$5:$H$9260,6,FALSE),2)&gt;K495,K495,ROUND(VLOOKUP($C495&amp;"система газоснабжения",[1]Лист1!$C$5:$H$9260,6,FALSE),2)))</f>
        <v/>
      </c>
      <c r="M495" s="7" t="str">
        <f t="shared" si="60"/>
        <v/>
      </c>
      <c r="N495" s="7" t="str">
        <f t="shared" si="61"/>
        <v/>
      </c>
      <c r="O495" s="7" t="str">
        <f t="shared" si="62"/>
        <v/>
      </c>
      <c r="P495" s="7" t="str">
        <f>IF(C495="","",ROUND(IF(K495=L495,0,IF(VLOOKUP($C495&amp;"система теплоснабжения",[1]Лист1!$C$5:$H$9260,6,FALSE)+L495&gt;K495,K495-L495,VLOOKUP($C495&amp;"система теплоснабжения",[1]Лист1!$C$5:$H$9260,6,FALSE))),2))</f>
        <v/>
      </c>
      <c r="Q495" s="8" t="str">
        <f t="shared" si="63"/>
        <v/>
      </c>
      <c r="R495" s="3" t="str">
        <f t="shared" si="64"/>
        <v/>
      </c>
      <c r="S495" s="14"/>
    </row>
    <row r="496" spans="1:19" ht="15.75">
      <c r="A496" s="3" t="str">
        <f t="shared" si="57"/>
        <v/>
      </c>
      <c r="B496" s="3" t="str">
        <f t="shared" ca="1" si="58"/>
        <v/>
      </c>
      <c r="C496" s="4" t="str">
        <f>IF(A496="","",IF((COUNTIF(A$18:A496,"Итог по дому")-$B$14)=0,"",INDEX([1]Лист1!$A$1:$AE$9260,[1]Лист1!B496,6)))</f>
        <v/>
      </c>
      <c r="D496" s="5" t="str">
        <f>IF(A496="","",INDEX([1]Лист1!$A$1:$AE$9260,B496,5))</f>
        <v/>
      </c>
      <c r="E496" s="3" t="str">
        <f>IF(A496="","",VLOOKUP($C496&amp;"лифтовое оборудование",[1]Лист1!$C$5:$H$9260,6,FALSE))</f>
        <v/>
      </c>
      <c r="F496" s="3" t="str">
        <f>IF(A496="","",VLOOKUP($C496&amp;"крыша",[1]Лист1!$C$5:$H$9260,6,FALSE))</f>
        <v/>
      </c>
      <c r="G496" s="3" t="str">
        <f>IF(A496="","",VLOOKUP($C496&amp;"фасад1",[1]Лист1!$C$5:$H$9260,6,FALSE))</f>
        <v/>
      </c>
      <c r="H496" s="3" t="str">
        <f>IF(A496="","",VLOOKUP($C496&amp;"подвал",[1]Лист1!$C$5:$H$9260,6,FALSE))</f>
        <v/>
      </c>
      <c r="I496" s="3" t="str">
        <f>IF(A496="","",VLOOKUP($C496&amp;"лифтовое оборудование1",[1]Лист1!$C$5:$H$9260,6,FALSE))</f>
        <v/>
      </c>
      <c r="J496" s="3" t="str">
        <f t="shared" si="59"/>
        <v/>
      </c>
      <c r="K496" s="6" t="str">
        <f>IF(C496="","",[1]Лист1!D497+[1]Лист1!D495)</f>
        <v/>
      </c>
      <c r="L496" s="7" t="str">
        <f>IF(C496="","",IF(ROUND(VLOOKUP($C496&amp;"система газоснабжения",[1]Лист1!$C$5:$H$9260,6,FALSE),2)&gt;K496,K496,ROUND(VLOOKUP($C496&amp;"система газоснабжения",[1]Лист1!$C$5:$H$9260,6,FALSE),2)))</f>
        <v/>
      </c>
      <c r="M496" s="7" t="str">
        <f t="shared" si="60"/>
        <v/>
      </c>
      <c r="N496" s="7" t="str">
        <f t="shared" si="61"/>
        <v/>
      </c>
      <c r="O496" s="7" t="str">
        <f t="shared" si="62"/>
        <v/>
      </c>
      <c r="P496" s="7" t="str">
        <f>IF(C496="","",ROUND(IF(K496=L496,0,IF(VLOOKUP($C496&amp;"система теплоснабжения",[1]Лист1!$C$5:$H$9260,6,FALSE)+L496&gt;K496,K496-L496,VLOOKUP($C496&amp;"система теплоснабжения",[1]Лист1!$C$5:$H$9260,6,FALSE))),2))</f>
        <v/>
      </c>
      <c r="Q496" s="8" t="str">
        <f t="shared" si="63"/>
        <v/>
      </c>
      <c r="R496" s="3" t="str">
        <f t="shared" si="64"/>
        <v/>
      </c>
      <c r="S496" s="14"/>
    </row>
    <row r="497" spans="1:19" ht="15.75">
      <c r="A497" s="3" t="str">
        <f t="shared" si="57"/>
        <v/>
      </c>
      <c r="B497" s="3" t="str">
        <f t="shared" ca="1" si="58"/>
        <v/>
      </c>
      <c r="C497" s="4" t="str">
        <f>IF(A497="","",IF((COUNTIF(A$18:A497,"Итог по дому")-$B$14)=0,"",INDEX([1]Лист1!$A$1:$AE$9260,[1]Лист1!B497,6)))</f>
        <v/>
      </c>
      <c r="D497" s="5" t="str">
        <f>IF(A497="","",INDEX([1]Лист1!$A$1:$AE$9260,B497,5))</f>
        <v/>
      </c>
      <c r="E497" s="3" t="str">
        <f>IF(A497="","",VLOOKUP($C497&amp;"лифтовое оборудование",[1]Лист1!$C$5:$H$9260,6,FALSE))</f>
        <v/>
      </c>
      <c r="F497" s="3" t="str">
        <f>IF(A497="","",VLOOKUP($C497&amp;"крыша",[1]Лист1!$C$5:$H$9260,6,FALSE))</f>
        <v/>
      </c>
      <c r="G497" s="3" t="str">
        <f>IF(A497="","",VLOOKUP($C497&amp;"фасад1",[1]Лист1!$C$5:$H$9260,6,FALSE))</f>
        <v/>
      </c>
      <c r="H497" s="3" t="str">
        <f>IF(A497="","",VLOOKUP($C497&amp;"подвал",[1]Лист1!$C$5:$H$9260,6,FALSE))</f>
        <v/>
      </c>
      <c r="I497" s="3" t="str">
        <f>IF(A497="","",VLOOKUP($C497&amp;"лифтовое оборудование1",[1]Лист1!$C$5:$H$9260,6,FALSE))</f>
        <v/>
      </c>
      <c r="J497" s="3" t="str">
        <f t="shared" si="59"/>
        <v/>
      </c>
      <c r="K497" s="6" t="str">
        <f>IF(C497="","",[1]Лист1!D498+[1]Лист1!D496)</f>
        <v/>
      </c>
      <c r="L497" s="7" t="str">
        <f>IF(C497="","",IF(ROUND(VLOOKUP($C497&amp;"система газоснабжения",[1]Лист1!$C$5:$H$9260,6,FALSE),2)&gt;K497,K497,ROUND(VLOOKUP($C497&amp;"система газоснабжения",[1]Лист1!$C$5:$H$9260,6,FALSE),2)))</f>
        <v/>
      </c>
      <c r="M497" s="7" t="str">
        <f t="shared" si="60"/>
        <v/>
      </c>
      <c r="N497" s="7" t="str">
        <f t="shared" si="61"/>
        <v/>
      </c>
      <c r="O497" s="7" t="str">
        <f t="shared" si="62"/>
        <v/>
      </c>
      <c r="P497" s="7" t="str">
        <f>IF(C497="","",ROUND(IF(K497=L497,0,IF(VLOOKUP($C497&amp;"система теплоснабжения",[1]Лист1!$C$5:$H$9260,6,FALSE)+L497&gt;K497,K497-L497,VLOOKUP($C497&amp;"система теплоснабжения",[1]Лист1!$C$5:$H$9260,6,FALSE))),2))</f>
        <v/>
      </c>
      <c r="Q497" s="8" t="str">
        <f t="shared" si="63"/>
        <v/>
      </c>
      <c r="R497" s="3" t="str">
        <f t="shared" si="64"/>
        <v/>
      </c>
      <c r="S497" s="14"/>
    </row>
    <row r="498" spans="1:19" ht="15.75">
      <c r="A498" s="3" t="str">
        <f t="shared" si="57"/>
        <v/>
      </c>
      <c r="B498" s="3" t="str">
        <f t="shared" ca="1" si="58"/>
        <v/>
      </c>
      <c r="C498" s="4" t="str">
        <f>IF(A498="","",IF((COUNTIF(A$18:A498,"Итог по дому")-$B$14)=0,"",INDEX([1]Лист1!$A$1:$AE$9260,[1]Лист1!B498,6)))</f>
        <v/>
      </c>
      <c r="D498" s="5" t="str">
        <f>IF(A498="","",INDEX([1]Лист1!$A$1:$AE$9260,B498,5))</f>
        <v/>
      </c>
      <c r="E498" s="3" t="str">
        <f>IF(A498="","",VLOOKUP($C498&amp;"лифтовое оборудование",[1]Лист1!$C$5:$H$9260,6,FALSE))</f>
        <v/>
      </c>
      <c r="F498" s="3" t="str">
        <f>IF(A498="","",VLOOKUP($C498&amp;"крыша",[1]Лист1!$C$5:$H$9260,6,FALSE))</f>
        <v/>
      </c>
      <c r="G498" s="3" t="str">
        <f>IF(A498="","",VLOOKUP($C498&amp;"фасад1",[1]Лист1!$C$5:$H$9260,6,FALSE))</f>
        <v/>
      </c>
      <c r="H498" s="3" t="str">
        <f>IF(A498="","",VLOOKUP($C498&amp;"подвал",[1]Лист1!$C$5:$H$9260,6,FALSE))</f>
        <v/>
      </c>
      <c r="I498" s="3" t="str">
        <f>IF(A498="","",VLOOKUP($C498&amp;"лифтовое оборудование1",[1]Лист1!$C$5:$H$9260,6,FALSE))</f>
        <v/>
      </c>
      <c r="J498" s="3" t="str">
        <f t="shared" si="59"/>
        <v/>
      </c>
      <c r="K498" s="6" t="str">
        <f>IF(C498="","",[1]Лист1!D499+[1]Лист1!D497)</f>
        <v/>
      </c>
      <c r="L498" s="7" t="str">
        <f>IF(C498="","",IF(ROUND(VLOOKUP($C498&amp;"система газоснабжения",[1]Лист1!$C$5:$H$9260,6,FALSE),2)&gt;K498,K498,ROUND(VLOOKUP($C498&amp;"система газоснабжения",[1]Лист1!$C$5:$H$9260,6,FALSE),2)))</f>
        <v/>
      </c>
      <c r="M498" s="7" t="str">
        <f t="shared" si="60"/>
        <v/>
      </c>
      <c r="N498" s="7" t="str">
        <f t="shared" si="61"/>
        <v/>
      </c>
      <c r="O498" s="7" t="str">
        <f t="shared" si="62"/>
        <v/>
      </c>
      <c r="P498" s="7" t="str">
        <f>IF(C498="","",ROUND(IF(K498=L498,0,IF(VLOOKUP($C498&amp;"система теплоснабжения",[1]Лист1!$C$5:$H$9260,6,FALSE)+L498&gt;K498,K498-L498,VLOOKUP($C498&amp;"система теплоснабжения",[1]Лист1!$C$5:$H$9260,6,FALSE))),2))</f>
        <v/>
      </c>
      <c r="Q498" s="8" t="str">
        <f t="shared" si="63"/>
        <v/>
      </c>
      <c r="R498" s="3" t="str">
        <f t="shared" si="64"/>
        <v/>
      </c>
      <c r="S498" s="14"/>
    </row>
    <row r="499" spans="1:19" ht="15.75">
      <c r="A499" s="3" t="str">
        <f t="shared" si="57"/>
        <v/>
      </c>
      <c r="B499" s="3" t="str">
        <f t="shared" ca="1" si="58"/>
        <v/>
      </c>
      <c r="C499" s="4" t="str">
        <f>IF(A499="","",IF((COUNTIF(A$18:A499,"Итог по дому")-$B$14)=0,"",INDEX([1]Лист1!$A$1:$AE$9260,[1]Лист1!B499,6)))</f>
        <v/>
      </c>
      <c r="D499" s="5" t="str">
        <f>IF(A499="","",INDEX([1]Лист1!$A$1:$AE$9260,B499,5))</f>
        <v/>
      </c>
      <c r="E499" s="3" t="str">
        <f>IF(A499="","",VLOOKUP($C499&amp;"лифтовое оборудование",[1]Лист1!$C$5:$H$9260,6,FALSE))</f>
        <v/>
      </c>
      <c r="F499" s="3" t="str">
        <f>IF(A499="","",VLOOKUP($C499&amp;"крыша",[1]Лист1!$C$5:$H$9260,6,FALSE))</f>
        <v/>
      </c>
      <c r="G499" s="3" t="str">
        <f>IF(A499="","",VLOOKUP($C499&amp;"фасад1",[1]Лист1!$C$5:$H$9260,6,FALSE))</f>
        <v/>
      </c>
      <c r="H499" s="3" t="str">
        <f>IF(A499="","",VLOOKUP($C499&amp;"подвал",[1]Лист1!$C$5:$H$9260,6,FALSE))</f>
        <v/>
      </c>
      <c r="I499" s="3" t="str">
        <f>IF(A499="","",VLOOKUP($C499&amp;"лифтовое оборудование1",[1]Лист1!$C$5:$H$9260,6,FALSE))</f>
        <v/>
      </c>
      <c r="J499" s="3" t="str">
        <f t="shared" si="59"/>
        <v/>
      </c>
      <c r="K499" s="6" t="str">
        <f>IF(C499="","",[1]Лист1!D500+[1]Лист1!D498)</f>
        <v/>
      </c>
      <c r="L499" s="7" t="str">
        <f>IF(C499="","",IF(ROUND(VLOOKUP($C499&amp;"система газоснабжения",[1]Лист1!$C$5:$H$9260,6,FALSE),2)&gt;K499,K499,ROUND(VLOOKUP($C499&amp;"система газоснабжения",[1]Лист1!$C$5:$H$9260,6,FALSE),2)))</f>
        <v/>
      </c>
      <c r="M499" s="7" t="str">
        <f t="shared" si="60"/>
        <v/>
      </c>
      <c r="N499" s="7" t="str">
        <f t="shared" si="61"/>
        <v/>
      </c>
      <c r="O499" s="7" t="str">
        <f t="shared" si="62"/>
        <v/>
      </c>
      <c r="P499" s="7" t="str">
        <f>IF(C499="","",ROUND(IF(K499=L499,0,IF(VLOOKUP($C499&amp;"система теплоснабжения",[1]Лист1!$C$5:$H$9260,6,FALSE)+L499&gt;K499,K499-L499,VLOOKUP($C499&amp;"система теплоснабжения",[1]Лист1!$C$5:$H$9260,6,FALSE))),2))</f>
        <v/>
      </c>
      <c r="Q499" s="8" t="str">
        <f t="shared" si="63"/>
        <v/>
      </c>
      <c r="R499" s="3" t="str">
        <f t="shared" si="64"/>
        <v/>
      </c>
      <c r="S499" s="14"/>
    </row>
    <row r="500" spans="1:19" ht="15.75">
      <c r="A500" s="3" t="str">
        <f t="shared" si="57"/>
        <v/>
      </c>
      <c r="B500" s="3" t="str">
        <f t="shared" ca="1" si="58"/>
        <v/>
      </c>
      <c r="C500" s="4" t="str">
        <f>IF(A500="","",IF((COUNTIF(A$18:A500,"Итог по дому")-$B$14)=0,"",INDEX([1]Лист1!$A$1:$AE$9260,[1]Лист1!B500,6)))</f>
        <v/>
      </c>
      <c r="D500" s="5" t="str">
        <f>IF(A500="","",INDEX([1]Лист1!$A$1:$AE$9260,B500,5))</f>
        <v/>
      </c>
      <c r="E500" s="3" t="str">
        <f>IF(A500="","",VLOOKUP($C500&amp;"лифтовое оборудование",[1]Лист1!$C$5:$H$9260,6,FALSE))</f>
        <v/>
      </c>
      <c r="F500" s="3" t="str">
        <f>IF(A500="","",VLOOKUP($C500&amp;"крыша",[1]Лист1!$C$5:$H$9260,6,FALSE))</f>
        <v/>
      </c>
      <c r="G500" s="3" t="str">
        <f>IF(A500="","",VLOOKUP($C500&amp;"фасад1",[1]Лист1!$C$5:$H$9260,6,FALSE))</f>
        <v/>
      </c>
      <c r="H500" s="3" t="str">
        <f>IF(A500="","",VLOOKUP($C500&amp;"подвал",[1]Лист1!$C$5:$H$9260,6,FALSE))</f>
        <v/>
      </c>
      <c r="I500" s="3" t="str">
        <f>IF(A500="","",VLOOKUP($C500&amp;"лифтовое оборудование1",[1]Лист1!$C$5:$H$9260,6,FALSE))</f>
        <v/>
      </c>
      <c r="J500" s="3" t="str">
        <f t="shared" si="59"/>
        <v/>
      </c>
      <c r="K500" s="6" t="str">
        <f>IF(C500="","",[1]Лист1!D501+[1]Лист1!D499)</f>
        <v/>
      </c>
      <c r="L500" s="7" t="str">
        <f>IF(C500="","",IF(ROUND(VLOOKUP($C500&amp;"система газоснабжения",[1]Лист1!$C$5:$H$9260,6,FALSE),2)&gt;K500,K500,ROUND(VLOOKUP($C500&amp;"система газоснабжения",[1]Лист1!$C$5:$H$9260,6,FALSE),2)))</f>
        <v/>
      </c>
      <c r="M500" s="7" t="str">
        <f t="shared" si="60"/>
        <v/>
      </c>
      <c r="N500" s="7" t="str">
        <f t="shared" si="61"/>
        <v/>
      </c>
      <c r="O500" s="7" t="str">
        <f t="shared" si="62"/>
        <v/>
      </c>
      <c r="P500" s="7" t="str">
        <f>IF(C500="","",ROUND(IF(K500=L500,0,IF(VLOOKUP($C500&amp;"система теплоснабжения",[1]Лист1!$C$5:$H$9260,6,FALSE)+L500&gt;K500,K500-L500,VLOOKUP($C500&amp;"система теплоснабжения",[1]Лист1!$C$5:$H$9260,6,FALSE))),2))</f>
        <v/>
      </c>
      <c r="Q500" s="8" t="str">
        <f t="shared" si="63"/>
        <v/>
      </c>
      <c r="R500" s="3" t="str">
        <f t="shared" si="64"/>
        <v/>
      </c>
      <c r="S500" s="14"/>
    </row>
    <row r="501" spans="1:19" ht="15.75">
      <c r="A501" s="3"/>
      <c r="B501" s="3"/>
      <c r="C501" s="4"/>
      <c r="D501" s="12"/>
      <c r="E501" s="3"/>
      <c r="F501" s="3"/>
      <c r="G501" s="3"/>
      <c r="H501" s="3"/>
      <c r="I501" s="13"/>
      <c r="J501" s="13"/>
      <c r="K501" s="7"/>
      <c r="L501" s="7"/>
      <c r="M501" s="13"/>
      <c r="N501" s="13"/>
      <c r="O501" s="13"/>
      <c r="P501" s="7"/>
      <c r="Q501" s="8"/>
      <c r="R501" s="3"/>
    </row>
    <row r="502" spans="1:19" ht="15.75">
      <c r="A502" s="3"/>
      <c r="B502" s="3"/>
      <c r="C502" s="4"/>
      <c r="D502" s="12"/>
      <c r="E502" s="3"/>
      <c r="F502" s="3"/>
      <c r="G502" s="3"/>
      <c r="H502" s="3"/>
      <c r="I502" s="13"/>
      <c r="J502" s="13"/>
      <c r="K502" s="7"/>
      <c r="L502" s="7"/>
      <c r="M502" s="13"/>
      <c r="N502" s="13"/>
      <c r="O502" s="13"/>
      <c r="P502" s="7"/>
      <c r="Q502" s="8"/>
      <c r="R502" s="3"/>
    </row>
    <row r="503" spans="1:19" ht="15.75">
      <c r="A503" s="3"/>
      <c r="B503" s="3"/>
      <c r="C503" s="4"/>
      <c r="D503" s="12"/>
      <c r="E503" s="3"/>
      <c r="F503" s="3"/>
      <c r="G503" s="3"/>
      <c r="H503" s="3"/>
      <c r="I503" s="13"/>
      <c r="J503" s="13"/>
      <c r="K503" s="7"/>
      <c r="L503" s="7"/>
      <c r="M503" s="13"/>
      <c r="N503" s="13"/>
      <c r="O503" s="13"/>
      <c r="P503" s="7"/>
      <c r="Q503" s="8"/>
      <c r="R503" s="3"/>
    </row>
    <row r="504" spans="1:19" ht="15.75">
      <c r="A504" s="3"/>
      <c r="B504" s="3"/>
      <c r="C504" s="4"/>
      <c r="D504" s="12"/>
      <c r="E504" s="3"/>
      <c r="F504" s="3"/>
      <c r="G504" s="3"/>
      <c r="H504" s="3"/>
      <c r="I504" s="13"/>
      <c r="J504" s="13"/>
      <c r="K504" s="7"/>
      <c r="L504" s="7"/>
      <c r="M504" s="13"/>
      <c r="N504" s="13"/>
      <c r="O504" s="13"/>
      <c r="P504" s="7"/>
      <c r="Q504" s="8"/>
      <c r="R504" s="3"/>
    </row>
    <row r="505" spans="1:19" ht="15.75">
      <c r="A505" s="3"/>
      <c r="B505" s="3"/>
      <c r="C505" s="4"/>
      <c r="D505" s="12"/>
      <c r="E505" s="3"/>
      <c r="F505" s="3"/>
      <c r="G505" s="3"/>
      <c r="H505" s="3"/>
      <c r="I505" s="13"/>
      <c r="J505" s="13"/>
      <c r="K505" s="7"/>
      <c r="L505" s="7"/>
      <c r="M505" s="13"/>
      <c r="N505" s="13"/>
      <c r="O505" s="13"/>
      <c r="P505" s="7"/>
      <c r="Q505" s="8"/>
      <c r="R505" s="3"/>
    </row>
    <row r="506" spans="1:19" ht="15.75">
      <c r="A506" s="3"/>
      <c r="B506" s="3"/>
      <c r="C506" s="4"/>
      <c r="D506" s="12"/>
      <c r="E506" s="3"/>
      <c r="F506" s="3"/>
      <c r="G506" s="3"/>
      <c r="H506" s="3"/>
      <c r="I506" s="13"/>
      <c r="J506" s="13"/>
      <c r="K506" s="7"/>
      <c r="L506" s="7"/>
      <c r="M506" s="13"/>
      <c r="N506" s="13"/>
      <c r="O506" s="13"/>
      <c r="P506" s="7"/>
      <c r="Q506" s="8"/>
      <c r="R506" s="3"/>
    </row>
    <row r="507" spans="1:19" ht="15.75">
      <c r="A507" s="3"/>
      <c r="B507" s="3"/>
      <c r="C507" s="4"/>
      <c r="D507" s="12"/>
      <c r="E507" s="3"/>
      <c r="F507" s="3"/>
      <c r="G507" s="3"/>
      <c r="H507" s="3"/>
      <c r="I507" s="13"/>
      <c r="J507" s="13"/>
      <c r="K507" s="7"/>
      <c r="L507" s="7"/>
      <c r="M507" s="13"/>
      <c r="N507" s="13"/>
      <c r="O507" s="13"/>
      <c r="P507" s="7"/>
      <c r="Q507" s="8"/>
      <c r="R507" s="3"/>
    </row>
    <row r="508" spans="1:19" ht="15.75">
      <c r="A508" s="3"/>
      <c r="B508" s="3"/>
      <c r="C508" s="4"/>
      <c r="D508" s="12"/>
      <c r="E508" s="3"/>
      <c r="F508" s="3"/>
      <c r="G508" s="3"/>
      <c r="H508" s="3"/>
      <c r="I508" s="13"/>
      <c r="J508" s="13"/>
      <c r="K508" s="7"/>
      <c r="L508" s="7"/>
      <c r="M508" s="13"/>
      <c r="N508" s="13"/>
      <c r="O508" s="13"/>
      <c r="P508" s="7"/>
      <c r="Q508" s="8"/>
      <c r="R508" s="3"/>
    </row>
    <row r="509" spans="1:19" ht="15.75">
      <c r="A509" s="3"/>
      <c r="B509" s="3"/>
      <c r="C509" s="4"/>
      <c r="D509" s="12"/>
      <c r="E509" s="3"/>
      <c r="F509" s="3"/>
      <c r="G509" s="3"/>
      <c r="H509" s="3"/>
      <c r="I509" s="13"/>
      <c r="J509" s="13"/>
      <c r="K509" s="7"/>
      <c r="L509" s="7"/>
      <c r="M509" s="13"/>
      <c r="N509" s="13"/>
      <c r="O509" s="13"/>
      <c r="P509" s="7"/>
      <c r="Q509" s="8"/>
      <c r="R509" s="3"/>
    </row>
    <row r="510" spans="1:19" ht="15.75">
      <c r="A510" s="3"/>
      <c r="B510" s="3"/>
      <c r="C510" s="4"/>
      <c r="D510" s="12"/>
      <c r="E510" s="3"/>
      <c r="F510" s="3"/>
      <c r="G510" s="3"/>
      <c r="H510" s="3"/>
      <c r="I510" s="13"/>
      <c r="J510" s="13"/>
      <c r="K510" s="7"/>
      <c r="L510" s="7"/>
      <c r="M510" s="13"/>
      <c r="N510" s="13"/>
      <c r="O510" s="13"/>
      <c r="P510" s="7"/>
      <c r="Q510" s="8"/>
      <c r="R510" s="3"/>
    </row>
    <row r="511" spans="1:19" ht="15.75">
      <c r="A511" s="3"/>
      <c r="B511" s="3"/>
      <c r="C511" s="4"/>
      <c r="D511" s="12"/>
      <c r="E511" s="3"/>
      <c r="F511" s="3"/>
      <c r="G511" s="3"/>
      <c r="H511" s="3"/>
      <c r="I511" s="13"/>
      <c r="J511" s="13"/>
      <c r="K511" s="7"/>
      <c r="L511" s="7"/>
      <c r="M511" s="13"/>
      <c r="N511" s="13"/>
      <c r="O511" s="13"/>
      <c r="P511" s="7"/>
      <c r="Q511" s="8"/>
      <c r="R511" s="3"/>
    </row>
    <row r="512" spans="1:19" ht="15.75">
      <c r="A512" s="3"/>
      <c r="B512" s="3"/>
      <c r="C512" s="4"/>
      <c r="D512" s="12"/>
      <c r="E512" s="3"/>
      <c r="F512" s="3"/>
      <c r="G512" s="3"/>
      <c r="H512" s="3"/>
      <c r="I512" s="13"/>
      <c r="J512" s="13"/>
      <c r="K512" s="7"/>
      <c r="L512" s="7"/>
      <c r="M512" s="13"/>
      <c r="N512" s="13"/>
      <c r="O512" s="13"/>
      <c r="P512" s="7"/>
      <c r="Q512" s="8"/>
      <c r="R512" s="3"/>
    </row>
    <row r="513" spans="1:18" ht="15.75">
      <c r="A513" s="3"/>
      <c r="B513" s="3"/>
      <c r="C513" s="4"/>
      <c r="D513" s="12"/>
      <c r="E513" s="3"/>
      <c r="F513" s="3"/>
      <c r="G513" s="3"/>
      <c r="H513" s="3"/>
      <c r="I513" s="13"/>
      <c r="J513" s="13"/>
      <c r="K513" s="7"/>
      <c r="L513" s="7"/>
      <c r="M513" s="13"/>
      <c r="N513" s="13"/>
      <c r="O513" s="13"/>
      <c r="P513" s="7"/>
      <c r="Q513" s="8"/>
      <c r="R513" s="3"/>
    </row>
    <row r="514" spans="1:18" ht="15.75">
      <c r="A514" s="3"/>
      <c r="B514" s="3"/>
      <c r="C514" s="4"/>
      <c r="D514" s="12"/>
      <c r="E514" s="3"/>
      <c r="F514" s="3"/>
      <c r="G514" s="3"/>
      <c r="H514" s="3"/>
      <c r="I514" s="13"/>
      <c r="J514" s="13"/>
      <c r="K514" s="7"/>
      <c r="L514" s="7"/>
      <c r="M514" s="13"/>
      <c r="N514" s="13"/>
      <c r="O514" s="13"/>
      <c r="P514" s="7"/>
      <c r="Q514" s="8"/>
      <c r="R514" s="3"/>
    </row>
    <row r="515" spans="1:18" ht="15.75">
      <c r="A515" s="3"/>
      <c r="B515" s="3"/>
      <c r="C515" s="4"/>
      <c r="D515" s="12"/>
      <c r="E515" s="3"/>
      <c r="F515" s="3"/>
      <c r="G515" s="3"/>
      <c r="H515" s="3"/>
      <c r="I515" s="13"/>
      <c r="J515" s="13"/>
      <c r="K515" s="7"/>
      <c r="L515" s="7"/>
      <c r="M515" s="13"/>
      <c r="N515" s="13"/>
      <c r="O515" s="13"/>
      <c r="P515" s="7"/>
      <c r="Q515" s="8"/>
      <c r="R515" s="3"/>
    </row>
    <row r="516" spans="1:18" ht="15.75">
      <c r="A516" s="3"/>
      <c r="B516" s="3"/>
      <c r="C516" s="4"/>
      <c r="D516" s="12"/>
      <c r="E516" s="3"/>
      <c r="F516" s="3"/>
      <c r="G516" s="3"/>
      <c r="H516" s="3"/>
      <c r="I516" s="13"/>
      <c r="J516" s="13"/>
      <c r="K516" s="7"/>
      <c r="L516" s="7"/>
      <c r="M516" s="13"/>
      <c r="N516" s="13"/>
      <c r="O516" s="13"/>
      <c r="P516" s="7"/>
      <c r="Q516" s="8"/>
      <c r="R516" s="3"/>
    </row>
    <row r="517" spans="1:18" ht="15.75">
      <c r="A517" s="3"/>
      <c r="B517" s="3"/>
      <c r="C517" s="4"/>
      <c r="D517" s="12"/>
      <c r="E517" s="3"/>
      <c r="F517" s="3"/>
      <c r="G517" s="3"/>
      <c r="H517" s="3"/>
      <c r="I517" s="13"/>
      <c r="J517" s="13"/>
      <c r="K517" s="7"/>
      <c r="L517" s="7"/>
      <c r="M517" s="13"/>
      <c r="N517" s="13"/>
      <c r="O517" s="13"/>
      <c r="P517" s="7"/>
      <c r="Q517" s="8"/>
      <c r="R517" s="3"/>
    </row>
    <row r="518" spans="1:18" ht="15.75">
      <c r="A518" s="3"/>
      <c r="B518" s="3"/>
      <c r="C518" s="4"/>
      <c r="D518" s="12"/>
      <c r="E518" s="3"/>
      <c r="F518" s="3"/>
      <c r="G518" s="3"/>
      <c r="H518" s="3"/>
      <c r="I518" s="13"/>
      <c r="J518" s="13"/>
      <c r="K518" s="7"/>
      <c r="L518" s="7"/>
      <c r="M518" s="13"/>
      <c r="N518" s="13"/>
      <c r="O518" s="13"/>
      <c r="P518" s="7"/>
      <c r="Q518" s="8"/>
      <c r="R518" s="3"/>
    </row>
    <row r="519" spans="1:18" ht="15.75">
      <c r="A519" s="3"/>
      <c r="B519" s="3"/>
      <c r="C519" s="4"/>
      <c r="D519" s="12"/>
      <c r="E519" s="3"/>
      <c r="F519" s="3"/>
      <c r="G519" s="3"/>
      <c r="H519" s="3"/>
      <c r="I519" s="13"/>
      <c r="J519" s="13"/>
      <c r="K519" s="7"/>
      <c r="L519" s="7"/>
      <c r="M519" s="13"/>
      <c r="N519" s="13"/>
      <c r="O519" s="13"/>
      <c r="P519" s="7"/>
      <c r="Q519" s="8"/>
      <c r="R519" s="3"/>
    </row>
    <row r="520" spans="1:18" ht="15.75">
      <c r="A520" s="3"/>
      <c r="B520" s="3"/>
      <c r="C520" s="4"/>
      <c r="D520" s="12"/>
      <c r="E520" s="3"/>
      <c r="F520" s="3"/>
      <c r="G520" s="3"/>
      <c r="H520" s="3"/>
      <c r="I520" s="13"/>
      <c r="J520" s="13"/>
      <c r="K520" s="7"/>
      <c r="L520" s="7"/>
      <c r="M520" s="13"/>
      <c r="N520" s="13"/>
      <c r="O520" s="13"/>
      <c r="P520" s="7"/>
      <c r="Q520" s="8"/>
      <c r="R520" s="3"/>
    </row>
    <row r="521" spans="1:18" ht="15.75">
      <c r="A521" s="3"/>
      <c r="B521" s="3"/>
      <c r="C521" s="4"/>
      <c r="D521" s="12"/>
      <c r="E521" s="3"/>
      <c r="F521" s="3"/>
      <c r="G521" s="3"/>
      <c r="H521" s="3"/>
      <c r="I521" s="13"/>
      <c r="J521" s="13"/>
      <c r="K521" s="7"/>
      <c r="L521" s="7"/>
      <c r="M521" s="13"/>
      <c r="N521" s="13"/>
      <c r="O521" s="13"/>
      <c r="P521" s="7"/>
      <c r="Q521" s="8"/>
      <c r="R521" s="3"/>
    </row>
    <row r="522" spans="1:18" ht="15.75">
      <c r="A522" s="3"/>
      <c r="B522" s="3"/>
      <c r="C522" s="4"/>
      <c r="D522" s="12"/>
      <c r="E522" s="3"/>
      <c r="F522" s="3"/>
      <c r="G522" s="3"/>
      <c r="H522" s="3"/>
      <c r="I522" s="13"/>
      <c r="J522" s="13"/>
      <c r="K522" s="7"/>
      <c r="L522" s="7"/>
      <c r="M522" s="13"/>
      <c r="N522" s="13"/>
      <c r="O522" s="13"/>
      <c r="P522" s="7"/>
      <c r="Q522" s="8"/>
      <c r="R522" s="3"/>
    </row>
    <row r="523" spans="1:18" ht="15.75">
      <c r="A523" s="3"/>
      <c r="B523" s="3"/>
      <c r="C523" s="4"/>
      <c r="D523" s="12"/>
      <c r="E523" s="3"/>
      <c r="F523" s="3"/>
      <c r="G523" s="3"/>
      <c r="H523" s="3"/>
      <c r="I523" s="13"/>
      <c r="J523" s="13"/>
      <c r="K523" s="7"/>
      <c r="L523" s="7"/>
      <c r="M523" s="13"/>
      <c r="N523" s="13"/>
      <c r="O523" s="13"/>
      <c r="P523" s="7"/>
      <c r="Q523" s="8"/>
      <c r="R523" s="3"/>
    </row>
    <row r="524" spans="1:18" ht="15.75">
      <c r="A524" s="3"/>
      <c r="B524" s="3"/>
      <c r="C524" s="4"/>
      <c r="D524" s="12"/>
      <c r="E524" s="3"/>
      <c r="F524" s="3"/>
      <c r="G524" s="3"/>
      <c r="H524" s="3"/>
      <c r="I524" s="13"/>
      <c r="J524" s="13"/>
      <c r="K524" s="7"/>
      <c r="L524" s="7"/>
      <c r="M524" s="13"/>
      <c r="N524" s="13"/>
      <c r="O524" s="13"/>
      <c r="P524" s="7"/>
      <c r="Q524" s="8"/>
      <c r="R524" s="3"/>
    </row>
    <row r="525" spans="1:18" ht="15.75">
      <c r="A525" s="3"/>
      <c r="B525" s="3"/>
      <c r="C525" s="4"/>
      <c r="D525" s="12"/>
      <c r="E525" s="3"/>
      <c r="F525" s="3"/>
      <c r="G525" s="3"/>
      <c r="H525" s="3"/>
      <c r="I525" s="13"/>
      <c r="J525" s="13"/>
      <c r="K525" s="7"/>
      <c r="L525" s="7"/>
      <c r="M525" s="13"/>
      <c r="N525" s="13"/>
      <c r="O525" s="13"/>
      <c r="P525" s="7"/>
      <c r="Q525" s="8"/>
      <c r="R525" s="3"/>
    </row>
    <row r="526" spans="1:18" ht="15.75">
      <c r="A526" s="3"/>
      <c r="B526" s="3"/>
      <c r="C526" s="4"/>
      <c r="D526" s="12"/>
      <c r="E526" s="3"/>
      <c r="F526" s="3"/>
      <c r="G526" s="3"/>
      <c r="H526" s="3"/>
      <c r="I526" s="13"/>
      <c r="J526" s="13"/>
      <c r="K526" s="7"/>
      <c r="L526" s="7"/>
      <c r="M526" s="13"/>
      <c r="N526" s="13"/>
      <c r="O526" s="13"/>
      <c r="P526" s="7"/>
      <c r="Q526" s="8"/>
      <c r="R526" s="3"/>
    </row>
    <row r="527" spans="1:18" ht="15.75">
      <c r="A527" s="3"/>
      <c r="B527" s="3"/>
      <c r="C527" s="4"/>
      <c r="D527" s="12"/>
      <c r="E527" s="3"/>
      <c r="F527" s="3"/>
      <c r="G527" s="3"/>
      <c r="H527" s="3"/>
      <c r="I527" s="13"/>
      <c r="J527" s="13"/>
      <c r="K527" s="7"/>
      <c r="L527" s="7"/>
      <c r="M527" s="13"/>
      <c r="N527" s="13"/>
      <c r="O527" s="13"/>
      <c r="P527" s="7"/>
      <c r="Q527" s="8"/>
      <c r="R527" s="3"/>
    </row>
    <row r="528" spans="1:18" ht="15.75">
      <c r="A528" s="3"/>
      <c r="B528" s="3"/>
      <c r="C528" s="4"/>
      <c r="D528" s="12"/>
      <c r="E528" s="3"/>
      <c r="F528" s="3"/>
      <c r="G528" s="3"/>
      <c r="H528" s="3"/>
      <c r="I528" s="13"/>
      <c r="J528" s="13"/>
      <c r="K528" s="7"/>
      <c r="L528" s="7"/>
      <c r="M528" s="13"/>
      <c r="N528" s="13"/>
      <c r="O528" s="13"/>
      <c r="P528" s="7"/>
      <c r="Q528" s="8"/>
      <c r="R528" s="3"/>
    </row>
    <row r="529" spans="1:18" ht="15.75">
      <c r="A529" s="3"/>
      <c r="B529" s="3"/>
      <c r="C529" s="4"/>
      <c r="D529" s="12"/>
      <c r="E529" s="3"/>
      <c r="F529" s="3"/>
      <c r="G529" s="3"/>
      <c r="H529" s="3"/>
      <c r="I529" s="13"/>
      <c r="J529" s="13"/>
      <c r="K529" s="7"/>
      <c r="L529" s="7"/>
      <c r="M529" s="13"/>
      <c r="N529" s="13"/>
      <c r="O529" s="13"/>
      <c r="P529" s="7"/>
      <c r="Q529" s="8"/>
      <c r="R529" s="3"/>
    </row>
    <row r="530" spans="1:18" ht="15.75">
      <c r="A530" s="3"/>
      <c r="B530" s="3"/>
      <c r="C530" s="4"/>
      <c r="D530" s="12"/>
      <c r="E530" s="3"/>
      <c r="F530" s="3"/>
      <c r="G530" s="3"/>
      <c r="H530" s="3"/>
      <c r="I530" s="13"/>
      <c r="J530" s="13"/>
      <c r="K530" s="7"/>
      <c r="L530" s="7"/>
      <c r="M530" s="13"/>
      <c r="N530" s="13"/>
      <c r="O530" s="13"/>
      <c r="P530" s="7"/>
      <c r="Q530" s="8"/>
      <c r="R530" s="3"/>
    </row>
    <row r="531" spans="1:18" ht="15.75">
      <c r="A531" s="3"/>
      <c r="B531" s="3"/>
      <c r="C531" s="4"/>
      <c r="D531" s="12"/>
      <c r="E531" s="3"/>
      <c r="F531" s="3"/>
      <c r="G531" s="3"/>
      <c r="H531" s="3"/>
      <c r="I531" s="13"/>
      <c r="J531" s="13"/>
      <c r="K531" s="7"/>
      <c r="L531" s="7"/>
      <c r="M531" s="13"/>
      <c r="N531" s="13"/>
      <c r="O531" s="13"/>
      <c r="P531" s="7"/>
      <c r="Q531" s="8"/>
      <c r="R531" s="3"/>
    </row>
    <row r="532" spans="1:18" ht="15.75">
      <c r="A532" s="3"/>
      <c r="B532" s="3"/>
      <c r="C532" s="4"/>
      <c r="D532" s="12"/>
      <c r="E532" s="3"/>
      <c r="F532" s="3"/>
      <c r="G532" s="3"/>
      <c r="H532" s="3"/>
      <c r="I532" s="13"/>
      <c r="J532" s="13"/>
      <c r="K532" s="7"/>
      <c r="L532" s="7"/>
      <c r="M532" s="13"/>
      <c r="N532" s="13"/>
      <c r="O532" s="13"/>
      <c r="P532" s="7"/>
      <c r="Q532" s="8"/>
      <c r="R532" s="3"/>
    </row>
    <row r="533" spans="1:18" ht="15.75">
      <c r="A533" s="3"/>
      <c r="B533" s="3"/>
      <c r="C533" s="4"/>
      <c r="D533" s="12"/>
      <c r="E533" s="3"/>
      <c r="F533" s="3"/>
      <c r="G533" s="3"/>
      <c r="H533" s="3"/>
      <c r="I533" s="13"/>
      <c r="J533" s="13"/>
      <c r="K533" s="7"/>
      <c r="L533" s="7"/>
      <c r="M533" s="13"/>
      <c r="N533" s="13"/>
      <c r="O533" s="13"/>
      <c r="P533" s="7"/>
      <c r="Q533" s="8"/>
      <c r="R533" s="3"/>
    </row>
    <row r="534" spans="1:18" ht="15.75">
      <c r="A534" s="3"/>
      <c r="B534" s="3"/>
      <c r="C534" s="4"/>
      <c r="D534" s="12"/>
      <c r="E534" s="3"/>
      <c r="F534" s="3"/>
      <c r="G534" s="3"/>
      <c r="H534" s="3"/>
      <c r="I534" s="13"/>
      <c r="J534" s="13"/>
      <c r="K534" s="7"/>
      <c r="L534" s="7"/>
      <c r="M534" s="13"/>
      <c r="N534" s="13"/>
      <c r="O534" s="13"/>
      <c r="P534" s="7"/>
      <c r="Q534" s="8"/>
      <c r="R534" s="3"/>
    </row>
    <row r="535" spans="1:18" ht="15.75">
      <c r="A535" s="3"/>
      <c r="B535" s="3"/>
      <c r="C535" s="4"/>
      <c r="D535" s="12"/>
      <c r="E535" s="3"/>
      <c r="F535" s="3"/>
      <c r="G535" s="3"/>
      <c r="H535" s="3"/>
      <c r="I535" s="13"/>
      <c r="J535" s="13"/>
      <c r="K535" s="7"/>
      <c r="L535" s="7"/>
      <c r="M535" s="13"/>
      <c r="N535" s="13"/>
      <c r="O535" s="13"/>
      <c r="P535" s="7"/>
      <c r="Q535" s="8"/>
      <c r="R535" s="3"/>
    </row>
    <row r="536" spans="1:18" ht="15.75">
      <c r="A536" s="3"/>
      <c r="B536" s="3"/>
      <c r="C536" s="4"/>
      <c r="D536" s="12"/>
      <c r="E536" s="3"/>
      <c r="F536" s="3"/>
      <c r="G536" s="3"/>
      <c r="H536" s="3"/>
      <c r="I536" s="13"/>
      <c r="J536" s="13"/>
      <c r="K536" s="7"/>
      <c r="L536" s="7"/>
      <c r="M536" s="13"/>
      <c r="N536" s="13"/>
      <c r="O536" s="13"/>
      <c r="P536" s="7"/>
      <c r="Q536" s="8"/>
      <c r="R536" s="3"/>
    </row>
    <row r="537" spans="1:18" ht="15.75">
      <c r="A537" s="3"/>
      <c r="B537" s="3"/>
      <c r="C537" s="4"/>
      <c r="D537" s="12"/>
      <c r="E537" s="3"/>
      <c r="F537" s="3"/>
      <c r="G537" s="3"/>
      <c r="H537" s="3"/>
      <c r="I537" s="13"/>
      <c r="J537" s="13"/>
      <c r="K537" s="7"/>
      <c r="L537" s="7"/>
      <c r="M537" s="13"/>
      <c r="N537" s="13"/>
      <c r="O537" s="13"/>
      <c r="P537" s="7"/>
      <c r="Q537" s="8"/>
      <c r="R537" s="3"/>
    </row>
    <row r="538" spans="1:18" ht="15.75">
      <c r="A538" s="3"/>
      <c r="B538" s="3"/>
      <c r="C538" s="4"/>
      <c r="D538" s="12"/>
      <c r="E538" s="3"/>
      <c r="F538" s="3"/>
      <c r="G538" s="3"/>
      <c r="H538" s="3"/>
      <c r="I538" s="13"/>
      <c r="J538" s="13"/>
      <c r="K538" s="7"/>
      <c r="L538" s="7"/>
      <c r="M538" s="13"/>
      <c r="N538" s="13"/>
      <c r="O538" s="13"/>
      <c r="P538" s="7"/>
      <c r="Q538" s="8"/>
      <c r="R538" s="3"/>
    </row>
    <row r="539" spans="1:18" ht="15.75">
      <c r="A539" s="3"/>
      <c r="B539" s="3"/>
      <c r="C539" s="4"/>
      <c r="D539" s="12"/>
      <c r="E539" s="3"/>
      <c r="F539" s="3"/>
      <c r="G539" s="3"/>
      <c r="H539" s="3"/>
      <c r="I539" s="13"/>
      <c r="J539" s="13"/>
      <c r="K539" s="7"/>
      <c r="L539" s="7"/>
      <c r="M539" s="13"/>
      <c r="N539" s="13"/>
      <c r="O539" s="13"/>
      <c r="P539" s="7"/>
      <c r="Q539" s="8"/>
      <c r="R539" s="3"/>
    </row>
    <row r="540" spans="1:18" ht="15.75">
      <c r="A540" s="3"/>
      <c r="B540" s="3"/>
      <c r="C540" s="4"/>
      <c r="D540" s="12"/>
      <c r="E540" s="3"/>
      <c r="F540" s="3"/>
      <c r="G540" s="3"/>
      <c r="H540" s="3"/>
      <c r="I540" s="13"/>
      <c r="J540" s="13"/>
      <c r="K540" s="7"/>
      <c r="L540" s="7"/>
      <c r="M540" s="13"/>
      <c r="N540" s="13"/>
      <c r="O540" s="13"/>
      <c r="P540" s="7"/>
      <c r="Q540" s="8"/>
      <c r="R540" s="3"/>
    </row>
    <row r="541" spans="1:18" ht="15.75">
      <c r="A541" s="3"/>
      <c r="B541" s="3"/>
      <c r="C541" s="4"/>
      <c r="D541" s="12"/>
      <c r="E541" s="3"/>
      <c r="F541" s="3"/>
      <c r="G541" s="3"/>
      <c r="H541" s="3"/>
      <c r="I541" s="13"/>
      <c r="J541" s="13"/>
      <c r="K541" s="7"/>
      <c r="L541" s="7"/>
      <c r="M541" s="13"/>
      <c r="N541" s="13"/>
      <c r="O541" s="13"/>
      <c r="P541" s="7"/>
      <c r="Q541" s="8"/>
      <c r="R541" s="3"/>
    </row>
    <row r="542" spans="1:18" ht="15.75">
      <c r="A542" s="3"/>
      <c r="B542" s="3"/>
      <c r="C542" s="4"/>
      <c r="D542" s="12"/>
      <c r="E542" s="3"/>
      <c r="F542" s="3"/>
      <c r="G542" s="3"/>
      <c r="H542" s="3"/>
      <c r="I542" s="13"/>
      <c r="J542" s="13"/>
      <c r="K542" s="7"/>
      <c r="L542" s="7"/>
      <c r="M542" s="13"/>
      <c r="N542" s="13"/>
      <c r="O542" s="13"/>
      <c r="P542" s="7"/>
      <c r="Q542" s="8"/>
      <c r="R542" s="3"/>
    </row>
    <row r="543" spans="1:18" ht="15.75">
      <c r="A543" s="3"/>
      <c r="B543" s="3"/>
      <c r="C543" s="4"/>
      <c r="D543" s="12"/>
      <c r="E543" s="3"/>
      <c r="F543" s="3"/>
      <c r="G543" s="3"/>
      <c r="H543" s="3"/>
      <c r="I543" s="13"/>
      <c r="J543" s="13"/>
      <c r="K543" s="7"/>
      <c r="L543" s="7"/>
      <c r="M543" s="13"/>
      <c r="N543" s="13"/>
      <c r="O543" s="13"/>
      <c r="P543" s="13"/>
      <c r="Q543" s="13"/>
      <c r="R543" s="3"/>
    </row>
    <row r="544" spans="1:18" ht="15.75">
      <c r="A544" s="3"/>
      <c r="B544" s="3"/>
      <c r="C544" s="4"/>
      <c r="D544" s="12"/>
      <c r="E544" s="3"/>
      <c r="F544" s="3"/>
      <c r="G544" s="3"/>
      <c r="H544" s="3"/>
      <c r="I544" s="13"/>
      <c r="J544" s="13"/>
      <c r="K544" s="7"/>
      <c r="L544" s="7"/>
      <c r="M544" s="13"/>
      <c r="N544" s="13"/>
      <c r="O544" s="13"/>
      <c r="P544" s="13"/>
      <c r="Q544" s="13"/>
      <c r="R544" s="3"/>
    </row>
    <row r="545" spans="1:18" ht="15.75">
      <c r="A545" s="3"/>
      <c r="B545" s="3"/>
      <c r="C545" s="4"/>
      <c r="D545" s="12"/>
      <c r="E545" s="3"/>
      <c r="F545" s="3"/>
      <c r="G545" s="3"/>
      <c r="H545" s="3"/>
      <c r="I545" s="13"/>
      <c r="J545" s="13"/>
      <c r="K545" s="7"/>
      <c r="L545" s="7"/>
      <c r="M545" s="13"/>
      <c r="N545" s="13"/>
      <c r="O545" s="13"/>
      <c r="P545" s="13"/>
      <c r="Q545" s="13"/>
      <c r="R545" s="3"/>
    </row>
    <row r="546" spans="1:18" ht="15.75">
      <c r="A546" s="3"/>
      <c r="B546" s="3"/>
      <c r="C546" s="4"/>
      <c r="D546" s="12"/>
      <c r="E546" s="3"/>
      <c r="F546" s="3"/>
      <c r="G546" s="3"/>
      <c r="H546" s="3"/>
      <c r="I546" s="13"/>
      <c r="J546" s="13"/>
      <c r="K546" s="7"/>
      <c r="L546" s="7"/>
      <c r="M546" s="13"/>
      <c r="N546" s="13"/>
      <c r="O546" s="13"/>
      <c r="P546" s="13"/>
      <c r="Q546" s="13"/>
      <c r="R546" s="3"/>
    </row>
    <row r="547" spans="1:18" ht="15.75">
      <c r="A547" s="3"/>
      <c r="B547" s="3"/>
      <c r="C547" s="4"/>
      <c r="D547" s="12"/>
      <c r="E547" s="3"/>
      <c r="F547" s="3"/>
      <c r="G547" s="3"/>
      <c r="H547" s="3"/>
      <c r="I547" s="13"/>
      <c r="J547" s="13"/>
      <c r="K547" s="7"/>
      <c r="L547" s="7"/>
      <c r="M547" s="13"/>
      <c r="N547" s="13"/>
      <c r="O547" s="13"/>
      <c r="P547" s="13"/>
      <c r="Q547" s="13"/>
      <c r="R547" s="3"/>
    </row>
    <row r="548" spans="1:18" ht="15.75">
      <c r="A548" s="3"/>
      <c r="B548" s="3"/>
      <c r="C548" s="4"/>
      <c r="D548" s="12"/>
      <c r="E548" s="3"/>
      <c r="F548" s="3"/>
      <c r="G548" s="3"/>
      <c r="H548" s="3"/>
      <c r="I548" s="13"/>
      <c r="J548" s="13"/>
      <c r="K548" s="7"/>
      <c r="L548" s="7"/>
      <c r="M548" s="13"/>
      <c r="N548" s="13"/>
      <c r="O548" s="13"/>
      <c r="P548" s="13"/>
      <c r="Q548" s="13"/>
      <c r="R548" s="3"/>
    </row>
    <row r="549" spans="1:18" ht="15.75">
      <c r="A549" s="3"/>
      <c r="B549" s="3"/>
      <c r="C549" s="4"/>
      <c r="D549" s="12"/>
      <c r="E549" s="3"/>
      <c r="F549" s="3"/>
      <c r="G549" s="3"/>
      <c r="H549" s="3"/>
      <c r="I549" s="13"/>
      <c r="J549" s="13"/>
      <c r="K549" s="7"/>
      <c r="L549" s="7"/>
      <c r="M549" s="13"/>
      <c r="N549" s="13"/>
      <c r="O549" s="13"/>
      <c r="P549" s="13"/>
      <c r="Q549" s="13"/>
      <c r="R549" s="3"/>
    </row>
    <row r="550" spans="1:18" ht="15.75">
      <c r="A550" s="3"/>
      <c r="B550" s="3"/>
      <c r="C550" s="4"/>
      <c r="D550" s="12"/>
      <c r="E550" s="3"/>
      <c r="F550" s="3"/>
      <c r="G550" s="3"/>
      <c r="H550" s="3"/>
      <c r="I550" s="13"/>
      <c r="J550" s="13"/>
      <c r="K550" s="7"/>
      <c r="L550" s="7"/>
      <c r="M550" s="13"/>
      <c r="N550" s="13"/>
      <c r="O550" s="13"/>
      <c r="P550" s="13"/>
      <c r="Q550" s="13"/>
      <c r="R550" s="3"/>
    </row>
    <row r="551" spans="1:18" ht="15.75">
      <c r="A551" s="3"/>
      <c r="B551" s="3"/>
      <c r="C551" s="4"/>
      <c r="D551" s="12"/>
      <c r="E551" s="3"/>
      <c r="F551" s="3"/>
      <c r="G551" s="3"/>
      <c r="H551" s="3"/>
      <c r="I551" s="13"/>
      <c r="J551" s="13"/>
      <c r="K551" s="7"/>
      <c r="L551" s="7"/>
      <c r="M551" s="13"/>
      <c r="N551" s="13"/>
      <c r="O551" s="13"/>
      <c r="P551" s="13"/>
      <c r="Q551" s="13"/>
      <c r="R551" s="3"/>
    </row>
    <row r="552" spans="1:18" ht="15.75">
      <c r="A552" s="3"/>
      <c r="B552" s="3"/>
      <c r="C552" s="4"/>
      <c r="D552" s="12"/>
      <c r="E552" s="3"/>
      <c r="F552" s="3"/>
      <c r="G552" s="3"/>
      <c r="H552" s="3"/>
      <c r="I552" s="13"/>
      <c r="J552" s="13"/>
      <c r="K552" s="7"/>
      <c r="L552" s="7"/>
      <c r="M552" s="13"/>
      <c r="N552" s="13"/>
      <c r="O552" s="13"/>
      <c r="P552" s="13"/>
      <c r="Q552" s="13"/>
      <c r="R552" s="13"/>
    </row>
    <row r="553" spans="1:18" ht="15.75">
      <c r="A553" s="3"/>
      <c r="B553" s="3"/>
      <c r="C553" s="4"/>
      <c r="D553" s="12"/>
      <c r="E553" s="3"/>
      <c r="F553" s="3"/>
      <c r="G553" s="3"/>
      <c r="H553" s="3"/>
      <c r="I553" s="13"/>
      <c r="J553" s="13"/>
      <c r="K553" s="7"/>
      <c r="L553" s="7"/>
      <c r="M553" s="13"/>
      <c r="N553" s="13"/>
      <c r="O553" s="13"/>
      <c r="P553" s="13"/>
      <c r="Q553" s="13"/>
      <c r="R553" s="13"/>
    </row>
    <row r="554" spans="1:18" ht="15.75">
      <c r="A554" s="3"/>
      <c r="B554" s="3"/>
      <c r="C554" s="4"/>
      <c r="D554" s="12"/>
      <c r="E554" s="3"/>
      <c r="F554" s="3"/>
      <c r="G554" s="3"/>
      <c r="H554" s="3"/>
      <c r="I554" s="13"/>
      <c r="J554" s="13"/>
      <c r="K554" s="7"/>
      <c r="L554" s="7"/>
      <c r="M554" s="13"/>
      <c r="N554" s="13"/>
      <c r="O554" s="13"/>
      <c r="P554" s="13"/>
      <c r="Q554" s="13"/>
      <c r="R554" s="13"/>
    </row>
    <row r="555" spans="1:18" ht="15.75">
      <c r="A555" s="3"/>
      <c r="B555" s="3"/>
      <c r="C555" s="4"/>
      <c r="D555" s="12"/>
      <c r="E555" s="3"/>
      <c r="F555" s="3"/>
      <c r="G555" s="3"/>
      <c r="H555" s="3"/>
      <c r="I555" s="13"/>
      <c r="J555" s="13"/>
      <c r="K555" s="7"/>
      <c r="L555" s="7"/>
      <c r="M555" s="13"/>
      <c r="N555" s="13"/>
      <c r="O555" s="13"/>
      <c r="P555" s="13"/>
      <c r="Q555" s="13"/>
      <c r="R555" s="13"/>
    </row>
    <row r="556" spans="1:18" ht="15.75">
      <c r="A556" s="3"/>
      <c r="B556" s="3"/>
      <c r="C556" s="4"/>
      <c r="D556" s="12"/>
      <c r="E556" s="3"/>
      <c r="F556" s="3"/>
      <c r="G556" s="3"/>
      <c r="H556" s="3"/>
      <c r="I556" s="13"/>
      <c r="J556" s="13"/>
      <c r="K556" s="7"/>
      <c r="L556" s="7"/>
      <c r="M556" s="13"/>
      <c r="N556" s="13"/>
      <c r="O556" s="13"/>
      <c r="P556" s="13"/>
      <c r="Q556" s="13"/>
      <c r="R556" s="13"/>
    </row>
    <row r="557" spans="1:18" ht="15.75">
      <c r="A557" s="3"/>
      <c r="B557" s="3"/>
      <c r="C557" s="4"/>
      <c r="D557" s="12"/>
      <c r="E557" s="3"/>
      <c r="F557" s="3"/>
      <c r="G557" s="3"/>
      <c r="H557" s="3"/>
      <c r="I557" s="13"/>
      <c r="J557" s="13"/>
      <c r="K557" s="7"/>
      <c r="L557" s="7"/>
      <c r="M557" s="13"/>
      <c r="N557" s="13"/>
      <c r="O557" s="13"/>
      <c r="P557" s="13"/>
      <c r="Q557" s="13"/>
      <c r="R557" s="13"/>
    </row>
    <row r="558" spans="1:18" ht="15.75">
      <c r="A558" s="3"/>
      <c r="B558" s="3"/>
      <c r="C558" s="4"/>
      <c r="D558" s="12"/>
      <c r="E558" s="3"/>
      <c r="F558" s="3"/>
      <c r="G558" s="3"/>
      <c r="H558" s="3"/>
      <c r="I558" s="13"/>
      <c r="J558" s="13"/>
      <c r="K558" s="7"/>
      <c r="L558" s="7"/>
      <c r="M558" s="13"/>
      <c r="N558" s="13"/>
      <c r="O558" s="13"/>
      <c r="P558" s="13"/>
      <c r="Q558" s="13"/>
      <c r="R558" s="13"/>
    </row>
    <row r="559" spans="1:18" ht="15.75">
      <c r="A559" s="3"/>
      <c r="B559" s="3"/>
      <c r="C559" s="4"/>
      <c r="D559" s="12"/>
      <c r="E559" s="3"/>
      <c r="F559" s="3"/>
      <c r="G559" s="3"/>
      <c r="H559" s="3"/>
      <c r="I559" s="13"/>
      <c r="J559" s="13"/>
      <c r="K559" s="7"/>
      <c r="L559" s="7"/>
      <c r="M559" s="13"/>
      <c r="N559" s="13"/>
      <c r="O559" s="13"/>
      <c r="P559" s="13"/>
      <c r="Q559" s="13"/>
      <c r="R559" s="13"/>
    </row>
    <row r="560" spans="1:18" ht="15.75">
      <c r="A560" s="3"/>
      <c r="B560" s="3"/>
      <c r="C560" s="4"/>
      <c r="D560" s="12"/>
      <c r="E560" s="3"/>
      <c r="F560" s="3"/>
      <c r="G560" s="3"/>
      <c r="H560" s="3"/>
      <c r="I560" s="13"/>
      <c r="J560" s="13"/>
      <c r="K560" s="7"/>
      <c r="L560" s="7"/>
      <c r="M560" s="13"/>
      <c r="N560" s="13"/>
      <c r="O560" s="13"/>
      <c r="P560" s="13"/>
      <c r="Q560" s="13"/>
      <c r="R560" s="13"/>
    </row>
    <row r="561" spans="1:18" ht="15.75">
      <c r="A561" s="3"/>
      <c r="B561" s="3"/>
      <c r="C561" s="4"/>
      <c r="D561" s="12"/>
      <c r="E561" s="3"/>
      <c r="F561" s="3"/>
      <c r="G561" s="3"/>
      <c r="H561" s="3"/>
      <c r="I561" s="13"/>
      <c r="J561" s="13"/>
      <c r="K561" s="7"/>
      <c r="L561" s="7"/>
      <c r="M561" s="13"/>
      <c r="N561" s="13"/>
      <c r="O561" s="13"/>
      <c r="P561" s="13"/>
      <c r="Q561" s="13"/>
      <c r="R561" s="13"/>
    </row>
    <row r="562" spans="1:18" ht="15.75">
      <c r="A562" s="3"/>
      <c r="B562" s="3"/>
      <c r="C562" s="4"/>
      <c r="D562" s="12"/>
      <c r="E562" s="3"/>
      <c r="F562" s="3"/>
      <c r="G562" s="3"/>
      <c r="H562" s="3"/>
      <c r="I562" s="13"/>
      <c r="J562" s="13"/>
      <c r="K562" s="7"/>
      <c r="L562" s="7"/>
      <c r="M562" s="13"/>
      <c r="N562" s="13"/>
      <c r="O562" s="13"/>
      <c r="P562" s="13"/>
      <c r="Q562" s="13"/>
      <c r="R562" s="13"/>
    </row>
    <row r="563" spans="1:18" ht="15.75">
      <c r="A563" s="3"/>
      <c r="B563" s="3"/>
      <c r="C563" s="4"/>
      <c r="D563" s="12"/>
      <c r="E563" s="3"/>
      <c r="F563" s="3"/>
      <c r="G563" s="3"/>
      <c r="H563" s="3"/>
      <c r="I563" s="13"/>
      <c r="J563" s="13"/>
      <c r="K563" s="7"/>
      <c r="L563" s="7"/>
      <c r="M563" s="13"/>
      <c r="N563" s="13"/>
      <c r="O563" s="13"/>
      <c r="P563" s="13"/>
      <c r="Q563" s="13"/>
      <c r="R563" s="13"/>
    </row>
    <row r="564" spans="1:18" ht="15.75">
      <c r="A564" s="3"/>
      <c r="B564" s="3"/>
      <c r="C564" s="4"/>
      <c r="D564" s="12"/>
      <c r="E564" s="3"/>
      <c r="F564" s="3"/>
      <c r="G564" s="3"/>
      <c r="H564" s="3"/>
      <c r="I564" s="13"/>
      <c r="J564" s="13"/>
      <c r="K564" s="7"/>
      <c r="L564" s="7"/>
      <c r="M564" s="13"/>
      <c r="N564" s="13"/>
      <c r="O564" s="13"/>
      <c r="P564" s="13"/>
      <c r="Q564" s="13"/>
      <c r="R564" s="13"/>
    </row>
    <row r="565" spans="1:18" ht="15.75">
      <c r="A565" s="3"/>
      <c r="B565" s="3"/>
      <c r="C565" s="4"/>
      <c r="D565" s="12"/>
      <c r="E565" s="3"/>
      <c r="F565" s="3"/>
      <c r="G565" s="3"/>
      <c r="H565" s="3"/>
      <c r="I565" s="13"/>
      <c r="J565" s="13"/>
      <c r="K565" s="7"/>
      <c r="L565" s="7"/>
      <c r="M565" s="13"/>
      <c r="N565" s="13"/>
      <c r="O565" s="13"/>
      <c r="P565" s="13"/>
      <c r="Q565" s="13"/>
      <c r="R565" s="13"/>
    </row>
    <row r="566" spans="1:18" ht="15.75">
      <c r="A566" s="3"/>
      <c r="B566" s="3"/>
      <c r="C566" s="4"/>
      <c r="D566" s="12"/>
      <c r="E566" s="3"/>
      <c r="F566" s="3"/>
      <c r="G566" s="3"/>
      <c r="H566" s="3"/>
      <c r="I566" s="13"/>
      <c r="J566" s="13"/>
      <c r="K566" s="7"/>
      <c r="L566" s="7"/>
      <c r="M566" s="13"/>
      <c r="N566" s="13"/>
      <c r="O566" s="13"/>
      <c r="P566" s="13"/>
      <c r="Q566" s="13"/>
      <c r="R566" s="13"/>
    </row>
    <row r="567" spans="1:18" ht="15.75">
      <c r="A567" s="3"/>
      <c r="B567" s="3"/>
      <c r="C567" s="4"/>
      <c r="D567" s="12"/>
      <c r="E567" s="3"/>
      <c r="F567" s="3"/>
      <c r="G567" s="3"/>
      <c r="H567" s="3"/>
      <c r="I567" s="13"/>
      <c r="J567" s="13"/>
      <c r="K567" s="7"/>
      <c r="L567" s="7"/>
      <c r="M567" s="13"/>
      <c r="N567" s="13"/>
      <c r="O567" s="13"/>
      <c r="P567" s="13"/>
      <c r="Q567" s="13"/>
      <c r="R567" s="13"/>
    </row>
    <row r="568" spans="1:18" ht="15.75">
      <c r="A568" s="3"/>
      <c r="B568" s="3"/>
      <c r="C568" s="4"/>
      <c r="D568" s="12"/>
      <c r="E568" s="3"/>
      <c r="F568" s="3"/>
      <c r="G568" s="3"/>
      <c r="H568" s="3"/>
      <c r="I568" s="13"/>
      <c r="J568" s="13"/>
      <c r="K568" s="7"/>
      <c r="L568" s="7"/>
      <c r="M568" s="13"/>
      <c r="N568" s="13"/>
      <c r="O568" s="13"/>
      <c r="P568" s="13"/>
      <c r="Q568" s="13"/>
      <c r="R568" s="13"/>
    </row>
    <row r="569" spans="1:18" ht="15.75">
      <c r="A569" s="3"/>
      <c r="B569" s="3"/>
      <c r="C569" s="4"/>
      <c r="D569" s="12"/>
      <c r="E569" s="3"/>
      <c r="F569" s="3"/>
      <c r="G569" s="3"/>
      <c r="H569" s="3"/>
      <c r="I569" s="13"/>
      <c r="J569" s="13"/>
      <c r="K569" s="7"/>
      <c r="L569" s="7"/>
      <c r="M569" s="13"/>
      <c r="N569" s="13"/>
      <c r="O569" s="13"/>
      <c r="P569" s="13"/>
      <c r="Q569" s="13"/>
      <c r="R569" s="13"/>
    </row>
    <row r="570" spans="1:18" ht="15.75">
      <c r="A570" s="3"/>
      <c r="B570" s="3"/>
      <c r="C570" s="4"/>
      <c r="D570" s="12"/>
      <c r="E570" s="3"/>
      <c r="F570" s="3"/>
      <c r="G570" s="3"/>
      <c r="H570" s="3"/>
      <c r="I570" s="13"/>
      <c r="J570" s="13"/>
      <c r="K570" s="7"/>
      <c r="L570" s="7"/>
      <c r="M570" s="13"/>
      <c r="N570" s="13"/>
      <c r="O570" s="13"/>
      <c r="P570" s="13"/>
      <c r="Q570" s="13"/>
      <c r="R570" s="13"/>
    </row>
    <row r="571" spans="1:18" ht="15.75">
      <c r="A571" s="3"/>
      <c r="B571" s="3"/>
      <c r="C571" s="4"/>
      <c r="D571" s="12"/>
      <c r="E571" s="3"/>
      <c r="F571" s="3"/>
      <c r="G571" s="3"/>
      <c r="H571" s="3"/>
      <c r="I571" s="13"/>
      <c r="J571" s="13"/>
      <c r="K571" s="7"/>
      <c r="L571" s="7"/>
      <c r="M571" s="13"/>
      <c r="N571" s="13"/>
      <c r="O571" s="13"/>
      <c r="P571" s="13"/>
      <c r="Q571" s="13"/>
      <c r="R571" s="13"/>
    </row>
    <row r="572" spans="1:18" ht="15.75">
      <c r="A572" s="3"/>
      <c r="B572" s="3"/>
      <c r="C572" s="4"/>
      <c r="D572" s="12"/>
      <c r="E572" s="3"/>
      <c r="F572" s="3"/>
      <c r="G572" s="3"/>
      <c r="H572" s="3"/>
      <c r="I572" s="13"/>
      <c r="J572" s="13"/>
      <c r="K572" s="7"/>
      <c r="L572" s="7"/>
      <c r="M572" s="13"/>
      <c r="N572" s="13"/>
      <c r="O572" s="13"/>
      <c r="P572" s="13"/>
      <c r="Q572" s="13"/>
      <c r="R572" s="13"/>
    </row>
    <row r="573" spans="1:18" ht="15.75">
      <c r="A573" s="3"/>
      <c r="B573" s="3"/>
      <c r="C573" s="4"/>
      <c r="D573" s="12"/>
      <c r="E573" s="3"/>
      <c r="F573" s="3"/>
      <c r="G573" s="3"/>
      <c r="H573" s="3"/>
      <c r="I573" s="13"/>
      <c r="J573" s="13"/>
      <c r="K573" s="7"/>
      <c r="L573" s="7"/>
      <c r="M573" s="13"/>
      <c r="N573" s="13"/>
      <c r="O573" s="13"/>
      <c r="P573" s="13"/>
      <c r="Q573" s="13"/>
      <c r="R573" s="13"/>
    </row>
    <row r="574" spans="1:18" ht="15.75">
      <c r="A574" s="3"/>
      <c r="B574" s="3"/>
      <c r="C574" s="4"/>
      <c r="D574" s="12"/>
      <c r="E574" s="3"/>
      <c r="F574" s="3"/>
      <c r="G574" s="3"/>
      <c r="H574" s="3"/>
      <c r="I574" s="13"/>
      <c r="J574" s="13"/>
      <c r="K574" s="7"/>
      <c r="L574" s="7"/>
      <c r="M574" s="13"/>
      <c r="N574" s="13"/>
      <c r="O574" s="13"/>
      <c r="P574" s="13"/>
      <c r="Q574" s="13"/>
      <c r="R574" s="13"/>
    </row>
    <row r="575" spans="1:18" ht="15.75">
      <c r="A575" s="3"/>
      <c r="B575" s="3"/>
      <c r="C575" s="4"/>
      <c r="D575" s="12"/>
      <c r="E575" s="3"/>
      <c r="F575" s="3"/>
      <c r="G575" s="3"/>
      <c r="H575" s="3"/>
      <c r="I575" s="13"/>
      <c r="J575" s="13"/>
      <c r="K575" s="7"/>
      <c r="L575" s="7"/>
      <c r="M575" s="13"/>
      <c r="N575" s="13"/>
      <c r="O575" s="13"/>
      <c r="P575" s="13"/>
      <c r="Q575" s="13"/>
      <c r="R575" s="13"/>
    </row>
    <row r="576" spans="1:18" ht="15.75">
      <c r="A576" s="3"/>
      <c r="B576" s="3"/>
      <c r="C576" s="4"/>
      <c r="D576" s="12"/>
      <c r="E576" s="3"/>
      <c r="F576" s="3"/>
      <c r="G576" s="3"/>
      <c r="H576" s="3"/>
      <c r="I576" s="13"/>
      <c r="J576" s="13"/>
      <c r="K576" s="7"/>
      <c r="L576" s="7"/>
      <c r="M576" s="13"/>
      <c r="N576" s="13"/>
      <c r="O576" s="13"/>
      <c r="P576" s="13"/>
      <c r="Q576" s="13"/>
      <c r="R576" s="13"/>
    </row>
    <row r="577" spans="1:18" ht="15.75">
      <c r="A577" s="3"/>
      <c r="B577" s="3"/>
      <c r="C577" s="4"/>
      <c r="D577" s="12"/>
      <c r="E577" s="3"/>
      <c r="F577" s="3"/>
      <c r="G577" s="3"/>
      <c r="H577" s="3"/>
      <c r="I577" s="13"/>
      <c r="J577" s="13"/>
      <c r="K577" s="7"/>
      <c r="L577" s="7"/>
      <c r="M577" s="13"/>
      <c r="N577" s="13"/>
      <c r="O577" s="13"/>
      <c r="P577" s="13"/>
      <c r="Q577" s="13"/>
      <c r="R577" s="13"/>
    </row>
    <row r="578" spans="1:18" ht="15.75">
      <c r="A578" s="3"/>
      <c r="B578" s="3"/>
      <c r="C578" s="4"/>
      <c r="D578" s="12"/>
      <c r="E578" s="3"/>
      <c r="F578" s="3"/>
      <c r="G578" s="3"/>
      <c r="H578" s="3"/>
      <c r="I578" s="13"/>
      <c r="J578" s="13"/>
      <c r="K578" s="7"/>
      <c r="L578" s="7"/>
      <c r="M578" s="13"/>
      <c r="N578" s="13"/>
      <c r="O578" s="13"/>
      <c r="P578" s="13"/>
      <c r="Q578" s="13"/>
      <c r="R578" s="13"/>
    </row>
    <row r="579" spans="1:18" ht="15.75">
      <c r="A579" s="3"/>
      <c r="B579" s="3"/>
      <c r="C579" s="4"/>
      <c r="D579" s="12"/>
      <c r="E579" s="3"/>
      <c r="F579" s="3"/>
      <c r="G579" s="3"/>
      <c r="H579" s="3"/>
      <c r="I579" s="13"/>
      <c r="J579" s="13"/>
      <c r="K579" s="7"/>
      <c r="L579" s="7"/>
      <c r="M579" s="13"/>
      <c r="N579" s="13"/>
      <c r="O579" s="13"/>
      <c r="P579" s="13"/>
      <c r="Q579" s="13"/>
      <c r="R579" s="13"/>
    </row>
    <row r="580" spans="1:18" ht="15.75">
      <c r="A580" s="3"/>
      <c r="B580" s="3"/>
      <c r="C580" s="4"/>
      <c r="D580" s="12"/>
      <c r="E580" s="3"/>
      <c r="F580" s="3"/>
      <c r="G580" s="3"/>
      <c r="H580" s="3"/>
      <c r="I580" s="13"/>
      <c r="J580" s="13"/>
      <c r="K580" s="7"/>
      <c r="L580" s="7"/>
      <c r="M580" s="13"/>
      <c r="N580" s="13"/>
      <c r="O580" s="13"/>
      <c r="P580" s="13"/>
      <c r="Q580" s="13"/>
      <c r="R580" s="13"/>
    </row>
    <row r="581" spans="1:18" ht="15.75">
      <c r="A581" s="3"/>
      <c r="B581" s="3"/>
      <c r="C581" s="4"/>
      <c r="D581" s="12"/>
      <c r="E581" s="3"/>
      <c r="F581" s="3"/>
      <c r="G581" s="3"/>
      <c r="H581" s="3"/>
      <c r="I581" s="13"/>
      <c r="J581" s="13"/>
      <c r="K581" s="7"/>
      <c r="L581" s="7"/>
      <c r="M581" s="13"/>
      <c r="N581" s="13"/>
      <c r="O581" s="13"/>
      <c r="P581" s="13"/>
      <c r="Q581" s="13"/>
      <c r="R581" s="13"/>
    </row>
    <row r="582" spans="1:18" ht="15.75">
      <c r="A582" s="3"/>
      <c r="B582" s="3"/>
      <c r="C582" s="4"/>
      <c r="D582" s="12"/>
      <c r="E582" s="3"/>
      <c r="F582" s="3"/>
      <c r="G582" s="3"/>
      <c r="H582" s="3"/>
      <c r="I582" s="13"/>
      <c r="J582" s="13"/>
      <c r="K582" s="7"/>
      <c r="L582" s="7"/>
      <c r="M582" s="13"/>
      <c r="N582" s="13"/>
      <c r="O582" s="13"/>
      <c r="P582" s="13"/>
      <c r="Q582" s="13"/>
      <c r="R582" s="13"/>
    </row>
    <row r="583" spans="1:18" ht="15.75">
      <c r="A583" s="3"/>
      <c r="B583" s="3"/>
      <c r="C583" s="4"/>
      <c r="D583" s="12"/>
      <c r="E583" s="3"/>
      <c r="F583" s="3"/>
      <c r="G583" s="3"/>
      <c r="H583" s="3"/>
      <c r="I583" s="13"/>
      <c r="J583" s="13"/>
      <c r="K583" s="7"/>
      <c r="L583" s="7"/>
      <c r="M583" s="13"/>
      <c r="N583" s="13"/>
      <c r="O583" s="13"/>
      <c r="P583" s="13"/>
      <c r="Q583" s="13"/>
      <c r="R583" s="13"/>
    </row>
    <row r="584" spans="1:18" ht="15.75">
      <c r="A584" s="3"/>
      <c r="B584" s="3"/>
      <c r="C584" s="4"/>
      <c r="D584" s="12"/>
      <c r="E584" s="3"/>
      <c r="F584" s="3"/>
      <c r="G584" s="3"/>
      <c r="H584" s="3"/>
      <c r="I584" s="13"/>
      <c r="J584" s="13"/>
      <c r="K584" s="7"/>
      <c r="L584" s="7"/>
      <c r="M584" s="13"/>
      <c r="N584" s="13"/>
      <c r="O584" s="13"/>
      <c r="P584" s="13"/>
      <c r="Q584" s="13"/>
      <c r="R584" s="13"/>
    </row>
    <row r="585" spans="1:18" ht="15.75">
      <c r="A585" s="3"/>
      <c r="B585" s="3"/>
      <c r="C585" s="4"/>
      <c r="D585" s="12"/>
      <c r="E585" s="3"/>
      <c r="F585" s="3"/>
      <c r="G585" s="3"/>
      <c r="H585" s="3"/>
      <c r="I585" s="13"/>
      <c r="J585" s="13"/>
      <c r="K585" s="7"/>
      <c r="L585" s="7"/>
      <c r="M585" s="13"/>
      <c r="N585" s="13"/>
      <c r="O585" s="13"/>
      <c r="P585" s="13"/>
      <c r="Q585" s="13"/>
      <c r="R585" s="13"/>
    </row>
    <row r="586" spans="1:18" ht="15.75">
      <c r="A586" s="3"/>
      <c r="B586" s="3"/>
      <c r="C586" s="4"/>
      <c r="D586" s="12"/>
      <c r="E586" s="3"/>
      <c r="F586" s="3"/>
      <c r="G586" s="3"/>
      <c r="H586" s="3"/>
      <c r="I586" s="13"/>
      <c r="J586" s="13"/>
      <c r="K586" s="7"/>
      <c r="L586" s="7"/>
      <c r="M586" s="13"/>
      <c r="N586" s="13"/>
      <c r="O586" s="13"/>
      <c r="P586" s="13"/>
      <c r="Q586" s="13"/>
      <c r="R586" s="13"/>
    </row>
    <row r="587" spans="1:18" ht="15.75">
      <c r="A587" s="3"/>
      <c r="B587" s="3"/>
      <c r="C587" s="4"/>
      <c r="D587" s="12"/>
      <c r="E587" s="3"/>
      <c r="F587" s="3"/>
      <c r="G587" s="3"/>
      <c r="H587" s="3"/>
      <c r="I587" s="13"/>
      <c r="J587" s="13"/>
      <c r="K587" s="7"/>
      <c r="L587" s="7"/>
      <c r="M587" s="13"/>
      <c r="N587" s="13"/>
      <c r="O587" s="13"/>
      <c r="P587" s="13"/>
      <c r="Q587" s="13"/>
      <c r="R587" s="13"/>
    </row>
    <row r="588" spans="1:18" ht="15.75">
      <c r="A588" s="3"/>
      <c r="B588" s="3"/>
      <c r="C588" s="4"/>
      <c r="D588" s="12"/>
      <c r="E588" s="3"/>
      <c r="F588" s="3"/>
      <c r="G588" s="3"/>
      <c r="H588" s="3"/>
      <c r="I588" s="13"/>
      <c r="J588" s="13"/>
      <c r="K588" s="7"/>
      <c r="L588" s="7"/>
      <c r="M588" s="13"/>
      <c r="N588" s="13"/>
      <c r="O588" s="13"/>
      <c r="P588" s="13"/>
      <c r="Q588" s="13"/>
      <c r="R588" s="13"/>
    </row>
    <row r="589" spans="1:18" ht="15.75">
      <c r="A589" s="3"/>
      <c r="B589" s="3"/>
      <c r="C589" s="4"/>
      <c r="D589" s="12"/>
      <c r="E589" s="3"/>
      <c r="F589" s="3"/>
      <c r="G589" s="3"/>
      <c r="H589" s="3"/>
      <c r="I589" s="13"/>
      <c r="J589" s="13"/>
      <c r="K589" s="7"/>
      <c r="L589" s="7"/>
      <c r="M589" s="13"/>
      <c r="N589" s="13"/>
      <c r="O589" s="13"/>
      <c r="P589" s="13"/>
      <c r="Q589" s="13"/>
      <c r="R589" s="13"/>
    </row>
    <row r="590" spans="1:18" ht="15.75">
      <c r="A590" s="3"/>
      <c r="B590" s="3"/>
      <c r="C590" s="4"/>
      <c r="D590" s="12"/>
      <c r="E590" s="3"/>
      <c r="F590" s="3"/>
      <c r="G590" s="3"/>
      <c r="H590" s="3"/>
      <c r="I590" s="13"/>
      <c r="J590" s="13"/>
      <c r="K590" s="7"/>
      <c r="L590" s="7"/>
      <c r="M590" s="13"/>
      <c r="N590" s="13"/>
      <c r="O590" s="13"/>
      <c r="P590" s="13"/>
      <c r="Q590" s="13"/>
      <c r="R590" s="13"/>
    </row>
    <row r="591" spans="1:18" ht="15.75">
      <c r="A591" s="3"/>
      <c r="B591" s="3"/>
      <c r="C591" s="4"/>
      <c r="D591" s="12"/>
      <c r="E591" s="3"/>
      <c r="F591" s="3"/>
      <c r="G591" s="3"/>
      <c r="H591" s="3"/>
      <c r="I591" s="13"/>
      <c r="J591" s="13"/>
      <c r="K591" s="7"/>
      <c r="L591" s="7"/>
      <c r="M591" s="13"/>
      <c r="N591" s="13"/>
      <c r="O591" s="13"/>
      <c r="P591" s="13"/>
      <c r="Q591" s="13"/>
      <c r="R591" s="13"/>
    </row>
    <row r="592" spans="1:18" ht="15.75">
      <c r="A592" s="3"/>
      <c r="B592" s="3"/>
      <c r="C592" s="4"/>
      <c r="D592" s="12"/>
      <c r="E592" s="3"/>
      <c r="F592" s="3"/>
      <c r="G592" s="3"/>
      <c r="H592" s="3"/>
      <c r="I592" s="13"/>
      <c r="J592" s="13"/>
      <c r="K592" s="7"/>
      <c r="L592" s="7"/>
      <c r="M592" s="13"/>
      <c r="N592" s="13"/>
      <c r="O592" s="13"/>
      <c r="P592" s="13"/>
      <c r="Q592" s="13"/>
      <c r="R592" s="13"/>
    </row>
    <row r="593" spans="1:18" ht="15.75">
      <c r="A593" s="3"/>
      <c r="B593" s="3"/>
      <c r="C593" s="4"/>
      <c r="D593" s="12"/>
      <c r="E593" s="3"/>
      <c r="F593" s="3"/>
      <c r="G593" s="3"/>
      <c r="H593" s="3"/>
      <c r="I593" s="13"/>
      <c r="J593" s="13"/>
      <c r="K593" s="7"/>
      <c r="L593" s="7"/>
      <c r="M593" s="13"/>
      <c r="N593" s="13"/>
      <c r="O593" s="13"/>
      <c r="P593" s="13"/>
      <c r="Q593" s="13"/>
      <c r="R593" s="13"/>
    </row>
    <row r="594" spans="1:18" ht="15.75">
      <c r="A594" s="3"/>
      <c r="B594" s="3"/>
      <c r="C594" s="4"/>
      <c r="D594" s="12"/>
      <c r="E594" s="3"/>
      <c r="F594" s="3"/>
      <c r="G594" s="3"/>
      <c r="H594" s="3"/>
      <c r="I594" s="13"/>
      <c r="J594" s="13"/>
      <c r="K594" s="7"/>
      <c r="L594" s="7"/>
      <c r="M594" s="13"/>
      <c r="N594" s="13"/>
      <c r="O594" s="13"/>
      <c r="P594" s="13"/>
      <c r="Q594" s="13"/>
      <c r="R594" s="13"/>
    </row>
    <row r="595" spans="1:18" ht="15.75">
      <c r="A595" s="3"/>
      <c r="B595" s="3"/>
      <c r="C595" s="4"/>
      <c r="D595" s="12"/>
      <c r="E595" s="3"/>
      <c r="F595" s="3"/>
      <c r="G595" s="3"/>
      <c r="H595" s="3"/>
      <c r="I595" s="13"/>
      <c r="J595" s="13"/>
      <c r="K595" s="7"/>
      <c r="L595" s="7"/>
      <c r="M595" s="13"/>
      <c r="N595" s="13"/>
      <c r="O595" s="13"/>
      <c r="P595" s="13"/>
      <c r="Q595" s="13"/>
      <c r="R595" s="13"/>
    </row>
    <row r="596" spans="1:18" ht="15.75">
      <c r="A596" s="3"/>
      <c r="B596" s="3"/>
      <c r="C596" s="4"/>
      <c r="D596" s="12"/>
      <c r="E596" s="3"/>
      <c r="F596" s="3"/>
      <c r="G596" s="3"/>
      <c r="H596" s="3"/>
      <c r="I596" s="13"/>
      <c r="J596" s="13"/>
      <c r="K596" s="7"/>
      <c r="L596" s="7"/>
      <c r="M596" s="13"/>
      <c r="N596" s="13"/>
      <c r="O596" s="13"/>
      <c r="P596" s="13"/>
      <c r="Q596" s="13"/>
      <c r="R596" s="13"/>
    </row>
    <row r="597" spans="1:18" ht="15.75">
      <c r="A597" s="3"/>
      <c r="B597" s="3"/>
      <c r="C597" s="4"/>
      <c r="D597" s="12"/>
      <c r="E597" s="3"/>
      <c r="F597" s="3"/>
      <c r="G597" s="3"/>
      <c r="H597" s="3"/>
      <c r="I597" s="13"/>
      <c r="J597" s="13"/>
      <c r="K597" s="7"/>
      <c r="L597" s="7"/>
      <c r="M597" s="13"/>
      <c r="N597" s="13"/>
      <c r="O597" s="13"/>
      <c r="P597" s="13"/>
      <c r="Q597" s="13"/>
      <c r="R597" s="13"/>
    </row>
    <row r="598" spans="1:18" ht="15.75">
      <c r="A598" s="3"/>
      <c r="B598" s="3"/>
      <c r="C598" s="4"/>
      <c r="D598" s="12"/>
      <c r="E598" s="3"/>
      <c r="F598" s="3"/>
      <c r="G598" s="3"/>
      <c r="H598" s="3"/>
      <c r="I598" s="13"/>
      <c r="J598" s="13"/>
      <c r="K598" s="7"/>
      <c r="L598" s="7"/>
      <c r="M598" s="13"/>
      <c r="N598" s="13"/>
      <c r="O598" s="13"/>
      <c r="P598" s="13"/>
      <c r="Q598" s="13"/>
      <c r="R598" s="13"/>
    </row>
    <row r="599" spans="1:18" ht="15.75">
      <c r="A599" s="3"/>
      <c r="B599" s="3"/>
      <c r="C599" s="4"/>
      <c r="D599" s="12"/>
      <c r="E599" s="3"/>
      <c r="F599" s="3"/>
      <c r="G599" s="3"/>
      <c r="H599" s="3"/>
      <c r="I599" s="13"/>
      <c r="J599" s="13"/>
      <c r="K599" s="7"/>
      <c r="L599" s="7"/>
      <c r="M599" s="13"/>
      <c r="N599" s="13"/>
      <c r="O599" s="13"/>
      <c r="P599" s="13"/>
      <c r="Q599" s="13"/>
      <c r="R599" s="13"/>
    </row>
    <row r="600" spans="1:18" ht="15.75">
      <c r="A600" s="3"/>
      <c r="B600" s="3"/>
      <c r="C600" s="4"/>
      <c r="D600" s="12"/>
      <c r="E600" s="3"/>
      <c r="F600" s="3"/>
      <c r="G600" s="3"/>
      <c r="H600" s="3"/>
      <c r="I600" s="13"/>
      <c r="J600" s="13"/>
      <c r="K600" s="7"/>
      <c r="L600" s="7"/>
      <c r="M600" s="13"/>
      <c r="N600" s="13"/>
      <c r="O600" s="13"/>
      <c r="P600" s="13"/>
      <c r="Q600" s="13"/>
      <c r="R600" s="13"/>
    </row>
    <row r="601" spans="1:18" ht="15.75">
      <c r="A601" s="3"/>
      <c r="B601" s="3"/>
      <c r="C601" s="4"/>
      <c r="D601" s="12"/>
      <c r="E601" s="3"/>
      <c r="F601" s="3"/>
      <c r="G601" s="3"/>
      <c r="H601" s="3"/>
      <c r="I601" s="13"/>
      <c r="J601" s="13"/>
      <c r="K601" s="7"/>
      <c r="L601" s="7"/>
      <c r="M601" s="13"/>
      <c r="N601" s="13"/>
      <c r="O601" s="13"/>
      <c r="P601" s="13"/>
      <c r="Q601" s="13"/>
      <c r="R601" s="13"/>
    </row>
    <row r="602" spans="1:18" ht="15.75">
      <c r="A602" s="3"/>
      <c r="B602" s="3"/>
      <c r="C602" s="4"/>
      <c r="D602" s="12"/>
      <c r="E602" s="3"/>
      <c r="F602" s="3"/>
      <c r="G602" s="3"/>
      <c r="H602" s="3"/>
      <c r="I602" s="13"/>
      <c r="J602" s="13"/>
      <c r="K602" s="7"/>
      <c r="L602" s="7"/>
      <c r="M602" s="13"/>
      <c r="N602" s="13"/>
      <c r="O602" s="13"/>
      <c r="P602" s="13"/>
      <c r="Q602" s="13"/>
      <c r="R602" s="13"/>
    </row>
    <row r="603" spans="1:18" ht="15.75">
      <c r="A603" s="3"/>
      <c r="B603" s="3"/>
      <c r="C603" s="4"/>
      <c r="D603" s="12"/>
      <c r="E603" s="3"/>
      <c r="F603" s="3"/>
      <c r="G603" s="3"/>
      <c r="H603" s="3"/>
      <c r="I603" s="13"/>
      <c r="J603" s="13"/>
      <c r="K603" s="7"/>
      <c r="L603" s="7"/>
      <c r="M603" s="13"/>
      <c r="N603" s="13"/>
      <c r="O603" s="13"/>
      <c r="P603" s="13"/>
      <c r="Q603" s="13"/>
      <c r="R603" s="13"/>
    </row>
    <row r="604" spans="1:18" ht="15.75">
      <c r="A604" s="3"/>
      <c r="B604" s="3"/>
      <c r="C604" s="4"/>
      <c r="D604" s="12"/>
      <c r="E604" s="3"/>
      <c r="F604" s="3"/>
      <c r="G604" s="3"/>
      <c r="H604" s="3"/>
      <c r="I604" s="13"/>
      <c r="J604" s="13"/>
      <c r="K604" s="7"/>
      <c r="L604" s="7"/>
      <c r="M604" s="13"/>
      <c r="N604" s="13"/>
      <c r="O604" s="13"/>
      <c r="P604" s="13"/>
      <c r="Q604" s="13"/>
      <c r="R604" s="13"/>
    </row>
    <row r="605" spans="1:18" ht="15.75">
      <c r="A605" s="3"/>
      <c r="B605" s="3"/>
      <c r="C605" s="4"/>
      <c r="D605" s="12"/>
      <c r="E605" s="3"/>
      <c r="F605" s="3"/>
      <c r="G605" s="3"/>
      <c r="H605" s="3"/>
      <c r="I605" s="13"/>
      <c r="J605" s="13"/>
      <c r="K605" s="7"/>
      <c r="L605" s="7"/>
      <c r="M605" s="13"/>
      <c r="N605" s="13"/>
      <c r="O605" s="13"/>
      <c r="P605" s="13"/>
      <c r="Q605" s="13"/>
      <c r="R605" s="13"/>
    </row>
    <row r="606" spans="1:18" ht="15.75">
      <c r="A606" s="3"/>
      <c r="B606" s="3"/>
      <c r="C606" s="4"/>
      <c r="D606" s="12"/>
      <c r="E606" s="3"/>
      <c r="F606" s="3"/>
      <c r="G606" s="3"/>
      <c r="H606" s="3"/>
      <c r="I606" s="13"/>
      <c r="J606" s="13"/>
      <c r="K606" s="7"/>
      <c r="L606" s="7"/>
      <c r="M606" s="13"/>
      <c r="N606" s="13"/>
      <c r="O606" s="13"/>
      <c r="P606" s="13"/>
      <c r="Q606" s="13"/>
      <c r="R606" s="13"/>
    </row>
    <row r="607" spans="1:18" ht="15.75">
      <c r="A607" s="3"/>
      <c r="B607" s="3"/>
      <c r="C607" s="4"/>
      <c r="D607" s="12"/>
      <c r="E607" s="3"/>
      <c r="F607" s="3"/>
      <c r="G607" s="3"/>
      <c r="H607" s="3"/>
      <c r="I607" s="13"/>
      <c r="J607" s="13"/>
      <c r="K607" s="7"/>
      <c r="L607" s="7"/>
      <c r="M607" s="13"/>
      <c r="N607" s="13"/>
      <c r="O607" s="13"/>
      <c r="P607" s="13"/>
      <c r="Q607" s="13"/>
      <c r="R607" s="13"/>
    </row>
    <row r="608" spans="1:18" ht="15.75">
      <c r="A608" s="3"/>
      <c r="B608" s="3"/>
      <c r="C608" s="4"/>
      <c r="D608" s="12"/>
      <c r="E608" s="3"/>
      <c r="F608" s="3"/>
      <c r="G608" s="3"/>
      <c r="H608" s="3"/>
      <c r="I608" s="13"/>
      <c r="J608" s="13"/>
      <c r="K608" s="7"/>
      <c r="L608" s="7"/>
      <c r="M608" s="13"/>
      <c r="N608" s="13"/>
      <c r="O608" s="13"/>
      <c r="P608" s="13"/>
      <c r="Q608" s="13"/>
      <c r="R608" s="13"/>
    </row>
    <row r="609" spans="1:18" ht="15.75">
      <c r="A609" s="3"/>
      <c r="B609" s="3"/>
      <c r="C609" s="4"/>
      <c r="D609" s="12"/>
      <c r="E609" s="3"/>
      <c r="F609" s="3"/>
      <c r="G609" s="3"/>
      <c r="H609" s="3"/>
      <c r="I609" s="13"/>
      <c r="J609" s="13"/>
      <c r="K609" s="7"/>
      <c r="L609" s="7"/>
      <c r="M609" s="13"/>
      <c r="N609" s="13"/>
      <c r="O609" s="13"/>
      <c r="P609" s="13"/>
      <c r="Q609" s="13"/>
      <c r="R609" s="13"/>
    </row>
    <row r="610" spans="1:18" ht="15.75">
      <c r="A610" s="3"/>
      <c r="B610" s="3"/>
      <c r="C610" s="4"/>
      <c r="D610" s="12"/>
      <c r="E610" s="3"/>
      <c r="F610" s="3"/>
      <c r="G610" s="3"/>
      <c r="H610" s="3"/>
      <c r="I610" s="13"/>
      <c r="J610" s="13"/>
      <c r="K610" s="7"/>
      <c r="L610" s="7"/>
      <c r="M610" s="13"/>
      <c r="N610" s="13"/>
      <c r="O610" s="13"/>
      <c r="P610" s="13"/>
      <c r="Q610" s="13"/>
      <c r="R610" s="13"/>
    </row>
    <row r="611" spans="1:18" ht="15.75">
      <c r="A611" s="3"/>
      <c r="B611" s="3"/>
      <c r="C611" s="4"/>
      <c r="D611" s="12"/>
      <c r="E611" s="3"/>
      <c r="F611" s="3"/>
      <c r="G611" s="3"/>
      <c r="H611" s="3"/>
      <c r="I611" s="13"/>
      <c r="J611" s="13"/>
      <c r="K611" s="7"/>
      <c r="L611" s="7"/>
      <c r="M611" s="13"/>
      <c r="N611" s="13"/>
      <c r="O611" s="13"/>
      <c r="P611" s="13"/>
      <c r="Q611" s="13"/>
      <c r="R611" s="13"/>
    </row>
    <row r="612" spans="1:18" ht="15.75">
      <c r="A612" s="3"/>
      <c r="B612" s="3"/>
      <c r="C612" s="4"/>
      <c r="D612" s="12"/>
      <c r="E612" s="3"/>
      <c r="F612" s="3"/>
      <c r="G612" s="3"/>
      <c r="H612" s="3"/>
      <c r="I612" s="13"/>
      <c r="J612" s="13"/>
      <c r="K612" s="7"/>
      <c r="L612" s="7"/>
      <c r="M612" s="13"/>
      <c r="N612" s="13"/>
      <c r="O612" s="13"/>
      <c r="P612" s="13"/>
      <c r="Q612" s="13"/>
      <c r="R612" s="13"/>
    </row>
    <row r="613" spans="1:18" ht="15.75">
      <c r="A613" s="3"/>
      <c r="B613" s="3"/>
      <c r="C613" s="4"/>
      <c r="D613" s="12"/>
      <c r="E613" s="3"/>
      <c r="F613" s="3"/>
      <c r="G613" s="3"/>
      <c r="H613" s="3"/>
      <c r="I613" s="13"/>
      <c r="J613" s="13"/>
      <c r="K613" s="7"/>
      <c r="L613" s="7"/>
      <c r="M613" s="13"/>
      <c r="N613" s="13"/>
      <c r="O613" s="13"/>
      <c r="P613" s="13"/>
      <c r="Q613" s="13"/>
      <c r="R613" s="13"/>
    </row>
    <row r="614" spans="1:18" ht="15.75">
      <c r="A614" s="3"/>
      <c r="B614" s="3"/>
      <c r="C614" s="4"/>
      <c r="D614" s="12"/>
      <c r="E614" s="3"/>
      <c r="F614" s="3"/>
      <c r="G614" s="3"/>
      <c r="H614" s="3"/>
      <c r="I614" s="13"/>
      <c r="J614" s="13"/>
      <c r="K614" s="7"/>
      <c r="L614" s="7"/>
      <c r="M614" s="13"/>
      <c r="N614" s="13"/>
      <c r="O614" s="13"/>
      <c r="P614" s="13"/>
      <c r="Q614" s="13"/>
      <c r="R614" s="13"/>
    </row>
    <row r="615" spans="1:18" ht="15.75">
      <c r="A615" s="3"/>
      <c r="B615" s="3"/>
      <c r="C615" s="4"/>
      <c r="D615" s="12"/>
      <c r="E615" s="3"/>
      <c r="F615" s="3"/>
      <c r="G615" s="3"/>
      <c r="H615" s="3"/>
      <c r="I615" s="13"/>
      <c r="J615" s="13"/>
      <c r="K615" s="7"/>
      <c r="L615" s="7"/>
      <c r="M615" s="13"/>
      <c r="N615" s="13"/>
      <c r="O615" s="13"/>
      <c r="P615" s="13"/>
      <c r="Q615" s="13"/>
      <c r="R615" s="13"/>
    </row>
    <row r="616" spans="1:18" ht="15.75">
      <c r="A616" s="3"/>
      <c r="B616" s="3"/>
      <c r="C616" s="4"/>
      <c r="D616" s="12"/>
      <c r="E616" s="3"/>
      <c r="F616" s="3"/>
      <c r="G616" s="3"/>
      <c r="H616" s="3"/>
      <c r="I616" s="13"/>
      <c r="J616" s="13"/>
      <c r="K616" s="7"/>
      <c r="L616" s="7"/>
      <c r="M616" s="13"/>
      <c r="N616" s="13"/>
      <c r="O616" s="13"/>
      <c r="P616" s="13"/>
      <c r="Q616" s="13"/>
      <c r="R616" s="13"/>
    </row>
    <row r="617" spans="1:18" ht="15.75">
      <c r="A617" s="3"/>
      <c r="B617" s="3"/>
      <c r="C617" s="4"/>
      <c r="D617" s="12"/>
      <c r="E617" s="3"/>
      <c r="F617" s="3"/>
      <c r="G617" s="3"/>
      <c r="H617" s="3"/>
      <c r="I617" s="13"/>
      <c r="J617" s="13"/>
      <c r="K617" s="7"/>
      <c r="L617" s="7"/>
      <c r="M617" s="13"/>
      <c r="N617" s="13"/>
      <c r="O617" s="13"/>
      <c r="P617" s="13"/>
      <c r="Q617" s="13"/>
      <c r="R617" s="13"/>
    </row>
    <row r="618" spans="1:18" ht="15.75">
      <c r="A618" s="3"/>
      <c r="B618" s="3"/>
      <c r="C618" s="4"/>
      <c r="D618" s="12"/>
      <c r="E618" s="3"/>
      <c r="F618" s="3"/>
      <c r="G618" s="3"/>
      <c r="H618" s="3"/>
      <c r="I618" s="13"/>
      <c r="J618" s="13"/>
      <c r="K618" s="7"/>
      <c r="L618" s="7"/>
      <c r="M618" s="13"/>
      <c r="N618" s="13"/>
      <c r="O618" s="13"/>
      <c r="P618" s="13"/>
      <c r="Q618" s="13"/>
      <c r="R618" s="13"/>
    </row>
    <row r="619" spans="1:18" ht="15.75">
      <c r="A619" s="3"/>
      <c r="B619" s="3"/>
      <c r="C619" s="4"/>
      <c r="D619" s="12"/>
      <c r="E619" s="3"/>
      <c r="F619" s="3"/>
      <c r="G619" s="3"/>
      <c r="H619" s="3"/>
      <c r="I619" s="13"/>
      <c r="J619" s="13"/>
      <c r="K619" s="7"/>
      <c r="L619" s="7"/>
      <c r="M619" s="13"/>
      <c r="N619" s="13"/>
      <c r="O619" s="13"/>
      <c r="P619" s="13"/>
      <c r="Q619" s="13"/>
      <c r="R619" s="13"/>
    </row>
    <row r="620" spans="1:18" ht="15.75">
      <c r="A620" s="3"/>
      <c r="B620" s="3"/>
      <c r="C620" s="4"/>
      <c r="D620" s="12"/>
      <c r="E620" s="3"/>
      <c r="F620" s="3"/>
      <c r="G620" s="3"/>
      <c r="H620" s="3"/>
      <c r="I620" s="13"/>
      <c r="J620" s="13"/>
      <c r="K620" s="7"/>
      <c r="L620" s="7"/>
      <c r="M620" s="13"/>
      <c r="N620" s="13"/>
      <c r="O620" s="13"/>
      <c r="P620" s="13"/>
      <c r="Q620" s="13"/>
      <c r="R620" s="13"/>
    </row>
    <row r="621" spans="1:18" ht="15.75">
      <c r="A621" s="3"/>
      <c r="B621" s="3"/>
      <c r="C621" s="4"/>
      <c r="D621" s="12"/>
      <c r="E621" s="3"/>
      <c r="F621" s="3"/>
      <c r="G621" s="3"/>
      <c r="H621" s="3"/>
      <c r="I621" s="13"/>
      <c r="J621" s="13"/>
      <c r="K621" s="7"/>
      <c r="L621" s="7"/>
      <c r="M621" s="13"/>
      <c r="N621" s="13"/>
      <c r="O621" s="13"/>
      <c r="P621" s="13"/>
      <c r="Q621" s="13"/>
      <c r="R621" s="13"/>
    </row>
    <row r="622" spans="1:18" ht="15.75">
      <c r="A622" s="3"/>
      <c r="B622" s="3"/>
      <c r="C622" s="4"/>
      <c r="D622" s="12"/>
      <c r="E622" s="3"/>
      <c r="F622" s="3"/>
      <c r="G622" s="3"/>
      <c r="H622" s="3"/>
      <c r="I622" s="13"/>
      <c r="J622" s="13"/>
      <c r="K622" s="7"/>
      <c r="L622" s="7"/>
      <c r="M622" s="13"/>
      <c r="N622" s="13"/>
      <c r="O622" s="13"/>
      <c r="P622" s="13"/>
      <c r="Q622" s="13"/>
      <c r="R622" s="13"/>
    </row>
    <row r="623" spans="1:18" ht="15.75">
      <c r="A623" s="3"/>
      <c r="B623" s="3"/>
      <c r="C623" s="4"/>
      <c r="D623" s="12"/>
      <c r="E623" s="3"/>
      <c r="F623" s="3"/>
      <c r="G623" s="3"/>
      <c r="H623" s="3"/>
      <c r="I623" s="13"/>
      <c r="J623" s="13"/>
      <c r="K623" s="7"/>
      <c r="L623" s="7"/>
      <c r="M623" s="13"/>
      <c r="N623" s="13"/>
      <c r="O623" s="13"/>
      <c r="P623" s="13"/>
      <c r="Q623" s="13"/>
      <c r="R623" s="13"/>
    </row>
    <row r="624" spans="1:18" ht="15.75">
      <c r="A624" s="3"/>
      <c r="B624" s="3"/>
      <c r="C624" s="4"/>
      <c r="D624" s="12"/>
      <c r="E624" s="3"/>
      <c r="F624" s="3"/>
      <c r="G624" s="3"/>
      <c r="H624" s="3"/>
      <c r="I624" s="13"/>
      <c r="J624" s="13"/>
      <c r="K624" s="7"/>
      <c r="L624" s="7"/>
      <c r="M624" s="13"/>
      <c r="N624" s="13"/>
      <c r="O624" s="13"/>
      <c r="P624" s="13"/>
      <c r="Q624" s="13"/>
      <c r="R624" s="13"/>
    </row>
    <row r="625" spans="1:18" ht="15.75">
      <c r="A625" s="3"/>
      <c r="B625" s="3"/>
      <c r="C625" s="4"/>
      <c r="D625" s="12"/>
      <c r="E625" s="3"/>
      <c r="F625" s="3"/>
      <c r="G625" s="3"/>
      <c r="H625" s="3"/>
      <c r="I625" s="13"/>
      <c r="J625" s="13"/>
      <c r="K625" s="7"/>
      <c r="L625" s="7"/>
      <c r="M625" s="13"/>
      <c r="N625" s="13"/>
      <c r="O625" s="13"/>
      <c r="P625" s="13"/>
      <c r="Q625" s="13"/>
      <c r="R625" s="13"/>
    </row>
    <row r="626" spans="1:18" ht="15.75">
      <c r="A626" s="3"/>
      <c r="B626" s="3"/>
      <c r="C626" s="4"/>
      <c r="D626" s="12"/>
      <c r="E626" s="3"/>
      <c r="F626" s="3"/>
      <c r="G626" s="3"/>
      <c r="H626" s="3"/>
      <c r="I626" s="13"/>
      <c r="J626" s="13"/>
      <c r="K626" s="7"/>
      <c r="L626" s="7"/>
      <c r="M626" s="13"/>
      <c r="N626" s="13"/>
      <c r="O626" s="13"/>
      <c r="P626" s="13"/>
      <c r="Q626" s="13"/>
      <c r="R626" s="13"/>
    </row>
    <row r="627" spans="1:18" ht="15.75">
      <c r="A627" s="3"/>
      <c r="B627" s="3"/>
      <c r="C627" s="4"/>
      <c r="D627" s="12"/>
      <c r="E627" s="3"/>
      <c r="F627" s="3"/>
      <c r="G627" s="3"/>
      <c r="H627" s="3"/>
      <c r="I627" s="13"/>
      <c r="J627" s="13"/>
      <c r="K627" s="7"/>
      <c r="L627" s="7"/>
      <c r="M627" s="13"/>
      <c r="N627" s="13"/>
      <c r="O627" s="13"/>
      <c r="P627" s="13"/>
      <c r="Q627" s="13"/>
      <c r="R627" s="13"/>
    </row>
    <row r="628" spans="1:18" ht="15.75">
      <c r="A628" s="3"/>
      <c r="B628" s="3"/>
      <c r="C628" s="4"/>
      <c r="D628" s="12"/>
      <c r="E628" s="3"/>
      <c r="F628" s="3"/>
      <c r="G628" s="3"/>
      <c r="H628" s="3"/>
      <c r="I628" s="13"/>
      <c r="J628" s="13"/>
      <c r="K628" s="7"/>
      <c r="L628" s="7"/>
      <c r="M628" s="13"/>
      <c r="N628" s="13"/>
      <c r="O628" s="13"/>
      <c r="P628" s="13"/>
      <c r="Q628" s="13"/>
      <c r="R628" s="13"/>
    </row>
    <row r="629" spans="1:18" ht="15.75">
      <c r="A629" s="3"/>
      <c r="B629" s="3"/>
      <c r="C629" s="4"/>
      <c r="D629" s="12"/>
      <c r="E629" s="3"/>
      <c r="F629" s="3"/>
      <c r="G629" s="3"/>
      <c r="H629" s="3"/>
      <c r="I629" s="13"/>
      <c r="J629" s="13"/>
      <c r="K629" s="7"/>
      <c r="L629" s="7"/>
      <c r="M629" s="13"/>
      <c r="N629" s="13"/>
      <c r="O629" s="13"/>
      <c r="P629" s="13"/>
      <c r="Q629" s="13"/>
      <c r="R629" s="13"/>
    </row>
    <row r="630" spans="1:18" ht="15.75">
      <c r="A630" s="3"/>
      <c r="B630" s="3"/>
      <c r="C630" s="4"/>
      <c r="D630" s="12"/>
      <c r="E630" s="3"/>
      <c r="F630" s="3"/>
      <c r="G630" s="3"/>
      <c r="H630" s="3"/>
      <c r="I630" s="13"/>
      <c r="J630" s="13"/>
      <c r="K630" s="7"/>
      <c r="L630" s="7"/>
      <c r="M630" s="13"/>
      <c r="N630" s="13"/>
      <c r="O630" s="13"/>
      <c r="P630" s="13"/>
      <c r="Q630" s="13"/>
      <c r="R630" s="13"/>
    </row>
    <row r="631" spans="1:18" ht="15.75">
      <c r="A631" s="3"/>
      <c r="B631" s="3"/>
      <c r="C631" s="4"/>
      <c r="D631" s="12"/>
      <c r="E631" s="3"/>
      <c r="F631" s="3"/>
      <c r="G631" s="3"/>
      <c r="H631" s="3"/>
      <c r="I631" s="13"/>
      <c r="J631" s="13"/>
      <c r="K631" s="7"/>
      <c r="L631" s="7"/>
      <c r="M631" s="13"/>
      <c r="N631" s="13"/>
      <c r="O631" s="13"/>
      <c r="P631" s="13"/>
      <c r="Q631" s="13"/>
      <c r="R631" s="13"/>
    </row>
    <row r="632" spans="1:18" ht="15.75">
      <c r="A632" s="3"/>
      <c r="B632" s="3"/>
      <c r="C632" s="4"/>
      <c r="D632" s="12"/>
      <c r="E632" s="3"/>
      <c r="F632" s="3"/>
      <c r="G632" s="3"/>
      <c r="H632" s="3"/>
      <c r="I632" s="13"/>
      <c r="J632" s="13"/>
      <c r="K632" s="7"/>
      <c r="L632" s="7"/>
      <c r="M632" s="13"/>
      <c r="N632" s="13"/>
      <c r="O632" s="13"/>
      <c r="P632" s="13"/>
      <c r="Q632" s="13"/>
      <c r="R632" s="13"/>
    </row>
    <row r="633" spans="1:18" ht="15.75">
      <c r="A633" s="3"/>
      <c r="B633" s="3"/>
      <c r="C633" s="4"/>
      <c r="D633" s="12"/>
      <c r="E633" s="3"/>
      <c r="F633" s="3"/>
      <c r="G633" s="3"/>
      <c r="H633" s="3"/>
      <c r="I633" s="13"/>
      <c r="J633" s="13"/>
      <c r="K633" s="7"/>
      <c r="L633" s="7"/>
      <c r="M633" s="13"/>
      <c r="N633" s="13"/>
      <c r="O633" s="13"/>
      <c r="P633" s="13"/>
      <c r="Q633" s="13"/>
      <c r="R633" s="13"/>
    </row>
  </sheetData>
  <protectedRanges>
    <protectedRange sqref="I501:J1034" name="Диапазон1_2"/>
    <protectedRange sqref="I17:J500" name="Диапазон1_1_4"/>
  </protectedRanges>
  <mergeCells count="28">
    <mergeCell ref="A5:R5"/>
    <mergeCell ref="A6:R6"/>
    <mergeCell ref="A7:R7"/>
    <mergeCell ref="A4:R4"/>
    <mergeCell ref="L1:Q1"/>
    <mergeCell ref="L2:Q2"/>
    <mergeCell ref="L3:Q3"/>
    <mergeCell ref="R9:R14"/>
    <mergeCell ref="E10:E13"/>
    <mergeCell ref="F10:F13"/>
    <mergeCell ref="G10:G13"/>
    <mergeCell ref="K10:Q10"/>
    <mergeCell ref="E9:G9"/>
    <mergeCell ref="H9:H13"/>
    <mergeCell ref="I9:I13"/>
    <mergeCell ref="J9:J13"/>
    <mergeCell ref="K9:Q9"/>
    <mergeCell ref="D35:H35"/>
    <mergeCell ref="N35:Q35"/>
    <mergeCell ref="A16:D16"/>
    <mergeCell ref="K11:K13"/>
    <mergeCell ref="L11:Q11"/>
    <mergeCell ref="L12:L13"/>
    <mergeCell ref="M12:O12"/>
    <mergeCell ref="P12:P13"/>
    <mergeCell ref="Q12:Q13"/>
    <mergeCell ref="A9:A14"/>
    <mergeCell ref="D9:D14"/>
  </mergeCells>
  <conditionalFormatting sqref="A501:R633 K17:N500 R17:R500 O17:Q34 O36:Q500">
    <cfRule type="expression" dxfId="4" priority="5">
      <formula>VALUE($C17)</formula>
    </cfRule>
  </conditionalFormatting>
  <conditionalFormatting sqref="I501:J1034">
    <cfRule type="expression" dxfId="3" priority="4">
      <formula>VALUE($C501)</formula>
    </cfRule>
  </conditionalFormatting>
  <conditionalFormatting sqref="A17:D500 E17:H34 E36:H500">
    <cfRule type="expression" dxfId="2" priority="3">
      <formula>VALUE($C17)</formula>
    </cfRule>
  </conditionalFormatting>
  <conditionalFormatting sqref="I17:I500">
    <cfRule type="expression" dxfId="1" priority="2">
      <formula>VALUE($C17)</formula>
    </cfRule>
  </conditionalFormatting>
  <conditionalFormatting sqref="J17:J500">
    <cfRule type="expression" dxfId="0" priority="1">
      <formula>VALUE($C17)</formula>
    </cfRule>
  </conditionalFormatting>
  <printOptions horizontalCentered="1"/>
  <pageMargins left="0.78740157480314965" right="0.39370078740157483" top="1.1811023622047245" bottom="0.78740157480314965" header="0.78740157480314965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Маргарита Александровна</dc:creator>
  <cp:lastModifiedBy>ДелПр2</cp:lastModifiedBy>
  <cp:lastPrinted>2021-08-31T05:26:36Z</cp:lastPrinted>
  <dcterms:created xsi:type="dcterms:W3CDTF">2015-09-15T12:46:00Z</dcterms:created>
  <dcterms:modified xsi:type="dcterms:W3CDTF">2021-09-02T07:35:42Z</dcterms:modified>
</cp:coreProperties>
</file>