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90" windowWidth="12120" windowHeight="7635"/>
  </bookViews>
  <sheets>
    <sheet name="Лист1" sheetId="1" r:id="rId1"/>
  </sheets>
  <definedNames>
    <definedName name="_xlnm.Print_Titles" localSheetId="0">Лист1!$3:$4</definedName>
  </definedNames>
  <calcPr calcId="144525" iterate="1"/>
</workbook>
</file>

<file path=xl/calcChain.xml><?xml version="1.0" encoding="utf-8"?>
<calcChain xmlns="http://schemas.openxmlformats.org/spreadsheetml/2006/main">
  <c r="M185" i="1" l="1"/>
  <c r="L185" i="1"/>
  <c r="J185" i="1"/>
  <c r="I185" i="1"/>
  <c r="C185" i="1"/>
  <c r="C276" i="1"/>
  <c r="D276" i="1"/>
  <c r="E276" i="1"/>
  <c r="K276" i="1"/>
  <c r="C277" i="1"/>
  <c r="D277" i="1"/>
  <c r="E277" i="1"/>
  <c r="F277" i="1"/>
  <c r="G277" i="1"/>
  <c r="I277" i="1"/>
  <c r="J277" i="1"/>
  <c r="K277" i="1" s="1"/>
  <c r="L277" i="1"/>
  <c r="M277" i="1"/>
  <c r="C279" i="1"/>
  <c r="D279" i="1"/>
  <c r="E279" i="1" s="1"/>
  <c r="K279" i="1"/>
  <c r="C280" i="1"/>
  <c r="D280" i="1"/>
  <c r="E280" i="1" s="1"/>
  <c r="F280" i="1"/>
  <c r="G280" i="1"/>
  <c r="I280" i="1"/>
  <c r="J280" i="1"/>
  <c r="K280" i="1" s="1"/>
  <c r="L280" i="1"/>
  <c r="M280" i="1"/>
  <c r="C282" i="1"/>
  <c r="D282" i="1"/>
  <c r="E282" i="1" s="1"/>
  <c r="K282" i="1"/>
  <c r="C283" i="1"/>
  <c r="D283" i="1"/>
  <c r="E283" i="1" s="1"/>
  <c r="F283" i="1"/>
  <c r="G283" i="1"/>
  <c r="I283" i="1"/>
  <c r="J283" i="1"/>
  <c r="L283" i="1"/>
  <c r="M283" i="1"/>
  <c r="C285" i="1"/>
  <c r="D285" i="1"/>
  <c r="E285" i="1"/>
  <c r="K285" i="1"/>
  <c r="C286" i="1"/>
  <c r="D286" i="1"/>
  <c r="E286" i="1"/>
  <c r="F286" i="1"/>
  <c r="G286" i="1"/>
  <c r="I286" i="1"/>
  <c r="J286" i="1"/>
  <c r="K286" i="1" s="1"/>
  <c r="L286" i="1"/>
  <c r="M286" i="1"/>
  <c r="M299" i="1" s="1"/>
  <c r="N299" i="1" s="1"/>
  <c r="C288" i="1"/>
  <c r="C289" i="1" s="1"/>
  <c r="D288" i="1"/>
  <c r="E288" i="1" s="1"/>
  <c r="K288" i="1"/>
  <c r="N288" i="1"/>
  <c r="D289" i="1"/>
  <c r="F289" i="1"/>
  <c r="G289" i="1"/>
  <c r="I289" i="1"/>
  <c r="J289" i="1"/>
  <c r="K289" i="1" s="1"/>
  <c r="L289" i="1"/>
  <c r="M289" i="1"/>
  <c r="C291" i="1"/>
  <c r="E291" i="1" s="1"/>
  <c r="D291" i="1"/>
  <c r="N291" i="1"/>
  <c r="C292" i="1"/>
  <c r="D292" i="1"/>
  <c r="E292" i="1"/>
  <c r="F292" i="1"/>
  <c r="G292" i="1"/>
  <c r="I292" i="1"/>
  <c r="J292" i="1"/>
  <c r="L292" i="1"/>
  <c r="M292" i="1"/>
  <c r="N292" i="1" s="1"/>
  <c r="C294" i="1"/>
  <c r="D294" i="1"/>
  <c r="E294" i="1" s="1"/>
  <c r="N294" i="1"/>
  <c r="C295" i="1"/>
  <c r="D295" i="1"/>
  <c r="E295" i="1" s="1"/>
  <c r="F295" i="1"/>
  <c r="F299" i="1" s="1"/>
  <c r="G295" i="1"/>
  <c r="I295" i="1"/>
  <c r="I299" i="1" s="1"/>
  <c r="J295" i="1"/>
  <c r="L295" i="1"/>
  <c r="M295" i="1"/>
  <c r="C297" i="1"/>
  <c r="E297" i="1" s="1"/>
  <c r="D297" i="1"/>
  <c r="H297" i="1"/>
  <c r="K297" i="1"/>
  <c r="N297" i="1"/>
  <c r="C298" i="1"/>
  <c r="D298" i="1"/>
  <c r="E298" i="1"/>
  <c r="F298" i="1"/>
  <c r="G298" i="1"/>
  <c r="H298" i="1" s="1"/>
  <c r="I298" i="1"/>
  <c r="J298" i="1"/>
  <c r="K298" i="1" s="1"/>
  <c r="L298" i="1"/>
  <c r="M298" i="1"/>
  <c r="D299" i="1"/>
  <c r="G299" i="1"/>
  <c r="J299" i="1"/>
  <c r="K299" i="1" s="1"/>
  <c r="L299" i="1"/>
  <c r="G185" i="1"/>
  <c r="F185" i="1"/>
  <c r="M160" i="1"/>
  <c r="L160" i="1"/>
  <c r="J160" i="1"/>
  <c r="I160" i="1"/>
  <c r="G160" i="1"/>
  <c r="F160" i="1"/>
  <c r="N298" i="1" l="1"/>
  <c r="N295" i="1"/>
  <c r="N289" i="1"/>
  <c r="C299" i="1"/>
  <c r="E299" i="1" s="1"/>
  <c r="K283" i="1"/>
  <c r="H299" i="1"/>
  <c r="E289" i="1"/>
  <c r="K185" i="1"/>
  <c r="N185" i="1"/>
  <c r="N160" i="1"/>
  <c r="K160" i="1"/>
  <c r="M31" i="1" l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9" i="1"/>
  <c r="N255" i="1"/>
  <c r="N251" i="1"/>
  <c r="N247" i="1"/>
  <c r="N244" i="1"/>
  <c r="K244" i="1"/>
  <c r="N125" i="1"/>
  <c r="G78" i="1"/>
  <c r="F78" i="1"/>
  <c r="K52" i="1"/>
  <c r="I163" i="1" l="1"/>
  <c r="L266" i="1"/>
  <c r="M266" i="1"/>
  <c r="K64" i="1" l="1"/>
  <c r="N60" i="1" l="1"/>
  <c r="J9" i="1" l="1"/>
  <c r="K21" i="1" l="1"/>
  <c r="H12" i="1" l="1"/>
  <c r="M90" i="1" l="1"/>
  <c r="L90" i="1"/>
  <c r="J90" i="1"/>
  <c r="I90" i="1"/>
  <c r="G90" i="1"/>
  <c r="F90" i="1"/>
  <c r="D89" i="1"/>
  <c r="D90" i="1" s="1"/>
  <c r="C89" i="1"/>
  <c r="C90" i="1" s="1"/>
  <c r="H11" i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H36" i="1"/>
  <c r="K12" i="1" l="1"/>
  <c r="N12" i="1"/>
  <c r="M303" i="1" l="1"/>
  <c r="L303" i="1"/>
  <c r="J303" i="1"/>
  <c r="I303" i="1"/>
  <c r="G303" i="1"/>
  <c r="F303" i="1"/>
  <c r="M306" i="1"/>
  <c r="L306" i="1"/>
  <c r="J306" i="1"/>
  <c r="I306" i="1"/>
  <c r="M309" i="1"/>
  <c r="L309" i="1"/>
  <c r="J309" i="1"/>
  <c r="I309" i="1"/>
  <c r="G309" i="1"/>
  <c r="F309" i="1"/>
  <c r="M308" i="1"/>
  <c r="L308" i="1"/>
  <c r="J308" i="1"/>
  <c r="I308" i="1"/>
  <c r="G308" i="1"/>
  <c r="F308" i="1"/>
  <c r="M307" i="1"/>
  <c r="L307" i="1"/>
  <c r="J307" i="1"/>
  <c r="I307" i="1"/>
  <c r="G307" i="1"/>
  <c r="F307" i="1"/>
  <c r="M304" i="1"/>
  <c r="L304" i="1"/>
  <c r="J304" i="1"/>
  <c r="I304" i="1"/>
  <c r="G304" i="1"/>
  <c r="F304" i="1"/>
  <c r="M305" i="1"/>
  <c r="L305" i="1"/>
  <c r="J305" i="1"/>
  <c r="I305" i="1"/>
  <c r="G305" i="1"/>
  <c r="F305" i="1"/>
  <c r="N50" i="1"/>
  <c r="D12" i="1"/>
  <c r="C12" i="1"/>
  <c r="M13" i="1"/>
  <c r="L13" i="1"/>
  <c r="J13" i="1"/>
  <c r="I13" i="1"/>
  <c r="G13" i="1"/>
  <c r="F13" i="1"/>
  <c r="M248" i="1"/>
  <c r="L248" i="1"/>
  <c r="J248" i="1"/>
  <c r="I248" i="1"/>
  <c r="G248" i="1"/>
  <c r="F248" i="1"/>
  <c r="D247" i="1"/>
  <c r="C247" i="1"/>
  <c r="C248" i="1" s="1"/>
  <c r="C184" i="1"/>
  <c r="C183" i="1"/>
  <c r="N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D248" i="1" l="1"/>
  <c r="E248" i="1" s="1"/>
  <c r="E247" i="1"/>
  <c r="N248" i="1"/>
  <c r="H13" i="1"/>
  <c r="H305" i="1"/>
  <c r="N305" i="1"/>
  <c r="K304" i="1"/>
  <c r="N304" i="1"/>
  <c r="H307" i="1"/>
  <c r="K307" i="1"/>
  <c r="N309" i="1"/>
  <c r="H303" i="1"/>
  <c r="K305" i="1"/>
  <c r="E12" i="1"/>
  <c r="N307" i="1"/>
  <c r="N308" i="1"/>
  <c r="I310" i="1"/>
  <c r="K308" i="1"/>
  <c r="M310" i="1"/>
  <c r="L310" i="1"/>
  <c r="K303" i="1"/>
  <c r="N303" i="1"/>
  <c r="N306" i="1"/>
  <c r="K306" i="1"/>
  <c r="J310" i="1"/>
  <c r="N84" i="1"/>
  <c r="E83" i="1"/>
  <c r="E84" i="1"/>
  <c r="N100" i="1"/>
  <c r="M152" i="1"/>
  <c r="L152" i="1"/>
  <c r="N126" i="1"/>
  <c r="D42" i="1"/>
  <c r="N117" i="1"/>
  <c r="C43" i="1"/>
  <c r="D43" i="1"/>
  <c r="M72" i="1"/>
  <c r="K310" i="1" l="1"/>
  <c r="N310" i="1"/>
  <c r="J228" i="1"/>
  <c r="G118" i="1"/>
  <c r="F118" i="1"/>
  <c r="J118" i="1"/>
  <c r="I118" i="1"/>
  <c r="M118" i="1"/>
  <c r="D118" i="1" s="1"/>
  <c r="L118" i="1"/>
  <c r="C118" i="1" s="1"/>
  <c r="C117" i="1"/>
  <c r="D117" i="1"/>
  <c r="G306" i="1"/>
  <c r="F306" i="1"/>
  <c r="F310" i="1" s="1"/>
  <c r="J62" i="1"/>
  <c r="I62" i="1"/>
  <c r="M62" i="1"/>
  <c r="L62" i="1"/>
  <c r="C60" i="1"/>
  <c r="J163" i="1"/>
  <c r="K15" i="1"/>
  <c r="H306" i="1" l="1"/>
  <c r="G310" i="1"/>
  <c r="H310" i="1" s="1"/>
  <c r="N104" i="1" l="1"/>
  <c r="N105" i="1" s="1"/>
  <c r="D104" i="1"/>
  <c r="C104" i="1"/>
  <c r="M105" i="1"/>
  <c r="L105" i="1"/>
  <c r="J105" i="1"/>
  <c r="I105" i="1"/>
  <c r="G105" i="1"/>
  <c r="F105" i="1"/>
  <c r="D259" i="1"/>
  <c r="C259" i="1"/>
  <c r="M260" i="1"/>
  <c r="L260" i="1"/>
  <c r="J260" i="1"/>
  <c r="I260" i="1"/>
  <c r="G260" i="1"/>
  <c r="F260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3" i="1"/>
  <c r="D199" i="1"/>
  <c r="C199" i="1"/>
  <c r="N199" i="1"/>
  <c r="M200" i="1"/>
  <c r="L200" i="1"/>
  <c r="J200" i="1"/>
  <c r="I200" i="1"/>
  <c r="G200" i="1"/>
  <c r="F200" i="1"/>
  <c r="C98" i="1"/>
  <c r="D94" i="1"/>
  <c r="D27" i="1"/>
  <c r="C27" i="1"/>
  <c r="N260" i="1" l="1"/>
  <c r="D260" i="1"/>
  <c r="E259" i="1"/>
  <c r="E104" i="1"/>
  <c r="C260" i="1"/>
  <c r="E55" i="1"/>
  <c r="N56" i="1"/>
  <c r="E56" i="1"/>
  <c r="E199" i="1"/>
  <c r="D176" i="1"/>
  <c r="D171" i="1"/>
  <c r="C171" i="1"/>
  <c r="E260" i="1" l="1"/>
  <c r="M228" i="1" l="1"/>
  <c r="L228" i="1"/>
  <c r="M220" i="1"/>
  <c r="L220" i="1"/>
  <c r="M191" i="1"/>
  <c r="L191" i="1"/>
  <c r="M188" i="1"/>
  <c r="L188" i="1"/>
  <c r="M157" i="1"/>
  <c r="L157" i="1"/>
  <c r="M101" i="1"/>
  <c r="L101" i="1"/>
  <c r="M66" i="1"/>
  <c r="L66" i="1"/>
  <c r="M44" i="1"/>
  <c r="L44" i="1"/>
  <c r="M16" i="1"/>
  <c r="L16" i="1"/>
  <c r="M272" i="1" l="1"/>
  <c r="L272" i="1"/>
  <c r="M269" i="1"/>
  <c r="L269" i="1"/>
  <c r="M263" i="1"/>
  <c r="L263" i="1"/>
  <c r="M257" i="1"/>
  <c r="L257" i="1"/>
  <c r="M252" i="1"/>
  <c r="L252" i="1"/>
  <c r="M245" i="1"/>
  <c r="L245" i="1"/>
  <c r="D244" i="1"/>
  <c r="M240" i="1"/>
  <c r="L240" i="1"/>
  <c r="M237" i="1"/>
  <c r="L237" i="1"/>
  <c r="M231" i="1"/>
  <c r="L231" i="1"/>
  <c r="M223" i="1"/>
  <c r="M224" i="1" s="1"/>
  <c r="L223" i="1"/>
  <c r="L224" i="1" s="1"/>
  <c r="M215" i="1"/>
  <c r="L215" i="1"/>
  <c r="M212" i="1"/>
  <c r="L212" i="1"/>
  <c r="M209" i="1"/>
  <c r="L209" i="1"/>
  <c r="M203" i="1"/>
  <c r="M196" i="1"/>
  <c r="L196" i="1"/>
  <c r="L204" i="1" s="1"/>
  <c r="D202" i="1"/>
  <c r="D195" i="1"/>
  <c r="C195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E185" i="1" l="1"/>
  <c r="D185" i="1"/>
  <c r="L241" i="1"/>
  <c r="M173" i="1"/>
  <c r="E160" i="1"/>
  <c r="M241" i="1"/>
  <c r="N245" i="1"/>
  <c r="L273" i="1"/>
  <c r="M273" i="1"/>
  <c r="M204" i="1"/>
  <c r="M216" i="1"/>
  <c r="L216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05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0" i="1"/>
  <c r="M111" i="1" s="1"/>
  <c r="M119" i="1" s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2" i="1" s="1"/>
  <c r="M179" i="1"/>
  <c r="M181" i="1" s="1"/>
  <c r="M192" i="1" s="1"/>
  <c r="E68" i="1"/>
  <c r="I181" i="1"/>
  <c r="H181" i="1"/>
  <c r="H192" i="1" s="1"/>
  <c r="I188" i="1"/>
  <c r="J81" i="1"/>
  <c r="I81" i="1"/>
  <c r="G81" i="1"/>
  <c r="F81" i="1"/>
  <c r="J37" i="1"/>
  <c r="I37" i="1"/>
  <c r="G37" i="1"/>
  <c r="F37" i="1"/>
  <c r="C37" i="1"/>
  <c r="H37" i="1" l="1"/>
  <c r="N179" i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5" i="1"/>
  <c r="N68" i="1"/>
  <c r="N27" i="1"/>
  <c r="N24" i="1"/>
  <c r="N21" i="1"/>
  <c r="N18" i="1"/>
  <c r="N11" i="1"/>
  <c r="N8" i="1"/>
  <c r="J209" i="1"/>
  <c r="I209" i="1"/>
  <c r="G209" i="1"/>
  <c r="F209" i="1"/>
  <c r="G62" i="1"/>
  <c r="F62" i="1"/>
  <c r="C62" i="1"/>
  <c r="C111" i="1"/>
  <c r="K250" i="1"/>
  <c r="K236" i="1"/>
  <c r="K230" i="1"/>
  <c r="K227" i="1"/>
  <c r="K159" i="1"/>
  <c r="K74" i="1"/>
  <c r="K43" i="1"/>
  <c r="K42" i="1"/>
  <c r="K36" i="1"/>
  <c r="K11" i="1"/>
  <c r="K8" i="1"/>
  <c r="E195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8" i="1"/>
  <c r="J272" i="1"/>
  <c r="I272" i="1"/>
  <c r="G272" i="1"/>
  <c r="F272" i="1"/>
  <c r="J269" i="1"/>
  <c r="I269" i="1"/>
  <c r="G269" i="1"/>
  <c r="F269" i="1"/>
  <c r="J266" i="1"/>
  <c r="I266" i="1"/>
  <c r="G266" i="1"/>
  <c r="F266" i="1"/>
  <c r="J263" i="1"/>
  <c r="I263" i="1"/>
  <c r="G263" i="1"/>
  <c r="F263" i="1"/>
  <c r="J257" i="1"/>
  <c r="I257" i="1"/>
  <c r="G257" i="1"/>
  <c r="F257" i="1"/>
  <c r="J252" i="1"/>
  <c r="I252" i="1"/>
  <c r="G252" i="1"/>
  <c r="F252" i="1"/>
  <c r="J245" i="1"/>
  <c r="I245" i="1"/>
  <c r="I273" i="1" s="1"/>
  <c r="G245" i="1"/>
  <c r="F245" i="1"/>
  <c r="F273" i="1" s="1"/>
  <c r="D245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31" i="1"/>
  <c r="I231" i="1"/>
  <c r="G231" i="1"/>
  <c r="F231" i="1"/>
  <c r="J241" i="1"/>
  <c r="I228" i="1"/>
  <c r="I241" i="1" s="1"/>
  <c r="G228" i="1"/>
  <c r="F228" i="1"/>
  <c r="F241" i="1" s="1"/>
  <c r="J223" i="1"/>
  <c r="I223" i="1"/>
  <c r="G223" i="1"/>
  <c r="F223" i="1"/>
  <c r="J220" i="1"/>
  <c r="I220" i="1"/>
  <c r="I224" i="1" s="1"/>
  <c r="G220" i="1"/>
  <c r="F220" i="1"/>
  <c r="F224" i="1" s="1"/>
  <c r="J215" i="1"/>
  <c r="I215" i="1"/>
  <c r="G215" i="1"/>
  <c r="F215" i="1"/>
  <c r="J212" i="1"/>
  <c r="I212" i="1"/>
  <c r="G212" i="1"/>
  <c r="F212" i="1"/>
  <c r="J203" i="1"/>
  <c r="I203" i="1"/>
  <c r="G203" i="1"/>
  <c r="F203" i="1"/>
  <c r="D203" i="1"/>
  <c r="J196" i="1"/>
  <c r="I196" i="1"/>
  <c r="G196" i="1"/>
  <c r="F196" i="1"/>
  <c r="D196" i="1"/>
  <c r="C196" i="1"/>
  <c r="J191" i="1"/>
  <c r="I191" i="1"/>
  <c r="G191" i="1"/>
  <c r="F191" i="1"/>
  <c r="J188" i="1"/>
  <c r="G188" i="1"/>
  <c r="F188" i="1"/>
  <c r="J181" i="1"/>
  <c r="G181" i="1"/>
  <c r="F181" i="1"/>
  <c r="D181" i="1"/>
  <c r="C181" i="1"/>
  <c r="J177" i="1"/>
  <c r="I177" i="1"/>
  <c r="I192" i="1" s="1"/>
  <c r="I300" i="1" s="1"/>
  <c r="G177" i="1"/>
  <c r="F177" i="1"/>
  <c r="F192" i="1" s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F300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D32" i="1" s="1"/>
  <c r="C25" i="1"/>
  <c r="J22" i="1"/>
  <c r="I22" i="1"/>
  <c r="G22" i="1"/>
  <c r="F22" i="1"/>
  <c r="J19" i="1"/>
  <c r="I19" i="1"/>
  <c r="G19" i="1"/>
  <c r="F19" i="1"/>
  <c r="J16" i="1"/>
  <c r="J32" i="1" s="1"/>
  <c r="I16" i="1"/>
  <c r="G16" i="1"/>
  <c r="F16" i="1"/>
  <c r="I9" i="1"/>
  <c r="G9" i="1"/>
  <c r="F9" i="1"/>
  <c r="F173" i="1" l="1"/>
  <c r="I173" i="1"/>
  <c r="G192" i="1"/>
  <c r="J192" i="1"/>
  <c r="G173" i="1"/>
  <c r="J173" i="1"/>
  <c r="C172" i="1"/>
  <c r="G32" i="1"/>
  <c r="F57" i="1"/>
  <c r="F32" i="1"/>
  <c r="H32" i="1" s="1"/>
  <c r="I32" i="1"/>
  <c r="K32" i="1" s="1"/>
  <c r="G57" i="1"/>
  <c r="G106" i="1"/>
  <c r="D172" i="1"/>
  <c r="G224" i="1"/>
  <c r="J224" i="1"/>
  <c r="G241" i="1"/>
  <c r="J119" i="1"/>
  <c r="G153" i="1"/>
  <c r="J153" i="1"/>
  <c r="G273" i="1"/>
  <c r="J273" i="1"/>
  <c r="K273" i="1" s="1"/>
  <c r="K245" i="1"/>
  <c r="F91" i="1"/>
  <c r="J91" i="1"/>
  <c r="G91" i="1"/>
  <c r="H91" i="1" s="1"/>
  <c r="I57" i="1"/>
  <c r="J57" i="1"/>
  <c r="H69" i="1"/>
  <c r="G216" i="1"/>
  <c r="J216" i="1"/>
  <c r="F216" i="1"/>
  <c r="I216" i="1"/>
  <c r="N40" i="1"/>
  <c r="G119" i="1"/>
  <c r="N114" i="1"/>
  <c r="N118" i="1"/>
  <c r="N135" i="1"/>
  <c r="N146" i="1"/>
  <c r="N149" i="1"/>
  <c r="N152" i="1"/>
  <c r="F204" i="1"/>
  <c r="I204" i="1"/>
  <c r="K22" i="1"/>
  <c r="N177" i="1"/>
  <c r="N196" i="1"/>
  <c r="N19" i="1"/>
  <c r="N78" i="1"/>
  <c r="N101" i="1"/>
  <c r="N72" i="1"/>
  <c r="N130" i="1"/>
  <c r="D119" i="1"/>
  <c r="N111" i="1"/>
  <c r="D106" i="1"/>
  <c r="N69" i="1"/>
  <c r="E69" i="1"/>
  <c r="N62" i="1"/>
  <c r="N28" i="1"/>
  <c r="N25" i="1"/>
  <c r="N22" i="1"/>
  <c r="J106" i="1"/>
  <c r="J204" i="1"/>
  <c r="G204" i="1"/>
  <c r="E78" i="1"/>
  <c r="E75" i="1"/>
  <c r="K16" i="1"/>
  <c r="E22" i="1"/>
  <c r="E25" i="1"/>
  <c r="E28" i="1"/>
  <c r="E114" i="1"/>
  <c r="E152" i="1"/>
  <c r="E177" i="1"/>
  <c r="E196" i="1"/>
  <c r="K192" i="1"/>
  <c r="K252" i="1"/>
  <c r="K231" i="1"/>
  <c r="K237" i="1"/>
  <c r="K228" i="1"/>
  <c r="K241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13" i="1"/>
  <c r="E13" i="1"/>
  <c r="K9" i="1"/>
  <c r="J300" i="1" l="1"/>
  <c r="G300" i="1"/>
  <c r="K173" i="1"/>
  <c r="H57" i="1"/>
  <c r="K57" i="1"/>
  <c r="K91" i="1"/>
  <c r="E119" i="1"/>
  <c r="N13" i="1"/>
  <c r="H300" i="1" l="1"/>
  <c r="N119" i="1"/>
  <c r="K300" i="1"/>
  <c r="N9" i="1"/>
  <c r="E9" i="1"/>
  <c r="N15" i="1"/>
  <c r="C15" i="1"/>
  <c r="E15" i="1" l="1"/>
  <c r="C16" i="1"/>
  <c r="C32" i="1" s="1"/>
  <c r="E32" i="1" s="1"/>
  <c r="E16" i="1" l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00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M300" i="1" s="1"/>
  <c r="E36" i="1"/>
  <c r="D305" i="1"/>
  <c r="E305" i="1" s="1"/>
  <c r="D37" i="1"/>
  <c r="D57" i="1" s="1"/>
  <c r="E37" i="1" l="1"/>
  <c r="E57" i="1"/>
  <c r="N57" i="1"/>
  <c r="N184" i="1"/>
  <c r="E184" i="1"/>
  <c r="D183" i="1"/>
  <c r="E183" i="1" l="1"/>
  <c r="C187" i="1"/>
  <c r="C188" i="1" l="1"/>
  <c r="N187" i="1"/>
  <c r="D187" i="1"/>
  <c r="E187" i="1" l="1"/>
  <c r="D188" i="1"/>
  <c r="C190" i="1"/>
  <c r="N188" i="1" l="1"/>
  <c r="C191" i="1"/>
  <c r="C192" i="1" s="1"/>
  <c r="E188" i="1"/>
  <c r="N190" i="1"/>
  <c r="D190" i="1"/>
  <c r="E190" i="1" l="1"/>
  <c r="D191" i="1"/>
  <c r="N191" i="1"/>
  <c r="E191" i="1" l="1"/>
  <c r="D192" i="1"/>
  <c r="E192" i="1" l="1"/>
  <c r="N192" i="1"/>
  <c r="C198" i="1"/>
  <c r="C200" i="1" s="1"/>
  <c r="N198" i="1"/>
  <c r="D198" i="1"/>
  <c r="D200" i="1" s="1"/>
  <c r="N200" i="1"/>
  <c r="E198" i="1" l="1"/>
  <c r="D204" i="1" l="1"/>
  <c r="E200" i="1"/>
  <c r="N202" i="1" l="1"/>
  <c r="C202" i="1"/>
  <c r="C203" i="1" s="1"/>
  <c r="N203" i="1" l="1"/>
  <c r="E203" i="1"/>
  <c r="C204" i="1"/>
  <c r="E202" i="1"/>
  <c r="E204" i="1" l="1"/>
  <c r="N204" i="1"/>
  <c r="C207" i="1"/>
  <c r="N207" i="1"/>
  <c r="D207" i="1"/>
  <c r="C208" i="1"/>
  <c r="N208" i="1"/>
  <c r="D208" i="1"/>
  <c r="E207" i="1" l="1"/>
  <c r="C209" i="1"/>
  <c r="E208" i="1"/>
  <c r="D209" i="1"/>
  <c r="E209" i="1" l="1"/>
  <c r="N209" i="1"/>
  <c r="C211" i="1"/>
  <c r="C212" i="1" s="1"/>
  <c r="N211" i="1" l="1"/>
  <c r="D211" i="1"/>
  <c r="E211" i="1" s="1"/>
  <c r="D212" i="1" l="1"/>
  <c r="E212" i="1" l="1"/>
  <c r="N212" i="1"/>
  <c r="C214" i="1"/>
  <c r="C215" i="1" s="1"/>
  <c r="C216" i="1" l="1"/>
  <c r="C300" i="1" s="1"/>
  <c r="N214" i="1" l="1"/>
  <c r="D214" i="1"/>
  <c r="E214" i="1" s="1"/>
  <c r="D215" i="1" l="1"/>
  <c r="E215" i="1" l="1"/>
  <c r="D216" i="1"/>
  <c r="N215" i="1"/>
  <c r="E216" i="1" l="1"/>
  <c r="N216" i="1"/>
  <c r="D219" i="1"/>
  <c r="D220" i="1" s="1"/>
  <c r="C222" i="1"/>
  <c r="C223" i="1" s="1"/>
  <c r="N222" i="1"/>
  <c r="D222" i="1"/>
  <c r="E222" i="1" l="1"/>
  <c r="D223" i="1"/>
  <c r="N223" i="1" s="1"/>
  <c r="E223" i="1" l="1"/>
  <c r="D224" i="1"/>
  <c r="D227" i="1"/>
  <c r="D228" i="1" l="1"/>
  <c r="N227" i="1" l="1"/>
  <c r="C227" i="1"/>
  <c r="E227" i="1" l="1"/>
  <c r="C228" i="1"/>
  <c r="N228" i="1"/>
  <c r="C230" i="1"/>
  <c r="C231" i="1" s="1"/>
  <c r="E228" i="1" l="1"/>
  <c r="D230" i="1"/>
  <c r="E230" i="1" l="1"/>
  <c r="D231" i="1"/>
  <c r="E231" i="1" l="1"/>
  <c r="L234" i="1"/>
  <c r="C233" i="1"/>
  <c r="C234" i="1" s="1"/>
  <c r="M234" i="1"/>
  <c r="D233" i="1"/>
  <c r="D234" i="1" s="1"/>
  <c r="C236" i="1"/>
  <c r="D236" i="1"/>
  <c r="C237" i="1" l="1"/>
  <c r="D237" i="1"/>
  <c r="E236" i="1"/>
  <c r="C239" i="1"/>
  <c r="C240" i="1" s="1"/>
  <c r="C241" i="1" l="1"/>
  <c r="E237" i="1"/>
  <c r="C304" i="1"/>
  <c r="N239" i="1"/>
  <c r="D239" i="1"/>
  <c r="E239" i="1" l="1"/>
  <c r="D304" i="1"/>
  <c r="E304" i="1" s="1"/>
  <c r="D240" i="1"/>
  <c r="D241" i="1" s="1"/>
  <c r="E240" i="1" l="1"/>
  <c r="N240" i="1"/>
  <c r="N241" i="1" l="1"/>
  <c r="E241" i="1"/>
  <c r="C244" i="1"/>
  <c r="E244" i="1" s="1"/>
  <c r="C245" i="1" l="1"/>
  <c r="E245" i="1" s="1"/>
  <c r="D251" i="1" l="1"/>
  <c r="C251" i="1"/>
  <c r="D250" i="1"/>
  <c r="E251" i="1" l="1"/>
  <c r="D252" i="1"/>
  <c r="N250" i="1" l="1"/>
  <c r="C250" i="1"/>
  <c r="E250" i="1" l="1"/>
  <c r="C252" i="1"/>
  <c r="N252" i="1" l="1"/>
  <c r="E252" i="1"/>
  <c r="C255" i="1"/>
  <c r="C307" i="1" s="1"/>
  <c r="D255" i="1"/>
  <c r="C254" i="1"/>
  <c r="N254" i="1"/>
  <c r="D254" i="1"/>
  <c r="C256" i="1"/>
  <c r="C308" i="1" s="1"/>
  <c r="D307" i="1" l="1"/>
  <c r="E307" i="1" s="1"/>
  <c r="E255" i="1"/>
  <c r="E254" i="1"/>
  <c r="C257" i="1"/>
  <c r="D256" i="1"/>
  <c r="N256" i="1"/>
  <c r="E256" i="1" l="1"/>
  <c r="D308" i="1"/>
  <c r="E308" i="1" s="1"/>
  <c r="D257" i="1"/>
  <c r="N257" i="1" l="1"/>
  <c r="E257" i="1"/>
  <c r="C262" i="1"/>
  <c r="N262" i="1"/>
  <c r="D262" i="1"/>
  <c r="C263" i="1" l="1"/>
  <c r="C306" i="1"/>
  <c r="E262" i="1"/>
  <c r="D306" i="1"/>
  <c r="D263" i="1"/>
  <c r="N263" i="1"/>
  <c r="D265" i="1"/>
  <c r="E306" i="1" l="1"/>
  <c r="D266" i="1"/>
  <c r="D309" i="1"/>
  <c r="E263" i="1"/>
  <c r="N265" i="1"/>
  <c r="C265" i="1"/>
  <c r="E265" i="1" l="1"/>
  <c r="C309" i="1"/>
  <c r="E309" i="1" s="1"/>
  <c r="C266" i="1"/>
  <c r="N266" i="1"/>
  <c r="C268" i="1"/>
  <c r="C269" i="1" s="1"/>
  <c r="E266" i="1" l="1"/>
  <c r="D268" i="1"/>
  <c r="D269" i="1" s="1"/>
  <c r="C271" i="1"/>
  <c r="C272" i="1" s="1"/>
  <c r="C273" i="1" s="1"/>
  <c r="N271" i="1" l="1"/>
  <c r="D271" i="1"/>
  <c r="E271" i="1" s="1"/>
  <c r="D272" i="1" l="1"/>
  <c r="E272" i="1" l="1"/>
  <c r="D273" i="1"/>
  <c r="E273" i="1" s="1"/>
  <c r="N272" i="1"/>
  <c r="N273" i="1"/>
  <c r="N219" i="1" l="1"/>
  <c r="C219" i="1"/>
  <c r="E219" i="1" l="1"/>
  <c r="C303" i="1"/>
  <c r="C310" i="1" s="1"/>
  <c r="C220" i="1"/>
  <c r="N220" i="1" l="1"/>
  <c r="E220" i="1"/>
  <c r="C224" i="1"/>
  <c r="E224" i="1" l="1"/>
  <c r="N224" i="1"/>
  <c r="N300" i="1" l="1"/>
  <c r="C124" i="1"/>
  <c r="C127" i="1" s="1"/>
  <c r="C153" i="1" s="1"/>
  <c r="N124" i="1"/>
  <c r="D124" i="1"/>
  <c r="D127" i="1" s="1"/>
  <c r="E127" i="1" l="1"/>
  <c r="D153" i="1"/>
  <c r="E124" i="1"/>
  <c r="D60" i="1"/>
  <c r="E60" i="1" s="1"/>
  <c r="E153" i="1" l="1"/>
  <c r="D303" i="1"/>
  <c r="E303" i="1" s="1"/>
  <c r="D62" i="1"/>
  <c r="D91" i="1" l="1"/>
  <c r="D300" i="1" s="1"/>
  <c r="D310" i="1"/>
  <c r="E310" i="1" s="1"/>
  <c r="E62" i="1"/>
  <c r="E91" i="1" l="1"/>
  <c r="E300" i="1"/>
</calcChain>
</file>

<file path=xl/sharedStrings.xml><?xml version="1.0" encoding="utf-8"?>
<sst xmlns="http://schemas.openxmlformats.org/spreadsheetml/2006/main" count="332" uniqueCount="138">
  <si>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</si>
  <si>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</si>
  <si>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</si>
  <si>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</si>
  <si>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</si>
  <si>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</si>
  <si>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</si>
  <si>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</si>
  <si>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</si>
  <si>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</si>
  <si>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</si>
  <si>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</si>
  <si>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</si>
  <si>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</si>
  <si>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</si>
  <si>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</si>
  <si>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</si>
  <si>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</si>
  <si>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</si>
  <si>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</si>
  <si>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</si>
  <si>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</si>
  <si>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</si>
  <si>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</si>
  <si>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</si>
  <si>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</si>
  <si>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</si>
  <si>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</si>
  <si>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</si>
  <si>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</si>
  <si>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</si>
  <si>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</si>
  <si>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</si>
  <si>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</si>
  <si>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</si>
  <si>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</si>
  <si>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</si>
  <si>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</si>
  <si>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</si>
  <si>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</si>
  <si>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</si>
  <si>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</si>
  <si>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</si>
  <si>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</si>
  <si>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</si>
  <si>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</si>
  <si>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</si>
  <si>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</si>
  <si>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</si>
  <si>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</si>
  <si>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</si>
  <si>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</si>
  <si>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</si>
  <si>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</si>
  <si>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</si>
  <si>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</si>
  <si>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</si>
  <si>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</si>
  <si>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</si>
  <si>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</si>
  <si>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</si>
  <si>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</si>
  <si>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</si>
  <si>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</si>
  <si>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</si>
  <si>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</si>
  <si>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</si>
  <si>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</si>
  <si>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</si>
  <si>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</si>
  <si>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</si>
  <si>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</si>
  <si>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</si>
  <si>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</si>
  <si>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</si>
  <si>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</si>
  <si>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</si>
  <si>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</si>
  <si>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</si>
  <si>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</si>
  <si>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</si>
  <si>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</si>
  <si>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</si>
  <si>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</si>
  <si>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</si>
  <si>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</si>
  <si>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</si>
  <si>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</si>
  <si>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</si>
  <si>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</si>
  <si>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</si>
  <si>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</si>
  <si>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</si>
  <si>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</si>
  <si>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</si>
  <si>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</si>
  <si>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</si>
  <si>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</si>
  <si>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</si>
  <si>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</si>
  <si>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</si>
  <si>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</si>
  <si>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</si>
  <si>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</si>
  <si>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</si>
  <si>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</si>
  <si>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</si>
  <si>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</si>
  <si>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</si>
  <si>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</si>
  <si>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</si>
  <si>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</si>
  <si>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</si>
  <si>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</si>
  <si>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</si>
  <si>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</si>
  <si>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</si>
  <si>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</si>
  <si>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</si>
  <si>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</si>
  <si>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</si>
  <si>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</si>
  <si>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</si>
  <si>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</si>
  <si>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</si>
  <si>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</si>
  <si>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</si>
  <si>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</si>
  <si>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</si>
  <si>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</si>
  <si>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</si>
  <si>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</si>
  <si>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</si>
  <si>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</si>
  <si>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</si>
  <si>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Уточненная сводная бюджетная роспись на 1.02.2021</t>
  </si>
  <si>
    <t>Основное мероприятие №8.       Поддержка одаренных детей и талантливой молодежи</t>
  </si>
  <si>
    <t>Исполнение  муниципальных программ муниципального образования Кавказский район на 01.03. 2021  года (бюджетные средства)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</si>
</sst>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1" fillId="0" borderId="4" xfId="0" applyNumberFormat="1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1"/>
  <sheetViews>
    <sheetView tabSelected="1" zoomScale="69" zoomScaleNormal="69" workbookViewId="0">
      <pane xSplit="6" ySplit="10" topLeftCell="G273" activePane="bottomRight" state="frozen"/>
      <selection pane="topRight" activeCell="G1" sqref="G1"/>
      <selection pane="bottomLeft" activeCell="A11" sqref="A11"/>
      <selection pane="bottomRight" activeCell="E315" sqref="E315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2.42578125" style="14" customWidth="1"/>
    <col min="5" max="5" width="10.140625" style="14" customWidth="1"/>
    <col min="6" max="6" width="12.28515625" style="14" customWidth="1"/>
    <col min="7" max="7" width="12.140625" style="14" customWidth="1"/>
    <col min="8" max="8" width="10.28515625" style="14" customWidth="1"/>
    <col min="9" max="9" width="13.28515625" style="14" customWidth="1"/>
    <col min="10" max="10" width="12.42578125" style="14" customWidth="1"/>
    <col min="11" max="11" width="9.7109375" style="14" customWidth="1"/>
    <col min="12" max="13" width="13" style="14" customWidth="1"/>
    <col min="14" max="14" width="9.2851562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7" t="s">
        <v>137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4.25" customHeight="1" x14ac:dyDescent="0.25">
      <c r="E2" s="139" t="s">
        <v>106</v>
      </c>
      <c r="F2" s="140"/>
      <c r="G2" s="140"/>
      <c r="H2" s="140"/>
      <c r="I2" s="140"/>
      <c r="J2" s="140"/>
      <c r="K2" s="140"/>
    </row>
    <row r="3" spans="1:14" ht="19.5" customHeight="1" x14ac:dyDescent="0.25">
      <c r="A3" s="127" t="s">
        <v>0</v>
      </c>
      <c r="B3" s="127" t="s">
        <v>1</v>
      </c>
      <c r="C3" s="125" t="s">
        <v>135</v>
      </c>
      <c r="D3" s="125" t="s">
        <v>107</v>
      </c>
      <c r="E3" s="125" t="s">
        <v>16</v>
      </c>
      <c r="F3" s="108" t="s">
        <v>26</v>
      </c>
      <c r="G3" s="109"/>
      <c r="H3" s="110"/>
      <c r="I3" s="108" t="s">
        <v>27</v>
      </c>
      <c r="J3" s="109"/>
      <c r="K3" s="110"/>
      <c r="L3" s="108" t="s">
        <v>110</v>
      </c>
      <c r="M3" s="109"/>
      <c r="N3" s="110"/>
    </row>
    <row r="4" spans="1:14" ht="75" customHeight="1" x14ac:dyDescent="0.25">
      <c r="A4" s="128"/>
      <c r="B4" s="128"/>
      <c r="C4" s="126"/>
      <c r="D4" s="126"/>
      <c r="E4" s="126"/>
      <c r="F4" s="15" t="s">
        <v>135</v>
      </c>
      <c r="G4" s="15" t="s">
        <v>107</v>
      </c>
      <c r="H4" s="15" t="s">
        <v>117</v>
      </c>
      <c r="I4" s="15" t="s">
        <v>135</v>
      </c>
      <c r="J4" s="15" t="s">
        <v>107</v>
      </c>
      <c r="K4" s="15" t="s">
        <v>16</v>
      </c>
      <c r="L4" s="15" t="s">
        <v>135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62" t="s">
        <v>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1:14" ht="15.75" customHeight="1" x14ac:dyDescent="0.25">
      <c r="A7" s="59" t="s">
        <v>28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</row>
    <row r="8" spans="1:14" ht="32.25" customHeight="1" x14ac:dyDescent="0.25">
      <c r="A8" s="57" t="s">
        <v>29</v>
      </c>
      <c r="B8" s="67"/>
      <c r="C8" s="34">
        <f>F8+I8+L8</f>
        <v>554454.19999999995</v>
      </c>
      <c r="D8" s="34">
        <f>G8+J8+M8</f>
        <v>52963.7</v>
      </c>
      <c r="E8" s="34">
        <f>D8/C8*100</f>
        <v>9.5524030659340298</v>
      </c>
      <c r="F8" s="16"/>
      <c r="G8" s="16"/>
      <c r="H8" s="34"/>
      <c r="I8" s="16">
        <v>378219.2</v>
      </c>
      <c r="J8" s="16">
        <v>40531.699999999997</v>
      </c>
      <c r="K8" s="34">
        <f>J8/I8*100</f>
        <v>10.716457546311768</v>
      </c>
      <c r="L8" s="16">
        <v>176235</v>
      </c>
      <c r="M8" s="16">
        <v>12432</v>
      </c>
      <c r="N8" s="34">
        <f>M8/L8*100</f>
        <v>7.0542173802025712</v>
      </c>
    </row>
    <row r="9" spans="1:14" x14ac:dyDescent="0.25">
      <c r="A9" s="68" t="s">
        <v>31</v>
      </c>
      <c r="B9" s="67"/>
      <c r="C9" s="35">
        <f>C8</f>
        <v>554454.19999999995</v>
      </c>
      <c r="D9" s="35">
        <f>D8</f>
        <v>52963.7</v>
      </c>
      <c r="E9" s="35">
        <f>D9/C9*100</f>
        <v>9.5524030659340298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378219.2</v>
      </c>
      <c r="J9" s="35">
        <f>J8</f>
        <v>40531.699999999997</v>
      </c>
      <c r="K9" s="35">
        <f>J9/I9*100</f>
        <v>10.716457546311768</v>
      </c>
      <c r="L9" s="35">
        <f>L8</f>
        <v>176235</v>
      </c>
      <c r="M9" s="35">
        <f>M8</f>
        <v>12432</v>
      </c>
      <c r="N9" s="35">
        <f>M9/L9*100</f>
        <v>7.0542173802025712</v>
      </c>
    </row>
    <row r="10" spans="1:14" ht="15.75" customHeight="1" x14ac:dyDescent="0.25">
      <c r="A10" s="59" t="s">
        <v>30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1"/>
    </row>
    <row r="11" spans="1:14" ht="31.5" customHeight="1" x14ac:dyDescent="0.25">
      <c r="A11" s="57" t="s">
        <v>121</v>
      </c>
      <c r="B11" s="67"/>
      <c r="C11" s="34">
        <f>I11+L11+F11</f>
        <v>719091.8</v>
      </c>
      <c r="D11" s="34">
        <f>J11+M11+G11</f>
        <v>74049.5</v>
      </c>
      <c r="E11" s="34">
        <f t="shared" ref="E11:E13" si="2">D11/C11*100</f>
        <v>10.297642109115971</v>
      </c>
      <c r="F11" s="16">
        <v>93330</v>
      </c>
      <c r="G11" s="16">
        <v>11102.8</v>
      </c>
      <c r="H11" s="34">
        <f>G11/F11*100</f>
        <v>11.896282010071788</v>
      </c>
      <c r="I11" s="16">
        <v>493646.8</v>
      </c>
      <c r="J11" s="16">
        <v>51529</v>
      </c>
      <c r="K11" s="34">
        <f t="shared" ref="K11:K13" si="3">J11/I11*100</f>
        <v>10.438434929589334</v>
      </c>
      <c r="L11" s="16">
        <v>132115</v>
      </c>
      <c r="M11" s="16">
        <v>11417.7</v>
      </c>
      <c r="N11" s="34">
        <f t="shared" ref="N11:N13" si="4">M11/L11*100</f>
        <v>8.6422434999810775</v>
      </c>
    </row>
    <row r="12" spans="1:14" ht="33" customHeight="1" x14ac:dyDescent="0.25">
      <c r="A12" s="57" t="s">
        <v>120</v>
      </c>
      <c r="B12" s="129"/>
      <c r="C12" s="34">
        <f>I12+L12+F12</f>
        <v>2372.7000000000003</v>
      </c>
      <c r="D12" s="34">
        <f>J12+M12+G12</f>
        <v>0</v>
      </c>
      <c r="E12" s="34">
        <f t="shared" si="2"/>
        <v>0</v>
      </c>
      <c r="F12" s="16">
        <v>2163.8000000000002</v>
      </c>
      <c r="G12" s="16">
        <v>0</v>
      </c>
      <c r="H12" s="34">
        <f>G12/F12*100</f>
        <v>0</v>
      </c>
      <c r="I12" s="16">
        <v>90.2</v>
      </c>
      <c r="J12" s="16">
        <v>0</v>
      </c>
      <c r="K12" s="34">
        <f t="shared" si="3"/>
        <v>0</v>
      </c>
      <c r="L12" s="16">
        <v>118.7</v>
      </c>
      <c r="M12" s="16">
        <v>0</v>
      </c>
      <c r="N12" s="34">
        <f t="shared" si="4"/>
        <v>0</v>
      </c>
    </row>
    <row r="13" spans="1:14" x14ac:dyDescent="0.25">
      <c r="A13" s="68" t="s">
        <v>31</v>
      </c>
      <c r="B13" s="99"/>
      <c r="C13" s="35">
        <f>C11+C12</f>
        <v>721464.5</v>
      </c>
      <c r="D13" s="35">
        <f>D11+D12</f>
        <v>74049.5</v>
      </c>
      <c r="E13" s="35">
        <f t="shared" si="2"/>
        <v>10.263775972345138</v>
      </c>
      <c r="F13" s="35">
        <f t="shared" ref="F13:G13" si="5">F11+F12</f>
        <v>95493.8</v>
      </c>
      <c r="G13" s="35">
        <f t="shared" si="5"/>
        <v>11102.8</v>
      </c>
      <c r="H13" s="38">
        <f>G13/F13*100</f>
        <v>11.626723410315643</v>
      </c>
      <c r="I13" s="35">
        <f t="shared" ref="I13:J13" si="6">I11+I12</f>
        <v>493737</v>
      </c>
      <c r="J13" s="35">
        <f t="shared" si="6"/>
        <v>51529</v>
      </c>
      <c r="K13" s="35">
        <f t="shared" si="3"/>
        <v>10.436527949090305</v>
      </c>
      <c r="L13" s="35">
        <f t="shared" ref="L13:M13" si="7">L11+L12</f>
        <v>132233.70000000001</v>
      </c>
      <c r="M13" s="35">
        <f t="shared" si="7"/>
        <v>11417.7</v>
      </c>
      <c r="N13" s="35">
        <f t="shared" si="4"/>
        <v>8.6344857627064808</v>
      </c>
    </row>
    <row r="14" spans="1:14" ht="15.75" customHeight="1" x14ac:dyDescent="0.25">
      <c r="A14" s="76" t="s">
        <v>32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8"/>
    </row>
    <row r="15" spans="1:14" ht="27.75" customHeight="1" x14ac:dyDescent="0.25">
      <c r="A15" s="72" t="s">
        <v>29</v>
      </c>
      <c r="B15" s="67"/>
      <c r="C15" s="34">
        <f>I15+L15+F15</f>
        <v>53550.6</v>
      </c>
      <c r="D15" s="34">
        <f>J15+M15+G15</f>
        <v>5624.5</v>
      </c>
      <c r="E15" s="34">
        <f t="shared" ref="E15:E16" si="8">D15/C15*100</f>
        <v>10.503150291500003</v>
      </c>
      <c r="F15" s="16"/>
      <c r="G15" s="16"/>
      <c r="H15" s="34"/>
      <c r="I15" s="16">
        <v>383.1</v>
      </c>
      <c r="J15" s="16">
        <v>150</v>
      </c>
      <c r="K15" s="34">
        <f t="shared" ref="K15:K16" si="9">J15/I15*100</f>
        <v>39.154267815191851</v>
      </c>
      <c r="L15" s="16">
        <v>53167.5</v>
      </c>
      <c r="M15" s="16">
        <v>5474.5</v>
      </c>
      <c r="N15" s="34">
        <f>M15/L15*100</f>
        <v>10.296703813419853</v>
      </c>
    </row>
    <row r="16" spans="1:14" x14ac:dyDescent="0.25">
      <c r="A16" s="98" t="s">
        <v>31</v>
      </c>
      <c r="B16" s="99"/>
      <c r="C16" s="35">
        <f>C15</f>
        <v>53550.6</v>
      </c>
      <c r="D16" s="35">
        <f>D15</f>
        <v>5624.5</v>
      </c>
      <c r="E16" s="35">
        <f t="shared" si="8"/>
        <v>10.503150291500003</v>
      </c>
      <c r="F16" s="35">
        <f t="shared" ref="F16:G16" si="10">F15</f>
        <v>0</v>
      </c>
      <c r="G16" s="35">
        <f t="shared" si="10"/>
        <v>0</v>
      </c>
      <c r="H16" s="34"/>
      <c r="I16" s="35">
        <f t="shared" ref="I16:J16" si="11">I15</f>
        <v>383.1</v>
      </c>
      <c r="J16" s="35">
        <f t="shared" si="11"/>
        <v>150</v>
      </c>
      <c r="K16" s="35">
        <f t="shared" si="9"/>
        <v>39.154267815191851</v>
      </c>
      <c r="L16" s="35">
        <f>SUM(L15)</f>
        <v>53167.5</v>
      </c>
      <c r="M16" s="35">
        <f>SUM(M15)</f>
        <v>5474.5</v>
      </c>
      <c r="N16" s="35">
        <f>M16/L16*100</f>
        <v>10.296703813419853</v>
      </c>
    </row>
    <row r="17" spans="1:16" ht="15.75" customHeight="1" x14ac:dyDescent="0.25">
      <c r="A17" s="76" t="s">
        <v>33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1:16" ht="30.75" customHeight="1" x14ac:dyDescent="0.25">
      <c r="A18" s="72" t="s">
        <v>29</v>
      </c>
      <c r="B18" s="111"/>
      <c r="C18" s="34">
        <f>I18+L18+F18</f>
        <v>7341.7</v>
      </c>
      <c r="D18" s="34">
        <f>J18+M18+G18</f>
        <v>698.4</v>
      </c>
      <c r="E18" s="34">
        <f t="shared" ref="E18:E19" si="12">D18/C18*100</f>
        <v>9.5127831428688179</v>
      </c>
      <c r="F18" s="16"/>
      <c r="G18" s="16"/>
      <c r="H18" s="34"/>
      <c r="I18" s="16"/>
      <c r="J18" s="16"/>
      <c r="K18" s="34"/>
      <c r="L18" s="16">
        <v>7341.7</v>
      </c>
      <c r="M18" s="16">
        <v>698.4</v>
      </c>
      <c r="N18" s="34">
        <f>M18/L18*100</f>
        <v>9.5127831428688179</v>
      </c>
    </row>
    <row r="19" spans="1:16" x14ac:dyDescent="0.25">
      <c r="A19" s="100" t="s">
        <v>31</v>
      </c>
      <c r="B19" s="100"/>
      <c r="C19" s="35">
        <f t="shared" ref="C19:D19" si="13">C18</f>
        <v>7341.7</v>
      </c>
      <c r="D19" s="35">
        <f t="shared" si="13"/>
        <v>698.4</v>
      </c>
      <c r="E19" s="35">
        <f t="shared" si="12"/>
        <v>9.5127831428688179</v>
      </c>
      <c r="F19" s="35">
        <f t="shared" ref="F19:G19" si="14">F18</f>
        <v>0</v>
      </c>
      <c r="G19" s="35">
        <f t="shared" si="14"/>
        <v>0</v>
      </c>
      <c r="H19" s="34"/>
      <c r="I19" s="35">
        <f t="shared" ref="I19:M19" si="15">I18</f>
        <v>0</v>
      </c>
      <c r="J19" s="35">
        <f t="shared" si="15"/>
        <v>0</v>
      </c>
      <c r="K19" s="34"/>
      <c r="L19" s="35">
        <f t="shared" si="15"/>
        <v>7341.7</v>
      </c>
      <c r="M19" s="35">
        <f t="shared" si="15"/>
        <v>698.4</v>
      </c>
      <c r="N19" s="35">
        <f>M19/L19*100</f>
        <v>9.5127831428688179</v>
      </c>
    </row>
    <row r="20" spans="1:16" ht="15.75" customHeight="1" x14ac:dyDescent="0.25">
      <c r="A20" s="76" t="s">
        <v>34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</row>
    <row r="21" spans="1:16" ht="30" customHeight="1" x14ac:dyDescent="0.25">
      <c r="A21" s="79" t="s">
        <v>29</v>
      </c>
      <c r="B21" s="97"/>
      <c r="C21" s="34">
        <f>I21+L21+F21</f>
        <v>34104.400000000001</v>
      </c>
      <c r="D21" s="34">
        <f>J21+M21+G21</f>
        <v>3802.2</v>
      </c>
      <c r="E21" s="34">
        <f t="shared" ref="E21:E22" si="16">D21/C21*100</f>
        <v>11.148708084587325</v>
      </c>
      <c r="F21" s="16"/>
      <c r="G21" s="16"/>
      <c r="H21" s="34"/>
      <c r="I21" s="16">
        <v>12547.6</v>
      </c>
      <c r="J21" s="16">
        <v>1327.5</v>
      </c>
      <c r="K21" s="34">
        <f t="shared" ref="K21:K22" si="17">J21/I21*100</f>
        <v>10.579712454971467</v>
      </c>
      <c r="L21" s="16">
        <v>21556.799999999999</v>
      </c>
      <c r="M21" s="16">
        <v>2474.6999999999998</v>
      </c>
      <c r="N21" s="34">
        <f>M21/L21*100</f>
        <v>11.479904252950345</v>
      </c>
    </row>
    <row r="22" spans="1:16" x14ac:dyDescent="0.25">
      <c r="A22" s="81" t="s">
        <v>31</v>
      </c>
      <c r="B22" s="75"/>
      <c r="C22" s="35">
        <f t="shared" ref="C22:D22" si="18">C21</f>
        <v>34104.400000000001</v>
      </c>
      <c r="D22" s="35">
        <f t="shared" si="18"/>
        <v>3802.2</v>
      </c>
      <c r="E22" s="35">
        <f t="shared" si="16"/>
        <v>11.148708084587325</v>
      </c>
      <c r="F22" s="35">
        <f t="shared" ref="F22:G22" si="19">F21</f>
        <v>0</v>
      </c>
      <c r="G22" s="35">
        <f t="shared" si="19"/>
        <v>0</v>
      </c>
      <c r="H22" s="34"/>
      <c r="I22" s="35">
        <f t="shared" ref="I22:M22" si="20">I21</f>
        <v>12547.6</v>
      </c>
      <c r="J22" s="35">
        <f t="shared" si="20"/>
        <v>1327.5</v>
      </c>
      <c r="K22" s="37">
        <f t="shared" si="17"/>
        <v>10.579712454971467</v>
      </c>
      <c r="L22" s="35">
        <f t="shared" si="20"/>
        <v>21556.799999999999</v>
      </c>
      <c r="M22" s="35">
        <f t="shared" si="20"/>
        <v>2474.6999999999998</v>
      </c>
      <c r="N22" s="35">
        <f>M22/L22*100</f>
        <v>11.479904252950345</v>
      </c>
    </row>
    <row r="23" spans="1:16" ht="15.75" hidden="1" customHeight="1" x14ac:dyDescent="0.25">
      <c r="A23" s="76" t="s">
        <v>113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8"/>
    </row>
    <row r="24" spans="1:16" ht="30.75" hidden="1" customHeight="1" x14ac:dyDescent="0.3">
      <c r="A24" s="79" t="s">
        <v>29</v>
      </c>
      <c r="B24" s="97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t="16.149999999999999" hidden="1" x14ac:dyDescent="0.35">
      <c r="A25" s="81" t="s">
        <v>31</v>
      </c>
      <c r="B25" s="75"/>
      <c r="C25" s="17">
        <f>C24</f>
        <v>0</v>
      </c>
      <c r="D25" s="17">
        <f>D24</f>
        <v>0</v>
      </c>
      <c r="E25" s="17" t="e">
        <f t="shared" si="21"/>
        <v>#DIV/0!</v>
      </c>
      <c r="F25" s="17">
        <f t="shared" ref="F25:G25" si="23">F24</f>
        <v>0</v>
      </c>
      <c r="G25" s="17">
        <f t="shared" si="23"/>
        <v>0</v>
      </c>
      <c r="H25" s="17"/>
      <c r="I25" s="17">
        <f t="shared" ref="I25:M25" si="24">I24</f>
        <v>0</v>
      </c>
      <c r="J25" s="17">
        <f t="shared" si="24"/>
        <v>0</v>
      </c>
      <c r="K25" s="17"/>
      <c r="L25" s="17">
        <f t="shared" si="24"/>
        <v>0</v>
      </c>
      <c r="M25" s="17">
        <f t="shared" si="24"/>
        <v>0</v>
      </c>
      <c r="N25" s="17" t="e">
        <f t="shared" si="22"/>
        <v>#DIV/0!</v>
      </c>
    </row>
    <row r="26" spans="1:16" ht="15.75" customHeight="1" x14ac:dyDescent="0.25">
      <c r="A26" s="76" t="s">
        <v>35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8"/>
    </row>
    <row r="27" spans="1:16" ht="30.75" customHeight="1" x14ac:dyDescent="0.25">
      <c r="A27" s="79" t="s">
        <v>29</v>
      </c>
      <c r="B27" s="97"/>
      <c r="C27" s="34">
        <f>I27+L27+F27</f>
        <v>4247.1000000000004</v>
      </c>
      <c r="D27" s="34">
        <f>J27+M27+G27</f>
        <v>400.6</v>
      </c>
      <c r="E27" s="34">
        <f t="shared" ref="E27:E28" si="25">D27/C27*100</f>
        <v>9.4323185232276128</v>
      </c>
      <c r="F27" s="16"/>
      <c r="G27" s="16"/>
      <c r="H27" s="34"/>
      <c r="I27" s="16"/>
      <c r="J27" s="16"/>
      <c r="K27" s="34"/>
      <c r="L27" s="16">
        <v>4247.1000000000004</v>
      </c>
      <c r="M27" s="16">
        <v>400.6</v>
      </c>
      <c r="N27" s="34">
        <f t="shared" ref="N27:N28" si="26">M27/L27*100</f>
        <v>9.4323185232276128</v>
      </c>
    </row>
    <row r="28" spans="1:16" x14ac:dyDescent="0.25">
      <c r="A28" s="130" t="s">
        <v>31</v>
      </c>
      <c r="B28" s="131"/>
      <c r="C28" s="36">
        <f>C27</f>
        <v>4247.1000000000004</v>
      </c>
      <c r="D28" s="36">
        <f>D27</f>
        <v>400.6</v>
      </c>
      <c r="E28" s="36">
        <f t="shared" si="25"/>
        <v>9.4323185232276128</v>
      </c>
      <c r="F28" s="36">
        <f t="shared" ref="F28:G28" si="27">F27</f>
        <v>0</v>
      </c>
      <c r="G28" s="36">
        <f t="shared" si="27"/>
        <v>0</v>
      </c>
      <c r="H28" s="34"/>
      <c r="I28" s="36">
        <f t="shared" ref="I28:J28" si="28">I27</f>
        <v>0</v>
      </c>
      <c r="J28" s="36">
        <f t="shared" si="28"/>
        <v>0</v>
      </c>
      <c r="K28" s="34"/>
      <c r="L28" s="36">
        <f>L27</f>
        <v>4247.1000000000004</v>
      </c>
      <c r="M28" s="36">
        <f>M27</f>
        <v>400.6</v>
      </c>
      <c r="N28" s="39">
        <f t="shared" si="26"/>
        <v>9.4323185232276128</v>
      </c>
    </row>
    <row r="29" spans="1:16" s="53" customFormat="1" ht="15.75" customHeight="1" x14ac:dyDescent="0.25">
      <c r="A29" s="76" t="s">
        <v>136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  <c r="P29" s="54"/>
    </row>
    <row r="30" spans="1:16" s="53" customFormat="1" ht="15.75" customHeight="1" x14ac:dyDescent="0.25">
      <c r="A30" s="136" t="s">
        <v>29</v>
      </c>
      <c r="B30" s="136"/>
      <c r="C30" s="55">
        <f>I30+L30+F30</f>
        <v>225</v>
      </c>
      <c r="D30" s="55">
        <f>J30+M30+G30</f>
        <v>0</v>
      </c>
      <c r="E30" s="55">
        <f t="shared" ref="E30:E32" si="29">D30/C30*100</f>
        <v>0</v>
      </c>
      <c r="F30" s="55"/>
      <c r="G30" s="55"/>
      <c r="H30" s="55"/>
      <c r="I30" s="55"/>
      <c r="J30" s="55"/>
      <c r="K30" s="55"/>
      <c r="L30" s="56">
        <v>225</v>
      </c>
      <c r="M30" s="56">
        <v>0</v>
      </c>
      <c r="N30" s="55">
        <f t="shared" ref="N30:N32" si="30">M30/L30*100</f>
        <v>0</v>
      </c>
      <c r="P30" s="54"/>
    </row>
    <row r="31" spans="1:16" s="53" customFormat="1" ht="15.75" customHeight="1" x14ac:dyDescent="0.25">
      <c r="A31" s="130" t="s">
        <v>31</v>
      </c>
      <c r="B31" s="131"/>
      <c r="C31" s="55">
        <f>C30</f>
        <v>225</v>
      </c>
      <c r="D31" s="55">
        <f>D30</f>
        <v>0</v>
      </c>
      <c r="E31" s="55">
        <f t="shared" si="29"/>
        <v>0</v>
      </c>
      <c r="F31" s="55">
        <f t="shared" ref="F31:G31" si="31">F30</f>
        <v>0</v>
      </c>
      <c r="G31" s="55">
        <f t="shared" si="31"/>
        <v>0</v>
      </c>
      <c r="H31" s="55"/>
      <c r="I31" s="55">
        <f t="shared" ref="I31:J31" si="32">I30</f>
        <v>0</v>
      </c>
      <c r="J31" s="55">
        <f t="shared" si="32"/>
        <v>0</v>
      </c>
      <c r="K31" s="55"/>
      <c r="L31" s="56">
        <f>L30</f>
        <v>225</v>
      </c>
      <c r="M31" s="56">
        <f>M30</f>
        <v>0</v>
      </c>
      <c r="N31" s="55">
        <f t="shared" si="30"/>
        <v>0</v>
      </c>
      <c r="P31" s="54"/>
    </row>
    <row r="32" spans="1:16" s="3" customFormat="1" ht="15.75" customHeight="1" x14ac:dyDescent="0.25">
      <c r="A32" s="137" t="s">
        <v>53</v>
      </c>
      <c r="B32" s="138"/>
      <c r="C32" s="37">
        <f>C9+C13+C16+C19+C22+C25+C28+C31</f>
        <v>1375387.5</v>
      </c>
      <c r="D32" s="37">
        <f>D9+D13+D16+D19+D22+D25+D28+D31</f>
        <v>137538.90000000002</v>
      </c>
      <c r="E32" s="37">
        <f t="shared" si="29"/>
        <v>10.000010906017396</v>
      </c>
      <c r="F32" s="37">
        <f>F9+F13+F16+F19+F22+F25+F28+F31</f>
        <v>95493.8</v>
      </c>
      <c r="G32" s="37">
        <f>G9+G13+G16+G19+G22+G25+G28+G31</f>
        <v>11102.8</v>
      </c>
      <c r="H32" s="34">
        <f t="shared" ref="H32" si="33">G32/F32*100</f>
        <v>11.626723410315643</v>
      </c>
      <c r="I32" s="37">
        <f>I9+I13+I16+I19+I22+I25+I28+I31</f>
        <v>884886.89999999991</v>
      </c>
      <c r="J32" s="37">
        <f>J9+J13+J16+J19+J22+J25+J28+J31</f>
        <v>93538.2</v>
      </c>
      <c r="K32" s="37">
        <f t="shared" ref="K32" si="34">J32/I32*100</f>
        <v>10.570639027428253</v>
      </c>
      <c r="L32" s="37">
        <f>L9+L13+L16+L19+L22+L25+L28+L31</f>
        <v>395006.8</v>
      </c>
      <c r="M32" s="37">
        <f>M9+M13+M16+M19+M22+M25+M28+M31</f>
        <v>32897.9</v>
      </c>
      <c r="N32" s="37">
        <f t="shared" si="30"/>
        <v>8.3284389028239527</v>
      </c>
      <c r="P32" s="4"/>
    </row>
    <row r="33" spans="1:14" ht="22.5" customHeight="1" x14ac:dyDescent="0.35">
      <c r="A33" s="7" t="s">
        <v>18</v>
      </c>
      <c r="B33" s="132" t="s">
        <v>3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4"/>
    </row>
    <row r="34" spans="1:14" ht="15.75" customHeight="1" x14ac:dyDescent="0.25">
      <c r="A34" s="59" t="s">
        <v>36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1"/>
    </row>
    <row r="35" spans="1:14" ht="15.6" hidden="1" x14ac:dyDescent="0.3">
      <c r="A35" s="57" t="s">
        <v>39</v>
      </c>
      <c r="B35" s="67"/>
      <c r="C35" s="16">
        <f>I35+L35+F35</f>
        <v>0</v>
      </c>
      <c r="D35" s="16">
        <f>J35+M35+G35</f>
        <v>0</v>
      </c>
      <c r="E35" s="16"/>
      <c r="F35" s="18">
        <v>0</v>
      </c>
      <c r="G35" s="18">
        <v>0</v>
      </c>
      <c r="H35" s="18"/>
      <c r="I35" s="18">
        <v>0</v>
      </c>
      <c r="J35" s="18">
        <v>0</v>
      </c>
      <c r="K35" s="16"/>
      <c r="L35" s="16">
        <v>0</v>
      </c>
      <c r="M35" s="16">
        <v>0</v>
      </c>
      <c r="N35" s="16"/>
    </row>
    <row r="36" spans="1:14" ht="32.25" customHeight="1" x14ac:dyDescent="0.25">
      <c r="A36" s="135" t="s">
        <v>37</v>
      </c>
      <c r="B36" s="97"/>
      <c r="C36" s="34">
        <f>I36+L36+F36</f>
        <v>68035.3</v>
      </c>
      <c r="D36" s="34">
        <f>J36+M36+G36</f>
        <v>0</v>
      </c>
      <c r="E36" s="34">
        <f t="shared" ref="E36:E37" si="35">D36/C36*100</f>
        <v>0</v>
      </c>
      <c r="F36" s="18">
        <v>12899.4</v>
      </c>
      <c r="G36" s="18">
        <v>0</v>
      </c>
      <c r="H36" s="38">
        <f>G36/F36*100</f>
        <v>0</v>
      </c>
      <c r="I36" s="18">
        <v>55135.9</v>
      </c>
      <c r="J36" s="18">
        <v>0</v>
      </c>
      <c r="K36" s="34">
        <f t="shared" ref="K36:K37" si="36">J36/I36*100</f>
        <v>0</v>
      </c>
      <c r="L36" s="16"/>
      <c r="M36" s="16"/>
      <c r="N36" s="34"/>
    </row>
    <row r="37" spans="1:14" x14ac:dyDescent="0.25">
      <c r="A37" s="74" t="s">
        <v>40</v>
      </c>
      <c r="B37" s="97"/>
      <c r="C37" s="40">
        <f>C36+C35</f>
        <v>68035.3</v>
      </c>
      <c r="D37" s="40">
        <f>D36+D35</f>
        <v>0</v>
      </c>
      <c r="E37" s="35">
        <f t="shared" si="35"/>
        <v>0</v>
      </c>
      <c r="F37" s="40">
        <f>F36+F35</f>
        <v>12899.4</v>
      </c>
      <c r="G37" s="40">
        <f>G36+G35</f>
        <v>0</v>
      </c>
      <c r="H37" s="38">
        <f>G37/F37*100</f>
        <v>0</v>
      </c>
      <c r="I37" s="40">
        <f>I36+I35</f>
        <v>55135.9</v>
      </c>
      <c r="J37" s="40">
        <f>J36+J35</f>
        <v>0</v>
      </c>
      <c r="K37" s="37">
        <f t="shared" si="36"/>
        <v>0</v>
      </c>
      <c r="L37" s="40">
        <f>L36+L35</f>
        <v>0</v>
      </c>
      <c r="M37" s="40">
        <f>M36+M35</f>
        <v>0</v>
      </c>
      <c r="N37" s="34"/>
    </row>
    <row r="38" spans="1:14" ht="30" customHeight="1" x14ac:dyDescent="0.25">
      <c r="A38" s="59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1"/>
    </row>
    <row r="39" spans="1:14" x14ac:dyDescent="0.25">
      <c r="A39" s="57" t="s">
        <v>39</v>
      </c>
      <c r="B39" s="67"/>
      <c r="C39" s="34">
        <f>I39+L39+F39</f>
        <v>400</v>
      </c>
      <c r="D39" s="34">
        <f>J39+M39+G39</f>
        <v>100</v>
      </c>
      <c r="E39" s="34">
        <f t="shared" ref="E39:E40" si="37">D39/C39*100</f>
        <v>25</v>
      </c>
      <c r="F39" s="18"/>
      <c r="G39" s="18"/>
      <c r="H39" s="34"/>
      <c r="I39" s="18"/>
      <c r="J39" s="18"/>
      <c r="K39" s="34"/>
      <c r="L39" s="16">
        <v>400</v>
      </c>
      <c r="M39" s="16">
        <v>100</v>
      </c>
      <c r="N39" s="34">
        <f t="shared" ref="N39:N111" si="38">M39/L39*100</f>
        <v>25</v>
      </c>
    </row>
    <row r="40" spans="1:14" x14ac:dyDescent="0.25">
      <c r="A40" s="74" t="s">
        <v>40</v>
      </c>
      <c r="B40" s="97"/>
      <c r="C40" s="40">
        <f>C39</f>
        <v>400</v>
      </c>
      <c r="D40" s="40">
        <f>D39</f>
        <v>100</v>
      </c>
      <c r="E40" s="35">
        <f t="shared" si="37"/>
        <v>25</v>
      </c>
      <c r="F40" s="40">
        <f t="shared" ref="F40:G40" si="39">F39</f>
        <v>0</v>
      </c>
      <c r="G40" s="40">
        <f t="shared" si="39"/>
        <v>0</v>
      </c>
      <c r="H40" s="34"/>
      <c r="I40" s="40">
        <f t="shared" ref="I40:J40" si="40">I39</f>
        <v>0</v>
      </c>
      <c r="J40" s="40">
        <f t="shared" si="40"/>
        <v>0</v>
      </c>
      <c r="K40" s="35"/>
      <c r="L40" s="35">
        <f>L39</f>
        <v>400</v>
      </c>
      <c r="M40" s="35">
        <f>M39</f>
        <v>100</v>
      </c>
      <c r="N40" s="35">
        <f t="shared" si="38"/>
        <v>25</v>
      </c>
    </row>
    <row r="41" spans="1:14" ht="15.75" customHeight="1" x14ac:dyDescent="0.25">
      <c r="A41" s="59" t="s">
        <v>41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</row>
    <row r="42" spans="1:14" x14ac:dyDescent="0.25">
      <c r="A42" s="57" t="s">
        <v>39</v>
      </c>
      <c r="B42" s="67"/>
      <c r="C42" s="34">
        <f>I42+L42+F42</f>
        <v>12008.5</v>
      </c>
      <c r="D42" s="34">
        <f>J42+M42+G42</f>
        <v>1177.4000000000001</v>
      </c>
      <c r="E42" s="34">
        <f t="shared" ref="E42:E44" si="41">D42/C42*100</f>
        <v>9.804721655494026</v>
      </c>
      <c r="F42" s="18"/>
      <c r="G42" s="18"/>
      <c r="H42" s="34"/>
      <c r="I42" s="18">
        <v>12008.5</v>
      </c>
      <c r="J42" s="18">
        <v>1177.4000000000001</v>
      </c>
      <c r="K42" s="34">
        <f t="shared" ref="K42:K44" si="42">J42/I42*100</f>
        <v>9.804721655494026</v>
      </c>
      <c r="L42" s="16"/>
      <c r="M42" s="16"/>
      <c r="N42" s="34"/>
    </row>
    <row r="43" spans="1:14" ht="30.75" customHeight="1" x14ac:dyDescent="0.25">
      <c r="A43" s="57" t="s">
        <v>29</v>
      </c>
      <c r="B43" s="67"/>
      <c r="C43" s="34">
        <f>I43+L43+F43</f>
        <v>116555.8</v>
      </c>
      <c r="D43" s="34">
        <f>J43+M43+G43</f>
        <v>18430</v>
      </c>
      <c r="E43" s="34">
        <f t="shared" si="41"/>
        <v>15.812168935394034</v>
      </c>
      <c r="F43" s="18"/>
      <c r="G43" s="18"/>
      <c r="H43" s="34"/>
      <c r="I43" s="18">
        <v>116555.8</v>
      </c>
      <c r="J43" s="18">
        <v>18430</v>
      </c>
      <c r="K43" s="34">
        <f t="shared" si="42"/>
        <v>15.812168935394034</v>
      </c>
      <c r="L43" s="16"/>
      <c r="M43" s="16"/>
      <c r="N43" s="34"/>
    </row>
    <row r="44" spans="1:14" x14ac:dyDescent="0.25">
      <c r="A44" s="74" t="s">
        <v>40</v>
      </c>
      <c r="B44" s="97"/>
      <c r="C44" s="40">
        <f>C42+C43</f>
        <v>128564.3</v>
      </c>
      <c r="D44" s="40">
        <f>D42+D43</f>
        <v>19607.400000000001</v>
      </c>
      <c r="E44" s="35">
        <f t="shared" si="41"/>
        <v>15.251045585749701</v>
      </c>
      <c r="F44" s="40">
        <f t="shared" ref="F44:G44" si="43">F42+F43</f>
        <v>0</v>
      </c>
      <c r="G44" s="40">
        <f t="shared" si="43"/>
        <v>0</v>
      </c>
      <c r="H44" s="34"/>
      <c r="I44" s="40">
        <f t="shared" ref="I44:J44" si="44">I42+I43</f>
        <v>128564.3</v>
      </c>
      <c r="J44" s="40">
        <f t="shared" si="44"/>
        <v>19607.400000000001</v>
      </c>
      <c r="K44" s="35">
        <f t="shared" si="42"/>
        <v>15.251045585749701</v>
      </c>
      <c r="L44" s="35">
        <f>SUM(L42:L43)</f>
        <v>0</v>
      </c>
      <c r="M44" s="35">
        <f>SUM(M42:M43)</f>
        <v>0</v>
      </c>
      <c r="N44" s="34"/>
    </row>
    <row r="45" spans="1:14" ht="31.5" customHeight="1" x14ac:dyDescent="0.25">
      <c r="A45" s="59" t="s">
        <v>42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1"/>
    </row>
    <row r="46" spans="1:14" x14ac:dyDescent="0.25">
      <c r="A46" s="57" t="s">
        <v>39</v>
      </c>
      <c r="B46" s="67"/>
      <c r="C46" s="34">
        <f>I46+L46+F46</f>
        <v>2900</v>
      </c>
      <c r="D46" s="34">
        <f>J46+M46+G46</f>
        <v>433.2</v>
      </c>
      <c r="E46" s="34">
        <f t="shared" ref="E46:E47" si="45">D46/C46*100</f>
        <v>14.937931034482757</v>
      </c>
      <c r="F46" s="18"/>
      <c r="G46" s="18"/>
      <c r="H46" s="34"/>
      <c r="I46" s="18"/>
      <c r="J46" s="18"/>
      <c r="K46" s="34"/>
      <c r="L46" s="16">
        <v>2900</v>
      </c>
      <c r="M46" s="16">
        <v>433.2</v>
      </c>
      <c r="N46" s="34">
        <f t="shared" si="38"/>
        <v>14.937931034482757</v>
      </c>
    </row>
    <row r="47" spans="1:14" x14ac:dyDescent="0.25">
      <c r="A47" s="68" t="s">
        <v>40</v>
      </c>
      <c r="B47" s="67"/>
      <c r="C47" s="40">
        <f>C46</f>
        <v>2900</v>
      </c>
      <c r="D47" s="40">
        <f>D46</f>
        <v>433.2</v>
      </c>
      <c r="E47" s="35">
        <f t="shared" si="45"/>
        <v>14.937931034482757</v>
      </c>
      <c r="F47" s="40">
        <f t="shared" ref="F47:G47" si="46">F46</f>
        <v>0</v>
      </c>
      <c r="G47" s="40">
        <f t="shared" si="46"/>
        <v>0</v>
      </c>
      <c r="H47" s="34"/>
      <c r="I47" s="40">
        <f t="shared" ref="I47:J47" si="47">I46</f>
        <v>0</v>
      </c>
      <c r="J47" s="40">
        <f t="shared" si="47"/>
        <v>0</v>
      </c>
      <c r="K47" s="34"/>
      <c r="L47" s="35">
        <f>L46</f>
        <v>2900</v>
      </c>
      <c r="M47" s="35">
        <f>M46</f>
        <v>433.2</v>
      </c>
      <c r="N47" s="35">
        <f t="shared" si="38"/>
        <v>14.937931034482757</v>
      </c>
    </row>
    <row r="48" spans="1:14" ht="15.75" customHeight="1" x14ac:dyDescent="0.25">
      <c r="A48" s="59" t="s">
        <v>43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1"/>
    </row>
    <row r="49" spans="1:14" ht="15.6" hidden="1" x14ac:dyDescent="0.3">
      <c r="A49" s="57" t="s">
        <v>39</v>
      </c>
      <c r="B49" s="67"/>
      <c r="C49" s="16">
        <f>I49+L49+F49</f>
        <v>0</v>
      </c>
      <c r="D49" s="16">
        <f>J49+M49+G49</f>
        <v>0</v>
      </c>
      <c r="E49" s="16" t="e">
        <f t="shared" ref="E49:E57" si="48">D49/C49*100</f>
        <v>#DIV/0!</v>
      </c>
      <c r="F49" s="18"/>
      <c r="G49" s="18"/>
      <c r="H49" s="16"/>
      <c r="I49" s="18"/>
      <c r="J49" s="18"/>
      <c r="K49" s="16"/>
      <c r="L49" s="16">
        <v>0</v>
      </c>
      <c r="M49" s="16">
        <v>0</v>
      </c>
      <c r="N49" s="16" t="e">
        <f t="shared" si="38"/>
        <v>#DIV/0!</v>
      </c>
    </row>
    <row r="50" spans="1:14" ht="32.25" customHeight="1" x14ac:dyDescent="0.25">
      <c r="A50" s="57" t="s">
        <v>44</v>
      </c>
      <c r="B50" s="67"/>
      <c r="C50" s="34">
        <f t="shared" ref="C50:C52" si="49">I50+L50+F50</f>
        <v>300</v>
      </c>
      <c r="D50" s="34">
        <f t="shared" ref="D50:D52" si="50">J50+M50+G50</f>
        <v>0</v>
      </c>
      <c r="E50" s="34">
        <f t="shared" si="48"/>
        <v>0</v>
      </c>
      <c r="F50" s="18"/>
      <c r="G50" s="18"/>
      <c r="H50" s="34"/>
      <c r="I50" s="18"/>
      <c r="J50" s="18"/>
      <c r="K50" s="34"/>
      <c r="L50" s="16">
        <v>300</v>
      </c>
      <c r="M50" s="16">
        <v>0</v>
      </c>
      <c r="N50" s="34">
        <f t="shared" si="38"/>
        <v>0</v>
      </c>
    </row>
    <row r="51" spans="1:14" ht="30.75" customHeight="1" x14ac:dyDescent="0.25">
      <c r="A51" s="57" t="s">
        <v>134</v>
      </c>
      <c r="B51" s="67"/>
      <c r="C51" s="34">
        <f t="shared" si="49"/>
        <v>0</v>
      </c>
      <c r="D51" s="34">
        <f t="shared" si="50"/>
        <v>0</v>
      </c>
      <c r="E51" s="34"/>
      <c r="F51" s="18"/>
      <c r="G51" s="18"/>
      <c r="H51" s="34"/>
      <c r="I51" s="18"/>
      <c r="J51" s="18"/>
      <c r="K51" s="34"/>
      <c r="L51" s="16"/>
      <c r="M51" s="16"/>
      <c r="N51" s="34"/>
    </row>
    <row r="52" spans="1:14" ht="33.75" hidden="1" customHeight="1" x14ac:dyDescent="0.25">
      <c r="A52" s="57" t="s">
        <v>46</v>
      </c>
      <c r="B52" s="67"/>
      <c r="C52" s="34">
        <f t="shared" si="49"/>
        <v>0</v>
      </c>
      <c r="D52" s="34">
        <f t="shared" si="50"/>
        <v>0</v>
      </c>
      <c r="E52" s="34">
        <v>0</v>
      </c>
      <c r="F52" s="18"/>
      <c r="G52" s="18"/>
      <c r="H52" s="34"/>
      <c r="I52" s="18"/>
      <c r="J52" s="18"/>
      <c r="K52" s="34" t="e">
        <f t="shared" ref="K52" si="51">J52/I52*100</f>
        <v>#DIV/0!</v>
      </c>
      <c r="L52" s="16">
        <v>0</v>
      </c>
      <c r="M52" s="16">
        <v>0</v>
      </c>
      <c r="N52" s="16"/>
    </row>
    <row r="53" spans="1:14" x14ac:dyDescent="0.25">
      <c r="A53" s="68" t="s">
        <v>40</v>
      </c>
      <c r="B53" s="99"/>
      <c r="C53" s="40">
        <f>C49+C50+C51+C52</f>
        <v>300</v>
      </c>
      <c r="D53" s="40">
        <f>D49+D50+D51+D52</f>
        <v>0</v>
      </c>
      <c r="E53" s="35">
        <f t="shared" si="48"/>
        <v>0</v>
      </c>
      <c r="F53" s="40">
        <f t="shared" ref="F53:G53" si="52">F49+F50+F51+F52</f>
        <v>0</v>
      </c>
      <c r="G53" s="40">
        <f t="shared" si="52"/>
        <v>0</v>
      </c>
      <c r="H53" s="34"/>
      <c r="I53" s="40">
        <f t="shared" ref="I53:M53" si="53">I49+I50+I51+I52</f>
        <v>0</v>
      </c>
      <c r="J53" s="40">
        <f t="shared" si="53"/>
        <v>0</v>
      </c>
      <c r="K53" s="34"/>
      <c r="L53" s="40">
        <f t="shared" si="53"/>
        <v>300</v>
      </c>
      <c r="M53" s="40">
        <f t="shared" si="53"/>
        <v>0</v>
      </c>
      <c r="N53" s="35">
        <f t="shared" si="38"/>
        <v>0</v>
      </c>
    </row>
    <row r="54" spans="1:14" x14ac:dyDescent="0.25">
      <c r="A54" s="59" t="s">
        <v>118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3"/>
    </row>
    <row r="55" spans="1:14" x14ac:dyDescent="0.25">
      <c r="A55" s="57" t="s">
        <v>37</v>
      </c>
      <c r="B55" s="69"/>
      <c r="C55" s="34">
        <f t="shared" ref="C55:D55" si="54">I55+L55+F55</f>
        <v>1736</v>
      </c>
      <c r="D55" s="34">
        <f t="shared" si="54"/>
        <v>0</v>
      </c>
      <c r="E55" s="34">
        <f t="shared" si="48"/>
        <v>0</v>
      </c>
      <c r="F55" s="21"/>
      <c r="G55" s="21"/>
      <c r="H55" s="34"/>
      <c r="I55" s="21"/>
      <c r="J55" s="21"/>
      <c r="K55" s="34"/>
      <c r="L55" s="18">
        <v>1736</v>
      </c>
      <c r="M55" s="18">
        <v>0</v>
      </c>
      <c r="N55" s="37">
        <f t="shared" si="38"/>
        <v>0</v>
      </c>
    </row>
    <row r="56" spans="1:14" x14ac:dyDescent="0.25">
      <c r="A56" s="68" t="s">
        <v>40</v>
      </c>
      <c r="B56" s="69"/>
      <c r="C56" s="40">
        <f>C55</f>
        <v>1736</v>
      </c>
      <c r="D56" s="40">
        <f>D55</f>
        <v>0</v>
      </c>
      <c r="E56" s="34">
        <f t="shared" si="48"/>
        <v>0</v>
      </c>
      <c r="F56" s="40">
        <f t="shared" ref="F56:G56" si="55">F55</f>
        <v>0</v>
      </c>
      <c r="G56" s="40">
        <f t="shared" si="55"/>
        <v>0</v>
      </c>
      <c r="H56" s="34"/>
      <c r="I56" s="40">
        <f t="shared" ref="I56:J56" si="56">I55</f>
        <v>0</v>
      </c>
      <c r="J56" s="40">
        <f t="shared" si="56"/>
        <v>0</v>
      </c>
      <c r="K56" s="34"/>
      <c r="L56" s="40">
        <f t="shared" ref="L56:M56" si="57">L55</f>
        <v>1736</v>
      </c>
      <c r="M56" s="40">
        <f t="shared" si="57"/>
        <v>0</v>
      </c>
      <c r="N56" s="35">
        <f t="shared" si="38"/>
        <v>0</v>
      </c>
    </row>
    <row r="57" spans="1:14" x14ac:dyDescent="0.25">
      <c r="A57" s="68" t="s">
        <v>53</v>
      </c>
      <c r="B57" s="67"/>
      <c r="C57" s="41">
        <f>C37+C40+C44+C47+C53+C56</f>
        <v>201935.6</v>
      </c>
      <c r="D57" s="41">
        <f>D37+D40+D44+D47+D53+D56</f>
        <v>20140.600000000002</v>
      </c>
      <c r="E57" s="37">
        <f t="shared" si="48"/>
        <v>9.9737738169990831</v>
      </c>
      <c r="F57" s="41">
        <f t="shared" ref="F57:G57" si="58">F37+F40+F44+F47+F53+F56</f>
        <v>12899.4</v>
      </c>
      <c r="G57" s="41">
        <f t="shared" si="58"/>
        <v>0</v>
      </c>
      <c r="H57" s="38">
        <f>G57/F57*100</f>
        <v>0</v>
      </c>
      <c r="I57" s="41">
        <f t="shared" ref="I57:J57" si="59">I37+I40+I44+I47+I53+I56</f>
        <v>183700.2</v>
      </c>
      <c r="J57" s="41">
        <f t="shared" si="59"/>
        <v>19607.400000000001</v>
      </c>
      <c r="K57" s="37">
        <f t="shared" ref="K57" si="60">J57/I57*100</f>
        <v>10.673586637358042</v>
      </c>
      <c r="L57" s="41">
        <f t="shared" ref="L57:M57" si="61">L37+L40+L44+L47+L53+L56</f>
        <v>5336</v>
      </c>
      <c r="M57" s="41">
        <f t="shared" si="61"/>
        <v>533.20000000000005</v>
      </c>
      <c r="N57" s="37">
        <f t="shared" si="38"/>
        <v>9.9925037481259373</v>
      </c>
    </row>
    <row r="58" spans="1:14" ht="33" customHeight="1" x14ac:dyDescent="0.35">
      <c r="A58" s="8" t="s">
        <v>19</v>
      </c>
      <c r="B58" s="62" t="s">
        <v>4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4"/>
    </row>
    <row r="59" spans="1:14" ht="15.75" customHeight="1" x14ac:dyDescent="0.25">
      <c r="A59" s="59" t="s">
        <v>47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1"/>
    </row>
    <row r="60" spans="1:14" x14ac:dyDescent="0.25">
      <c r="A60" s="57" t="s">
        <v>39</v>
      </c>
      <c r="B60" s="67"/>
      <c r="C60" s="34">
        <f t="shared" ref="C60:C61" si="62">I60+L60+F60</f>
        <v>5000</v>
      </c>
      <c r="D60" s="34">
        <f t="shared" ref="D60:D61" si="63">J60+M60+G60</f>
        <v>0</v>
      </c>
      <c r="E60" s="34">
        <f t="shared" ref="E60:E62" si="64">D60/C60*100</f>
        <v>0</v>
      </c>
      <c r="F60" s="18"/>
      <c r="G60" s="18"/>
      <c r="H60" s="34"/>
      <c r="I60" s="18"/>
      <c r="J60" s="18"/>
      <c r="K60" s="34"/>
      <c r="L60" s="16">
        <v>5000</v>
      </c>
      <c r="M60" s="16">
        <v>0</v>
      </c>
      <c r="N60" s="34">
        <f t="shared" si="38"/>
        <v>0</v>
      </c>
    </row>
    <row r="61" spans="1:14" x14ac:dyDescent="0.25">
      <c r="A61" s="57" t="s">
        <v>44</v>
      </c>
      <c r="B61" s="67"/>
      <c r="C61" s="34">
        <f t="shared" si="62"/>
        <v>0</v>
      </c>
      <c r="D61" s="34">
        <f t="shared" si="63"/>
        <v>0</v>
      </c>
      <c r="E61" s="34"/>
      <c r="F61" s="18"/>
      <c r="G61" s="18"/>
      <c r="H61" s="34"/>
      <c r="I61" s="18"/>
      <c r="J61" s="18"/>
      <c r="K61" s="34"/>
      <c r="L61" s="16"/>
      <c r="M61" s="16"/>
      <c r="N61" s="34"/>
    </row>
    <row r="62" spans="1:14" x14ac:dyDescent="0.25">
      <c r="A62" s="74" t="s">
        <v>40</v>
      </c>
      <c r="B62" s="97"/>
      <c r="C62" s="40">
        <f>C60+C61</f>
        <v>5000</v>
      </c>
      <c r="D62" s="40">
        <f>D60+D61</f>
        <v>0</v>
      </c>
      <c r="E62" s="35">
        <f t="shared" si="64"/>
        <v>0</v>
      </c>
      <c r="F62" s="40">
        <f>F60+F61</f>
        <v>0</v>
      </c>
      <c r="G62" s="40">
        <f>G60+G61</f>
        <v>0</v>
      </c>
      <c r="H62" s="34"/>
      <c r="I62" s="40">
        <f>SUM(I60:I61)</f>
        <v>0</v>
      </c>
      <c r="J62" s="40">
        <f>SUM(J60:J61)</f>
        <v>0</v>
      </c>
      <c r="K62" s="34"/>
      <c r="L62" s="40">
        <f>SUM(L60:L61)</f>
        <v>5000</v>
      </c>
      <c r="M62" s="40">
        <f>SUM(M60:M61)</f>
        <v>0</v>
      </c>
      <c r="N62" s="35">
        <f t="shared" si="38"/>
        <v>0</v>
      </c>
    </row>
    <row r="63" spans="1:14" ht="15.75" customHeight="1" x14ac:dyDescent="0.25">
      <c r="A63" s="59" t="s">
        <v>48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1"/>
    </row>
    <row r="64" spans="1:14" x14ac:dyDescent="0.25">
      <c r="A64" s="57" t="s">
        <v>39</v>
      </c>
      <c r="B64" s="67"/>
      <c r="C64" s="34">
        <f t="shared" ref="C64:D64" si="65">I64+L64+F64</f>
        <v>6782.6</v>
      </c>
      <c r="D64" s="34">
        <f t="shared" si="65"/>
        <v>0</v>
      </c>
      <c r="E64" s="34">
        <f t="shared" ref="E64:E69" si="66">D64/C64*100</f>
        <v>0</v>
      </c>
      <c r="F64" s="18"/>
      <c r="G64" s="18"/>
      <c r="H64" s="34"/>
      <c r="I64" s="18">
        <v>4466</v>
      </c>
      <c r="J64" s="18">
        <v>0</v>
      </c>
      <c r="K64" s="34">
        <f t="shared" ref="K64" si="67">J64/I64*100</f>
        <v>0</v>
      </c>
      <c r="L64" s="16">
        <v>2316.6</v>
      </c>
      <c r="M64" s="16">
        <v>0</v>
      </c>
      <c r="N64" s="34">
        <f t="shared" si="38"/>
        <v>0</v>
      </c>
    </row>
    <row r="65" spans="1:14" ht="28.5" customHeight="1" x14ac:dyDescent="0.25">
      <c r="A65" s="57" t="s">
        <v>44</v>
      </c>
      <c r="B65" s="67"/>
      <c r="C65" s="34">
        <f t="shared" ref="C65" si="68">I65+L65+F65</f>
        <v>380</v>
      </c>
      <c r="D65" s="34">
        <f t="shared" ref="D65" si="69">J65+M65+G65</f>
        <v>0</v>
      </c>
      <c r="E65" s="34">
        <f t="shared" si="66"/>
        <v>0</v>
      </c>
      <c r="F65" s="19"/>
      <c r="G65" s="19"/>
      <c r="H65" s="34"/>
      <c r="I65" s="18"/>
      <c r="J65" s="18"/>
      <c r="K65" s="34"/>
      <c r="L65" s="16">
        <v>380</v>
      </c>
      <c r="M65" s="16">
        <v>0</v>
      </c>
      <c r="N65" s="34">
        <f t="shared" si="38"/>
        <v>0</v>
      </c>
    </row>
    <row r="66" spans="1:14" x14ac:dyDescent="0.25">
      <c r="A66" s="74" t="s">
        <v>40</v>
      </c>
      <c r="B66" s="97"/>
      <c r="C66" s="40">
        <f>C64+C65</f>
        <v>7162.6</v>
      </c>
      <c r="D66" s="40">
        <f>D64+D65</f>
        <v>0</v>
      </c>
      <c r="E66" s="35">
        <f t="shared" si="66"/>
        <v>0</v>
      </c>
      <c r="F66" s="40">
        <f t="shared" ref="F66:G66" si="70">F64+F65</f>
        <v>0</v>
      </c>
      <c r="G66" s="40">
        <f t="shared" si="70"/>
        <v>0</v>
      </c>
      <c r="H66" s="34"/>
      <c r="I66" s="40">
        <f t="shared" ref="I66:J66" si="71">I64+I65</f>
        <v>4466</v>
      </c>
      <c r="J66" s="40">
        <f t="shared" si="71"/>
        <v>0</v>
      </c>
      <c r="K66" s="35">
        <v>0</v>
      </c>
      <c r="L66" s="35">
        <f>SUM(L64:L65)</f>
        <v>2696.6</v>
      </c>
      <c r="M66" s="35">
        <f>SUM(M64:M65)</f>
        <v>0</v>
      </c>
      <c r="N66" s="35">
        <f t="shared" si="38"/>
        <v>0</v>
      </c>
    </row>
    <row r="67" spans="1:14" ht="15.75" customHeight="1" x14ac:dyDescent="0.25">
      <c r="A67" s="59" t="s">
        <v>79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1"/>
    </row>
    <row r="68" spans="1:14" x14ac:dyDescent="0.25">
      <c r="A68" s="57" t="s">
        <v>39</v>
      </c>
      <c r="B68" s="67"/>
      <c r="C68" s="34">
        <f t="shared" ref="C68" si="72">I68+L68+F68</f>
        <v>875.99999999999989</v>
      </c>
      <c r="D68" s="34">
        <f t="shared" ref="D68" si="73">J68+M68+G68</f>
        <v>0</v>
      </c>
      <c r="E68" s="34">
        <f t="shared" si="66"/>
        <v>0</v>
      </c>
      <c r="F68" s="18">
        <v>175.9</v>
      </c>
      <c r="G68" s="18">
        <v>0</v>
      </c>
      <c r="H68" s="38">
        <f t="shared" ref="H68:H69" si="74">G68/F68*100</f>
        <v>0</v>
      </c>
      <c r="I68" s="18">
        <v>270.89999999999998</v>
      </c>
      <c r="J68" s="18">
        <v>0</v>
      </c>
      <c r="K68" s="34">
        <v>0</v>
      </c>
      <c r="L68" s="16">
        <v>429.2</v>
      </c>
      <c r="M68" s="16">
        <v>0</v>
      </c>
      <c r="N68" s="34">
        <f t="shared" si="38"/>
        <v>0</v>
      </c>
    </row>
    <row r="69" spans="1:14" x14ac:dyDescent="0.25">
      <c r="A69" s="74" t="s">
        <v>40</v>
      </c>
      <c r="B69" s="97"/>
      <c r="C69" s="40">
        <f>C68</f>
        <v>875.99999999999989</v>
      </c>
      <c r="D69" s="40">
        <f>D68</f>
        <v>0</v>
      </c>
      <c r="E69" s="34">
        <f t="shared" si="66"/>
        <v>0</v>
      </c>
      <c r="F69" s="40">
        <f t="shared" ref="F69:G69" si="75">F68</f>
        <v>175.9</v>
      </c>
      <c r="G69" s="40">
        <f t="shared" si="75"/>
        <v>0</v>
      </c>
      <c r="H69" s="38">
        <f t="shared" si="74"/>
        <v>0</v>
      </c>
      <c r="I69" s="40">
        <f t="shared" ref="I69:J69" si="76">I68</f>
        <v>270.89999999999998</v>
      </c>
      <c r="J69" s="40">
        <f t="shared" si="76"/>
        <v>0</v>
      </c>
      <c r="K69" s="34">
        <v>0</v>
      </c>
      <c r="L69" s="35">
        <f>L68</f>
        <v>429.2</v>
      </c>
      <c r="M69" s="35">
        <f>M68</f>
        <v>0</v>
      </c>
      <c r="N69" s="35">
        <f t="shared" si="38"/>
        <v>0</v>
      </c>
    </row>
    <row r="70" spans="1:14" ht="15.75" hidden="1" customHeight="1" x14ac:dyDescent="0.25">
      <c r="A70" s="59" t="s">
        <v>49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1"/>
    </row>
    <row r="71" spans="1:14" ht="15.6" hidden="1" x14ac:dyDescent="0.3">
      <c r="A71" s="57" t="s">
        <v>39</v>
      </c>
      <c r="B71" s="67"/>
      <c r="C71" s="16">
        <f t="shared" ref="C71" si="77">I71+L71+F71</f>
        <v>0</v>
      </c>
      <c r="D71" s="16">
        <f t="shared" ref="D71" si="78">J71+M71+G71</f>
        <v>0</v>
      </c>
      <c r="E71" s="16" t="e">
        <f t="shared" ref="E71:E72" si="79">D71/C71*100</f>
        <v>#DIV/0!</v>
      </c>
      <c r="F71" s="18"/>
      <c r="G71" s="18"/>
      <c r="H71" s="16"/>
      <c r="I71" s="18"/>
      <c r="J71" s="18"/>
      <c r="K71" s="16"/>
      <c r="L71" s="16">
        <v>0</v>
      </c>
      <c r="M71" s="16">
        <v>0</v>
      </c>
      <c r="N71" s="16" t="e">
        <f t="shared" si="38"/>
        <v>#DIV/0!</v>
      </c>
    </row>
    <row r="72" spans="1:14" ht="16.149999999999999" hidden="1" x14ac:dyDescent="0.35">
      <c r="A72" s="68" t="s">
        <v>31</v>
      </c>
      <c r="B72" s="67"/>
      <c r="C72" s="19">
        <f>C71</f>
        <v>0</v>
      </c>
      <c r="D72" s="19">
        <f>D71</f>
        <v>0</v>
      </c>
      <c r="E72" s="17" t="e">
        <f t="shared" si="79"/>
        <v>#DIV/0!</v>
      </c>
      <c r="F72" s="19">
        <f t="shared" ref="F72:G72" si="80">F71</f>
        <v>0</v>
      </c>
      <c r="G72" s="19">
        <f t="shared" si="80"/>
        <v>0</v>
      </c>
      <c r="H72" s="17"/>
      <c r="I72" s="19">
        <f t="shared" ref="I72:J72" si="81">I71</f>
        <v>0</v>
      </c>
      <c r="J72" s="19">
        <f t="shared" si="81"/>
        <v>0</v>
      </c>
      <c r="K72" s="17"/>
      <c r="L72" s="17">
        <f>L71</f>
        <v>0</v>
      </c>
      <c r="M72" s="17">
        <f>M71</f>
        <v>0</v>
      </c>
      <c r="N72" s="17" t="e">
        <f t="shared" si="38"/>
        <v>#DIV/0!</v>
      </c>
    </row>
    <row r="73" spans="1:14" ht="33" customHeight="1" x14ac:dyDescent="0.25">
      <c r="A73" s="59" t="s">
        <v>50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1"/>
    </row>
    <row r="74" spans="1:14" ht="33" customHeight="1" x14ac:dyDescent="0.25">
      <c r="A74" s="57" t="s">
        <v>37</v>
      </c>
      <c r="B74" s="67"/>
      <c r="C74" s="34">
        <f t="shared" ref="C74" si="82">I74+L74+F74</f>
        <v>636.5</v>
      </c>
      <c r="D74" s="34">
        <f t="shared" ref="D74" si="83">J74+M74+G74</f>
        <v>60.4</v>
      </c>
      <c r="E74" s="34">
        <f t="shared" ref="E74:E75" si="84">D74/C74*100</f>
        <v>9.4893951296150814</v>
      </c>
      <c r="F74" s="18"/>
      <c r="G74" s="18"/>
      <c r="H74" s="34"/>
      <c r="I74" s="18">
        <v>636.5</v>
      </c>
      <c r="J74" s="18">
        <v>60.4</v>
      </c>
      <c r="K74" s="34">
        <f t="shared" ref="K74:K75" si="85">J74/I74*100</f>
        <v>9.4893951296150814</v>
      </c>
      <c r="L74" s="16">
        <v>0</v>
      </c>
      <c r="M74" s="16">
        <v>0</v>
      </c>
      <c r="N74" s="34"/>
    </row>
    <row r="75" spans="1:14" x14ac:dyDescent="0.25">
      <c r="A75" s="68" t="s">
        <v>31</v>
      </c>
      <c r="B75" s="99"/>
      <c r="C75" s="40">
        <f>C74</f>
        <v>636.5</v>
      </c>
      <c r="D75" s="40">
        <f>D74</f>
        <v>60.4</v>
      </c>
      <c r="E75" s="35">
        <f t="shared" si="84"/>
        <v>9.4893951296150814</v>
      </c>
      <c r="F75" s="40">
        <f t="shared" ref="F75:G75" si="86">F74</f>
        <v>0</v>
      </c>
      <c r="G75" s="40">
        <f t="shared" si="86"/>
        <v>0</v>
      </c>
      <c r="H75" s="40"/>
      <c r="I75" s="40">
        <f t="shared" ref="I75:J75" si="87">I74</f>
        <v>636.5</v>
      </c>
      <c r="J75" s="40">
        <f t="shared" si="87"/>
        <v>60.4</v>
      </c>
      <c r="K75" s="35">
        <f t="shared" si="85"/>
        <v>9.4893951296150814</v>
      </c>
      <c r="L75" s="35">
        <f>L74</f>
        <v>0</v>
      </c>
      <c r="M75" s="35">
        <f>M74</f>
        <v>0</v>
      </c>
      <c r="N75" s="34"/>
    </row>
    <row r="76" spans="1:14" ht="33" customHeight="1" x14ac:dyDescent="0.25">
      <c r="A76" s="59" t="s">
        <v>51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1"/>
    </row>
    <row r="77" spans="1:14" x14ac:dyDescent="0.25">
      <c r="A77" s="135" t="s">
        <v>39</v>
      </c>
      <c r="B77" s="97"/>
      <c r="C77" s="34">
        <f t="shared" ref="C77" si="88">I77+L77+F77</f>
        <v>500</v>
      </c>
      <c r="D77" s="34">
        <f t="shared" ref="D77" si="89">J77+M77+G77</f>
        <v>41.6</v>
      </c>
      <c r="E77" s="34">
        <f t="shared" ref="E77:E91" si="90">D77/C77*100</f>
        <v>8.32</v>
      </c>
      <c r="F77" s="16"/>
      <c r="G77" s="16"/>
      <c r="H77" s="34"/>
      <c r="I77" s="16"/>
      <c r="J77" s="16"/>
      <c r="K77" s="34"/>
      <c r="L77" s="16">
        <v>500</v>
      </c>
      <c r="M77" s="16">
        <v>41.6</v>
      </c>
      <c r="N77" s="34">
        <f t="shared" si="38"/>
        <v>8.32</v>
      </c>
    </row>
    <row r="78" spans="1:14" x14ac:dyDescent="0.25">
      <c r="A78" s="124" t="s">
        <v>31</v>
      </c>
      <c r="B78" s="124"/>
      <c r="C78" s="40">
        <f>C77</f>
        <v>500</v>
      </c>
      <c r="D78" s="40">
        <f>D77</f>
        <v>41.6</v>
      </c>
      <c r="E78" s="35">
        <f t="shared" si="90"/>
        <v>8.32</v>
      </c>
      <c r="F78" s="40">
        <f t="shared" ref="F78:G78" si="91">F77</f>
        <v>0</v>
      </c>
      <c r="G78" s="40">
        <f t="shared" si="91"/>
        <v>0</v>
      </c>
      <c r="H78" s="34"/>
      <c r="I78" s="35">
        <f t="shared" ref="I78:J78" si="92">I77</f>
        <v>0</v>
      </c>
      <c r="J78" s="35">
        <f t="shared" si="92"/>
        <v>0</v>
      </c>
      <c r="K78" s="34"/>
      <c r="L78" s="35">
        <f>L77</f>
        <v>500</v>
      </c>
      <c r="M78" s="35">
        <f>M77</f>
        <v>41.6</v>
      </c>
      <c r="N78" s="35">
        <f t="shared" si="38"/>
        <v>8.32</v>
      </c>
    </row>
    <row r="79" spans="1:14" ht="32.25" hidden="1" customHeight="1" x14ac:dyDescent="0.25">
      <c r="A79" s="76" t="s">
        <v>109</v>
      </c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8"/>
    </row>
    <row r="80" spans="1:14" ht="16.149999999999999" hidden="1" x14ac:dyDescent="0.3">
      <c r="A80" s="135" t="s">
        <v>39</v>
      </c>
      <c r="B80" s="97"/>
      <c r="C80" s="16">
        <f t="shared" ref="C80" si="93">I80+L80+F80</f>
        <v>0</v>
      </c>
      <c r="D80" s="16">
        <f t="shared" ref="D80" si="94">J80+M80+G80</f>
        <v>0</v>
      </c>
      <c r="E80" s="22"/>
      <c r="F80" s="23"/>
      <c r="G80" s="23"/>
      <c r="H80" s="22">
        <v>0</v>
      </c>
      <c r="I80" s="23"/>
      <c r="J80" s="23"/>
      <c r="K80" s="22"/>
      <c r="L80" s="22">
        <v>0</v>
      </c>
      <c r="M80" s="22">
        <v>0</v>
      </c>
      <c r="N80" s="22"/>
    </row>
    <row r="81" spans="1:14" ht="16.149999999999999" hidden="1" x14ac:dyDescent="0.35">
      <c r="A81" s="124" t="s">
        <v>31</v>
      </c>
      <c r="B81" s="124"/>
      <c r="C81" s="19">
        <f>C80</f>
        <v>0</v>
      </c>
      <c r="D81" s="19">
        <f>D80</f>
        <v>0</v>
      </c>
      <c r="E81" s="22"/>
      <c r="F81" s="23">
        <f t="shared" ref="F81:G81" si="95">F80</f>
        <v>0</v>
      </c>
      <c r="G81" s="23">
        <f t="shared" si="95"/>
        <v>0</v>
      </c>
      <c r="H81" s="22">
        <v>0</v>
      </c>
      <c r="I81" s="23">
        <f t="shared" ref="I81:J81" si="96">I80</f>
        <v>0</v>
      </c>
      <c r="J81" s="23">
        <f t="shared" si="96"/>
        <v>0</v>
      </c>
      <c r="K81" s="22"/>
      <c r="L81" s="23">
        <f>L80</f>
        <v>0</v>
      </c>
      <c r="M81" s="23">
        <f>M80</f>
        <v>0</v>
      </c>
      <c r="N81" s="23"/>
    </row>
    <row r="82" spans="1:14" x14ac:dyDescent="0.25">
      <c r="A82" s="59" t="s">
        <v>119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6"/>
    </row>
    <row r="83" spans="1:14" x14ac:dyDescent="0.25">
      <c r="A83" s="79" t="s">
        <v>39</v>
      </c>
      <c r="B83" s="80"/>
      <c r="C83" s="34">
        <f t="shared" ref="C83:D83" si="97">I83+L83+F83</f>
        <v>1500</v>
      </c>
      <c r="D83" s="34">
        <f t="shared" si="97"/>
        <v>0</v>
      </c>
      <c r="E83" s="34">
        <f t="shared" ref="E83:E87" si="98">D83/C83*100</f>
        <v>0</v>
      </c>
      <c r="F83" s="24"/>
      <c r="G83" s="24"/>
      <c r="H83" s="34"/>
      <c r="I83" s="24"/>
      <c r="J83" s="24"/>
      <c r="K83" s="34"/>
      <c r="L83" s="24">
        <v>1500</v>
      </c>
      <c r="M83" s="24">
        <v>0</v>
      </c>
      <c r="N83" s="34">
        <f t="shared" si="38"/>
        <v>0</v>
      </c>
    </row>
    <row r="84" spans="1:14" x14ac:dyDescent="0.25">
      <c r="A84" s="81" t="s">
        <v>40</v>
      </c>
      <c r="B84" s="82"/>
      <c r="C84" s="40">
        <f>C83</f>
        <v>1500</v>
      </c>
      <c r="D84" s="40">
        <f>D83</f>
        <v>0</v>
      </c>
      <c r="E84" s="34">
        <f t="shared" si="98"/>
        <v>0</v>
      </c>
      <c r="F84" s="40">
        <f t="shared" ref="F84:G84" si="99">F83</f>
        <v>0</v>
      </c>
      <c r="G84" s="40">
        <f t="shared" si="99"/>
        <v>0</v>
      </c>
      <c r="H84" s="34"/>
      <c r="I84" s="40">
        <f t="shared" ref="I84:J84" si="100">I83</f>
        <v>0</v>
      </c>
      <c r="J84" s="40">
        <f t="shared" si="100"/>
        <v>0</v>
      </c>
      <c r="K84" s="34"/>
      <c r="L84" s="40">
        <f t="shared" ref="L84:M84" si="101">L83</f>
        <v>1500</v>
      </c>
      <c r="M84" s="40">
        <f t="shared" si="101"/>
        <v>0</v>
      </c>
      <c r="N84" s="34">
        <f t="shared" si="38"/>
        <v>0</v>
      </c>
    </row>
    <row r="85" spans="1:14" x14ac:dyDescent="0.25">
      <c r="A85" s="59" t="s">
        <v>131</v>
      </c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6"/>
    </row>
    <row r="86" spans="1:14" x14ac:dyDescent="0.25">
      <c r="A86" s="79" t="s">
        <v>39</v>
      </c>
      <c r="B86" s="82"/>
      <c r="C86" s="34">
        <f t="shared" ref="C86:D86" si="102">I86+L86+F86</f>
        <v>739.3</v>
      </c>
      <c r="D86" s="34">
        <f t="shared" si="102"/>
        <v>0</v>
      </c>
      <c r="E86" s="34">
        <f t="shared" si="98"/>
        <v>0</v>
      </c>
      <c r="F86" s="18"/>
      <c r="G86" s="18"/>
      <c r="H86" s="34"/>
      <c r="I86" s="18"/>
      <c r="J86" s="18"/>
      <c r="K86" s="34"/>
      <c r="L86" s="18">
        <v>739.3</v>
      </c>
      <c r="M86" s="18">
        <v>0</v>
      </c>
      <c r="N86" s="34">
        <f t="shared" si="38"/>
        <v>0</v>
      </c>
    </row>
    <row r="87" spans="1:14" x14ac:dyDescent="0.25">
      <c r="A87" s="81" t="s">
        <v>40</v>
      </c>
      <c r="B87" s="82"/>
      <c r="C87" s="35">
        <f>C86</f>
        <v>739.3</v>
      </c>
      <c r="D87" s="35">
        <f>D86</f>
        <v>0</v>
      </c>
      <c r="E87" s="35">
        <f t="shared" si="98"/>
        <v>0</v>
      </c>
      <c r="F87" s="35">
        <f t="shared" ref="F87:G87" si="103">F86</f>
        <v>0</v>
      </c>
      <c r="G87" s="35">
        <f t="shared" si="103"/>
        <v>0</v>
      </c>
      <c r="H87" s="34"/>
      <c r="I87" s="35">
        <f t="shared" ref="I87:J87" si="104">I86</f>
        <v>0</v>
      </c>
      <c r="J87" s="35">
        <f t="shared" si="104"/>
        <v>0</v>
      </c>
      <c r="K87" s="34"/>
      <c r="L87" s="35">
        <f t="shared" ref="L87:M87" si="105">L86</f>
        <v>739.3</v>
      </c>
      <c r="M87" s="35">
        <f t="shared" si="105"/>
        <v>0</v>
      </c>
      <c r="N87" s="35">
        <f t="shared" si="38"/>
        <v>0</v>
      </c>
    </row>
    <row r="88" spans="1:14" x14ac:dyDescent="0.25">
      <c r="A88" s="59" t="s">
        <v>133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6"/>
    </row>
    <row r="89" spans="1:14" x14ac:dyDescent="0.25">
      <c r="A89" s="57" t="s">
        <v>39</v>
      </c>
      <c r="B89" s="67"/>
      <c r="C89" s="34">
        <f t="shared" ref="C89:D89" si="106">I89+L89+F89</f>
        <v>0</v>
      </c>
      <c r="D89" s="34">
        <f t="shared" si="106"/>
        <v>0</v>
      </c>
      <c r="E89" s="34"/>
      <c r="F89" s="17"/>
      <c r="G89" s="17"/>
      <c r="H89" s="34"/>
      <c r="I89" s="20"/>
      <c r="J89" s="20"/>
      <c r="K89" s="34"/>
      <c r="L89" s="16">
        <v>0</v>
      </c>
      <c r="M89" s="16">
        <v>0</v>
      </c>
      <c r="N89" s="34"/>
    </row>
    <row r="90" spans="1:14" x14ac:dyDescent="0.25">
      <c r="A90" s="68" t="s">
        <v>40</v>
      </c>
      <c r="B90" s="69"/>
      <c r="C90" s="35">
        <f>C89</f>
        <v>0</v>
      </c>
      <c r="D90" s="35">
        <f>D89</f>
        <v>0</v>
      </c>
      <c r="E90" s="34"/>
      <c r="F90" s="35">
        <f t="shared" ref="F90:G90" si="107">F89</f>
        <v>0</v>
      </c>
      <c r="G90" s="35">
        <f t="shared" si="107"/>
        <v>0</v>
      </c>
      <c r="H90" s="34"/>
      <c r="I90" s="35">
        <f t="shared" ref="I90:J90" si="108">I89</f>
        <v>0</v>
      </c>
      <c r="J90" s="35">
        <f t="shared" si="108"/>
        <v>0</v>
      </c>
      <c r="K90" s="34"/>
      <c r="L90" s="35">
        <f t="shared" ref="L90:M90" si="109">L89</f>
        <v>0</v>
      </c>
      <c r="M90" s="35">
        <f t="shared" si="109"/>
        <v>0</v>
      </c>
      <c r="N90" s="34"/>
    </row>
    <row r="91" spans="1:14" x14ac:dyDescent="0.25">
      <c r="A91" s="81" t="s">
        <v>53</v>
      </c>
      <c r="B91" s="97"/>
      <c r="C91" s="44">
        <f>C62+C66+C69+C72+C75+C78+C81+C84+C87+C90</f>
        <v>16414.400000000001</v>
      </c>
      <c r="D91" s="44">
        <f>D62+D66+D69+D72+D75+D78+D81+D84+D87+D90</f>
        <v>102</v>
      </c>
      <c r="E91" s="44">
        <f t="shared" si="90"/>
        <v>0.62140559508724036</v>
      </c>
      <c r="F91" s="44">
        <f t="shared" ref="F91:G91" si="110">F62+F66+F69+F72+F75+F78+F81+F84+F87+F90</f>
        <v>175.9</v>
      </c>
      <c r="G91" s="44">
        <f t="shared" si="110"/>
        <v>0</v>
      </c>
      <c r="H91" s="44">
        <f>G91/F91*100</f>
        <v>0</v>
      </c>
      <c r="I91" s="44">
        <f t="shared" ref="I91:J91" si="111">I62+I66+I69+I72+I75+I78+I81+I84+I87+I90</f>
        <v>5373.4</v>
      </c>
      <c r="J91" s="44">
        <f t="shared" si="111"/>
        <v>60.4</v>
      </c>
      <c r="K91" s="44">
        <f t="shared" ref="K91" si="112">J91/I91*100</f>
        <v>1.1240555328097666</v>
      </c>
      <c r="L91" s="44">
        <f t="shared" ref="L91:M91" si="113">L62+L66+L69+L72+L75+L78+L81+L84+L87+L90</f>
        <v>10865.099999999999</v>
      </c>
      <c r="M91" s="44">
        <f t="shared" si="113"/>
        <v>41.6</v>
      </c>
      <c r="N91" s="44">
        <f t="shared" si="38"/>
        <v>0.38287728598908438</v>
      </c>
    </row>
    <row r="92" spans="1:14" ht="22.5" customHeight="1" x14ac:dyDescent="0.35">
      <c r="A92" s="9" t="s">
        <v>20</v>
      </c>
      <c r="B92" s="62" t="s">
        <v>5</v>
      </c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4"/>
    </row>
    <row r="93" spans="1:14" ht="22.5" customHeight="1" x14ac:dyDescent="0.25">
      <c r="A93" s="76" t="s">
        <v>52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8"/>
    </row>
    <row r="94" spans="1:14" ht="22.5" customHeight="1" x14ac:dyDescent="0.25">
      <c r="A94" s="79" t="s">
        <v>39</v>
      </c>
      <c r="B94" s="97"/>
      <c r="C94" s="34">
        <f t="shared" ref="C94" si="114">I94+L94+F94</f>
        <v>1276.2</v>
      </c>
      <c r="D94" s="34">
        <f>J94+M94+G94</f>
        <v>0</v>
      </c>
      <c r="E94" s="34">
        <f t="shared" ref="E94:E95" si="115">D94/C94*100</f>
        <v>0</v>
      </c>
      <c r="F94" s="16"/>
      <c r="G94" s="16"/>
      <c r="H94" s="34"/>
      <c r="I94" s="16"/>
      <c r="J94" s="16"/>
      <c r="K94" s="34"/>
      <c r="L94" s="16">
        <v>1276.2</v>
      </c>
      <c r="M94" s="16">
        <v>0</v>
      </c>
      <c r="N94" s="34">
        <f t="shared" si="38"/>
        <v>0</v>
      </c>
    </row>
    <row r="95" spans="1:14" ht="15.75" customHeight="1" x14ac:dyDescent="0.25">
      <c r="A95" s="98" t="s">
        <v>40</v>
      </c>
      <c r="B95" s="99"/>
      <c r="C95" s="35">
        <f>C94</f>
        <v>1276.2</v>
      </c>
      <c r="D95" s="35">
        <f>D94</f>
        <v>0</v>
      </c>
      <c r="E95" s="35">
        <f t="shared" si="115"/>
        <v>0</v>
      </c>
      <c r="F95" s="35">
        <f t="shared" ref="F95:G95" si="116">F94</f>
        <v>0</v>
      </c>
      <c r="G95" s="35">
        <f t="shared" si="116"/>
        <v>0</v>
      </c>
      <c r="H95" s="34"/>
      <c r="I95" s="35">
        <f t="shared" ref="I95:M95" si="117">I94</f>
        <v>0</v>
      </c>
      <c r="J95" s="35">
        <f t="shared" si="117"/>
        <v>0</v>
      </c>
      <c r="K95" s="34"/>
      <c r="L95" s="35">
        <f t="shared" si="117"/>
        <v>1276.2</v>
      </c>
      <c r="M95" s="35">
        <f t="shared" si="117"/>
        <v>0</v>
      </c>
      <c r="N95" s="35">
        <f t="shared" si="38"/>
        <v>0</v>
      </c>
    </row>
    <row r="96" spans="1:14" ht="15.75" customHeight="1" x14ac:dyDescent="0.25">
      <c r="A96" s="76" t="s">
        <v>114</v>
      </c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8"/>
    </row>
    <row r="97" spans="1:14" x14ac:dyDescent="0.25">
      <c r="A97" s="79" t="s">
        <v>39</v>
      </c>
      <c r="B97" s="97"/>
      <c r="C97" s="34">
        <f t="shared" ref="C97" si="118">I97+L97+F97</f>
        <v>20</v>
      </c>
      <c r="D97" s="34">
        <f t="shared" ref="D97" si="119">J97+M97+G97</f>
        <v>20</v>
      </c>
      <c r="E97" s="34">
        <f t="shared" ref="E97:E101" si="120">D97/C97*100</f>
        <v>100</v>
      </c>
      <c r="F97" s="16"/>
      <c r="G97" s="16"/>
      <c r="H97" s="34"/>
      <c r="I97" s="16"/>
      <c r="J97" s="16"/>
      <c r="K97" s="34"/>
      <c r="L97" s="16">
        <v>20</v>
      </c>
      <c r="M97" s="16">
        <v>20</v>
      </c>
      <c r="N97" s="34">
        <f t="shared" si="38"/>
        <v>100</v>
      </c>
    </row>
    <row r="98" spans="1:14" ht="34.5" customHeight="1" x14ac:dyDescent="0.25">
      <c r="A98" s="79" t="s">
        <v>44</v>
      </c>
      <c r="B98" s="97"/>
      <c r="C98" s="34">
        <f t="shared" ref="C98:C100" si="121">I98+L98+F98</f>
        <v>270</v>
      </c>
      <c r="D98" s="34">
        <f t="shared" ref="D98:D100" si="122">J98+M98+G98</f>
        <v>0</v>
      </c>
      <c r="E98" s="34">
        <f t="shared" si="120"/>
        <v>0</v>
      </c>
      <c r="F98" s="16"/>
      <c r="G98" s="16"/>
      <c r="H98" s="34"/>
      <c r="I98" s="16"/>
      <c r="J98" s="16"/>
      <c r="K98" s="34"/>
      <c r="L98" s="16">
        <v>270</v>
      </c>
      <c r="M98" s="16">
        <v>0</v>
      </c>
      <c r="N98" s="34">
        <f t="shared" si="38"/>
        <v>0</v>
      </c>
    </row>
    <row r="99" spans="1:14" ht="30.75" hidden="1" customHeight="1" x14ac:dyDescent="0.25">
      <c r="A99" s="57" t="s">
        <v>45</v>
      </c>
      <c r="B99" s="67"/>
      <c r="C99" s="34">
        <f t="shared" si="121"/>
        <v>0</v>
      </c>
      <c r="D99" s="34">
        <f t="shared" si="122"/>
        <v>0</v>
      </c>
      <c r="E99" s="34" t="e">
        <f t="shared" si="120"/>
        <v>#DIV/0!</v>
      </c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8"/>
        <v>#DIV/0!</v>
      </c>
    </row>
    <row r="100" spans="1:14" ht="35.25" hidden="1" customHeight="1" x14ac:dyDescent="0.25">
      <c r="A100" s="57" t="s">
        <v>46</v>
      </c>
      <c r="B100" s="67"/>
      <c r="C100" s="34">
        <f t="shared" si="121"/>
        <v>0</v>
      </c>
      <c r="D100" s="34">
        <f t="shared" si="122"/>
        <v>0</v>
      </c>
      <c r="E100" s="34"/>
      <c r="F100" s="16"/>
      <c r="G100" s="16"/>
      <c r="H100" s="34"/>
      <c r="I100" s="16"/>
      <c r="J100" s="16"/>
      <c r="K100" s="34"/>
      <c r="L100" s="16">
        <v>0</v>
      </c>
      <c r="M100" s="16">
        <v>0</v>
      </c>
      <c r="N100" s="16" t="e">
        <f t="shared" si="38"/>
        <v>#DIV/0!</v>
      </c>
    </row>
    <row r="101" spans="1:14" ht="17.25" customHeight="1" x14ac:dyDescent="0.25">
      <c r="A101" s="68" t="s">
        <v>40</v>
      </c>
      <c r="B101" s="99"/>
      <c r="C101" s="35">
        <f>C97+C98+C99+C100</f>
        <v>290</v>
      </c>
      <c r="D101" s="35">
        <f>D97+D98+D99+D100</f>
        <v>20</v>
      </c>
      <c r="E101" s="35">
        <f t="shared" si="120"/>
        <v>6.8965517241379306</v>
      </c>
      <c r="F101" s="35">
        <f t="shared" ref="F101:G101" si="123">F97+F98+F99+F100</f>
        <v>0</v>
      </c>
      <c r="G101" s="35">
        <f t="shared" si="123"/>
        <v>0</v>
      </c>
      <c r="H101" s="34"/>
      <c r="I101" s="35">
        <f t="shared" ref="I101:J101" si="124">I97+I98+I99+I100</f>
        <v>0</v>
      </c>
      <c r="J101" s="35">
        <f t="shared" si="124"/>
        <v>0</v>
      </c>
      <c r="K101" s="34"/>
      <c r="L101" s="35">
        <f>SUM(L97:L100)</f>
        <v>290</v>
      </c>
      <c r="M101" s="35">
        <f>SUM(M97:M100)</f>
        <v>20</v>
      </c>
      <c r="N101" s="35">
        <f t="shared" si="38"/>
        <v>6.8965517241379306</v>
      </c>
    </row>
    <row r="102" spans="1:14" ht="19.5" customHeight="1" x14ac:dyDescent="0.25">
      <c r="A102" s="116" t="s">
        <v>111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8"/>
    </row>
    <row r="103" spans="1:14" ht="17.25" customHeight="1" x14ac:dyDescent="0.25">
      <c r="A103" s="79" t="s">
        <v>39</v>
      </c>
      <c r="B103" s="97"/>
      <c r="C103" s="34">
        <f t="shared" ref="C103:C104" si="125">I103+L103+F103</f>
        <v>0</v>
      </c>
      <c r="D103" s="34">
        <f t="shared" ref="D103:D104" si="126">J103+M103+G103</f>
        <v>0</v>
      </c>
      <c r="E103" s="34"/>
      <c r="F103" s="17"/>
      <c r="G103" s="17"/>
      <c r="H103" s="34"/>
      <c r="I103" s="17"/>
      <c r="J103" s="17"/>
      <c r="K103" s="34"/>
      <c r="L103" s="16"/>
      <c r="M103" s="16"/>
      <c r="N103" s="34"/>
    </row>
    <row r="104" spans="1:14" ht="32.25" customHeight="1" x14ac:dyDescent="0.25">
      <c r="A104" s="79" t="s">
        <v>44</v>
      </c>
      <c r="B104" s="97"/>
      <c r="C104" s="34">
        <f t="shared" si="125"/>
        <v>1000</v>
      </c>
      <c r="D104" s="34">
        <f t="shared" si="126"/>
        <v>0</v>
      </c>
      <c r="E104" s="34">
        <f t="shared" ref="E104:E105" si="127">D104/C104*100</f>
        <v>0</v>
      </c>
      <c r="F104" s="17"/>
      <c r="G104" s="17"/>
      <c r="H104" s="34"/>
      <c r="I104" s="17"/>
      <c r="J104" s="17"/>
      <c r="K104" s="34"/>
      <c r="L104" s="16">
        <v>1000</v>
      </c>
      <c r="M104" s="16">
        <v>0</v>
      </c>
      <c r="N104" s="34">
        <f t="shared" si="38"/>
        <v>0</v>
      </c>
    </row>
    <row r="105" spans="1:14" ht="17.25" customHeight="1" x14ac:dyDescent="0.25">
      <c r="A105" s="68" t="s">
        <v>40</v>
      </c>
      <c r="B105" s="99"/>
      <c r="C105" s="35">
        <f>C103+C104</f>
        <v>1000</v>
      </c>
      <c r="D105" s="35">
        <f>D103+D104</f>
        <v>0</v>
      </c>
      <c r="E105" s="34">
        <f t="shared" si="127"/>
        <v>0</v>
      </c>
      <c r="F105" s="35">
        <f t="shared" ref="F105:G105" si="128">F103+F104</f>
        <v>0</v>
      </c>
      <c r="G105" s="35">
        <f t="shared" si="128"/>
        <v>0</v>
      </c>
      <c r="H105" s="34"/>
      <c r="I105" s="35">
        <f t="shared" ref="I105:J105" si="129">I103+I104</f>
        <v>0</v>
      </c>
      <c r="J105" s="35">
        <f t="shared" si="129"/>
        <v>0</v>
      </c>
      <c r="K105" s="34"/>
      <c r="L105" s="35">
        <f t="shared" ref="L105:N105" si="130">L103+L104</f>
        <v>1000</v>
      </c>
      <c r="M105" s="35">
        <f t="shared" si="130"/>
        <v>0</v>
      </c>
      <c r="N105" s="35">
        <f t="shared" si="130"/>
        <v>0</v>
      </c>
    </row>
    <row r="106" spans="1:14" ht="15.75" customHeight="1" x14ac:dyDescent="0.25">
      <c r="A106" s="81" t="s">
        <v>53</v>
      </c>
      <c r="B106" s="97"/>
      <c r="C106" s="37">
        <f>C95+C101+C105</f>
        <v>2566.1999999999998</v>
      </c>
      <c r="D106" s="37">
        <f>D95+D101+D105</f>
        <v>20</v>
      </c>
      <c r="E106" s="37">
        <f t="shared" ref="E106" si="131">D106/C106*100</f>
        <v>0.77936248149014109</v>
      </c>
      <c r="F106" s="37">
        <f t="shared" ref="F106:G106" si="132">F95+F101+F105</f>
        <v>0</v>
      </c>
      <c r="G106" s="37">
        <f t="shared" si="132"/>
        <v>0</v>
      </c>
      <c r="H106" s="34"/>
      <c r="I106" s="37">
        <f t="shared" ref="I106:M106" si="133">I95+I101+I105</f>
        <v>0</v>
      </c>
      <c r="J106" s="37">
        <f t="shared" si="133"/>
        <v>0</v>
      </c>
      <c r="K106" s="34"/>
      <c r="L106" s="37">
        <f t="shared" si="133"/>
        <v>2566.1999999999998</v>
      </c>
      <c r="M106" s="37">
        <f t="shared" si="133"/>
        <v>20</v>
      </c>
      <c r="N106" s="37">
        <f t="shared" si="38"/>
        <v>0.77936248149014109</v>
      </c>
    </row>
    <row r="107" spans="1:14" ht="16.5" customHeight="1" x14ac:dyDescent="0.35">
      <c r="A107" s="10" t="s">
        <v>21</v>
      </c>
      <c r="B107" s="62" t="s">
        <v>6</v>
      </c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4"/>
    </row>
    <row r="108" spans="1:14" ht="32.25" customHeight="1" x14ac:dyDescent="0.25">
      <c r="A108" s="59" t="s">
        <v>108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1"/>
    </row>
    <row r="109" spans="1:14" s="2" customFormat="1" x14ac:dyDescent="0.25">
      <c r="A109" s="72" t="s">
        <v>39</v>
      </c>
      <c r="B109" s="67"/>
      <c r="C109" s="34">
        <f t="shared" ref="C109" si="134">I109+L109+F109</f>
        <v>11653.1</v>
      </c>
      <c r="D109" s="34">
        <f t="shared" ref="D109" si="135">J109+M109+G109</f>
        <v>1271.9000000000001</v>
      </c>
      <c r="E109" s="34">
        <f t="shared" ref="E109:E111" si="136">D109/C109*100</f>
        <v>10.914692227819208</v>
      </c>
      <c r="F109" s="16"/>
      <c r="G109" s="16"/>
      <c r="H109" s="34"/>
      <c r="I109" s="16"/>
      <c r="J109" s="16"/>
      <c r="K109" s="34"/>
      <c r="L109" s="25">
        <v>11653.1</v>
      </c>
      <c r="M109" s="25">
        <v>1271.9000000000001</v>
      </c>
      <c r="N109" s="34">
        <f t="shared" si="38"/>
        <v>10.914692227819208</v>
      </c>
    </row>
    <row r="110" spans="1:14" ht="30.75" hidden="1" customHeight="1" x14ac:dyDescent="0.25">
      <c r="A110" s="72" t="s">
        <v>54</v>
      </c>
      <c r="B110" s="67"/>
      <c r="C110" s="16">
        <v>0</v>
      </c>
      <c r="D110" s="16">
        <v>0</v>
      </c>
      <c r="E110" s="16" t="e">
        <f t="shared" si="136"/>
        <v>#DIV/0!</v>
      </c>
      <c r="F110" s="16"/>
      <c r="G110" s="16"/>
      <c r="H110" s="34"/>
      <c r="I110" s="16"/>
      <c r="J110" s="16"/>
      <c r="K110" s="34"/>
      <c r="L110" s="26">
        <f t="shared" ref="L110" si="137">C110-F110-I110</f>
        <v>0</v>
      </c>
      <c r="M110" s="26">
        <f t="shared" ref="M110" si="138">D110-G110-J110</f>
        <v>0</v>
      </c>
      <c r="N110" s="20" t="e">
        <f t="shared" si="38"/>
        <v>#DIV/0!</v>
      </c>
    </row>
    <row r="111" spans="1:14" x14ac:dyDescent="0.25">
      <c r="A111" s="81" t="s">
        <v>40</v>
      </c>
      <c r="B111" s="75"/>
      <c r="C111" s="35">
        <f>C109+C110</f>
        <v>11653.1</v>
      </c>
      <c r="D111" s="35">
        <f>D109+D110</f>
        <v>1271.9000000000001</v>
      </c>
      <c r="E111" s="35">
        <f t="shared" si="136"/>
        <v>10.914692227819208</v>
      </c>
      <c r="F111" s="35">
        <f t="shared" ref="F111:G111" si="139">F109+F110</f>
        <v>0</v>
      </c>
      <c r="G111" s="35">
        <f t="shared" si="139"/>
        <v>0</v>
      </c>
      <c r="H111" s="34"/>
      <c r="I111" s="35">
        <f t="shared" ref="I111:J111" si="140">I109+I110</f>
        <v>0</v>
      </c>
      <c r="J111" s="35">
        <f t="shared" si="140"/>
        <v>0</v>
      </c>
      <c r="K111" s="34"/>
      <c r="L111" s="45">
        <f>SUM(L109:L110)</f>
        <v>11653.1</v>
      </c>
      <c r="M111" s="45">
        <f>SUM(M109:M110)</f>
        <v>1271.9000000000001</v>
      </c>
      <c r="N111" s="35">
        <f t="shared" si="38"/>
        <v>10.914692227819208</v>
      </c>
    </row>
    <row r="112" spans="1:14" ht="25.5" customHeight="1" x14ac:dyDescent="0.25">
      <c r="A112" s="76" t="s">
        <v>55</v>
      </c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8"/>
    </row>
    <row r="113" spans="1:14" x14ac:dyDescent="0.25">
      <c r="A113" s="72" t="s">
        <v>39</v>
      </c>
      <c r="B113" s="67"/>
      <c r="C113" s="34">
        <f t="shared" ref="C113" si="141">I113+L113+F113</f>
        <v>9285.9</v>
      </c>
      <c r="D113" s="34">
        <f t="shared" ref="D113" si="142">J113+M113+G113</f>
        <v>1240</v>
      </c>
      <c r="E113" s="34">
        <f t="shared" ref="E113:E114" si="143">D113/C113*100</f>
        <v>13.353579082264508</v>
      </c>
      <c r="F113" s="16"/>
      <c r="G113" s="16"/>
      <c r="H113" s="34"/>
      <c r="I113" s="16"/>
      <c r="J113" s="16"/>
      <c r="K113" s="34"/>
      <c r="L113" s="16">
        <v>9285.9</v>
      </c>
      <c r="M113" s="16">
        <v>1240</v>
      </c>
      <c r="N113" s="34">
        <f t="shared" ref="N113:N169" si="144">M113/L113*100</f>
        <v>13.353579082264508</v>
      </c>
    </row>
    <row r="114" spans="1:14" x14ac:dyDescent="0.25">
      <c r="A114" s="98" t="s">
        <v>40</v>
      </c>
      <c r="B114" s="99"/>
      <c r="C114" s="35">
        <f>C113</f>
        <v>9285.9</v>
      </c>
      <c r="D114" s="35">
        <f>D113</f>
        <v>1240</v>
      </c>
      <c r="E114" s="35">
        <f t="shared" si="143"/>
        <v>13.353579082264508</v>
      </c>
      <c r="F114" s="35">
        <f t="shared" ref="F114:G114" si="145">F113</f>
        <v>0</v>
      </c>
      <c r="G114" s="35">
        <f t="shared" si="145"/>
        <v>0</v>
      </c>
      <c r="H114" s="34"/>
      <c r="I114" s="35">
        <f t="shared" ref="I114:J114" si="146">I113</f>
        <v>0</v>
      </c>
      <c r="J114" s="35">
        <f t="shared" si="146"/>
        <v>0</v>
      </c>
      <c r="K114" s="34"/>
      <c r="L114" s="35">
        <f>L113</f>
        <v>9285.9</v>
      </c>
      <c r="M114" s="35">
        <f>M113</f>
        <v>1240</v>
      </c>
      <c r="N114" s="35">
        <f t="shared" si="144"/>
        <v>13.353579082264508</v>
      </c>
    </row>
    <row r="115" spans="1:14" ht="34.5" customHeight="1" x14ac:dyDescent="0.25">
      <c r="A115" s="76" t="s">
        <v>56</v>
      </c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8"/>
    </row>
    <row r="116" spans="1:14" ht="18.75" customHeight="1" x14ac:dyDescent="0.25">
      <c r="A116" s="72" t="s">
        <v>39</v>
      </c>
      <c r="B116" s="67"/>
      <c r="C116" s="34">
        <f t="shared" ref="C116" si="147">I116+L116+F116</f>
        <v>450</v>
      </c>
      <c r="D116" s="34">
        <f t="shared" ref="D116" si="148">J116+M116+G116</f>
        <v>0</v>
      </c>
      <c r="E116" s="34">
        <f t="shared" ref="E116:E119" si="149">D116/C116*100</f>
        <v>0</v>
      </c>
      <c r="F116" s="16"/>
      <c r="G116" s="16"/>
      <c r="H116" s="34"/>
      <c r="I116" s="16"/>
      <c r="J116" s="16"/>
      <c r="K116" s="34"/>
      <c r="L116" s="16">
        <v>450</v>
      </c>
      <c r="M116" s="16">
        <v>0</v>
      </c>
      <c r="N116" s="34">
        <f t="shared" si="144"/>
        <v>0</v>
      </c>
    </row>
    <row r="117" spans="1:14" ht="34.5" hidden="1" customHeight="1" x14ac:dyDescent="0.25">
      <c r="A117" s="57" t="s">
        <v>98</v>
      </c>
      <c r="B117" s="67"/>
      <c r="C117" s="34">
        <f t="shared" ref="C117" si="150">I117+L117+F117</f>
        <v>0</v>
      </c>
      <c r="D117" s="34">
        <f t="shared" ref="D117" si="151">J117+M117+G117</f>
        <v>0</v>
      </c>
      <c r="E117" s="34" t="e">
        <f t="shared" si="149"/>
        <v>#DIV/0!</v>
      </c>
      <c r="F117" s="16"/>
      <c r="G117" s="16"/>
      <c r="H117" s="34"/>
      <c r="I117" s="16">
        <v>0</v>
      </c>
      <c r="J117" s="16">
        <v>0</v>
      </c>
      <c r="K117" s="34"/>
      <c r="L117" s="16">
        <v>0</v>
      </c>
      <c r="M117" s="16">
        <v>0</v>
      </c>
      <c r="N117" s="16" t="e">
        <f t="shared" si="144"/>
        <v>#DIV/0!</v>
      </c>
    </row>
    <row r="118" spans="1:14" x14ac:dyDescent="0.25">
      <c r="A118" s="98" t="s">
        <v>40</v>
      </c>
      <c r="B118" s="99"/>
      <c r="C118" s="37">
        <f t="shared" ref="C118" si="152">I118+L118+F118</f>
        <v>450</v>
      </c>
      <c r="D118" s="37">
        <f t="shared" ref="D118" si="153">J118+M118+G118</f>
        <v>0</v>
      </c>
      <c r="E118" s="34">
        <f t="shared" si="149"/>
        <v>0</v>
      </c>
      <c r="F118" s="35">
        <f>SUM(F116:F117)</f>
        <v>0</v>
      </c>
      <c r="G118" s="35">
        <f>SUM(G116:G117)</f>
        <v>0</v>
      </c>
      <c r="H118" s="34"/>
      <c r="I118" s="35">
        <f>SUM(I116:I117)</f>
        <v>0</v>
      </c>
      <c r="J118" s="35">
        <f>SUM(J116:J117)</f>
        <v>0</v>
      </c>
      <c r="K118" s="34"/>
      <c r="L118" s="35">
        <f>SUM(L116:L117)</f>
        <v>450</v>
      </c>
      <c r="M118" s="35">
        <f>SUM(M116:M117)</f>
        <v>0</v>
      </c>
      <c r="N118" s="35">
        <f t="shared" si="144"/>
        <v>0</v>
      </c>
    </row>
    <row r="119" spans="1:14" x14ac:dyDescent="0.25">
      <c r="A119" s="74" t="s">
        <v>53</v>
      </c>
      <c r="B119" s="75"/>
      <c r="C119" s="37">
        <f>C111+C114+C118</f>
        <v>21389</v>
      </c>
      <c r="D119" s="37">
        <f>D111+D114+D118</f>
        <v>2511.9</v>
      </c>
      <c r="E119" s="37">
        <f t="shared" si="149"/>
        <v>11.743887044742625</v>
      </c>
      <c r="F119" s="37">
        <f>F111+F114+F118</f>
        <v>0</v>
      </c>
      <c r="G119" s="37">
        <f t="shared" ref="G119" si="154">G111+G114+G118</f>
        <v>0</v>
      </c>
      <c r="H119" s="34"/>
      <c r="I119" s="37">
        <f t="shared" ref="I119:J119" si="155">I111+I114+I118</f>
        <v>0</v>
      </c>
      <c r="J119" s="37">
        <f t="shared" si="155"/>
        <v>0</v>
      </c>
      <c r="K119" s="34"/>
      <c r="L119" s="37">
        <f>L111+L114+L118</f>
        <v>21389</v>
      </c>
      <c r="M119" s="37">
        <f>M111+M114+M118</f>
        <v>2511.9</v>
      </c>
      <c r="N119" s="37">
        <f t="shared" si="144"/>
        <v>11.743887044742625</v>
      </c>
    </row>
    <row r="120" spans="1:14" ht="15.75" customHeight="1" x14ac:dyDescent="0.35">
      <c r="A120" s="8" t="s">
        <v>22</v>
      </c>
      <c r="B120" s="62" t="s">
        <v>7</v>
      </c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4"/>
    </row>
    <row r="121" spans="1:14" ht="33.75" customHeight="1" x14ac:dyDescent="0.25">
      <c r="A121" s="76" t="s">
        <v>57</v>
      </c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8"/>
    </row>
    <row r="122" spans="1:14" ht="28.5" customHeight="1" x14ac:dyDescent="0.25">
      <c r="A122" s="72" t="s">
        <v>44</v>
      </c>
      <c r="B122" s="67"/>
      <c r="C122" s="42">
        <f t="shared" ref="C122" si="156">I122+L122+F122</f>
        <v>21742.5</v>
      </c>
      <c r="D122" s="42">
        <f t="shared" ref="D122" si="157">J122+M122+G122</f>
        <v>1916.9</v>
      </c>
      <c r="E122" s="42">
        <f t="shared" ref="E122:E127" si="158">D122/C122*100</f>
        <v>8.8163734621133738</v>
      </c>
      <c r="F122" s="22"/>
      <c r="G122" s="22"/>
      <c r="H122" s="34"/>
      <c r="I122" s="22"/>
      <c r="J122" s="22"/>
      <c r="K122" s="34"/>
      <c r="L122" s="22">
        <v>21742.5</v>
      </c>
      <c r="M122" s="22">
        <v>1916.9</v>
      </c>
      <c r="N122" s="42">
        <f t="shared" si="144"/>
        <v>8.8163734621133738</v>
      </c>
    </row>
    <row r="123" spans="1:14" x14ac:dyDescent="0.25">
      <c r="A123" s="57" t="s">
        <v>45</v>
      </c>
      <c r="B123" s="67"/>
      <c r="C123" s="42">
        <f t="shared" ref="C123:C126" si="159">I123+L123+F123</f>
        <v>969.1</v>
      </c>
      <c r="D123" s="42">
        <f t="shared" ref="D123:D126" si="160">J123+M123+G123</f>
        <v>118.7</v>
      </c>
      <c r="E123" s="42">
        <f t="shared" si="158"/>
        <v>12.248477969249819</v>
      </c>
      <c r="F123" s="22"/>
      <c r="G123" s="22"/>
      <c r="H123" s="34"/>
      <c r="I123" s="22"/>
      <c r="J123" s="22"/>
      <c r="K123" s="34"/>
      <c r="L123" s="22">
        <v>969.1</v>
      </c>
      <c r="M123" s="22">
        <v>118.7</v>
      </c>
      <c r="N123" s="42">
        <f t="shared" si="144"/>
        <v>12.248477969249819</v>
      </c>
    </row>
    <row r="124" spans="1:14" ht="30.75" customHeight="1" x14ac:dyDescent="0.25">
      <c r="A124" s="57" t="s">
        <v>46</v>
      </c>
      <c r="B124" s="67"/>
      <c r="C124" s="42">
        <f t="shared" si="159"/>
        <v>104.7</v>
      </c>
      <c r="D124" s="42">
        <f t="shared" si="160"/>
        <v>17.399999999999999</v>
      </c>
      <c r="E124" s="42">
        <f t="shared" si="158"/>
        <v>16.618911174785097</v>
      </c>
      <c r="F124" s="22"/>
      <c r="G124" s="22"/>
      <c r="H124" s="34"/>
      <c r="I124" s="22"/>
      <c r="J124" s="22"/>
      <c r="K124" s="34"/>
      <c r="L124" s="22">
        <v>104.7</v>
      </c>
      <c r="M124" s="22">
        <v>17.399999999999999</v>
      </c>
      <c r="N124" s="42">
        <f t="shared" si="144"/>
        <v>16.618911174785097</v>
      </c>
    </row>
    <row r="125" spans="1:14" ht="33.75" customHeight="1" x14ac:dyDescent="0.25">
      <c r="A125" s="57" t="s">
        <v>58</v>
      </c>
      <c r="B125" s="67"/>
      <c r="C125" s="42">
        <f t="shared" si="159"/>
        <v>50</v>
      </c>
      <c r="D125" s="42">
        <f t="shared" si="160"/>
        <v>0</v>
      </c>
      <c r="E125" s="34">
        <f>D125/C125*100</f>
        <v>0</v>
      </c>
      <c r="F125" s="22"/>
      <c r="G125" s="22"/>
      <c r="H125" s="34"/>
      <c r="I125" s="22"/>
      <c r="J125" s="22"/>
      <c r="K125" s="34"/>
      <c r="L125" s="22">
        <v>50</v>
      </c>
      <c r="M125" s="22">
        <v>0</v>
      </c>
      <c r="N125" s="34">
        <f>M125/L125*100</f>
        <v>0</v>
      </c>
    </row>
    <row r="126" spans="1:14" ht="18.75" customHeight="1" x14ac:dyDescent="0.25">
      <c r="A126" s="57" t="s">
        <v>39</v>
      </c>
      <c r="B126" s="67"/>
      <c r="C126" s="42">
        <f t="shared" si="159"/>
        <v>88</v>
      </c>
      <c r="D126" s="42">
        <f t="shared" si="160"/>
        <v>0</v>
      </c>
      <c r="E126" s="42">
        <f t="shared" si="158"/>
        <v>0</v>
      </c>
      <c r="F126" s="22"/>
      <c r="G126" s="22"/>
      <c r="H126" s="34"/>
      <c r="I126" s="22"/>
      <c r="J126" s="22"/>
      <c r="K126" s="34"/>
      <c r="L126" s="22">
        <v>88</v>
      </c>
      <c r="M126" s="22">
        <v>0</v>
      </c>
      <c r="N126" s="42">
        <f t="shared" si="144"/>
        <v>0</v>
      </c>
    </row>
    <row r="127" spans="1:14" x14ac:dyDescent="0.25">
      <c r="A127" s="98" t="s">
        <v>40</v>
      </c>
      <c r="B127" s="99"/>
      <c r="C127" s="43">
        <f>SUM(C122:C126)</f>
        <v>22954.3</v>
      </c>
      <c r="D127" s="43">
        <f>SUM(D122:D126)</f>
        <v>2053</v>
      </c>
      <c r="E127" s="43">
        <f t="shared" si="158"/>
        <v>8.9438580135312336</v>
      </c>
      <c r="F127" s="43">
        <f t="shared" ref="F127:G127" si="161">SUM(F122:F126)</f>
        <v>0</v>
      </c>
      <c r="G127" s="43">
        <f t="shared" si="161"/>
        <v>0</v>
      </c>
      <c r="H127" s="34"/>
      <c r="I127" s="43">
        <f t="shared" ref="I127:J127" si="162">SUM(I122:I126)</f>
        <v>0</v>
      </c>
      <c r="J127" s="43">
        <f t="shared" si="162"/>
        <v>0</v>
      </c>
      <c r="K127" s="34"/>
      <c r="L127" s="43">
        <f t="shared" ref="L127:M127" si="163">SUM(L122:L126)</f>
        <v>22954.3</v>
      </c>
      <c r="M127" s="43">
        <f t="shared" si="163"/>
        <v>2053</v>
      </c>
      <c r="N127" s="43">
        <f t="shared" si="144"/>
        <v>8.9438580135312336</v>
      </c>
    </row>
    <row r="128" spans="1:14" ht="15.75" customHeight="1" x14ac:dyDescent="0.25">
      <c r="A128" s="76" t="s">
        <v>59</v>
      </c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8"/>
    </row>
    <row r="129" spans="1:14" x14ac:dyDescent="0.25">
      <c r="A129" s="72" t="s">
        <v>39</v>
      </c>
      <c r="B129" s="67"/>
      <c r="C129" s="34">
        <f t="shared" ref="C129" si="164">I129+L129+F129</f>
        <v>400</v>
      </c>
      <c r="D129" s="34">
        <f t="shared" ref="D129" si="165">J129+M129+G129</f>
        <v>0</v>
      </c>
      <c r="E129" s="34">
        <f t="shared" ref="E129:E130" si="166">D129/C129*100</f>
        <v>0</v>
      </c>
      <c r="F129" s="16"/>
      <c r="G129" s="16"/>
      <c r="H129" s="34"/>
      <c r="I129" s="16"/>
      <c r="J129" s="16"/>
      <c r="K129" s="34"/>
      <c r="L129" s="16">
        <v>400</v>
      </c>
      <c r="M129" s="16">
        <v>0</v>
      </c>
      <c r="N129" s="34">
        <f t="shared" si="144"/>
        <v>0</v>
      </c>
    </row>
    <row r="130" spans="1:14" x14ac:dyDescent="0.25">
      <c r="A130" s="98" t="s">
        <v>40</v>
      </c>
      <c r="B130" s="99"/>
      <c r="C130" s="35">
        <f>C129</f>
        <v>400</v>
      </c>
      <c r="D130" s="35">
        <f>D129</f>
        <v>0</v>
      </c>
      <c r="E130" s="35">
        <f t="shared" si="166"/>
        <v>0</v>
      </c>
      <c r="F130" s="35">
        <f t="shared" ref="F130:G130" si="167">F129</f>
        <v>0</v>
      </c>
      <c r="G130" s="35">
        <f t="shared" si="167"/>
        <v>0</v>
      </c>
      <c r="H130" s="34"/>
      <c r="I130" s="35">
        <f t="shared" ref="I130:J130" si="168">I129</f>
        <v>0</v>
      </c>
      <c r="J130" s="35">
        <f t="shared" si="168"/>
        <v>0</v>
      </c>
      <c r="K130" s="34"/>
      <c r="L130" s="35">
        <f>L129</f>
        <v>400</v>
      </c>
      <c r="M130" s="35">
        <f>M129</f>
        <v>0</v>
      </c>
      <c r="N130" s="35">
        <f t="shared" si="144"/>
        <v>0</v>
      </c>
    </row>
    <row r="131" spans="1:14" ht="15.75" hidden="1" customHeight="1" x14ac:dyDescent="0.25">
      <c r="A131" s="76" t="s">
        <v>60</v>
      </c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8"/>
    </row>
    <row r="132" spans="1:14" ht="15.6" hidden="1" x14ac:dyDescent="0.3">
      <c r="A132" s="72" t="s">
        <v>39</v>
      </c>
      <c r="B132" s="67"/>
      <c r="C132" s="16">
        <f t="shared" ref="C132:C133" si="169">I132+L132+F132</f>
        <v>0</v>
      </c>
      <c r="D132" s="16">
        <f t="shared" ref="D132:D133" si="170">J132+M132+G132</f>
        <v>0</v>
      </c>
      <c r="E132" s="16" t="e">
        <f t="shared" ref="E132:E135" si="171">D132/C132*100</f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44"/>
        <v>#DIV/0!</v>
      </c>
    </row>
    <row r="133" spans="1:14" ht="30" hidden="1" customHeight="1" x14ac:dyDescent="0.3">
      <c r="A133" s="72" t="s">
        <v>44</v>
      </c>
      <c r="B133" s="67"/>
      <c r="C133" s="16">
        <f t="shared" si="169"/>
        <v>0</v>
      </c>
      <c r="D133" s="16">
        <f t="shared" si="170"/>
        <v>0</v>
      </c>
      <c r="E133" s="16" t="e">
        <f t="shared" si="171"/>
        <v>#DIV/0!</v>
      </c>
      <c r="F133" s="16"/>
      <c r="G133" s="16"/>
      <c r="H133" s="16"/>
      <c r="I133" s="16"/>
      <c r="J133" s="16"/>
      <c r="K133" s="16"/>
      <c r="L133" s="16"/>
      <c r="M133" s="16"/>
      <c r="N133" s="16" t="e">
        <f t="shared" si="144"/>
        <v>#DIV/0!</v>
      </c>
    </row>
    <row r="134" spans="1:14" ht="30.75" hidden="1" customHeight="1" x14ac:dyDescent="0.3">
      <c r="A134" s="57" t="s">
        <v>58</v>
      </c>
      <c r="B134" s="67"/>
      <c r="C134" s="16">
        <v>0</v>
      </c>
      <c r="D134" s="16">
        <v>0</v>
      </c>
      <c r="E134" s="16" t="e">
        <f t="shared" si="171"/>
        <v>#DIV/0!</v>
      </c>
      <c r="F134" s="16"/>
      <c r="G134" s="16"/>
      <c r="H134" s="16"/>
      <c r="I134" s="16"/>
      <c r="J134" s="16"/>
      <c r="K134" s="16"/>
      <c r="L134" s="20">
        <f t="shared" ref="L134:L145" si="172">C134-F134-I134</f>
        <v>0</v>
      </c>
      <c r="M134" s="20">
        <f t="shared" ref="M134:M145" si="173">D134-G134-J134</f>
        <v>0</v>
      </c>
      <c r="N134" s="20" t="e">
        <f t="shared" si="144"/>
        <v>#DIV/0!</v>
      </c>
    </row>
    <row r="135" spans="1:14" ht="16.149999999999999" hidden="1" x14ac:dyDescent="0.35">
      <c r="A135" s="98" t="s">
        <v>40</v>
      </c>
      <c r="B135" s="99"/>
      <c r="C135" s="17">
        <f>C132+C133+C134</f>
        <v>0</v>
      </c>
      <c r="D135" s="17">
        <f>D132+D133+D134</f>
        <v>0</v>
      </c>
      <c r="E135" s="17" t="e">
        <f t="shared" si="171"/>
        <v>#DIV/0!</v>
      </c>
      <c r="F135" s="17">
        <f t="shared" ref="F135:G135" si="174">F132+F133+F134</f>
        <v>0</v>
      </c>
      <c r="G135" s="17">
        <f t="shared" si="174"/>
        <v>0</v>
      </c>
      <c r="H135" s="17"/>
      <c r="I135" s="17">
        <f t="shared" ref="I135:J135" si="175">I132+I133+I134</f>
        <v>0</v>
      </c>
      <c r="J135" s="17">
        <f t="shared" si="175"/>
        <v>0</v>
      </c>
      <c r="K135" s="17"/>
      <c r="L135" s="17">
        <f>SUM(L132:L134)</f>
        <v>0</v>
      </c>
      <c r="M135" s="17">
        <f>SUM(M132:M134)</f>
        <v>0</v>
      </c>
      <c r="N135" s="17" t="e">
        <f t="shared" si="144"/>
        <v>#DIV/0!</v>
      </c>
    </row>
    <row r="136" spans="1:14" ht="15.75" customHeight="1" x14ac:dyDescent="0.25">
      <c r="A136" s="59" t="s">
        <v>61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1"/>
    </row>
    <row r="137" spans="1:14" x14ac:dyDescent="0.25">
      <c r="A137" s="72" t="s">
        <v>39</v>
      </c>
      <c r="B137" s="67"/>
      <c r="C137" s="34">
        <f t="shared" ref="C137:C140" si="176">I137+L137+F137</f>
        <v>100</v>
      </c>
      <c r="D137" s="34">
        <f t="shared" ref="D137:D140" si="177">J137+M137+G137</f>
        <v>6.3</v>
      </c>
      <c r="E137" s="34">
        <f t="shared" ref="E137:E141" si="178">D137/C137*100</f>
        <v>6.3</v>
      </c>
      <c r="F137" s="16"/>
      <c r="G137" s="16"/>
      <c r="H137" s="34"/>
      <c r="I137" s="16"/>
      <c r="J137" s="16"/>
      <c r="K137" s="34"/>
      <c r="L137" s="16">
        <v>100</v>
      </c>
      <c r="M137" s="16">
        <v>6.3</v>
      </c>
      <c r="N137" s="34">
        <f t="shared" si="144"/>
        <v>6.3</v>
      </c>
    </row>
    <row r="138" spans="1:14" ht="28.5" customHeight="1" x14ac:dyDescent="0.25">
      <c r="A138" s="72" t="s">
        <v>44</v>
      </c>
      <c r="B138" s="67"/>
      <c r="C138" s="34">
        <f t="shared" si="176"/>
        <v>2019.2</v>
      </c>
      <c r="D138" s="34">
        <f t="shared" si="177"/>
        <v>159.9</v>
      </c>
      <c r="E138" s="34">
        <f t="shared" si="178"/>
        <v>7.9189778129952453</v>
      </c>
      <c r="F138" s="16"/>
      <c r="G138" s="16"/>
      <c r="H138" s="34"/>
      <c r="I138" s="16"/>
      <c r="J138" s="16"/>
      <c r="K138" s="34"/>
      <c r="L138" s="16">
        <v>2019.2</v>
      </c>
      <c r="M138" s="16">
        <v>159.9</v>
      </c>
      <c r="N138" s="34">
        <f t="shared" si="144"/>
        <v>7.9189778129952453</v>
      </c>
    </row>
    <row r="139" spans="1:14" x14ac:dyDescent="0.25">
      <c r="A139" s="57" t="s">
        <v>45</v>
      </c>
      <c r="B139" s="67"/>
      <c r="C139" s="34">
        <f t="shared" si="176"/>
        <v>690.9</v>
      </c>
      <c r="D139" s="34">
        <f t="shared" si="177"/>
        <v>17.3</v>
      </c>
      <c r="E139" s="34">
        <f t="shared" si="178"/>
        <v>2.5039803155304678</v>
      </c>
      <c r="F139" s="16"/>
      <c r="G139" s="16"/>
      <c r="H139" s="34"/>
      <c r="I139" s="16"/>
      <c r="J139" s="16"/>
      <c r="K139" s="34"/>
      <c r="L139" s="16">
        <v>690.9</v>
      </c>
      <c r="M139" s="16">
        <v>17.3</v>
      </c>
      <c r="N139" s="34">
        <f t="shared" si="144"/>
        <v>2.5039803155304678</v>
      </c>
    </row>
    <row r="140" spans="1:14" ht="33.75" customHeight="1" x14ac:dyDescent="0.25">
      <c r="A140" s="57" t="s">
        <v>46</v>
      </c>
      <c r="B140" s="67"/>
      <c r="C140" s="34">
        <f t="shared" si="176"/>
        <v>505.3</v>
      </c>
      <c r="D140" s="34">
        <f t="shared" si="177"/>
        <v>54.2</v>
      </c>
      <c r="E140" s="34">
        <f t="shared" si="178"/>
        <v>10.726301207203642</v>
      </c>
      <c r="F140" s="16"/>
      <c r="G140" s="16"/>
      <c r="H140" s="34"/>
      <c r="I140" s="16"/>
      <c r="J140" s="16"/>
      <c r="K140" s="34"/>
      <c r="L140" s="16">
        <v>505.3</v>
      </c>
      <c r="M140" s="16">
        <v>54.2</v>
      </c>
      <c r="N140" s="34">
        <f t="shared" si="144"/>
        <v>10.726301207203642</v>
      </c>
    </row>
    <row r="141" spans="1:14" x14ac:dyDescent="0.25">
      <c r="A141" s="98" t="s">
        <v>40</v>
      </c>
      <c r="B141" s="99"/>
      <c r="C141" s="35">
        <f>C137+C138+C139+C140</f>
        <v>3315.4</v>
      </c>
      <c r="D141" s="35">
        <f>D137+D138+D139+D140</f>
        <v>237.70000000000005</v>
      </c>
      <c r="E141" s="35">
        <f t="shared" si="178"/>
        <v>7.1695722989684523</v>
      </c>
      <c r="F141" s="35">
        <f t="shared" ref="F141:G141" si="179">F137+F138+F139+F140</f>
        <v>0</v>
      </c>
      <c r="G141" s="35">
        <f t="shared" si="179"/>
        <v>0</v>
      </c>
      <c r="H141" s="34"/>
      <c r="I141" s="35">
        <f t="shared" ref="I141:J141" si="180">I137+I138+I139+I140</f>
        <v>0</v>
      </c>
      <c r="J141" s="35">
        <f t="shared" si="180"/>
        <v>0</v>
      </c>
      <c r="K141" s="34"/>
      <c r="L141" s="35">
        <f>SUM(L137:L140)</f>
        <v>3315.4</v>
      </c>
      <c r="M141" s="35">
        <f>SUM(M137:M140)</f>
        <v>237.70000000000005</v>
      </c>
      <c r="N141" s="35">
        <f t="shared" si="144"/>
        <v>7.1695722989684523</v>
      </c>
    </row>
    <row r="142" spans="1:14" ht="15.75" customHeight="1" x14ac:dyDescent="0.25">
      <c r="A142" s="76" t="s">
        <v>62</v>
      </c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8"/>
    </row>
    <row r="143" spans="1:14" x14ac:dyDescent="0.25">
      <c r="A143" s="72" t="s">
        <v>39</v>
      </c>
      <c r="B143" s="67"/>
      <c r="C143" s="46">
        <f t="shared" ref="C143" si="181">I143+L143+F143</f>
        <v>100</v>
      </c>
      <c r="D143" s="46">
        <f t="shared" ref="D143" si="182">J143+M143+G143</f>
        <v>59</v>
      </c>
      <c r="E143" s="46">
        <f t="shared" ref="E143:E146" si="183">D143/C143*100</f>
        <v>59</v>
      </c>
      <c r="F143" s="27"/>
      <c r="G143" s="27"/>
      <c r="H143" s="34"/>
      <c r="I143" s="27"/>
      <c r="J143" s="27"/>
      <c r="K143" s="34"/>
      <c r="L143" s="27">
        <v>100</v>
      </c>
      <c r="M143" s="27">
        <v>59</v>
      </c>
      <c r="N143" s="46">
        <f t="shared" si="144"/>
        <v>59</v>
      </c>
    </row>
    <row r="144" spans="1:14" hidden="1" x14ac:dyDescent="0.25">
      <c r="A144" s="57" t="s">
        <v>45</v>
      </c>
      <c r="B144" s="67"/>
      <c r="C144" s="46">
        <v>0</v>
      </c>
      <c r="D144" s="46">
        <v>0</v>
      </c>
      <c r="E144" s="46" t="e">
        <f t="shared" si="183"/>
        <v>#DIV/0!</v>
      </c>
      <c r="F144" s="27"/>
      <c r="G144" s="27"/>
      <c r="H144" s="34"/>
      <c r="I144" s="27"/>
      <c r="J144" s="27"/>
      <c r="K144" s="34"/>
      <c r="L144" s="28">
        <f t="shared" si="172"/>
        <v>0</v>
      </c>
      <c r="M144" s="28">
        <f t="shared" si="173"/>
        <v>0</v>
      </c>
      <c r="N144" s="48" t="e">
        <f t="shared" si="144"/>
        <v>#DIV/0!</v>
      </c>
    </row>
    <row r="145" spans="1:14" ht="30.75" hidden="1" customHeight="1" x14ac:dyDescent="0.25">
      <c r="A145" s="57" t="s">
        <v>58</v>
      </c>
      <c r="B145" s="67"/>
      <c r="C145" s="46">
        <v>0</v>
      </c>
      <c r="D145" s="46">
        <v>0</v>
      </c>
      <c r="E145" s="46" t="e">
        <f t="shared" si="183"/>
        <v>#DIV/0!</v>
      </c>
      <c r="F145" s="27"/>
      <c r="G145" s="27"/>
      <c r="H145" s="34"/>
      <c r="I145" s="27"/>
      <c r="J145" s="27"/>
      <c r="K145" s="34"/>
      <c r="L145" s="28">
        <f t="shared" si="172"/>
        <v>0</v>
      </c>
      <c r="M145" s="28">
        <f t="shared" si="173"/>
        <v>0</v>
      </c>
      <c r="N145" s="48" t="e">
        <f t="shared" si="144"/>
        <v>#DIV/0!</v>
      </c>
    </row>
    <row r="146" spans="1:14" x14ac:dyDescent="0.25">
      <c r="A146" s="98" t="s">
        <v>40</v>
      </c>
      <c r="B146" s="99"/>
      <c r="C146" s="47">
        <f>C143+C144+C145</f>
        <v>100</v>
      </c>
      <c r="D146" s="47">
        <f>D143+D144+D145</f>
        <v>59</v>
      </c>
      <c r="E146" s="47">
        <f t="shared" si="183"/>
        <v>59</v>
      </c>
      <c r="F146" s="29">
        <f t="shared" ref="F146:G146" si="184">F143+F144+F145</f>
        <v>0</v>
      </c>
      <c r="G146" s="29">
        <f t="shared" si="184"/>
        <v>0</v>
      </c>
      <c r="H146" s="34"/>
      <c r="I146" s="29">
        <f t="shared" ref="I146:J146" si="185">I143+I144+I145</f>
        <v>0</v>
      </c>
      <c r="J146" s="29">
        <f t="shared" si="185"/>
        <v>0</v>
      </c>
      <c r="K146" s="34"/>
      <c r="L146" s="29">
        <f>L143</f>
        <v>100</v>
      </c>
      <c r="M146" s="29">
        <f>M143</f>
        <v>59</v>
      </c>
      <c r="N146" s="47">
        <f t="shared" si="144"/>
        <v>59</v>
      </c>
    </row>
    <row r="147" spans="1:14" ht="15.75" customHeight="1" x14ac:dyDescent="0.25">
      <c r="A147" s="76" t="s">
        <v>63</v>
      </c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8"/>
    </row>
    <row r="148" spans="1:14" ht="15.75" customHeight="1" x14ac:dyDescent="0.25">
      <c r="A148" s="72" t="s">
        <v>39</v>
      </c>
      <c r="B148" s="67"/>
      <c r="C148" s="46">
        <f t="shared" ref="C148" si="186">I148+L148+F148</f>
        <v>100</v>
      </c>
      <c r="D148" s="46">
        <f t="shared" ref="D148" si="187">J148+M148+G148</f>
        <v>0</v>
      </c>
      <c r="E148" s="46">
        <f t="shared" ref="E148:E149" si="188">D148/C148*100</f>
        <v>0</v>
      </c>
      <c r="F148" s="27"/>
      <c r="G148" s="27"/>
      <c r="H148" s="34"/>
      <c r="I148" s="27"/>
      <c r="J148" s="27"/>
      <c r="K148" s="34"/>
      <c r="L148" s="27">
        <v>100</v>
      </c>
      <c r="M148" s="27">
        <v>0</v>
      </c>
      <c r="N148" s="46">
        <f t="shared" si="144"/>
        <v>0</v>
      </c>
    </row>
    <row r="149" spans="1:14" ht="15.75" customHeight="1" x14ac:dyDescent="0.25">
      <c r="A149" s="98" t="s">
        <v>40</v>
      </c>
      <c r="B149" s="99"/>
      <c r="C149" s="47">
        <f>C148</f>
        <v>100</v>
      </c>
      <c r="D149" s="47">
        <f>D148</f>
        <v>0</v>
      </c>
      <c r="E149" s="47">
        <f t="shared" si="188"/>
        <v>0</v>
      </c>
      <c r="F149" s="47">
        <f t="shared" ref="F149:G149" si="189">F148</f>
        <v>0</v>
      </c>
      <c r="G149" s="47">
        <f t="shared" si="189"/>
        <v>0</v>
      </c>
      <c r="H149" s="34"/>
      <c r="I149" s="47">
        <f t="shared" ref="I149:J149" si="190">I148</f>
        <v>0</v>
      </c>
      <c r="J149" s="47">
        <f t="shared" si="190"/>
        <v>0</v>
      </c>
      <c r="K149" s="34"/>
      <c r="L149" s="47">
        <f>SUM(L148)</f>
        <v>100</v>
      </c>
      <c r="M149" s="47">
        <f>SUM(M148)</f>
        <v>0</v>
      </c>
      <c r="N149" s="47">
        <f t="shared" si="144"/>
        <v>0</v>
      </c>
    </row>
    <row r="150" spans="1:14" ht="15.75" customHeight="1" x14ac:dyDescent="0.25">
      <c r="A150" s="76" t="s">
        <v>64</v>
      </c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8"/>
    </row>
    <row r="151" spans="1:14" x14ac:dyDescent="0.25">
      <c r="A151" s="72" t="s">
        <v>39</v>
      </c>
      <c r="B151" s="67"/>
      <c r="C151" s="46">
        <f t="shared" ref="C151" si="191">I151+L151+F151</f>
        <v>3510</v>
      </c>
      <c r="D151" s="46">
        <f t="shared" ref="D151" si="192">J151+M151+G151</f>
        <v>683.5</v>
      </c>
      <c r="E151" s="46">
        <f t="shared" ref="E151:E153" si="193">D151/C151*100</f>
        <v>19.472934472934472</v>
      </c>
      <c r="F151" s="27"/>
      <c r="G151" s="27"/>
      <c r="H151" s="34"/>
      <c r="I151" s="27"/>
      <c r="J151" s="27"/>
      <c r="K151" s="34"/>
      <c r="L151" s="27">
        <v>3510</v>
      </c>
      <c r="M151" s="27">
        <v>683.5</v>
      </c>
      <c r="N151" s="46">
        <f t="shared" si="144"/>
        <v>19.472934472934472</v>
      </c>
    </row>
    <row r="152" spans="1:14" x14ac:dyDescent="0.25">
      <c r="A152" s="98" t="s">
        <v>40</v>
      </c>
      <c r="B152" s="99"/>
      <c r="C152" s="47">
        <f>C151</f>
        <v>3510</v>
      </c>
      <c r="D152" s="47">
        <f>D151</f>
        <v>683.5</v>
      </c>
      <c r="E152" s="47">
        <f t="shared" si="193"/>
        <v>19.472934472934472</v>
      </c>
      <c r="F152" s="47">
        <f t="shared" ref="F152:G152" si="194">F151</f>
        <v>0</v>
      </c>
      <c r="G152" s="47">
        <f t="shared" si="194"/>
        <v>0</v>
      </c>
      <c r="H152" s="34"/>
      <c r="I152" s="47">
        <f t="shared" ref="I152:M152" si="195">I151</f>
        <v>0</v>
      </c>
      <c r="J152" s="47">
        <f t="shared" si="195"/>
        <v>0</v>
      </c>
      <c r="K152" s="34"/>
      <c r="L152" s="47">
        <f t="shared" si="195"/>
        <v>3510</v>
      </c>
      <c r="M152" s="47">
        <f t="shared" si="195"/>
        <v>683.5</v>
      </c>
      <c r="N152" s="46">
        <f t="shared" si="144"/>
        <v>19.472934472934472</v>
      </c>
    </row>
    <row r="153" spans="1:14" x14ac:dyDescent="0.25">
      <c r="A153" s="68" t="s">
        <v>53</v>
      </c>
      <c r="B153" s="99"/>
      <c r="C153" s="49">
        <f>C127+C130+C135+C141+C146+C149+C152</f>
        <v>30379.7</v>
      </c>
      <c r="D153" s="49">
        <f>D127+D130+D135+D141+D146+D149+D152</f>
        <v>3033.2</v>
      </c>
      <c r="E153" s="49">
        <f t="shared" si="193"/>
        <v>9.9842987257938685</v>
      </c>
      <c r="F153" s="49">
        <f>F127+F130+F135+F141+F146+F149+F152</f>
        <v>0</v>
      </c>
      <c r="G153" s="49">
        <f>G127+G130+G135+G141+G146+G149+G152</f>
        <v>0</v>
      </c>
      <c r="H153" s="34"/>
      <c r="I153" s="49">
        <f>I127+I130+I135+I141+I146+I149+I152</f>
        <v>0</v>
      </c>
      <c r="J153" s="49">
        <f>J127+J130+J135+J141+J146+J149+J152</f>
        <v>0</v>
      </c>
      <c r="K153" s="34"/>
      <c r="L153" s="49">
        <f>L127+L130+L135+L141+L146+L149+L152</f>
        <v>30379.7</v>
      </c>
      <c r="M153" s="49">
        <f>M127+M130+M135+M141+M146+M149+M152</f>
        <v>3033.2</v>
      </c>
      <c r="N153" s="47">
        <f t="shared" si="144"/>
        <v>9.9842987257938685</v>
      </c>
    </row>
    <row r="154" spans="1:14" ht="15.75" customHeight="1" x14ac:dyDescent="0.35">
      <c r="A154" s="8" t="s">
        <v>23</v>
      </c>
      <c r="B154" s="62" t="s">
        <v>8</v>
      </c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4"/>
    </row>
    <row r="155" spans="1:14" ht="15.75" customHeight="1" x14ac:dyDescent="0.25">
      <c r="A155" s="59" t="s">
        <v>65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1"/>
    </row>
    <row r="156" spans="1:14" x14ac:dyDescent="0.25">
      <c r="A156" s="57" t="s">
        <v>45</v>
      </c>
      <c r="B156" s="67"/>
      <c r="C156" s="42">
        <f>F156+I156+L156</f>
        <v>2867.9</v>
      </c>
      <c r="D156" s="42">
        <f>G156+J156+M156</f>
        <v>289.60000000000002</v>
      </c>
      <c r="E156" s="42">
        <f t="shared" ref="E156:E157" si="196">D156/C156*100</f>
        <v>10.097981101154154</v>
      </c>
      <c r="F156" s="22"/>
      <c r="G156" s="22"/>
      <c r="H156" s="34"/>
      <c r="I156" s="22"/>
      <c r="J156" s="22"/>
      <c r="K156" s="34"/>
      <c r="L156" s="22">
        <v>2867.9</v>
      </c>
      <c r="M156" s="22">
        <v>289.60000000000002</v>
      </c>
      <c r="N156" s="42">
        <f t="shared" si="144"/>
        <v>10.097981101154154</v>
      </c>
    </row>
    <row r="157" spans="1:14" x14ac:dyDescent="0.25">
      <c r="A157" s="68" t="s">
        <v>31</v>
      </c>
      <c r="B157" s="73"/>
      <c r="C157" s="43">
        <f>C156</f>
        <v>2867.9</v>
      </c>
      <c r="D157" s="43">
        <f>D156</f>
        <v>289.60000000000002</v>
      </c>
      <c r="E157" s="43">
        <f t="shared" si="196"/>
        <v>10.097981101154154</v>
      </c>
      <c r="F157" s="43">
        <f t="shared" ref="F157:G157" si="197">F156</f>
        <v>0</v>
      </c>
      <c r="G157" s="43">
        <f t="shared" si="197"/>
        <v>0</v>
      </c>
      <c r="H157" s="34"/>
      <c r="I157" s="43">
        <f t="shared" ref="I157:J157" si="198">I156</f>
        <v>0</v>
      </c>
      <c r="J157" s="43">
        <f t="shared" si="198"/>
        <v>0</v>
      </c>
      <c r="K157" s="34"/>
      <c r="L157" s="43">
        <f>SUM(L156)</f>
        <v>2867.9</v>
      </c>
      <c r="M157" s="43">
        <f>SUM(M156)</f>
        <v>289.60000000000002</v>
      </c>
      <c r="N157" s="43">
        <f t="shared" si="144"/>
        <v>10.097981101154154</v>
      </c>
    </row>
    <row r="158" spans="1:14" ht="15.75" customHeight="1" x14ac:dyDescent="0.25">
      <c r="A158" s="59" t="s">
        <v>66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1"/>
    </row>
    <row r="159" spans="1:14" x14ac:dyDescent="0.25">
      <c r="A159" s="57" t="s">
        <v>45</v>
      </c>
      <c r="B159" s="67"/>
      <c r="C159" s="42">
        <f>F159+I159+L159</f>
        <v>69569</v>
      </c>
      <c r="D159" s="42">
        <f>G159+J159+M159</f>
        <v>6120</v>
      </c>
      <c r="E159" s="42">
        <f t="shared" ref="E159:E160" si="199">D159/C159*100</f>
        <v>8.7970216619471309</v>
      </c>
      <c r="F159" s="22"/>
      <c r="G159" s="22"/>
      <c r="H159" s="42"/>
      <c r="I159" s="22">
        <v>174.5</v>
      </c>
      <c r="J159" s="22">
        <v>0</v>
      </c>
      <c r="K159" s="42">
        <f t="shared" ref="K159:K160" si="200">J159/I159*100</f>
        <v>0</v>
      </c>
      <c r="L159" s="22">
        <v>69394.5</v>
      </c>
      <c r="M159" s="22">
        <v>6120</v>
      </c>
      <c r="N159" s="50">
        <f t="shared" si="144"/>
        <v>8.8191427274495826</v>
      </c>
    </row>
    <row r="160" spans="1:14" x14ac:dyDescent="0.25">
      <c r="A160" s="74" t="s">
        <v>31</v>
      </c>
      <c r="B160" s="101"/>
      <c r="C160" s="43">
        <f>C159</f>
        <v>69569</v>
      </c>
      <c r="D160" s="43">
        <f>D159</f>
        <v>6120</v>
      </c>
      <c r="E160" s="43">
        <f t="shared" si="199"/>
        <v>8.7970216619471309</v>
      </c>
      <c r="F160" s="43">
        <f t="shared" ref="F160:G160" si="201">F159</f>
        <v>0</v>
      </c>
      <c r="G160" s="43">
        <f t="shared" si="201"/>
        <v>0</v>
      </c>
      <c r="H160" s="34"/>
      <c r="I160" s="43">
        <f t="shared" ref="I160:J160" si="202">I159</f>
        <v>174.5</v>
      </c>
      <c r="J160" s="43">
        <f t="shared" si="202"/>
        <v>0</v>
      </c>
      <c r="K160" s="34">
        <f t="shared" si="200"/>
        <v>0</v>
      </c>
      <c r="L160" s="43">
        <f>SUM(L159)</f>
        <v>69394.5</v>
      </c>
      <c r="M160" s="43">
        <f>SUM(M159)</f>
        <v>6120</v>
      </c>
      <c r="N160" s="43">
        <f t="shared" ref="N160" si="203">M160/L160*100</f>
        <v>8.8191427274495826</v>
      </c>
    </row>
    <row r="161" spans="1:14" ht="15.75" customHeight="1" x14ac:dyDescent="0.25">
      <c r="A161" s="59" t="s">
        <v>67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1"/>
    </row>
    <row r="162" spans="1:14" x14ac:dyDescent="0.25">
      <c r="A162" s="57" t="s">
        <v>45</v>
      </c>
      <c r="B162" s="67"/>
      <c r="C162" s="46">
        <f>F162+I162+L162</f>
        <v>4708.3</v>
      </c>
      <c r="D162" s="46">
        <f>G162+J162+M162</f>
        <v>484.4</v>
      </c>
      <c r="E162" s="46">
        <f t="shared" ref="E162:E163" si="204">D162/C162*100</f>
        <v>10.288214429836669</v>
      </c>
      <c r="F162" s="27">
        <v>0</v>
      </c>
      <c r="G162" s="27"/>
      <c r="H162" s="34"/>
      <c r="I162" s="27"/>
      <c r="J162" s="27"/>
      <c r="K162" s="46"/>
      <c r="L162" s="27">
        <v>4708.3</v>
      </c>
      <c r="M162" s="27">
        <v>484.4</v>
      </c>
      <c r="N162" s="46">
        <f t="shared" si="144"/>
        <v>10.288214429836669</v>
      </c>
    </row>
    <row r="163" spans="1:14" x14ac:dyDescent="0.25">
      <c r="A163" s="74" t="s">
        <v>31</v>
      </c>
      <c r="B163" s="101"/>
      <c r="C163" s="47">
        <f>C162</f>
        <v>4708.3</v>
      </c>
      <c r="D163" s="47">
        <f>D162</f>
        <v>484.4</v>
      </c>
      <c r="E163" s="47">
        <f t="shared" si="204"/>
        <v>10.288214429836669</v>
      </c>
      <c r="F163" s="47">
        <v>0</v>
      </c>
      <c r="G163" s="47">
        <f t="shared" ref="G163" si="205">G162</f>
        <v>0</v>
      </c>
      <c r="H163" s="34"/>
      <c r="I163" s="47">
        <f t="shared" ref="I163:J163" si="206">I162</f>
        <v>0</v>
      </c>
      <c r="J163" s="47">
        <f t="shared" si="206"/>
        <v>0</v>
      </c>
      <c r="K163" s="47"/>
      <c r="L163" s="47">
        <f>SUM(L162)</f>
        <v>4708.3</v>
      </c>
      <c r="M163" s="47">
        <f>SUM(M162)</f>
        <v>484.4</v>
      </c>
      <c r="N163" s="47">
        <f t="shared" si="144"/>
        <v>10.288214429836669</v>
      </c>
    </row>
    <row r="164" spans="1:14" ht="15.75" customHeight="1" x14ac:dyDescent="0.25">
      <c r="A164" s="76" t="s">
        <v>68</v>
      </c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8"/>
    </row>
    <row r="165" spans="1:14" x14ac:dyDescent="0.25">
      <c r="A165" s="57" t="s">
        <v>45</v>
      </c>
      <c r="B165" s="67"/>
      <c r="C165" s="46">
        <f>F165+I165+L165</f>
        <v>4440</v>
      </c>
      <c r="D165" s="46">
        <f>G165+J165+M165</f>
        <v>463.8</v>
      </c>
      <c r="E165" s="46">
        <f t="shared" ref="E165:E166" si="207">D165/C165*100</f>
        <v>10.445945945945946</v>
      </c>
      <c r="F165" s="27"/>
      <c r="G165" s="27"/>
      <c r="H165" s="34"/>
      <c r="I165" s="27"/>
      <c r="J165" s="27"/>
      <c r="K165" s="34"/>
      <c r="L165" s="27">
        <v>4440</v>
      </c>
      <c r="M165" s="27">
        <v>463.8</v>
      </c>
      <c r="N165" s="46">
        <f t="shared" si="144"/>
        <v>10.445945945945946</v>
      </c>
    </row>
    <row r="166" spans="1:14" ht="15.75" customHeight="1" x14ac:dyDescent="0.25">
      <c r="A166" s="68" t="s">
        <v>31</v>
      </c>
      <c r="B166" s="73"/>
      <c r="C166" s="47">
        <f>C165</f>
        <v>4440</v>
      </c>
      <c r="D166" s="47">
        <f>D165</f>
        <v>463.8</v>
      </c>
      <c r="E166" s="47">
        <f t="shared" si="207"/>
        <v>10.445945945945946</v>
      </c>
      <c r="F166" s="47">
        <f t="shared" ref="F166:G166" si="208">F165</f>
        <v>0</v>
      </c>
      <c r="G166" s="47">
        <f t="shared" si="208"/>
        <v>0</v>
      </c>
      <c r="H166" s="34"/>
      <c r="I166" s="47">
        <f t="shared" ref="I166:J166" si="209">I165</f>
        <v>0</v>
      </c>
      <c r="J166" s="47">
        <f t="shared" si="209"/>
        <v>0</v>
      </c>
      <c r="K166" s="34"/>
      <c r="L166" s="47">
        <f>SUM(L165)</f>
        <v>4440</v>
      </c>
      <c r="M166" s="47">
        <f>SUM(M165)</f>
        <v>463.8</v>
      </c>
      <c r="N166" s="47">
        <f t="shared" si="144"/>
        <v>10.445945945945946</v>
      </c>
    </row>
    <row r="167" spans="1:14" ht="15.75" customHeight="1" x14ac:dyDescent="0.25">
      <c r="A167" s="59" t="s">
        <v>69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1"/>
    </row>
    <row r="168" spans="1:14" x14ac:dyDescent="0.25">
      <c r="A168" s="57" t="s">
        <v>45</v>
      </c>
      <c r="B168" s="67"/>
      <c r="C168" s="42">
        <f>F168+I168+L168</f>
        <v>13163.7</v>
      </c>
      <c r="D168" s="42">
        <f>G168+J168+M168</f>
        <v>1189</v>
      </c>
      <c r="E168" s="42">
        <f t="shared" ref="E168:E169" si="210">D168/C168*100</f>
        <v>9.0324148985467598</v>
      </c>
      <c r="F168" s="22"/>
      <c r="G168" s="22"/>
      <c r="H168" s="34"/>
      <c r="I168" s="22"/>
      <c r="J168" s="22"/>
      <c r="K168" s="34"/>
      <c r="L168" s="22">
        <v>13163.7</v>
      </c>
      <c r="M168" s="22">
        <v>1189</v>
      </c>
      <c r="N168" s="42">
        <f t="shared" si="144"/>
        <v>9.0324148985467598</v>
      </c>
    </row>
    <row r="169" spans="1:14" x14ac:dyDescent="0.25">
      <c r="A169" s="74" t="s">
        <v>31</v>
      </c>
      <c r="B169" s="101"/>
      <c r="C169" s="43">
        <f>C168</f>
        <v>13163.7</v>
      </c>
      <c r="D169" s="43">
        <f>D168</f>
        <v>1189</v>
      </c>
      <c r="E169" s="43">
        <f t="shared" si="210"/>
        <v>9.0324148985467598</v>
      </c>
      <c r="F169" s="43">
        <f t="shared" ref="F169:G169" si="211">F168</f>
        <v>0</v>
      </c>
      <c r="G169" s="43">
        <f t="shared" si="211"/>
        <v>0</v>
      </c>
      <c r="H169" s="34"/>
      <c r="I169" s="43">
        <f t="shared" ref="I169:J169" si="212">I168</f>
        <v>0</v>
      </c>
      <c r="J169" s="43">
        <f t="shared" si="212"/>
        <v>0</v>
      </c>
      <c r="K169" s="34"/>
      <c r="L169" s="43">
        <f>SUM(L168)</f>
        <v>13163.7</v>
      </c>
      <c r="M169" s="43">
        <f>SUM(M168)</f>
        <v>1189</v>
      </c>
      <c r="N169" s="43">
        <f t="shared" si="144"/>
        <v>9.0324148985467598</v>
      </c>
    </row>
    <row r="170" spans="1:14" ht="15.75" customHeight="1" x14ac:dyDescent="0.25">
      <c r="A170" s="76" t="s">
        <v>70</v>
      </c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8"/>
    </row>
    <row r="171" spans="1:14" x14ac:dyDescent="0.25">
      <c r="A171" s="57" t="s">
        <v>45</v>
      </c>
      <c r="B171" s="67"/>
      <c r="C171" s="42">
        <f>F171+I171+L171</f>
        <v>500</v>
      </c>
      <c r="D171" s="42">
        <f>G171+J171+M171</f>
        <v>0</v>
      </c>
      <c r="E171" s="42">
        <f t="shared" ref="E171:E173" si="213">D171/C171*100</f>
        <v>0</v>
      </c>
      <c r="F171" s="22"/>
      <c r="G171" s="22"/>
      <c r="H171" s="34"/>
      <c r="I171" s="22"/>
      <c r="J171" s="22"/>
      <c r="K171" s="34"/>
      <c r="L171" s="22">
        <v>500</v>
      </c>
      <c r="M171" s="22">
        <v>0</v>
      </c>
      <c r="N171" s="42">
        <f t="shared" ref="N171:N228" si="214">M171/L171*100</f>
        <v>0</v>
      </c>
    </row>
    <row r="172" spans="1:14" x14ac:dyDescent="0.25">
      <c r="A172" s="74" t="s">
        <v>31</v>
      </c>
      <c r="B172" s="101"/>
      <c r="C172" s="43">
        <f>F172+I172+L172</f>
        <v>500</v>
      </c>
      <c r="D172" s="43">
        <f>G172+J172+M172</f>
        <v>0</v>
      </c>
      <c r="E172" s="43">
        <f t="shared" si="213"/>
        <v>0</v>
      </c>
      <c r="F172" s="43">
        <f t="shared" ref="F172:G172" si="215">F171</f>
        <v>0</v>
      </c>
      <c r="G172" s="43">
        <f t="shared" si="215"/>
        <v>0</v>
      </c>
      <c r="H172" s="34"/>
      <c r="I172" s="43">
        <f t="shared" ref="I172:M172" si="216">I171</f>
        <v>0</v>
      </c>
      <c r="J172" s="43">
        <f t="shared" si="216"/>
        <v>0</v>
      </c>
      <c r="K172" s="34"/>
      <c r="L172" s="43">
        <f t="shared" si="216"/>
        <v>500</v>
      </c>
      <c r="M172" s="43">
        <f t="shared" si="216"/>
        <v>0</v>
      </c>
      <c r="N172" s="42">
        <f t="shared" si="214"/>
        <v>0</v>
      </c>
    </row>
    <row r="173" spans="1:14" x14ac:dyDescent="0.25">
      <c r="A173" s="74" t="s">
        <v>53</v>
      </c>
      <c r="B173" s="75"/>
      <c r="C173" s="44">
        <f>C157+C160+C163+C166+C172+C169</f>
        <v>95248.9</v>
      </c>
      <c r="D173" s="44">
        <f>D157+D160+D163+D166+D172+D169</f>
        <v>8546.7999999999993</v>
      </c>
      <c r="E173" s="44">
        <f t="shared" si="213"/>
        <v>8.9731219993091784</v>
      </c>
      <c r="F173" s="44">
        <f>F157+F160+F163+F166+F172+F169</f>
        <v>0</v>
      </c>
      <c r="G173" s="44">
        <f>G157+G160+G163+G166+G172+G169</f>
        <v>0</v>
      </c>
      <c r="H173" s="34"/>
      <c r="I173" s="44">
        <f>I157+I160+I163+I166+I172+I169</f>
        <v>174.5</v>
      </c>
      <c r="J173" s="44">
        <f>J157+J160+J163+J166+J172+J169</f>
        <v>0</v>
      </c>
      <c r="K173" s="44">
        <f t="shared" ref="K173" si="217">J173/I173*100</f>
        <v>0</v>
      </c>
      <c r="L173" s="44">
        <f>L157+L160+L163+L166+L172+L169</f>
        <v>95074.4</v>
      </c>
      <c r="M173" s="44">
        <f>M157+M160+M163+M166+M172+M169</f>
        <v>8546.7999999999993</v>
      </c>
      <c r="N173" s="43">
        <f t="shared" si="214"/>
        <v>8.9895913095428419</v>
      </c>
    </row>
    <row r="174" spans="1:14" ht="27.75" customHeight="1" x14ac:dyDescent="0.35">
      <c r="A174" s="8" t="s">
        <v>24</v>
      </c>
      <c r="B174" s="62" t="s">
        <v>9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4"/>
    </row>
    <row r="175" spans="1:14" ht="15.75" customHeight="1" x14ac:dyDescent="0.25">
      <c r="A175" s="76" t="s">
        <v>71</v>
      </c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8"/>
    </row>
    <row r="176" spans="1:14" ht="30" customHeight="1" x14ac:dyDescent="0.25">
      <c r="A176" s="57" t="s">
        <v>46</v>
      </c>
      <c r="B176" s="67"/>
      <c r="C176" s="42">
        <f>F176+I176+L176</f>
        <v>2377.1999999999998</v>
      </c>
      <c r="D176" s="42">
        <f>G176+J176+M176</f>
        <v>223.9</v>
      </c>
      <c r="E176" s="42">
        <f>H176+K176+N176</f>
        <v>9.4186437826013805</v>
      </c>
      <c r="F176" s="22"/>
      <c r="G176" s="22"/>
      <c r="H176" s="34"/>
      <c r="I176" s="22"/>
      <c r="J176" s="22"/>
      <c r="K176" s="34"/>
      <c r="L176" s="22">
        <v>2377.1999999999998</v>
      </c>
      <c r="M176" s="22">
        <v>223.9</v>
      </c>
      <c r="N176" s="42">
        <f t="shared" si="214"/>
        <v>9.4186437826013805</v>
      </c>
    </row>
    <row r="177" spans="1:14" x14ac:dyDescent="0.25">
      <c r="A177" s="74" t="s">
        <v>31</v>
      </c>
      <c r="B177" s="101"/>
      <c r="C177" s="43">
        <f>C176</f>
        <v>2377.1999999999998</v>
      </c>
      <c r="D177" s="43">
        <f>D176</f>
        <v>223.9</v>
      </c>
      <c r="E177" s="42">
        <f t="shared" ref="E177" si="218">D177/C177*100</f>
        <v>9.4186437826013805</v>
      </c>
      <c r="F177" s="43">
        <f t="shared" ref="F177:G177" si="219">F176</f>
        <v>0</v>
      </c>
      <c r="G177" s="43">
        <f t="shared" si="219"/>
        <v>0</v>
      </c>
      <c r="H177" s="34"/>
      <c r="I177" s="43">
        <f t="shared" ref="I177:J177" si="220">I176</f>
        <v>0</v>
      </c>
      <c r="J177" s="43">
        <f t="shared" si="220"/>
        <v>0</v>
      </c>
      <c r="K177" s="34"/>
      <c r="L177" s="43">
        <f>SUM(L176)</f>
        <v>2377.1999999999998</v>
      </c>
      <c r="M177" s="43">
        <f>SUM(M176)</f>
        <v>223.9</v>
      </c>
      <c r="N177" s="43">
        <f t="shared" si="214"/>
        <v>9.4186437826013805</v>
      </c>
    </row>
    <row r="178" spans="1:14" ht="15.75" hidden="1" customHeight="1" x14ac:dyDescent="0.25">
      <c r="A178" s="59" t="s">
        <v>72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1"/>
    </row>
    <row r="179" spans="1:14" ht="15.6" hidden="1" x14ac:dyDescent="0.3">
      <c r="A179" s="72" t="s">
        <v>39</v>
      </c>
      <c r="B179" s="67"/>
      <c r="C179" s="16">
        <v>0</v>
      </c>
      <c r="D179" s="16">
        <v>0</v>
      </c>
      <c r="E179" s="16" t="e">
        <f t="shared" ref="E179" si="221">D179/C179*100</f>
        <v>#DIV/0!</v>
      </c>
      <c r="F179" s="16"/>
      <c r="G179" s="16"/>
      <c r="H179" s="25"/>
      <c r="I179" s="16"/>
      <c r="J179" s="16"/>
      <c r="K179" s="25"/>
      <c r="L179" s="26">
        <f t="shared" ref="L179" si="222">C179-F179-I179</f>
        <v>0</v>
      </c>
      <c r="M179" s="26">
        <f t="shared" ref="M179" si="223">D179-G179-J179</f>
        <v>0</v>
      </c>
      <c r="N179" s="20" t="e">
        <f t="shared" si="214"/>
        <v>#DIV/0!</v>
      </c>
    </row>
    <row r="180" spans="1:14" ht="31.5" hidden="1" customHeight="1" x14ac:dyDescent="0.3">
      <c r="A180" s="57" t="s">
        <v>46</v>
      </c>
      <c r="B180" s="67"/>
      <c r="C180" s="16">
        <f>F180+I180+L180</f>
        <v>0</v>
      </c>
      <c r="D180" s="16">
        <f>G180+J180+M180</f>
        <v>0</v>
      </c>
      <c r="E180" s="16"/>
      <c r="F180" s="16"/>
      <c r="G180" s="16"/>
      <c r="H180" s="16"/>
      <c r="I180" s="16"/>
      <c r="J180" s="16"/>
      <c r="K180" s="16"/>
      <c r="L180" s="20"/>
      <c r="M180" s="20">
        <v>0</v>
      </c>
      <c r="N180" s="20"/>
    </row>
    <row r="181" spans="1:14" ht="16.149999999999999" hidden="1" x14ac:dyDescent="0.35">
      <c r="A181" s="74" t="s">
        <v>31</v>
      </c>
      <c r="B181" s="101"/>
      <c r="C181" s="17">
        <f>C179+C180</f>
        <v>0</v>
      </c>
      <c r="D181" s="17">
        <f>D179+D180</f>
        <v>0</v>
      </c>
      <c r="E181" s="16"/>
      <c r="F181" s="17">
        <f t="shared" ref="F181:I181" si="224">F179+F180</f>
        <v>0</v>
      </c>
      <c r="G181" s="17">
        <f t="shared" si="224"/>
        <v>0</v>
      </c>
      <c r="H181" s="17">
        <f t="shared" si="224"/>
        <v>0</v>
      </c>
      <c r="I181" s="17">
        <f t="shared" si="224"/>
        <v>0</v>
      </c>
      <c r="J181" s="17">
        <f t="shared" ref="J181" si="225">J179+J180</f>
        <v>0</v>
      </c>
      <c r="K181" s="16"/>
      <c r="L181" s="20">
        <f>SUM(L179:L180)</f>
        <v>0</v>
      </c>
      <c r="M181" s="20">
        <f>SUM(M179:M180)</f>
        <v>0</v>
      </c>
      <c r="N181" s="20"/>
    </row>
    <row r="182" spans="1:14" ht="15.75" customHeight="1" x14ac:dyDescent="0.25">
      <c r="A182" s="59" t="s">
        <v>73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1"/>
    </row>
    <row r="183" spans="1:14" x14ac:dyDescent="0.25">
      <c r="A183" s="72" t="s">
        <v>39</v>
      </c>
      <c r="B183" s="67"/>
      <c r="C183" s="42">
        <f t="shared" ref="C183:D184" si="226">F183+I183+L183</f>
        <v>3428.8</v>
      </c>
      <c r="D183" s="42">
        <f t="shared" si="226"/>
        <v>0</v>
      </c>
      <c r="E183" s="42">
        <f t="shared" ref="E183:E185" si="227">D183/C183*100</f>
        <v>0</v>
      </c>
      <c r="F183" s="22"/>
      <c r="G183" s="22"/>
      <c r="H183" s="34"/>
      <c r="I183" s="22"/>
      <c r="J183" s="22"/>
      <c r="K183" s="42">
        <v>0</v>
      </c>
      <c r="L183" s="22">
        <v>3428.8</v>
      </c>
      <c r="M183" s="22">
        <v>0</v>
      </c>
      <c r="N183" s="42">
        <f t="shared" si="214"/>
        <v>0</v>
      </c>
    </row>
    <row r="184" spans="1:14" ht="30" customHeight="1" x14ac:dyDescent="0.25">
      <c r="A184" s="57" t="s">
        <v>46</v>
      </c>
      <c r="B184" s="67"/>
      <c r="C184" s="42">
        <f t="shared" si="226"/>
        <v>105369.59999999999</v>
      </c>
      <c r="D184" s="42">
        <f t="shared" si="226"/>
        <v>9835.1</v>
      </c>
      <c r="E184" s="42">
        <f t="shared" si="227"/>
        <v>9.3339065536929073</v>
      </c>
      <c r="F184" s="22"/>
      <c r="G184" s="22"/>
      <c r="H184" s="34"/>
      <c r="I184" s="22">
        <v>1164.4000000000001</v>
      </c>
      <c r="J184" s="22">
        <v>0</v>
      </c>
      <c r="K184" s="42">
        <v>0</v>
      </c>
      <c r="L184" s="22">
        <v>104205.2</v>
      </c>
      <c r="M184" s="22">
        <v>9835.1</v>
      </c>
      <c r="N184" s="42">
        <f t="shared" si="214"/>
        <v>9.4382046193472107</v>
      </c>
    </row>
    <row r="185" spans="1:14" ht="18.75" customHeight="1" x14ac:dyDescent="0.25">
      <c r="A185" s="68" t="s">
        <v>31</v>
      </c>
      <c r="B185" s="73"/>
      <c r="C185" s="43">
        <f>C183+C184</f>
        <v>108798.39999999999</v>
      </c>
      <c r="D185" s="43">
        <f>D183+D184</f>
        <v>9835.1</v>
      </c>
      <c r="E185" s="42">
        <f t="shared" si="227"/>
        <v>9.0397469080427655</v>
      </c>
      <c r="F185" s="43">
        <f t="shared" ref="F185:G185" si="228">F184</f>
        <v>0</v>
      </c>
      <c r="G185" s="43">
        <f t="shared" si="228"/>
        <v>0</v>
      </c>
      <c r="H185" s="34"/>
      <c r="I185" s="43">
        <f>I183+I184</f>
        <v>1164.4000000000001</v>
      </c>
      <c r="J185" s="43">
        <f>J183+J184</f>
        <v>0</v>
      </c>
      <c r="K185" s="34">
        <f t="shared" ref="K185" si="229">J185/I185*100</f>
        <v>0</v>
      </c>
      <c r="L185" s="43">
        <f>L183+L184</f>
        <v>107634</v>
      </c>
      <c r="M185" s="43">
        <f>M183+M184</f>
        <v>9835.1</v>
      </c>
      <c r="N185" s="43">
        <f t="shared" ref="N185" si="230">M185/L185*100</f>
        <v>9.1375401824702234</v>
      </c>
    </row>
    <row r="186" spans="1:14" ht="15.75" customHeight="1" x14ac:dyDescent="0.25">
      <c r="A186" s="76" t="s">
        <v>74</v>
      </c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8"/>
    </row>
    <row r="187" spans="1:14" ht="31.5" customHeight="1" x14ac:dyDescent="0.25">
      <c r="A187" s="57" t="s">
        <v>46</v>
      </c>
      <c r="B187" s="67"/>
      <c r="C187" s="42">
        <f>F187+I187+L187</f>
        <v>2264.5</v>
      </c>
      <c r="D187" s="42">
        <f>G187+J187+M187</f>
        <v>240</v>
      </c>
      <c r="E187" s="42">
        <f t="shared" ref="E187:E188" si="231">D187/C187*100</f>
        <v>10.598366085228527</v>
      </c>
      <c r="F187" s="22"/>
      <c r="G187" s="22"/>
      <c r="H187" s="34"/>
      <c r="I187" s="22"/>
      <c r="J187" s="22"/>
      <c r="K187" s="34"/>
      <c r="L187" s="22">
        <v>2264.5</v>
      </c>
      <c r="M187" s="22">
        <v>240</v>
      </c>
      <c r="N187" s="42">
        <f t="shared" si="214"/>
        <v>10.598366085228527</v>
      </c>
    </row>
    <row r="188" spans="1:14" x14ac:dyDescent="0.25">
      <c r="A188" s="68" t="s">
        <v>31</v>
      </c>
      <c r="B188" s="73"/>
      <c r="C188" s="43">
        <f>C187</f>
        <v>2264.5</v>
      </c>
      <c r="D188" s="43">
        <f>D187</f>
        <v>240</v>
      </c>
      <c r="E188" s="43">
        <f t="shared" si="231"/>
        <v>10.598366085228527</v>
      </c>
      <c r="F188" s="43">
        <f t="shared" ref="F188:I188" si="232">F187</f>
        <v>0</v>
      </c>
      <c r="G188" s="43">
        <f t="shared" si="232"/>
        <v>0</v>
      </c>
      <c r="H188" s="43"/>
      <c r="I188" s="43">
        <f t="shared" si="232"/>
        <v>0</v>
      </c>
      <c r="J188" s="43">
        <f t="shared" ref="J188" si="233">J187</f>
        <v>0</v>
      </c>
      <c r="K188" s="34"/>
      <c r="L188" s="43">
        <f>SUM(L187)</f>
        <v>2264.5</v>
      </c>
      <c r="M188" s="43">
        <f>SUM(M187)</f>
        <v>240</v>
      </c>
      <c r="N188" s="43">
        <f t="shared" si="214"/>
        <v>10.598366085228527</v>
      </c>
    </row>
    <row r="189" spans="1:14" ht="28.5" customHeight="1" x14ac:dyDescent="0.25">
      <c r="A189" s="76" t="s">
        <v>75</v>
      </c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8"/>
    </row>
    <row r="190" spans="1:14" ht="31.5" customHeight="1" x14ac:dyDescent="0.25">
      <c r="A190" s="57" t="s">
        <v>46</v>
      </c>
      <c r="B190" s="67"/>
      <c r="C190" s="42">
        <f>F190+I190+L190</f>
        <v>512</v>
      </c>
      <c r="D190" s="42">
        <f>G190+J190+M190</f>
        <v>106.6</v>
      </c>
      <c r="E190" s="42">
        <f t="shared" ref="E190:E191" si="234">D190/C190*100</f>
        <v>20.8203125</v>
      </c>
      <c r="F190" s="22"/>
      <c r="G190" s="22"/>
      <c r="H190" s="34"/>
      <c r="I190" s="22"/>
      <c r="J190" s="22"/>
      <c r="K190" s="34"/>
      <c r="L190" s="22">
        <v>512</v>
      </c>
      <c r="M190" s="22">
        <v>106.6</v>
      </c>
      <c r="N190" s="42">
        <f t="shared" si="214"/>
        <v>20.8203125</v>
      </c>
    </row>
    <row r="191" spans="1:14" x14ac:dyDescent="0.25">
      <c r="A191" s="74" t="s">
        <v>31</v>
      </c>
      <c r="B191" s="101"/>
      <c r="C191" s="43">
        <f>C190</f>
        <v>512</v>
      </c>
      <c r="D191" s="43">
        <f>D190</f>
        <v>106.6</v>
      </c>
      <c r="E191" s="43">
        <f t="shared" si="234"/>
        <v>20.8203125</v>
      </c>
      <c r="F191" s="43">
        <f t="shared" ref="F191:G191" si="235">F190</f>
        <v>0</v>
      </c>
      <c r="G191" s="43">
        <f t="shared" si="235"/>
        <v>0</v>
      </c>
      <c r="H191" s="34"/>
      <c r="I191" s="43">
        <f t="shared" ref="I191:J191" si="236">I190</f>
        <v>0</v>
      </c>
      <c r="J191" s="43">
        <f t="shared" si="236"/>
        <v>0</v>
      </c>
      <c r="K191" s="34"/>
      <c r="L191" s="43">
        <f>SUM(L190)</f>
        <v>512</v>
      </c>
      <c r="M191" s="43">
        <f>SUM(M190)</f>
        <v>106.6</v>
      </c>
      <c r="N191" s="43">
        <f t="shared" si="214"/>
        <v>20.8203125</v>
      </c>
    </row>
    <row r="192" spans="1:14" x14ac:dyDescent="0.25">
      <c r="A192" s="74" t="s">
        <v>53</v>
      </c>
      <c r="B192" s="75"/>
      <c r="C192" s="44">
        <f>C177+C181+C185+C188+C191</f>
        <v>113952.09999999999</v>
      </c>
      <c r="D192" s="44">
        <f>D177+D181+D185+D188+D191</f>
        <v>10405.6</v>
      </c>
      <c r="E192" s="34">
        <f t="shared" ref="E192" si="237">D192/C192*100</f>
        <v>9.1315561538576304</v>
      </c>
      <c r="F192" s="44">
        <f>F177+F181+F185+F188+F191</f>
        <v>0</v>
      </c>
      <c r="G192" s="44">
        <f>G177+G181+G185+G188+G191</f>
        <v>0</v>
      </c>
      <c r="H192" s="44">
        <f>H177+H181+H185+H188+H191</f>
        <v>0</v>
      </c>
      <c r="I192" s="44">
        <f>I177+I181+I185+I188+I191</f>
        <v>1164.4000000000001</v>
      </c>
      <c r="J192" s="44">
        <f>J177+J181+J185+J188+J191</f>
        <v>0</v>
      </c>
      <c r="K192" s="34">
        <f t="shared" ref="K192" si="238">J192/I192*100</f>
        <v>0</v>
      </c>
      <c r="L192" s="44">
        <f>L177+L181+L185+L188+L191</f>
        <v>112787.7</v>
      </c>
      <c r="M192" s="44">
        <f>M177+M181+M185+M188+M191</f>
        <v>10405.6</v>
      </c>
      <c r="N192" s="44">
        <f t="shared" si="214"/>
        <v>9.2258287029525388</v>
      </c>
    </row>
    <row r="193" spans="1:15" ht="28.5" customHeight="1" x14ac:dyDescent="0.35">
      <c r="A193" s="8" t="s">
        <v>25</v>
      </c>
      <c r="B193" s="62" t="s">
        <v>10</v>
      </c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4"/>
    </row>
    <row r="194" spans="1:15" ht="15.75" customHeight="1" x14ac:dyDescent="0.25">
      <c r="A194" s="59" t="s">
        <v>76</v>
      </c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1"/>
    </row>
    <row r="195" spans="1:15" x14ac:dyDescent="0.25">
      <c r="A195" s="72" t="s">
        <v>39</v>
      </c>
      <c r="B195" s="67"/>
      <c r="C195" s="42">
        <f>F195+I195+L195</f>
        <v>1200</v>
      </c>
      <c r="D195" s="42">
        <f>G195+J195+M195</f>
        <v>1.6</v>
      </c>
      <c r="E195" s="42">
        <f t="shared" ref="E195:E196" si="239">D195/C195*100</f>
        <v>0.13333333333333336</v>
      </c>
      <c r="F195" s="22"/>
      <c r="G195" s="22"/>
      <c r="H195" s="34"/>
      <c r="I195" s="22"/>
      <c r="J195" s="22"/>
      <c r="K195" s="34"/>
      <c r="L195" s="22">
        <v>1200</v>
      </c>
      <c r="M195" s="22">
        <v>1.6</v>
      </c>
      <c r="N195" s="42">
        <f t="shared" si="214"/>
        <v>0.13333333333333336</v>
      </c>
    </row>
    <row r="196" spans="1:15" x14ac:dyDescent="0.25">
      <c r="A196" s="98" t="s">
        <v>40</v>
      </c>
      <c r="B196" s="99"/>
      <c r="C196" s="43">
        <f>C195</f>
        <v>1200</v>
      </c>
      <c r="D196" s="43">
        <f>D195</f>
        <v>1.6</v>
      </c>
      <c r="E196" s="43">
        <f t="shared" si="239"/>
        <v>0.13333333333333336</v>
      </c>
      <c r="F196" s="43">
        <f t="shared" ref="F196:G196" si="240">F195</f>
        <v>0</v>
      </c>
      <c r="G196" s="43">
        <f t="shared" si="240"/>
        <v>0</v>
      </c>
      <c r="H196" s="34"/>
      <c r="I196" s="43">
        <f t="shared" ref="I196:J196" si="241">I195</f>
        <v>0</v>
      </c>
      <c r="J196" s="43">
        <f t="shared" si="241"/>
        <v>0</v>
      </c>
      <c r="K196" s="34"/>
      <c r="L196" s="43">
        <f>SUM(L195)</f>
        <v>1200</v>
      </c>
      <c r="M196" s="43">
        <f>SUM(M195)</f>
        <v>1.6</v>
      </c>
      <c r="N196" s="50">
        <f t="shared" si="214"/>
        <v>0.13333333333333336</v>
      </c>
    </row>
    <row r="197" spans="1:15" ht="15.75" customHeight="1" x14ac:dyDescent="0.25">
      <c r="A197" s="59" t="s">
        <v>77</v>
      </c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1"/>
    </row>
    <row r="198" spans="1:15" x14ac:dyDescent="0.25">
      <c r="A198" s="83" t="s">
        <v>39</v>
      </c>
      <c r="B198" s="84"/>
      <c r="C198" s="42">
        <f>F198+I198+L198</f>
        <v>230</v>
      </c>
      <c r="D198" s="42">
        <f>G198+J198+M198</f>
        <v>0</v>
      </c>
      <c r="E198" s="42">
        <f t="shared" ref="E198:E200" si="242">D198/C198*100</f>
        <v>0</v>
      </c>
      <c r="F198" s="22"/>
      <c r="G198" s="22"/>
      <c r="H198" s="34"/>
      <c r="I198" s="22"/>
      <c r="J198" s="22"/>
      <c r="K198" s="34"/>
      <c r="L198" s="22">
        <v>230</v>
      </c>
      <c r="M198" s="24">
        <v>0</v>
      </c>
      <c r="N198" s="50">
        <f t="shared" si="214"/>
        <v>0</v>
      </c>
    </row>
    <row r="199" spans="1:15" x14ac:dyDescent="0.25">
      <c r="A199" s="92" t="s">
        <v>86</v>
      </c>
      <c r="B199" s="93"/>
      <c r="C199" s="42">
        <f>F199+I199+L199</f>
        <v>715</v>
      </c>
      <c r="D199" s="42">
        <f>G199+J199+M199</f>
        <v>110</v>
      </c>
      <c r="E199" s="42">
        <f t="shared" si="242"/>
        <v>15.384615384615385</v>
      </c>
      <c r="F199" s="22"/>
      <c r="G199" s="22"/>
      <c r="H199" s="34"/>
      <c r="I199" s="22"/>
      <c r="J199" s="22"/>
      <c r="K199" s="34"/>
      <c r="L199" s="22">
        <v>715</v>
      </c>
      <c r="M199" s="22">
        <v>110</v>
      </c>
      <c r="N199" s="42">
        <f t="shared" si="214"/>
        <v>15.384615384615385</v>
      </c>
    </row>
    <row r="200" spans="1:15" x14ac:dyDescent="0.25">
      <c r="A200" s="85" t="s">
        <v>40</v>
      </c>
      <c r="B200" s="86"/>
      <c r="C200" s="43">
        <f>C198+C199</f>
        <v>945</v>
      </c>
      <c r="D200" s="43">
        <f>D198+D199</f>
        <v>110</v>
      </c>
      <c r="E200" s="43">
        <f t="shared" si="242"/>
        <v>11.640211640211639</v>
      </c>
      <c r="F200" s="43">
        <f>F198+F199</f>
        <v>0</v>
      </c>
      <c r="G200" s="43">
        <f>G198+G199</f>
        <v>0</v>
      </c>
      <c r="H200" s="34"/>
      <c r="I200" s="43">
        <f>I198+I199</f>
        <v>0</v>
      </c>
      <c r="J200" s="43">
        <f>J198+J199</f>
        <v>0</v>
      </c>
      <c r="K200" s="34"/>
      <c r="L200" s="43">
        <f>L198+L199</f>
        <v>945</v>
      </c>
      <c r="M200" s="43">
        <f>M198+M199</f>
        <v>110</v>
      </c>
      <c r="N200" s="50">
        <f t="shared" si="214"/>
        <v>11.640211640211639</v>
      </c>
    </row>
    <row r="201" spans="1:15" ht="31.5" hidden="1" customHeight="1" x14ac:dyDescent="0.25">
      <c r="A201" s="94" t="s">
        <v>78</v>
      </c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6"/>
    </row>
    <row r="202" spans="1:15" ht="15.6" hidden="1" x14ac:dyDescent="0.3">
      <c r="A202" s="87" t="s">
        <v>39</v>
      </c>
      <c r="B202" s="88"/>
      <c r="C202" s="42">
        <f>F202+I202+L202</f>
        <v>0</v>
      </c>
      <c r="D202" s="42">
        <f>G202+J202+M202</f>
        <v>0</v>
      </c>
      <c r="E202" s="42" t="e">
        <f t="shared" ref="E202:E204" si="243">D202/C202*100</f>
        <v>#DIV/0!</v>
      </c>
      <c r="F202" s="42"/>
      <c r="G202" s="42"/>
      <c r="H202" s="42"/>
      <c r="I202" s="42"/>
      <c r="J202" s="42"/>
      <c r="K202" s="42"/>
      <c r="L202" s="42"/>
      <c r="M202" s="42"/>
      <c r="N202" s="42" t="e">
        <f t="shared" si="214"/>
        <v>#DIV/0!</v>
      </c>
    </row>
    <row r="203" spans="1:15" ht="16.149999999999999" hidden="1" x14ac:dyDescent="0.3">
      <c r="A203" s="85" t="s">
        <v>40</v>
      </c>
      <c r="B203" s="86"/>
      <c r="C203" s="43">
        <f>C202</f>
        <v>0</v>
      </c>
      <c r="D203" s="43">
        <f>D202</f>
        <v>0</v>
      </c>
      <c r="E203" s="43" t="e">
        <f t="shared" si="243"/>
        <v>#DIV/0!</v>
      </c>
      <c r="F203" s="43">
        <f t="shared" ref="F203:G203" si="244">F202</f>
        <v>0</v>
      </c>
      <c r="G203" s="43">
        <f t="shared" si="244"/>
        <v>0</v>
      </c>
      <c r="H203" s="43"/>
      <c r="I203" s="43">
        <f t="shared" ref="I203:J203" si="245">I202</f>
        <v>0</v>
      </c>
      <c r="J203" s="43">
        <f t="shared" si="245"/>
        <v>0</v>
      </c>
      <c r="K203" s="43"/>
      <c r="L203" s="43">
        <f>SUM(L202)</f>
        <v>0</v>
      </c>
      <c r="M203" s="43">
        <f>SUM(M202)</f>
        <v>0</v>
      </c>
      <c r="N203" s="42" t="e">
        <f t="shared" si="214"/>
        <v>#DIV/0!</v>
      </c>
    </row>
    <row r="204" spans="1:15" x14ac:dyDescent="0.25">
      <c r="A204" s="89" t="s">
        <v>53</v>
      </c>
      <c r="B204" s="90"/>
      <c r="C204" s="44">
        <f>C196+C200+C203</f>
        <v>2145</v>
      </c>
      <c r="D204" s="44">
        <f>D196+D200+D203</f>
        <v>111.6</v>
      </c>
      <c r="E204" s="44">
        <f t="shared" si="243"/>
        <v>5.2027972027972025</v>
      </c>
      <c r="F204" s="44">
        <f t="shared" ref="F204:G204" si="246">F196+F200+F203</f>
        <v>0</v>
      </c>
      <c r="G204" s="44">
        <f t="shared" si="246"/>
        <v>0</v>
      </c>
      <c r="H204" s="34"/>
      <c r="I204" s="44">
        <f t="shared" ref="I204:M204" si="247">I196+I200+I203</f>
        <v>0</v>
      </c>
      <c r="J204" s="44">
        <f t="shared" si="247"/>
        <v>0</v>
      </c>
      <c r="K204" s="34"/>
      <c r="L204" s="44">
        <f t="shared" si="247"/>
        <v>2145</v>
      </c>
      <c r="M204" s="44">
        <f t="shared" si="247"/>
        <v>111.6</v>
      </c>
      <c r="N204" s="44">
        <f t="shared" si="214"/>
        <v>5.2027972027972025</v>
      </c>
      <c r="O204" s="13"/>
    </row>
    <row r="205" spans="1:15" ht="21" customHeight="1" x14ac:dyDescent="0.35">
      <c r="A205" s="8">
        <v>10</v>
      </c>
      <c r="B205" s="62" t="s">
        <v>11</v>
      </c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4"/>
    </row>
    <row r="206" spans="1:15" ht="15.75" customHeight="1" x14ac:dyDescent="0.25">
      <c r="A206" s="76" t="s">
        <v>80</v>
      </c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8"/>
    </row>
    <row r="207" spans="1:15" ht="30" customHeight="1" x14ac:dyDescent="0.25">
      <c r="A207" s="57" t="s">
        <v>44</v>
      </c>
      <c r="B207" s="91"/>
      <c r="C207" s="42">
        <f>F207+I207+L207</f>
        <v>80</v>
      </c>
      <c r="D207" s="42">
        <f>G207+J207+M207</f>
        <v>0</v>
      </c>
      <c r="E207" s="42">
        <f t="shared" ref="E207:E209" si="248">D207/C207*100</f>
        <v>0</v>
      </c>
      <c r="F207" s="22"/>
      <c r="G207" s="22"/>
      <c r="H207" s="34"/>
      <c r="I207" s="22"/>
      <c r="J207" s="22"/>
      <c r="K207" s="34"/>
      <c r="L207" s="22">
        <v>80</v>
      </c>
      <c r="M207" s="22">
        <v>0</v>
      </c>
      <c r="N207" s="42">
        <f t="shared" si="214"/>
        <v>0</v>
      </c>
    </row>
    <row r="208" spans="1:15" ht="30.75" customHeight="1" x14ac:dyDescent="0.25">
      <c r="A208" s="57" t="s">
        <v>58</v>
      </c>
      <c r="B208" s="67"/>
      <c r="C208" s="42">
        <f>F208+I208+L208</f>
        <v>300</v>
      </c>
      <c r="D208" s="42">
        <f>G208+J208+M208</f>
        <v>0</v>
      </c>
      <c r="E208" s="42">
        <f t="shared" si="248"/>
        <v>0</v>
      </c>
      <c r="F208" s="22"/>
      <c r="G208" s="22"/>
      <c r="H208" s="34"/>
      <c r="I208" s="22"/>
      <c r="J208" s="22"/>
      <c r="K208" s="34"/>
      <c r="L208" s="22">
        <v>300</v>
      </c>
      <c r="M208" s="22">
        <v>0</v>
      </c>
      <c r="N208" s="42">
        <f t="shared" si="214"/>
        <v>0</v>
      </c>
    </row>
    <row r="209" spans="1:15" x14ac:dyDescent="0.25">
      <c r="A209" s="68" t="s">
        <v>31</v>
      </c>
      <c r="B209" s="73"/>
      <c r="C209" s="43">
        <f>C208+C207</f>
        <v>380</v>
      </c>
      <c r="D209" s="43">
        <f>D208+D207</f>
        <v>0</v>
      </c>
      <c r="E209" s="43">
        <f t="shared" si="248"/>
        <v>0</v>
      </c>
      <c r="F209" s="43">
        <f t="shared" ref="F209:G209" si="249">F208+F207</f>
        <v>0</v>
      </c>
      <c r="G209" s="43">
        <f t="shared" si="249"/>
        <v>0</v>
      </c>
      <c r="H209" s="34"/>
      <c r="I209" s="43">
        <f t="shared" ref="I209:J209" si="250">I208+I207</f>
        <v>0</v>
      </c>
      <c r="J209" s="43">
        <f t="shared" si="250"/>
        <v>0</v>
      </c>
      <c r="K209" s="34"/>
      <c r="L209" s="43">
        <f>SUM(L207:L208)</f>
        <v>380</v>
      </c>
      <c r="M209" s="43">
        <f>SUM(M207:M208)</f>
        <v>0</v>
      </c>
      <c r="N209" s="43">
        <f t="shared" si="214"/>
        <v>0</v>
      </c>
    </row>
    <row r="210" spans="1:15" ht="15.75" customHeight="1" x14ac:dyDescent="0.25">
      <c r="A210" s="59" t="s">
        <v>81</v>
      </c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1"/>
    </row>
    <row r="211" spans="1:15" ht="30.75" customHeight="1" x14ac:dyDescent="0.25">
      <c r="A211" s="57" t="s">
        <v>58</v>
      </c>
      <c r="B211" s="67"/>
      <c r="C211" s="42">
        <f>F211+I211+L211</f>
        <v>3844.2</v>
      </c>
      <c r="D211" s="42">
        <f>G211+J211+M211</f>
        <v>442.7</v>
      </c>
      <c r="E211" s="42">
        <f t="shared" ref="E211:E212" si="251">D211/C211*100</f>
        <v>11.516050153477968</v>
      </c>
      <c r="F211" s="22"/>
      <c r="G211" s="22"/>
      <c r="H211" s="34"/>
      <c r="I211" s="22"/>
      <c r="J211" s="22"/>
      <c r="K211" s="34"/>
      <c r="L211" s="22">
        <v>3844.2</v>
      </c>
      <c r="M211" s="22">
        <v>442.7</v>
      </c>
      <c r="N211" s="42">
        <f t="shared" si="214"/>
        <v>11.516050153477968</v>
      </c>
    </row>
    <row r="212" spans="1:15" x14ac:dyDescent="0.25">
      <c r="A212" s="68" t="s">
        <v>31</v>
      </c>
      <c r="B212" s="73"/>
      <c r="C212" s="43">
        <f>C211</f>
        <v>3844.2</v>
      </c>
      <c r="D212" s="43">
        <f>D211</f>
        <v>442.7</v>
      </c>
      <c r="E212" s="43">
        <f t="shared" si="251"/>
        <v>11.516050153477968</v>
      </c>
      <c r="F212" s="43">
        <f t="shared" ref="F212:G212" si="252">F211</f>
        <v>0</v>
      </c>
      <c r="G212" s="43">
        <f t="shared" si="252"/>
        <v>0</v>
      </c>
      <c r="H212" s="34"/>
      <c r="I212" s="43">
        <f t="shared" ref="I212:J212" si="253">I211</f>
        <v>0</v>
      </c>
      <c r="J212" s="43">
        <f t="shared" si="253"/>
        <v>0</v>
      </c>
      <c r="K212" s="34"/>
      <c r="L212" s="43">
        <f>SUM(L211)</f>
        <v>3844.2</v>
      </c>
      <c r="M212" s="43">
        <f>SUM(M211)</f>
        <v>442.7</v>
      </c>
      <c r="N212" s="43">
        <f t="shared" si="214"/>
        <v>11.516050153477968</v>
      </c>
    </row>
    <row r="213" spans="1:15" ht="15.75" customHeight="1" x14ac:dyDescent="0.25">
      <c r="A213" s="76" t="s">
        <v>82</v>
      </c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8"/>
    </row>
    <row r="214" spans="1:15" ht="28.5" customHeight="1" x14ac:dyDescent="0.25">
      <c r="A214" s="57" t="s">
        <v>58</v>
      </c>
      <c r="B214" s="67"/>
      <c r="C214" s="34">
        <f>F214+I214+L214</f>
        <v>2752.6</v>
      </c>
      <c r="D214" s="34">
        <f>G214+J214+M214</f>
        <v>253.8</v>
      </c>
      <c r="E214" s="34">
        <f t="shared" ref="E214:E216" si="254">D214/C214*100</f>
        <v>9.2203734650875546</v>
      </c>
      <c r="F214" s="16"/>
      <c r="G214" s="16"/>
      <c r="H214" s="34"/>
      <c r="I214" s="16"/>
      <c r="J214" s="16"/>
      <c r="K214" s="34"/>
      <c r="L214" s="16">
        <v>2752.6</v>
      </c>
      <c r="M214" s="16">
        <v>253.8</v>
      </c>
      <c r="N214" s="34">
        <f t="shared" si="214"/>
        <v>9.2203734650875546</v>
      </c>
    </row>
    <row r="215" spans="1:15" x14ac:dyDescent="0.25">
      <c r="A215" s="68" t="s">
        <v>31</v>
      </c>
      <c r="B215" s="73"/>
      <c r="C215" s="35">
        <f>C214</f>
        <v>2752.6</v>
      </c>
      <c r="D215" s="35">
        <f>D214</f>
        <v>253.8</v>
      </c>
      <c r="E215" s="35">
        <f t="shared" si="254"/>
        <v>9.2203734650875546</v>
      </c>
      <c r="F215" s="35">
        <f t="shared" ref="F215:G215" si="255">F214</f>
        <v>0</v>
      </c>
      <c r="G215" s="35">
        <f t="shared" si="255"/>
        <v>0</v>
      </c>
      <c r="H215" s="34"/>
      <c r="I215" s="35">
        <f t="shared" ref="I215:J215" si="256">I214</f>
        <v>0</v>
      </c>
      <c r="J215" s="35">
        <f t="shared" si="256"/>
        <v>0</v>
      </c>
      <c r="K215" s="34"/>
      <c r="L215" s="35">
        <f>SUM(L214)</f>
        <v>2752.6</v>
      </c>
      <c r="M215" s="35">
        <f>SUM(M214)</f>
        <v>253.8</v>
      </c>
      <c r="N215" s="35">
        <f t="shared" si="214"/>
        <v>9.2203734650875546</v>
      </c>
    </row>
    <row r="216" spans="1:15" x14ac:dyDescent="0.25">
      <c r="A216" s="74" t="s">
        <v>53</v>
      </c>
      <c r="B216" s="75"/>
      <c r="C216" s="37">
        <f>C209+C212+C215</f>
        <v>6976.7999999999993</v>
      </c>
      <c r="D216" s="37">
        <f>D209+D212+D215</f>
        <v>696.5</v>
      </c>
      <c r="E216" s="34">
        <f t="shared" si="254"/>
        <v>9.9830868019722523</v>
      </c>
      <c r="F216" s="37">
        <f>F209+F212+F215</f>
        <v>0</v>
      </c>
      <c r="G216" s="37">
        <f>G209+G212+G215</f>
        <v>0</v>
      </c>
      <c r="H216" s="34"/>
      <c r="I216" s="37">
        <f>I209+I212+I215</f>
        <v>0</v>
      </c>
      <c r="J216" s="37">
        <f>J209+J212+J215</f>
        <v>0</v>
      </c>
      <c r="K216" s="34"/>
      <c r="L216" s="37">
        <f>L209+L212+L215</f>
        <v>6976.7999999999993</v>
      </c>
      <c r="M216" s="37">
        <f>M209+M212+M215</f>
        <v>696.5</v>
      </c>
      <c r="N216" s="37">
        <f t="shared" si="214"/>
        <v>9.9830868019722523</v>
      </c>
    </row>
    <row r="217" spans="1:15" ht="22.5" customHeight="1" x14ac:dyDescent="0.35">
      <c r="A217" s="8">
        <v>11</v>
      </c>
      <c r="B217" s="62" t="s">
        <v>12</v>
      </c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4"/>
    </row>
    <row r="218" spans="1:15" ht="15.75" customHeight="1" x14ac:dyDescent="0.25">
      <c r="A218" s="76" t="s">
        <v>83</v>
      </c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8"/>
    </row>
    <row r="219" spans="1:15" x14ac:dyDescent="0.25">
      <c r="A219" s="72" t="s">
        <v>39</v>
      </c>
      <c r="B219" s="67"/>
      <c r="C219" s="34">
        <f>F219+I219+L219</f>
        <v>2080</v>
      </c>
      <c r="D219" s="34">
        <f>G219+J219+M219</f>
        <v>0</v>
      </c>
      <c r="E219" s="34">
        <f t="shared" ref="E219:E220" si="257">D219/C219*100</f>
        <v>0</v>
      </c>
      <c r="F219" s="16"/>
      <c r="G219" s="16"/>
      <c r="H219" s="34"/>
      <c r="I219" s="16"/>
      <c r="J219" s="16"/>
      <c r="K219" s="34"/>
      <c r="L219" s="16">
        <v>2080</v>
      </c>
      <c r="M219" s="16">
        <v>0</v>
      </c>
      <c r="N219" s="34">
        <f t="shared" si="214"/>
        <v>0</v>
      </c>
    </row>
    <row r="220" spans="1:15" x14ac:dyDescent="0.25">
      <c r="A220" s="68" t="s">
        <v>31</v>
      </c>
      <c r="B220" s="73"/>
      <c r="C220" s="51">
        <f>C219</f>
        <v>2080</v>
      </c>
      <c r="D220" s="51">
        <f>D219</f>
        <v>0</v>
      </c>
      <c r="E220" s="35">
        <f t="shared" si="257"/>
        <v>0</v>
      </c>
      <c r="F220" s="51">
        <f t="shared" ref="F220:G220" si="258">F219</f>
        <v>0</v>
      </c>
      <c r="G220" s="51">
        <f t="shared" si="258"/>
        <v>0</v>
      </c>
      <c r="H220" s="34"/>
      <c r="I220" s="51">
        <f t="shared" ref="I220:J220" si="259">I219</f>
        <v>0</v>
      </c>
      <c r="J220" s="51">
        <f t="shared" si="259"/>
        <v>0</v>
      </c>
      <c r="K220" s="34"/>
      <c r="L220" s="35">
        <f>SUM(L219)</f>
        <v>2080</v>
      </c>
      <c r="M220" s="35">
        <f>SUM(M219)</f>
        <v>0</v>
      </c>
      <c r="N220" s="35">
        <f t="shared" si="214"/>
        <v>0</v>
      </c>
    </row>
    <row r="221" spans="1:15" ht="15.75" customHeight="1" x14ac:dyDescent="0.25">
      <c r="A221" s="76" t="s">
        <v>84</v>
      </c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8"/>
    </row>
    <row r="222" spans="1:15" x14ac:dyDescent="0.25">
      <c r="A222" s="72" t="s">
        <v>39</v>
      </c>
      <c r="B222" s="67"/>
      <c r="C222" s="34">
        <f>F222+I222+L222</f>
        <v>1700</v>
      </c>
      <c r="D222" s="34">
        <f>G222+J222+M222</f>
        <v>113.4</v>
      </c>
      <c r="E222" s="34">
        <f t="shared" ref="E222:E224" si="260">D222/C222*100</f>
        <v>6.6705882352941188</v>
      </c>
      <c r="F222" s="16"/>
      <c r="G222" s="16"/>
      <c r="H222" s="34"/>
      <c r="I222" s="16"/>
      <c r="J222" s="16"/>
      <c r="K222" s="34"/>
      <c r="L222" s="16">
        <v>1700</v>
      </c>
      <c r="M222" s="16">
        <v>113.4</v>
      </c>
      <c r="N222" s="34">
        <f t="shared" si="214"/>
        <v>6.6705882352941188</v>
      </c>
    </row>
    <row r="223" spans="1:15" x14ac:dyDescent="0.25">
      <c r="A223" s="68" t="s">
        <v>31</v>
      </c>
      <c r="B223" s="73"/>
      <c r="C223" s="35">
        <f>C222</f>
        <v>1700</v>
      </c>
      <c r="D223" s="35">
        <f>D222</f>
        <v>113.4</v>
      </c>
      <c r="E223" s="35">
        <f t="shared" si="260"/>
        <v>6.6705882352941188</v>
      </c>
      <c r="F223" s="35">
        <f t="shared" ref="F223:G223" si="261">F222</f>
        <v>0</v>
      </c>
      <c r="G223" s="35">
        <f t="shared" si="261"/>
        <v>0</v>
      </c>
      <c r="H223" s="34"/>
      <c r="I223" s="35">
        <f t="shared" ref="I223:J223" si="262">I222</f>
        <v>0</v>
      </c>
      <c r="J223" s="35">
        <f t="shared" si="262"/>
        <v>0</v>
      </c>
      <c r="K223" s="34"/>
      <c r="L223" s="35">
        <f>SUM(L222)</f>
        <v>1700</v>
      </c>
      <c r="M223" s="35">
        <f>SUM(M222)</f>
        <v>113.4</v>
      </c>
      <c r="N223" s="35">
        <f t="shared" si="214"/>
        <v>6.6705882352941188</v>
      </c>
    </row>
    <row r="224" spans="1:15" x14ac:dyDescent="0.25">
      <c r="A224" s="74" t="s">
        <v>53</v>
      </c>
      <c r="B224" s="75"/>
      <c r="C224" s="37">
        <f>C220+C223</f>
        <v>3780</v>
      </c>
      <c r="D224" s="37">
        <f>D220+D223</f>
        <v>113.4</v>
      </c>
      <c r="E224" s="37">
        <f t="shared" si="260"/>
        <v>3.0000000000000004</v>
      </c>
      <c r="F224" s="37">
        <f t="shared" ref="F224:G224" si="263">F220+F223</f>
        <v>0</v>
      </c>
      <c r="G224" s="37">
        <f t="shared" si="263"/>
        <v>0</v>
      </c>
      <c r="H224" s="34"/>
      <c r="I224" s="37">
        <f t="shared" ref="I224:M224" si="264">I220+I223</f>
        <v>0</v>
      </c>
      <c r="J224" s="37">
        <f t="shared" si="264"/>
        <v>0</v>
      </c>
      <c r="K224" s="34"/>
      <c r="L224" s="37">
        <f t="shared" si="264"/>
        <v>3780</v>
      </c>
      <c r="M224" s="37">
        <f t="shared" si="264"/>
        <v>113.4</v>
      </c>
      <c r="N224" s="37">
        <f t="shared" si="214"/>
        <v>3.0000000000000004</v>
      </c>
      <c r="O224" s="13"/>
    </row>
    <row r="225" spans="1:14" ht="15.75" customHeight="1" x14ac:dyDescent="0.35">
      <c r="A225" s="8">
        <v>12</v>
      </c>
      <c r="B225" s="62" t="s">
        <v>13</v>
      </c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4"/>
    </row>
    <row r="226" spans="1:14" ht="15.75" customHeight="1" x14ac:dyDescent="0.25">
      <c r="A226" s="59" t="s">
        <v>85</v>
      </c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1"/>
    </row>
    <row r="227" spans="1:14" ht="30.75" customHeight="1" x14ac:dyDescent="0.25">
      <c r="A227" s="57" t="s">
        <v>86</v>
      </c>
      <c r="B227" s="58"/>
      <c r="C227" s="34">
        <f>F227+I227+L227</f>
        <v>5300</v>
      </c>
      <c r="D227" s="34">
        <f>G227+J227+M227</f>
        <v>491.5</v>
      </c>
      <c r="E227" s="34">
        <f t="shared" ref="E227:E228" si="265">D227/C227*100</f>
        <v>9.2735849056603765</v>
      </c>
      <c r="F227" s="16"/>
      <c r="G227" s="16"/>
      <c r="H227" s="34"/>
      <c r="I227" s="16">
        <v>636.70000000000005</v>
      </c>
      <c r="J227" s="16">
        <v>57.9</v>
      </c>
      <c r="K227" s="34">
        <f t="shared" ref="K227:K228" si="266">J227/I227*100</f>
        <v>9.0937647243599802</v>
      </c>
      <c r="L227" s="16">
        <v>4663.3</v>
      </c>
      <c r="M227" s="16">
        <v>433.6</v>
      </c>
      <c r="N227" s="34">
        <f t="shared" si="214"/>
        <v>9.2981365127699256</v>
      </c>
    </row>
    <row r="228" spans="1:14" x14ac:dyDescent="0.25">
      <c r="A228" s="68" t="s">
        <v>31</v>
      </c>
      <c r="B228" s="73"/>
      <c r="C228" s="35">
        <f>C227</f>
        <v>5300</v>
      </c>
      <c r="D228" s="35">
        <f>D227</f>
        <v>491.5</v>
      </c>
      <c r="E228" s="35">
        <f t="shared" si="265"/>
        <v>9.2735849056603765</v>
      </c>
      <c r="F228" s="35">
        <f t="shared" ref="F228:G228" si="267">F227</f>
        <v>0</v>
      </c>
      <c r="G228" s="35">
        <f t="shared" si="267"/>
        <v>0</v>
      </c>
      <c r="H228" s="34"/>
      <c r="I228" s="35">
        <f t="shared" ref="I228:J228" si="268">I227</f>
        <v>636.70000000000005</v>
      </c>
      <c r="J228" s="35">
        <f t="shared" si="268"/>
        <v>57.9</v>
      </c>
      <c r="K228" s="35">
        <f t="shared" si="266"/>
        <v>9.0937647243599802</v>
      </c>
      <c r="L228" s="35">
        <f>SUM(L227)</f>
        <v>4663.3</v>
      </c>
      <c r="M228" s="35">
        <f>SUM(M227)</f>
        <v>433.6</v>
      </c>
      <c r="N228" s="35">
        <f t="shared" si="214"/>
        <v>9.2981365127699256</v>
      </c>
    </row>
    <row r="229" spans="1:14" ht="15.75" customHeight="1" x14ac:dyDescent="0.25">
      <c r="A229" s="59" t="s">
        <v>87</v>
      </c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1"/>
    </row>
    <row r="230" spans="1:14" ht="30.75" customHeight="1" x14ac:dyDescent="0.25">
      <c r="A230" s="57" t="s">
        <v>86</v>
      </c>
      <c r="B230" s="58"/>
      <c r="C230" s="34">
        <f>F230+I230+L230</f>
        <v>6826.1</v>
      </c>
      <c r="D230" s="34">
        <f>G230+J230+M230</f>
        <v>0</v>
      </c>
      <c r="E230" s="34">
        <f t="shared" ref="E230:E231" si="269">D230/C230*100</f>
        <v>0</v>
      </c>
      <c r="F230" s="16"/>
      <c r="G230" s="16"/>
      <c r="H230" s="34"/>
      <c r="I230" s="16">
        <v>6826.1</v>
      </c>
      <c r="J230" s="16">
        <v>0</v>
      </c>
      <c r="K230" s="34">
        <f t="shared" ref="K230:K231" si="270">J230/I230*100</f>
        <v>0</v>
      </c>
      <c r="L230" s="16"/>
      <c r="M230" s="16">
        <v>0</v>
      </c>
      <c r="N230" s="34"/>
    </row>
    <row r="231" spans="1:14" x14ac:dyDescent="0.25">
      <c r="A231" s="68" t="s">
        <v>31</v>
      </c>
      <c r="B231" s="73"/>
      <c r="C231" s="35">
        <f>C230</f>
        <v>6826.1</v>
      </c>
      <c r="D231" s="35">
        <f>D230</f>
        <v>0</v>
      </c>
      <c r="E231" s="35">
        <f t="shared" si="269"/>
        <v>0</v>
      </c>
      <c r="F231" s="35">
        <f t="shared" ref="F231:G231" si="271">F230</f>
        <v>0</v>
      </c>
      <c r="G231" s="35">
        <f t="shared" si="271"/>
        <v>0</v>
      </c>
      <c r="H231" s="34"/>
      <c r="I231" s="35">
        <f t="shared" ref="I231:J231" si="272">I230</f>
        <v>6826.1</v>
      </c>
      <c r="J231" s="35">
        <f t="shared" si="272"/>
        <v>0</v>
      </c>
      <c r="K231" s="35">
        <f t="shared" si="270"/>
        <v>0</v>
      </c>
      <c r="L231" s="35">
        <f>SUM(L230)</f>
        <v>0</v>
      </c>
      <c r="M231" s="35">
        <f>SUM(M230)</f>
        <v>0</v>
      </c>
      <c r="N231" s="34"/>
    </row>
    <row r="232" spans="1:14" ht="15.75" hidden="1" customHeight="1" x14ac:dyDescent="0.25">
      <c r="A232" s="59" t="s">
        <v>88</v>
      </c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1"/>
    </row>
    <row r="233" spans="1:14" ht="30.75" hidden="1" customHeight="1" x14ac:dyDescent="0.25">
      <c r="A233" s="57" t="s">
        <v>86</v>
      </c>
      <c r="B233" s="58"/>
      <c r="C233" s="16">
        <f>F233+I233+L233</f>
        <v>0</v>
      </c>
      <c r="D233" s="16">
        <f>G233+J233+M233</f>
        <v>0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 hidden="1" x14ac:dyDescent="0.25">
      <c r="A234" s="68" t="s">
        <v>31</v>
      </c>
      <c r="B234" s="73"/>
      <c r="C234" s="17">
        <f>C233</f>
        <v>0</v>
      </c>
      <c r="D234" s="17">
        <f>D233</f>
        <v>0</v>
      </c>
      <c r="E234" s="16"/>
      <c r="F234" s="17">
        <f t="shared" ref="F234:G234" si="273">F233</f>
        <v>0</v>
      </c>
      <c r="G234" s="17">
        <f t="shared" si="273"/>
        <v>0</v>
      </c>
      <c r="H234" s="16"/>
      <c r="I234" s="17">
        <f t="shared" ref="I234:J234" si="274">I233</f>
        <v>0</v>
      </c>
      <c r="J234" s="17">
        <f t="shared" si="274"/>
        <v>0</v>
      </c>
      <c r="K234" s="16"/>
      <c r="L234" s="17">
        <f>SUM(L233)</f>
        <v>0</v>
      </c>
      <c r="M234" s="17">
        <f>SUM(M233)</f>
        <v>0</v>
      </c>
      <c r="N234" s="17"/>
    </row>
    <row r="235" spans="1:14" ht="15.75" customHeight="1" x14ac:dyDescent="0.25">
      <c r="A235" s="59" t="s">
        <v>89</v>
      </c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1"/>
    </row>
    <row r="236" spans="1:14" ht="30.75" customHeight="1" x14ac:dyDescent="0.25">
      <c r="A236" s="57" t="s">
        <v>86</v>
      </c>
      <c r="B236" s="58"/>
      <c r="C236" s="34">
        <f>F236+I236+L236</f>
        <v>355.7</v>
      </c>
      <c r="D236" s="34">
        <f>G236+J236+M236</f>
        <v>0</v>
      </c>
      <c r="E236" s="34">
        <f t="shared" ref="E236:E237" si="275">D236/C236*100</f>
        <v>0</v>
      </c>
      <c r="F236" s="16"/>
      <c r="G236" s="16"/>
      <c r="H236" s="34"/>
      <c r="I236" s="16">
        <v>355.7</v>
      </c>
      <c r="J236" s="16">
        <v>0</v>
      </c>
      <c r="K236" s="34">
        <f t="shared" ref="K236:K237" si="276">J236/I236*100</f>
        <v>0</v>
      </c>
      <c r="L236" s="16"/>
      <c r="M236" s="16">
        <v>0</v>
      </c>
      <c r="N236" s="34"/>
    </row>
    <row r="237" spans="1:14" x14ac:dyDescent="0.25">
      <c r="A237" s="68" t="s">
        <v>31</v>
      </c>
      <c r="B237" s="73"/>
      <c r="C237" s="35">
        <f>C236</f>
        <v>355.7</v>
      </c>
      <c r="D237" s="35">
        <f>D236</f>
        <v>0</v>
      </c>
      <c r="E237" s="35">
        <f t="shared" si="275"/>
        <v>0</v>
      </c>
      <c r="F237" s="35">
        <f t="shared" ref="F237:G237" si="277">F236</f>
        <v>0</v>
      </c>
      <c r="G237" s="35">
        <f t="shared" si="277"/>
        <v>0</v>
      </c>
      <c r="H237" s="34"/>
      <c r="I237" s="35">
        <f t="shared" ref="I237:J237" si="278">I236</f>
        <v>355.7</v>
      </c>
      <c r="J237" s="35">
        <f t="shared" si="278"/>
        <v>0</v>
      </c>
      <c r="K237" s="35">
        <f t="shared" si="276"/>
        <v>0</v>
      </c>
      <c r="L237" s="35">
        <f>SUM(L236)</f>
        <v>0</v>
      </c>
      <c r="M237" s="35">
        <f>SUM(M236)</f>
        <v>0</v>
      </c>
      <c r="N237" s="34"/>
    </row>
    <row r="238" spans="1:14" ht="15.75" customHeight="1" x14ac:dyDescent="0.25">
      <c r="A238" s="59" t="s">
        <v>90</v>
      </c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1"/>
    </row>
    <row r="239" spans="1:14" ht="33" customHeight="1" x14ac:dyDescent="0.25">
      <c r="A239" s="57" t="s">
        <v>86</v>
      </c>
      <c r="B239" s="58"/>
      <c r="C239" s="34">
        <f>F239+I239+L239</f>
        <v>200</v>
      </c>
      <c r="D239" s="34">
        <f>G239+J239+M239</f>
        <v>0</v>
      </c>
      <c r="E239" s="34">
        <f t="shared" ref="E239:E241" si="279">D239/C239*100</f>
        <v>0</v>
      </c>
      <c r="F239" s="16"/>
      <c r="G239" s="16"/>
      <c r="H239" s="34"/>
      <c r="I239" s="16"/>
      <c r="J239" s="16"/>
      <c r="K239" s="34"/>
      <c r="L239" s="16">
        <v>200</v>
      </c>
      <c r="M239" s="16">
        <v>0</v>
      </c>
      <c r="N239" s="34">
        <f t="shared" ref="N239:N300" si="280">M239/L239*100</f>
        <v>0</v>
      </c>
    </row>
    <row r="240" spans="1:14" x14ac:dyDescent="0.25">
      <c r="A240" s="98" t="s">
        <v>40</v>
      </c>
      <c r="B240" s="99"/>
      <c r="C240" s="35">
        <f>C239</f>
        <v>200</v>
      </c>
      <c r="D240" s="35">
        <f>D239</f>
        <v>0</v>
      </c>
      <c r="E240" s="35">
        <f t="shared" si="279"/>
        <v>0</v>
      </c>
      <c r="F240" s="35">
        <f t="shared" ref="F240:G240" si="281">F239</f>
        <v>0</v>
      </c>
      <c r="G240" s="35">
        <f t="shared" si="281"/>
        <v>0</v>
      </c>
      <c r="H240" s="34"/>
      <c r="I240" s="35">
        <f t="shared" ref="I240:J240" si="282">I239</f>
        <v>0</v>
      </c>
      <c r="J240" s="35">
        <f t="shared" si="282"/>
        <v>0</v>
      </c>
      <c r="K240" s="34"/>
      <c r="L240" s="35">
        <f>SUM(L239)</f>
        <v>200</v>
      </c>
      <c r="M240" s="35">
        <f>SUM(M239)</f>
        <v>0</v>
      </c>
      <c r="N240" s="35">
        <f t="shared" si="280"/>
        <v>0</v>
      </c>
    </row>
    <row r="241" spans="1:14" x14ac:dyDescent="0.25">
      <c r="A241" s="74" t="s">
        <v>53</v>
      </c>
      <c r="B241" s="75"/>
      <c r="C241" s="37">
        <f t="shared" ref="C241:D241" si="283">C228+C231+C240+C237+C233</f>
        <v>12681.800000000001</v>
      </c>
      <c r="D241" s="37">
        <f t="shared" si="283"/>
        <v>491.5</v>
      </c>
      <c r="E241" s="37">
        <f t="shared" si="279"/>
        <v>3.8756327966061601</v>
      </c>
      <c r="F241" s="37">
        <f t="shared" ref="F241:G241" si="284">F228+F231+F240+F237+F233</f>
        <v>0</v>
      </c>
      <c r="G241" s="37">
        <f t="shared" si="284"/>
        <v>0</v>
      </c>
      <c r="H241" s="34"/>
      <c r="I241" s="37">
        <f>I228+I231+I240+I237+I233</f>
        <v>7818.5</v>
      </c>
      <c r="J241" s="37">
        <f>J228+J231+J240+J237+J233</f>
        <v>57.9</v>
      </c>
      <c r="K241" s="37">
        <f t="shared" ref="K241" si="285">J241/I241*100</f>
        <v>0.7405512566349044</v>
      </c>
      <c r="L241" s="37">
        <f t="shared" ref="L241:M241" si="286">L228+L231+L240+L237+L233</f>
        <v>4863.3</v>
      </c>
      <c r="M241" s="37">
        <f t="shared" si="286"/>
        <v>433.6</v>
      </c>
      <c r="N241" s="37">
        <f t="shared" si="280"/>
        <v>8.91575679065655</v>
      </c>
    </row>
    <row r="242" spans="1:14" ht="15.75" customHeight="1" x14ac:dyDescent="0.35">
      <c r="A242" s="8">
        <v>13</v>
      </c>
      <c r="B242" s="62" t="s">
        <v>14</v>
      </c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4"/>
    </row>
    <row r="243" spans="1:14" ht="34.5" customHeight="1" x14ac:dyDescent="0.25">
      <c r="A243" s="59" t="s">
        <v>91</v>
      </c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1"/>
    </row>
    <row r="244" spans="1:14" ht="32.25" customHeight="1" x14ac:dyDescent="0.25">
      <c r="A244" s="72" t="s">
        <v>44</v>
      </c>
      <c r="B244" s="67"/>
      <c r="C244" s="34">
        <f>F244+I244+L244</f>
        <v>3418.1</v>
      </c>
      <c r="D244" s="34">
        <f>G244+J244+M244</f>
        <v>0</v>
      </c>
      <c r="E244" s="34">
        <f t="shared" ref="E244:E245" si="287">D244/C244*100</f>
        <v>0</v>
      </c>
      <c r="F244" s="16"/>
      <c r="G244" s="16"/>
      <c r="H244" s="34"/>
      <c r="I244" s="16">
        <v>3338.1</v>
      </c>
      <c r="J244" s="16">
        <v>0</v>
      </c>
      <c r="K244" s="34">
        <f t="shared" ref="K244:K245" si="288">J244/I244*100</f>
        <v>0</v>
      </c>
      <c r="L244" s="16">
        <v>80</v>
      </c>
      <c r="M244" s="16">
        <v>0</v>
      </c>
      <c r="N244" s="34">
        <f t="shared" ref="N244:N245" si="289">M244/L244*100</f>
        <v>0</v>
      </c>
    </row>
    <row r="245" spans="1:14" x14ac:dyDescent="0.25">
      <c r="A245" s="68" t="s">
        <v>31</v>
      </c>
      <c r="B245" s="73"/>
      <c r="C245" s="35">
        <f>C244</f>
        <v>3418.1</v>
      </c>
      <c r="D245" s="35">
        <f>D244</f>
        <v>0</v>
      </c>
      <c r="E245" s="34">
        <f t="shared" si="287"/>
        <v>0</v>
      </c>
      <c r="F245" s="35">
        <f t="shared" ref="F245:G245" si="290">F244</f>
        <v>0</v>
      </c>
      <c r="G245" s="35">
        <f t="shared" si="290"/>
        <v>0</v>
      </c>
      <c r="H245" s="34"/>
      <c r="I245" s="35">
        <f t="shared" ref="I245:J245" si="291">I244</f>
        <v>3338.1</v>
      </c>
      <c r="J245" s="35">
        <f t="shared" si="291"/>
        <v>0</v>
      </c>
      <c r="K245" s="34">
        <f t="shared" si="288"/>
        <v>0</v>
      </c>
      <c r="L245" s="35">
        <f>SUM(L244)</f>
        <v>80</v>
      </c>
      <c r="M245" s="35">
        <f>SUM(M244)</f>
        <v>0</v>
      </c>
      <c r="N245" s="34">
        <f t="shared" si="289"/>
        <v>0</v>
      </c>
    </row>
    <row r="246" spans="1:14" x14ac:dyDescent="0.25">
      <c r="A246" s="59" t="s">
        <v>132</v>
      </c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1"/>
    </row>
    <row r="247" spans="1:14" x14ac:dyDescent="0.25">
      <c r="A247" s="72" t="s">
        <v>44</v>
      </c>
      <c r="B247" s="67"/>
      <c r="C247" s="34">
        <f>F247+I247+L247</f>
        <v>85</v>
      </c>
      <c r="D247" s="34">
        <f>G247+J247+M247</f>
        <v>0</v>
      </c>
      <c r="E247" s="34">
        <f t="shared" ref="E247:E248" si="292">D247/C247*100</f>
        <v>0</v>
      </c>
      <c r="F247" s="17"/>
      <c r="G247" s="17"/>
      <c r="H247" s="34"/>
      <c r="I247" s="16"/>
      <c r="J247" s="16"/>
      <c r="K247" s="34"/>
      <c r="L247" s="16">
        <v>85</v>
      </c>
      <c r="M247" s="16">
        <v>0</v>
      </c>
      <c r="N247" s="34">
        <f t="shared" ref="N247:N248" si="293">M247/L247*100</f>
        <v>0</v>
      </c>
    </row>
    <row r="248" spans="1:14" x14ac:dyDescent="0.25">
      <c r="A248" s="68" t="s">
        <v>31</v>
      </c>
      <c r="B248" s="73"/>
      <c r="C248" s="35">
        <f>C247</f>
        <v>85</v>
      </c>
      <c r="D248" s="35">
        <f>D247</f>
        <v>0</v>
      </c>
      <c r="E248" s="34">
        <f t="shared" si="292"/>
        <v>0</v>
      </c>
      <c r="F248" s="35">
        <f t="shared" ref="F248:G248" si="294">F247</f>
        <v>0</v>
      </c>
      <c r="G248" s="35">
        <f t="shared" si="294"/>
        <v>0</v>
      </c>
      <c r="H248" s="34"/>
      <c r="I248" s="35">
        <f t="shared" ref="I248:J248" si="295">I247</f>
        <v>0</v>
      </c>
      <c r="J248" s="35">
        <f t="shared" si="295"/>
        <v>0</v>
      </c>
      <c r="K248" s="34"/>
      <c r="L248" s="35">
        <f t="shared" ref="L248:M248" si="296">L247</f>
        <v>85</v>
      </c>
      <c r="M248" s="35">
        <f t="shared" si="296"/>
        <v>0</v>
      </c>
      <c r="N248" s="34">
        <f t="shared" si="293"/>
        <v>0</v>
      </c>
    </row>
    <row r="249" spans="1:14" ht="19.5" customHeight="1" x14ac:dyDescent="0.25">
      <c r="A249" s="59" t="s">
        <v>92</v>
      </c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1"/>
    </row>
    <row r="250" spans="1:14" ht="30.75" customHeight="1" x14ac:dyDescent="0.25">
      <c r="A250" s="72" t="s">
        <v>44</v>
      </c>
      <c r="B250" s="67"/>
      <c r="C250" s="34">
        <f>F250+I250+L250</f>
        <v>383.5</v>
      </c>
      <c r="D250" s="34">
        <f>G250+J250+M250</f>
        <v>0</v>
      </c>
      <c r="E250" s="34">
        <f t="shared" ref="E250:E252" si="297">D250/C250*100</f>
        <v>0</v>
      </c>
      <c r="F250" s="16"/>
      <c r="G250" s="16"/>
      <c r="H250" s="34"/>
      <c r="I250" s="16">
        <v>83.5</v>
      </c>
      <c r="J250" s="16">
        <v>0</v>
      </c>
      <c r="K250" s="34">
        <f t="shared" ref="K250:K252" si="298">J250/I250*100</f>
        <v>0</v>
      </c>
      <c r="L250" s="16">
        <v>300</v>
      </c>
      <c r="M250" s="16">
        <v>0</v>
      </c>
      <c r="N250" s="34">
        <f t="shared" si="280"/>
        <v>0</v>
      </c>
    </row>
    <row r="251" spans="1:14" ht="30.75" customHeight="1" x14ac:dyDescent="0.25">
      <c r="A251" s="57" t="s">
        <v>58</v>
      </c>
      <c r="B251" s="67"/>
      <c r="C251" s="34">
        <f>F251+I251+L251</f>
        <v>115</v>
      </c>
      <c r="D251" s="34">
        <f>G251+J251+M251</f>
        <v>0</v>
      </c>
      <c r="E251" s="34">
        <f>D251/C251*100</f>
        <v>0</v>
      </c>
      <c r="F251" s="16"/>
      <c r="G251" s="16"/>
      <c r="H251" s="34"/>
      <c r="I251" s="16"/>
      <c r="J251" s="16"/>
      <c r="K251" s="34"/>
      <c r="L251" s="16">
        <v>115</v>
      </c>
      <c r="M251" s="16">
        <v>0</v>
      </c>
      <c r="N251" s="34">
        <f>M251/L251*100</f>
        <v>0</v>
      </c>
    </row>
    <row r="252" spans="1:14" x14ac:dyDescent="0.25">
      <c r="A252" s="68" t="s">
        <v>31</v>
      </c>
      <c r="B252" s="73"/>
      <c r="C252" s="35">
        <f>C250+C251</f>
        <v>498.5</v>
      </c>
      <c r="D252" s="35">
        <f>D250+D251</f>
        <v>0</v>
      </c>
      <c r="E252" s="35">
        <f t="shared" si="297"/>
        <v>0</v>
      </c>
      <c r="F252" s="35">
        <f t="shared" ref="F252:G252" si="299">F250+F251</f>
        <v>0</v>
      </c>
      <c r="G252" s="35">
        <f t="shared" si="299"/>
        <v>0</v>
      </c>
      <c r="H252" s="34"/>
      <c r="I252" s="35">
        <f t="shared" ref="I252:J252" si="300">I250+I251</f>
        <v>83.5</v>
      </c>
      <c r="J252" s="35">
        <f t="shared" si="300"/>
        <v>0</v>
      </c>
      <c r="K252" s="35">
        <f t="shared" si="298"/>
        <v>0</v>
      </c>
      <c r="L252" s="35">
        <f>SUM(L250:L251)</f>
        <v>415</v>
      </c>
      <c r="M252" s="35">
        <f>SUM(M250:M251)</f>
        <v>0</v>
      </c>
      <c r="N252" s="35">
        <f t="shared" si="280"/>
        <v>0</v>
      </c>
    </row>
    <row r="253" spans="1:14" ht="30" customHeight="1" x14ac:dyDescent="0.25">
      <c r="A253" s="76" t="s">
        <v>93</v>
      </c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8"/>
    </row>
    <row r="254" spans="1:14" ht="33" customHeight="1" x14ac:dyDescent="0.25">
      <c r="A254" s="72" t="s">
        <v>44</v>
      </c>
      <c r="B254" s="67"/>
      <c r="C254" s="34">
        <f t="shared" ref="C254:D256" si="301">F254+I254+L254</f>
        <v>915</v>
      </c>
      <c r="D254" s="34">
        <f t="shared" si="301"/>
        <v>0</v>
      </c>
      <c r="E254" s="34">
        <f t="shared" ref="E254:E257" si="302">D254/C254*100</f>
        <v>0</v>
      </c>
      <c r="F254" s="16"/>
      <c r="G254" s="16"/>
      <c r="H254" s="34"/>
      <c r="I254" s="16"/>
      <c r="J254" s="16"/>
      <c r="K254" s="34"/>
      <c r="L254" s="16">
        <v>915</v>
      </c>
      <c r="M254" s="16">
        <v>0</v>
      </c>
      <c r="N254" s="34">
        <f t="shared" si="280"/>
        <v>0</v>
      </c>
    </row>
    <row r="255" spans="1:14" x14ac:dyDescent="0.25">
      <c r="A255" s="57" t="s">
        <v>45</v>
      </c>
      <c r="B255" s="67"/>
      <c r="C255" s="34">
        <f t="shared" si="301"/>
        <v>70</v>
      </c>
      <c r="D255" s="34">
        <f t="shared" si="301"/>
        <v>0</v>
      </c>
      <c r="E255" s="34">
        <f>D255/C255*100</f>
        <v>0</v>
      </c>
      <c r="F255" s="16"/>
      <c r="G255" s="16"/>
      <c r="H255" s="34"/>
      <c r="I255" s="16"/>
      <c r="J255" s="16"/>
      <c r="K255" s="34"/>
      <c r="L255" s="16">
        <v>70</v>
      </c>
      <c r="M255" s="16">
        <v>0</v>
      </c>
      <c r="N255" s="34">
        <f>M255/L255*100</f>
        <v>0</v>
      </c>
    </row>
    <row r="256" spans="1:14" ht="30.75" customHeight="1" x14ac:dyDescent="0.25">
      <c r="A256" s="57" t="s">
        <v>46</v>
      </c>
      <c r="B256" s="67"/>
      <c r="C256" s="34">
        <f t="shared" si="301"/>
        <v>100</v>
      </c>
      <c r="D256" s="34">
        <f t="shared" si="301"/>
        <v>0</v>
      </c>
      <c r="E256" s="34">
        <f t="shared" si="302"/>
        <v>0</v>
      </c>
      <c r="F256" s="16"/>
      <c r="G256" s="16"/>
      <c r="H256" s="34"/>
      <c r="I256" s="16"/>
      <c r="J256" s="16"/>
      <c r="K256" s="34"/>
      <c r="L256" s="16">
        <v>100</v>
      </c>
      <c r="M256" s="16">
        <v>0</v>
      </c>
      <c r="N256" s="34">
        <f t="shared" si="280"/>
        <v>0</v>
      </c>
    </row>
    <row r="257" spans="1:14" x14ac:dyDescent="0.25">
      <c r="A257" s="68" t="s">
        <v>31</v>
      </c>
      <c r="B257" s="73"/>
      <c r="C257" s="35">
        <f>C254+C255+C256</f>
        <v>1085</v>
      </c>
      <c r="D257" s="35">
        <f>D254+D255+D256</f>
        <v>0</v>
      </c>
      <c r="E257" s="35">
        <f t="shared" si="302"/>
        <v>0</v>
      </c>
      <c r="F257" s="35">
        <f t="shared" ref="F257:G257" si="303">F254+F255+F256</f>
        <v>0</v>
      </c>
      <c r="G257" s="35">
        <f t="shared" si="303"/>
        <v>0</v>
      </c>
      <c r="H257" s="34"/>
      <c r="I257" s="35">
        <f t="shared" ref="I257:J257" si="304">I254+I255+I256</f>
        <v>0</v>
      </c>
      <c r="J257" s="35">
        <f t="shared" si="304"/>
        <v>0</v>
      </c>
      <c r="K257" s="34"/>
      <c r="L257" s="35">
        <f>SUM(L254:L256)</f>
        <v>1085</v>
      </c>
      <c r="M257" s="35">
        <f>SUM(M254:M256)</f>
        <v>0</v>
      </c>
      <c r="N257" s="35">
        <f t="shared" si="280"/>
        <v>0</v>
      </c>
    </row>
    <row r="258" spans="1:14" x14ac:dyDescent="0.25">
      <c r="A258" s="59" t="s">
        <v>115</v>
      </c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3"/>
    </row>
    <row r="259" spans="1:14" x14ac:dyDescent="0.25">
      <c r="A259" s="57" t="s">
        <v>44</v>
      </c>
      <c r="B259" s="69"/>
      <c r="C259" s="34">
        <f t="shared" ref="C259:D259" si="305">F259+I259+L259</f>
        <v>100</v>
      </c>
      <c r="D259" s="34">
        <f t="shared" si="305"/>
        <v>0</v>
      </c>
      <c r="E259" s="34">
        <f t="shared" ref="E259:E260" si="306">D259/C259*100</f>
        <v>0</v>
      </c>
      <c r="F259" s="20"/>
      <c r="G259" s="20"/>
      <c r="H259" s="34"/>
      <c r="I259" s="20"/>
      <c r="J259" s="20"/>
      <c r="K259" s="34"/>
      <c r="L259" s="20">
        <v>100</v>
      </c>
      <c r="M259" s="20">
        <v>0</v>
      </c>
      <c r="N259" s="34">
        <f t="shared" ref="N259:N260" si="307">M259/L259*100</f>
        <v>0</v>
      </c>
    </row>
    <row r="260" spans="1:14" x14ac:dyDescent="0.25">
      <c r="A260" s="68" t="s">
        <v>31</v>
      </c>
      <c r="B260" s="73"/>
      <c r="C260" s="35">
        <f>C259</f>
        <v>100</v>
      </c>
      <c r="D260" s="35">
        <f>D259</f>
        <v>0</v>
      </c>
      <c r="E260" s="34">
        <f t="shared" si="306"/>
        <v>0</v>
      </c>
      <c r="F260" s="35">
        <f t="shared" ref="F260:G260" si="308">F259</f>
        <v>0</v>
      </c>
      <c r="G260" s="35">
        <f t="shared" si="308"/>
        <v>0</v>
      </c>
      <c r="H260" s="34"/>
      <c r="I260" s="35">
        <f t="shared" ref="I260:J260" si="309">I259</f>
        <v>0</v>
      </c>
      <c r="J260" s="35">
        <f t="shared" si="309"/>
        <v>0</v>
      </c>
      <c r="K260" s="34"/>
      <c r="L260" s="35">
        <f t="shared" ref="L260:M260" si="310">L259</f>
        <v>100</v>
      </c>
      <c r="M260" s="35">
        <f t="shared" si="310"/>
        <v>0</v>
      </c>
      <c r="N260" s="34">
        <f t="shared" si="307"/>
        <v>0</v>
      </c>
    </row>
    <row r="261" spans="1:14" ht="15.75" customHeight="1" x14ac:dyDescent="0.25">
      <c r="A261" s="59" t="s">
        <v>94</v>
      </c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1"/>
    </row>
    <row r="262" spans="1:14" ht="30" customHeight="1" x14ac:dyDescent="0.25">
      <c r="A262" s="72" t="s">
        <v>44</v>
      </c>
      <c r="B262" s="67"/>
      <c r="C262" s="34">
        <f>F262+I262+L262</f>
        <v>20</v>
      </c>
      <c r="D262" s="34">
        <f>G262+J262+M262</f>
        <v>0</v>
      </c>
      <c r="E262" s="34">
        <f t="shared" ref="E262:E263" si="311">D262/C262*100</f>
        <v>0</v>
      </c>
      <c r="F262" s="16"/>
      <c r="G262" s="16"/>
      <c r="H262" s="34"/>
      <c r="I262" s="16"/>
      <c r="J262" s="16"/>
      <c r="K262" s="34"/>
      <c r="L262" s="16">
        <v>20</v>
      </c>
      <c r="M262" s="16">
        <v>0</v>
      </c>
      <c r="N262" s="34">
        <f t="shared" si="280"/>
        <v>0</v>
      </c>
    </row>
    <row r="263" spans="1:14" x14ac:dyDescent="0.25">
      <c r="A263" s="68" t="s">
        <v>31</v>
      </c>
      <c r="B263" s="73"/>
      <c r="C263" s="35">
        <f>C262</f>
        <v>20</v>
      </c>
      <c r="D263" s="35">
        <f>D262</f>
        <v>0</v>
      </c>
      <c r="E263" s="35">
        <f t="shared" si="311"/>
        <v>0</v>
      </c>
      <c r="F263" s="35">
        <f t="shared" ref="F263:G263" si="312">F262</f>
        <v>0</v>
      </c>
      <c r="G263" s="35">
        <f t="shared" si="312"/>
        <v>0</v>
      </c>
      <c r="H263" s="34"/>
      <c r="I263" s="35">
        <f t="shared" ref="I263:J263" si="313">I262</f>
        <v>0</v>
      </c>
      <c r="J263" s="35">
        <f t="shared" si="313"/>
        <v>0</v>
      </c>
      <c r="K263" s="34"/>
      <c r="L263" s="35">
        <f>SUM(L262)</f>
        <v>20</v>
      </c>
      <c r="M263" s="35">
        <f>SUM(M262)</f>
        <v>0</v>
      </c>
      <c r="N263" s="35">
        <f t="shared" si="280"/>
        <v>0</v>
      </c>
    </row>
    <row r="264" spans="1:14" ht="39" customHeight="1" x14ac:dyDescent="0.25">
      <c r="A264" s="59" t="s">
        <v>95</v>
      </c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1"/>
    </row>
    <row r="265" spans="1:14" ht="27.75" customHeight="1" x14ac:dyDescent="0.25">
      <c r="A265" s="57" t="s">
        <v>58</v>
      </c>
      <c r="B265" s="67"/>
      <c r="C265" s="34">
        <f>F265+I265+L265</f>
        <v>100</v>
      </c>
      <c r="D265" s="34">
        <f>G265+J265+M265</f>
        <v>0</v>
      </c>
      <c r="E265" s="34">
        <f t="shared" ref="E265:E266" si="314">D265/C265*100</f>
        <v>0</v>
      </c>
      <c r="F265" s="16"/>
      <c r="G265" s="16"/>
      <c r="H265" s="34"/>
      <c r="I265" s="16"/>
      <c r="J265" s="16"/>
      <c r="K265" s="34"/>
      <c r="L265" s="16">
        <v>100</v>
      </c>
      <c r="M265" s="16">
        <v>0</v>
      </c>
      <c r="N265" s="34">
        <f t="shared" si="280"/>
        <v>0</v>
      </c>
    </row>
    <row r="266" spans="1:14" x14ac:dyDescent="0.25">
      <c r="A266" s="68" t="s">
        <v>31</v>
      </c>
      <c r="B266" s="73"/>
      <c r="C266" s="35">
        <f>C265</f>
        <v>100</v>
      </c>
      <c r="D266" s="35">
        <f>D265</f>
        <v>0</v>
      </c>
      <c r="E266" s="35">
        <f t="shared" si="314"/>
        <v>0</v>
      </c>
      <c r="F266" s="35">
        <f t="shared" ref="F266:G266" si="315">F265</f>
        <v>0</v>
      </c>
      <c r="G266" s="35">
        <f t="shared" si="315"/>
        <v>0</v>
      </c>
      <c r="H266" s="34"/>
      <c r="I266" s="35">
        <f t="shared" ref="I266:J266" si="316">I265</f>
        <v>0</v>
      </c>
      <c r="J266" s="35">
        <f t="shared" si="316"/>
        <v>0</v>
      </c>
      <c r="K266" s="34"/>
      <c r="L266" s="35">
        <f>SUM(L265)</f>
        <v>100</v>
      </c>
      <c r="M266" s="35">
        <f>SUM(M265)</f>
        <v>0</v>
      </c>
      <c r="N266" s="35">
        <f t="shared" si="280"/>
        <v>0</v>
      </c>
    </row>
    <row r="267" spans="1:14" ht="16.5" hidden="1" customHeight="1" x14ac:dyDescent="0.25">
      <c r="A267" s="104" t="s">
        <v>96</v>
      </c>
      <c r="B267" s="105"/>
      <c r="C267" s="105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6"/>
    </row>
    <row r="268" spans="1:14" ht="30.75" hidden="1" customHeight="1" x14ac:dyDescent="0.3">
      <c r="A268" s="102" t="s">
        <v>58</v>
      </c>
      <c r="B268" s="103"/>
      <c r="C268" s="32">
        <f>F268+I268+L268</f>
        <v>0</v>
      </c>
      <c r="D268" s="32">
        <f>G268+J268+M268</f>
        <v>0</v>
      </c>
      <c r="E268" s="32"/>
      <c r="F268" s="32"/>
      <c r="G268" s="32"/>
      <c r="H268" s="32"/>
      <c r="I268" s="32"/>
      <c r="J268" s="32"/>
      <c r="K268" s="32"/>
      <c r="L268" s="32"/>
      <c r="M268" s="32"/>
      <c r="N268" s="32"/>
    </row>
    <row r="269" spans="1:14" hidden="1" x14ac:dyDescent="0.25">
      <c r="A269" s="122" t="s">
        <v>31</v>
      </c>
      <c r="B269" s="123"/>
      <c r="C269" s="33">
        <f>C268</f>
        <v>0</v>
      </c>
      <c r="D269" s="33">
        <f>D268</f>
        <v>0</v>
      </c>
      <c r="E269" s="33"/>
      <c r="F269" s="33">
        <f t="shared" ref="F269:G269" si="317">F268</f>
        <v>0</v>
      </c>
      <c r="G269" s="33">
        <f t="shared" si="317"/>
        <v>0</v>
      </c>
      <c r="H269" s="33"/>
      <c r="I269" s="33">
        <f t="shared" ref="I269:J269" si="318">I268</f>
        <v>0</v>
      </c>
      <c r="J269" s="33">
        <f t="shared" si="318"/>
        <v>0</v>
      </c>
      <c r="K269" s="33"/>
      <c r="L269" s="33">
        <f>SUM(L268)</f>
        <v>0</v>
      </c>
      <c r="M269" s="33">
        <f>SUM(M268)</f>
        <v>0</v>
      </c>
      <c r="N269" s="33"/>
    </row>
    <row r="270" spans="1:14" ht="15.75" hidden="1" customHeight="1" x14ac:dyDescent="0.25">
      <c r="A270" s="104" t="s">
        <v>97</v>
      </c>
      <c r="B270" s="105"/>
      <c r="C270" s="105"/>
      <c r="D270" s="105"/>
      <c r="E270" s="105"/>
      <c r="F270" s="105"/>
      <c r="G270" s="105"/>
      <c r="H270" s="105"/>
      <c r="I270" s="105"/>
      <c r="J270" s="105"/>
      <c r="K270" s="105"/>
      <c r="L270" s="105"/>
      <c r="M270" s="105"/>
      <c r="N270" s="106"/>
    </row>
    <row r="271" spans="1:14" ht="32.25" hidden="1" customHeight="1" x14ac:dyDescent="0.3">
      <c r="A271" s="102" t="s">
        <v>98</v>
      </c>
      <c r="B271" s="103"/>
      <c r="C271" s="32">
        <f>F271+I271+L271</f>
        <v>0</v>
      </c>
      <c r="D271" s="32">
        <f>G271+J271+M271</f>
        <v>0</v>
      </c>
      <c r="E271" s="32" t="e">
        <f t="shared" ref="E271:E273" si="319">D271/C271*100</f>
        <v>#DIV/0!</v>
      </c>
      <c r="F271" s="32"/>
      <c r="G271" s="32"/>
      <c r="H271" s="32"/>
      <c r="I271" s="32"/>
      <c r="J271" s="32"/>
      <c r="K271" s="32"/>
      <c r="L271" s="32"/>
      <c r="M271" s="32"/>
      <c r="N271" s="32" t="e">
        <f t="shared" si="280"/>
        <v>#DIV/0!</v>
      </c>
    </row>
    <row r="272" spans="1:14" ht="16.149999999999999" hidden="1" x14ac:dyDescent="0.35">
      <c r="A272" s="122" t="s">
        <v>31</v>
      </c>
      <c r="B272" s="123"/>
      <c r="C272" s="33">
        <f>C271</f>
        <v>0</v>
      </c>
      <c r="D272" s="33">
        <f>D271</f>
        <v>0</v>
      </c>
      <c r="E272" s="33" t="e">
        <f t="shared" si="319"/>
        <v>#DIV/0!</v>
      </c>
      <c r="F272" s="33">
        <f t="shared" ref="F272:G272" si="320">F271</f>
        <v>0</v>
      </c>
      <c r="G272" s="33">
        <f t="shared" si="320"/>
        <v>0</v>
      </c>
      <c r="H272" s="33"/>
      <c r="I272" s="33">
        <f t="shared" ref="I272:J272" si="321">I271</f>
        <v>0</v>
      </c>
      <c r="J272" s="33">
        <f t="shared" si="321"/>
        <v>0</v>
      </c>
      <c r="K272" s="33"/>
      <c r="L272" s="33">
        <f>SUM(L271)</f>
        <v>0</v>
      </c>
      <c r="M272" s="33">
        <f>SUM(M271)</f>
        <v>0</v>
      </c>
      <c r="N272" s="33" t="e">
        <f t="shared" si="280"/>
        <v>#DIV/0!</v>
      </c>
    </row>
    <row r="273" spans="1:14" x14ac:dyDescent="0.25">
      <c r="A273" s="74" t="s">
        <v>53</v>
      </c>
      <c r="B273" s="75"/>
      <c r="C273" s="37">
        <f>C245+C252+C257+C263+C266+C269+C272+C260+C248</f>
        <v>5306.6</v>
      </c>
      <c r="D273" s="37">
        <f>D245+D252+D257+D263+D266+D269+D272+D260+D248</f>
        <v>0</v>
      </c>
      <c r="E273" s="37">
        <f t="shared" si="319"/>
        <v>0</v>
      </c>
      <c r="F273" s="37">
        <f t="shared" ref="F273:G273" si="322">F245+F252+F257+F263+F266+F269+F272+F260+F248</f>
        <v>0</v>
      </c>
      <c r="G273" s="37">
        <f t="shared" si="322"/>
        <v>0</v>
      </c>
      <c r="H273" s="34"/>
      <c r="I273" s="37">
        <f t="shared" ref="I273:J273" si="323">I245+I252+I257+I263+I266+I269+I272+I260+I248</f>
        <v>3421.6</v>
      </c>
      <c r="J273" s="37">
        <f t="shared" si="323"/>
        <v>0</v>
      </c>
      <c r="K273" s="37">
        <f t="shared" ref="K273" si="324">J273/I273*100</f>
        <v>0</v>
      </c>
      <c r="L273" s="37">
        <f t="shared" ref="L273:M273" si="325">L245+L252+L257+L263+L266+L269+L272+L260+L248</f>
        <v>1885</v>
      </c>
      <c r="M273" s="37">
        <f t="shared" si="325"/>
        <v>0</v>
      </c>
      <c r="N273" s="37">
        <f t="shared" si="280"/>
        <v>0</v>
      </c>
    </row>
    <row r="274" spans="1:14" ht="15.75" hidden="1" customHeight="1" x14ac:dyDescent="0.35">
      <c r="A274" s="8">
        <v>14</v>
      </c>
      <c r="B274" s="62" t="s">
        <v>15</v>
      </c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4"/>
    </row>
    <row r="275" spans="1:14" ht="15.75" hidden="1" customHeight="1" x14ac:dyDescent="0.25">
      <c r="A275" s="59" t="s">
        <v>99</v>
      </c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1"/>
    </row>
    <row r="276" spans="1:14" ht="28.5" hidden="1" customHeight="1" x14ac:dyDescent="0.25">
      <c r="A276" s="57" t="s">
        <v>98</v>
      </c>
      <c r="B276" s="58"/>
      <c r="C276" s="16">
        <f>F276+I276+L276</f>
        <v>0</v>
      </c>
      <c r="D276" s="16">
        <f>G276+J276+M276</f>
        <v>0</v>
      </c>
      <c r="E276" s="16" t="e">
        <f t="shared" ref="E276:E277" si="326">D276/C276*100</f>
        <v>#DIV/0!</v>
      </c>
      <c r="F276" s="16"/>
      <c r="G276" s="16"/>
      <c r="H276" s="16"/>
      <c r="I276" s="16"/>
      <c r="J276" s="16"/>
      <c r="K276" s="16" t="e">
        <f t="shared" ref="K276:K277" si="327">J276/I276*100</f>
        <v>#DIV/0!</v>
      </c>
      <c r="L276" s="16"/>
      <c r="M276" s="16"/>
      <c r="N276" s="20"/>
    </row>
    <row r="277" spans="1:14" ht="16.149999999999999" hidden="1" customHeight="1" x14ac:dyDescent="0.25">
      <c r="A277" s="68" t="s">
        <v>31</v>
      </c>
      <c r="B277" s="73"/>
      <c r="C277" s="17">
        <f>C276</f>
        <v>0</v>
      </c>
      <c r="D277" s="17">
        <f>D276</f>
        <v>0</v>
      </c>
      <c r="E277" s="17" t="e">
        <f t="shared" si="326"/>
        <v>#DIV/0!</v>
      </c>
      <c r="F277" s="17">
        <f t="shared" ref="F277:G277" si="328">F276</f>
        <v>0</v>
      </c>
      <c r="G277" s="17">
        <f t="shared" si="328"/>
        <v>0</v>
      </c>
      <c r="H277" s="17"/>
      <c r="I277" s="17">
        <f t="shared" ref="I277:J277" si="329">I276</f>
        <v>0</v>
      </c>
      <c r="J277" s="17">
        <f t="shared" si="329"/>
        <v>0</v>
      </c>
      <c r="K277" s="17" t="e">
        <f t="shared" si="327"/>
        <v>#DIV/0!</v>
      </c>
      <c r="L277" s="17">
        <f>SUM(L276)</f>
        <v>0</v>
      </c>
      <c r="M277" s="17">
        <f>SUM(M276)</f>
        <v>0</v>
      </c>
      <c r="N277" s="20"/>
    </row>
    <row r="278" spans="1:14" ht="48.75" hidden="1" customHeight="1" x14ac:dyDescent="0.25">
      <c r="A278" s="116" t="s">
        <v>100</v>
      </c>
      <c r="B278" s="117"/>
      <c r="C278" s="117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8"/>
    </row>
    <row r="279" spans="1:14" ht="30.75" hidden="1" customHeight="1" x14ac:dyDescent="0.25">
      <c r="A279" s="57" t="s">
        <v>98</v>
      </c>
      <c r="B279" s="58"/>
      <c r="C279" s="16">
        <f>F279+I279+L279</f>
        <v>0</v>
      </c>
      <c r="D279" s="16">
        <f>G279+J279+M279</f>
        <v>0</v>
      </c>
      <c r="E279" s="16" t="e">
        <f t="shared" ref="E279:E280" si="330">D279/C279*100</f>
        <v>#DIV/0!</v>
      </c>
      <c r="F279" s="16"/>
      <c r="G279" s="16"/>
      <c r="H279" s="16"/>
      <c r="I279" s="16"/>
      <c r="J279" s="16"/>
      <c r="K279" s="16" t="e">
        <f t="shared" ref="K279:K280" si="331">J279/I279*100</f>
        <v>#DIV/0!</v>
      </c>
      <c r="L279" s="16"/>
      <c r="M279" s="16"/>
      <c r="N279" s="16"/>
    </row>
    <row r="280" spans="1:14" ht="16.149999999999999" hidden="1" customHeight="1" x14ac:dyDescent="0.25">
      <c r="A280" s="68" t="s">
        <v>31</v>
      </c>
      <c r="B280" s="73"/>
      <c r="C280" s="17">
        <f>C279</f>
        <v>0</v>
      </c>
      <c r="D280" s="17">
        <f>D279</f>
        <v>0</v>
      </c>
      <c r="E280" s="17" t="e">
        <f t="shared" si="330"/>
        <v>#DIV/0!</v>
      </c>
      <c r="F280" s="17">
        <f t="shared" ref="F280:G280" si="332">F279</f>
        <v>0</v>
      </c>
      <c r="G280" s="17">
        <f t="shared" si="332"/>
        <v>0</v>
      </c>
      <c r="H280" s="17"/>
      <c r="I280" s="17">
        <f t="shared" ref="I280:J280" si="333">I279</f>
        <v>0</v>
      </c>
      <c r="J280" s="17">
        <f t="shared" si="333"/>
        <v>0</v>
      </c>
      <c r="K280" s="17" t="e">
        <f t="shared" si="331"/>
        <v>#DIV/0!</v>
      </c>
      <c r="L280" s="17">
        <f>SUM(L279)</f>
        <v>0</v>
      </c>
      <c r="M280" s="17">
        <f>SUM(M279)</f>
        <v>0</v>
      </c>
      <c r="N280" s="17"/>
    </row>
    <row r="281" spans="1:14" ht="30.75" hidden="1" customHeight="1" x14ac:dyDescent="0.25">
      <c r="A281" s="59" t="s">
        <v>101</v>
      </c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1"/>
    </row>
    <row r="282" spans="1:14" ht="30" hidden="1" customHeight="1" x14ac:dyDescent="0.25">
      <c r="A282" s="57" t="s">
        <v>98</v>
      </c>
      <c r="B282" s="58"/>
      <c r="C282" s="16">
        <f>F282+I282+L282</f>
        <v>0</v>
      </c>
      <c r="D282" s="16">
        <f>G282+J282+M282</f>
        <v>0</v>
      </c>
      <c r="E282" s="16" t="e">
        <f t="shared" ref="E282:E283" si="334">D282/C282*100</f>
        <v>#DIV/0!</v>
      </c>
      <c r="F282" s="16"/>
      <c r="G282" s="16"/>
      <c r="H282" s="16"/>
      <c r="I282" s="16"/>
      <c r="J282" s="16"/>
      <c r="K282" s="16" t="e">
        <f t="shared" ref="K282:K283" si="335">J282/I282*100</f>
        <v>#DIV/0!</v>
      </c>
      <c r="L282" s="16"/>
      <c r="M282" s="16"/>
      <c r="N282" s="20"/>
    </row>
    <row r="283" spans="1:14" ht="16.149999999999999" hidden="1" customHeight="1" x14ac:dyDescent="0.25">
      <c r="A283" s="68" t="s">
        <v>31</v>
      </c>
      <c r="B283" s="73"/>
      <c r="C283" s="17">
        <f>C282</f>
        <v>0</v>
      </c>
      <c r="D283" s="17">
        <f>D282</f>
        <v>0</v>
      </c>
      <c r="E283" s="17" t="e">
        <f t="shared" si="334"/>
        <v>#DIV/0!</v>
      </c>
      <c r="F283" s="17">
        <f t="shared" ref="F283:G283" si="336">F282</f>
        <v>0</v>
      </c>
      <c r="G283" s="17">
        <f t="shared" si="336"/>
        <v>0</v>
      </c>
      <c r="H283" s="17"/>
      <c r="I283" s="17">
        <f t="shared" ref="I283:J283" si="337">I282</f>
        <v>0</v>
      </c>
      <c r="J283" s="17">
        <f t="shared" si="337"/>
        <v>0</v>
      </c>
      <c r="K283" s="17" t="e">
        <f t="shared" si="335"/>
        <v>#DIV/0!</v>
      </c>
      <c r="L283" s="17">
        <f>SUM(L282)</f>
        <v>0</v>
      </c>
      <c r="M283" s="17">
        <f>SUM(M282)</f>
        <v>0</v>
      </c>
      <c r="N283" s="20"/>
    </row>
    <row r="284" spans="1:14" ht="50.25" hidden="1" customHeight="1" x14ac:dyDescent="0.25">
      <c r="A284" s="116" t="s">
        <v>102</v>
      </c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8"/>
    </row>
    <row r="285" spans="1:14" ht="30" hidden="1" customHeight="1" x14ac:dyDescent="0.25">
      <c r="A285" s="57" t="s">
        <v>98</v>
      </c>
      <c r="B285" s="58"/>
      <c r="C285" s="16">
        <f>F285+I285+L285</f>
        <v>0</v>
      </c>
      <c r="D285" s="16">
        <f>G285+J285+M285</f>
        <v>0</v>
      </c>
      <c r="E285" s="16" t="e">
        <f t="shared" ref="E285:E286" si="338">D285/C285*100</f>
        <v>#DIV/0!</v>
      </c>
      <c r="F285" s="16"/>
      <c r="G285" s="16"/>
      <c r="H285" s="16"/>
      <c r="I285" s="16"/>
      <c r="J285" s="16"/>
      <c r="K285" s="16" t="e">
        <f t="shared" ref="K285:K286" si="339">J285/I285*100</f>
        <v>#DIV/0!</v>
      </c>
      <c r="L285" s="16"/>
      <c r="M285" s="16"/>
      <c r="N285" s="20"/>
    </row>
    <row r="286" spans="1:14" ht="16.149999999999999" hidden="1" customHeight="1" x14ac:dyDescent="0.25">
      <c r="A286" s="68" t="s">
        <v>31</v>
      </c>
      <c r="B286" s="73"/>
      <c r="C286" s="17">
        <f>C285</f>
        <v>0</v>
      </c>
      <c r="D286" s="17">
        <f>D285</f>
        <v>0</v>
      </c>
      <c r="E286" s="17" t="e">
        <f t="shared" si="338"/>
        <v>#DIV/0!</v>
      </c>
      <c r="F286" s="17">
        <f t="shared" ref="F286:G286" si="340">F285</f>
        <v>0</v>
      </c>
      <c r="G286" s="17">
        <f t="shared" si="340"/>
        <v>0</v>
      </c>
      <c r="H286" s="17"/>
      <c r="I286" s="17">
        <f t="shared" ref="I286:J286" si="341">I285</f>
        <v>0</v>
      </c>
      <c r="J286" s="17">
        <f t="shared" si="341"/>
        <v>0</v>
      </c>
      <c r="K286" s="17" t="e">
        <f t="shared" si="339"/>
        <v>#DIV/0!</v>
      </c>
      <c r="L286" s="17">
        <f>SUM(L285)</f>
        <v>0</v>
      </c>
      <c r="M286" s="17">
        <f>SUM(M285)</f>
        <v>0</v>
      </c>
      <c r="N286" s="17"/>
    </row>
    <row r="287" spans="1:14" ht="15.75" hidden="1" customHeight="1" x14ac:dyDescent="0.25">
      <c r="A287" s="59" t="s">
        <v>103</v>
      </c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1"/>
    </row>
    <row r="288" spans="1:14" ht="31.5" hidden="1" customHeight="1" x14ac:dyDescent="0.25">
      <c r="A288" s="57" t="s">
        <v>98</v>
      </c>
      <c r="B288" s="58"/>
      <c r="C288" s="16">
        <f>F288+I288+L288</f>
        <v>0</v>
      </c>
      <c r="D288" s="16">
        <f>G288+J288+M288</f>
        <v>0</v>
      </c>
      <c r="E288" s="16" t="e">
        <f t="shared" ref="E288:E295" si="342">D288/C288*100</f>
        <v>#DIV/0!</v>
      </c>
      <c r="F288" s="16"/>
      <c r="G288" s="16"/>
      <c r="H288" s="16"/>
      <c r="I288" s="16"/>
      <c r="J288" s="16"/>
      <c r="K288" s="16" t="e">
        <f t="shared" ref="K288:K289" si="343">J288/I288*100</f>
        <v>#DIV/0!</v>
      </c>
      <c r="L288" s="16"/>
      <c r="M288" s="16"/>
      <c r="N288" s="16" t="e">
        <f t="shared" si="280"/>
        <v>#DIV/0!</v>
      </c>
    </row>
    <row r="289" spans="1:14" ht="16.149999999999999" hidden="1" customHeight="1" x14ac:dyDescent="0.25">
      <c r="A289" s="68" t="s">
        <v>31</v>
      </c>
      <c r="B289" s="73"/>
      <c r="C289" s="17">
        <f>C288</f>
        <v>0</v>
      </c>
      <c r="D289" s="17">
        <f>D288</f>
        <v>0</v>
      </c>
      <c r="E289" s="17" t="e">
        <f t="shared" si="342"/>
        <v>#DIV/0!</v>
      </c>
      <c r="F289" s="17">
        <f t="shared" ref="F289:G289" si="344">F288</f>
        <v>0</v>
      </c>
      <c r="G289" s="17">
        <f t="shared" si="344"/>
        <v>0</v>
      </c>
      <c r="H289" s="17"/>
      <c r="I289" s="17">
        <f t="shared" ref="I289:J289" si="345">I288</f>
        <v>0</v>
      </c>
      <c r="J289" s="17">
        <f t="shared" si="345"/>
        <v>0</v>
      </c>
      <c r="K289" s="17" t="e">
        <f t="shared" si="343"/>
        <v>#DIV/0!</v>
      </c>
      <c r="L289" s="17">
        <f>SUM(L288)</f>
        <v>0</v>
      </c>
      <c r="M289" s="17">
        <f>SUM(M288)</f>
        <v>0</v>
      </c>
      <c r="N289" s="17" t="e">
        <f t="shared" si="280"/>
        <v>#DIV/0!</v>
      </c>
    </row>
    <row r="290" spans="1:14" ht="46.5" hidden="1" customHeight="1" x14ac:dyDescent="0.25">
      <c r="A290" s="119" t="s">
        <v>112</v>
      </c>
      <c r="B290" s="120"/>
      <c r="C290" s="120"/>
      <c r="D290" s="120"/>
      <c r="E290" s="120"/>
      <c r="F290" s="120"/>
      <c r="G290" s="120"/>
      <c r="H290" s="120"/>
      <c r="I290" s="120"/>
      <c r="J290" s="120"/>
      <c r="K290" s="120"/>
      <c r="L290" s="120"/>
      <c r="M290" s="120"/>
      <c r="N290" s="121"/>
    </row>
    <row r="291" spans="1:14" ht="15.75" hidden="1" customHeight="1" x14ac:dyDescent="0.25">
      <c r="A291" s="57" t="s">
        <v>98</v>
      </c>
      <c r="B291" s="58"/>
      <c r="C291" s="16">
        <f>F291+I291+L291</f>
        <v>0</v>
      </c>
      <c r="D291" s="16">
        <f>G291+J291+M291</f>
        <v>0</v>
      </c>
      <c r="E291" s="16" t="e">
        <f t="shared" si="342"/>
        <v>#DIV/0!</v>
      </c>
      <c r="F291" s="17"/>
      <c r="G291" s="17"/>
      <c r="H291" s="16"/>
      <c r="I291" s="16"/>
      <c r="J291" s="16"/>
      <c r="K291" s="16"/>
      <c r="L291" s="16"/>
      <c r="M291" s="16"/>
      <c r="N291" s="16" t="e">
        <f t="shared" si="280"/>
        <v>#DIV/0!</v>
      </c>
    </row>
    <row r="292" spans="1:14" ht="15.75" hidden="1" customHeight="1" x14ac:dyDescent="0.25">
      <c r="A292" s="68" t="s">
        <v>31</v>
      </c>
      <c r="B292" s="73"/>
      <c r="C292" s="17">
        <f>C291</f>
        <v>0</v>
      </c>
      <c r="D292" s="17">
        <f>D291</f>
        <v>0</v>
      </c>
      <c r="E292" s="16" t="e">
        <f t="shared" si="342"/>
        <v>#DIV/0!</v>
      </c>
      <c r="F292" s="17">
        <f t="shared" ref="F292:G292" si="346">F291</f>
        <v>0</v>
      </c>
      <c r="G292" s="17">
        <f t="shared" si="346"/>
        <v>0</v>
      </c>
      <c r="H292" s="17"/>
      <c r="I292" s="17">
        <f t="shared" ref="I292:J292" si="347">I291</f>
        <v>0</v>
      </c>
      <c r="J292" s="17">
        <f t="shared" si="347"/>
        <v>0</v>
      </c>
      <c r="K292" s="16"/>
      <c r="L292" s="17">
        <f>SUM(L291)</f>
        <v>0</v>
      </c>
      <c r="M292" s="17">
        <f>SUM(M291)</f>
        <v>0</v>
      </c>
      <c r="N292" s="16" t="e">
        <f t="shared" si="280"/>
        <v>#DIV/0!</v>
      </c>
    </row>
    <row r="293" spans="1:14" ht="51" hidden="1" customHeight="1" x14ac:dyDescent="0.25">
      <c r="A293" s="59" t="s">
        <v>116</v>
      </c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1"/>
    </row>
    <row r="294" spans="1:14" ht="33.75" hidden="1" customHeight="1" x14ac:dyDescent="0.25">
      <c r="A294" s="57" t="s">
        <v>37</v>
      </c>
      <c r="B294" s="58"/>
      <c r="C294" s="16">
        <f>F294+I294+L294</f>
        <v>0</v>
      </c>
      <c r="D294" s="16">
        <f>G294+J294+M294</f>
        <v>0</v>
      </c>
      <c r="E294" s="16" t="e">
        <f t="shared" si="342"/>
        <v>#DIV/0!</v>
      </c>
      <c r="F294" s="17"/>
      <c r="G294" s="17"/>
      <c r="H294" s="17"/>
      <c r="I294" s="17"/>
      <c r="J294" s="17"/>
      <c r="K294" s="16"/>
      <c r="L294" s="16"/>
      <c r="M294" s="16"/>
      <c r="N294" s="16" t="e">
        <f t="shared" si="280"/>
        <v>#DIV/0!</v>
      </c>
    </row>
    <row r="295" spans="1:14" ht="15.75" hidden="1" customHeight="1" x14ac:dyDescent="0.25">
      <c r="A295" s="68" t="s">
        <v>31</v>
      </c>
      <c r="B295" s="73"/>
      <c r="C295" s="17">
        <f>C294</f>
        <v>0</v>
      </c>
      <c r="D295" s="17">
        <f>D294</f>
        <v>0</v>
      </c>
      <c r="E295" s="16" t="e">
        <f t="shared" si="342"/>
        <v>#DIV/0!</v>
      </c>
      <c r="F295" s="17">
        <f t="shared" ref="F295:G295" si="348">F294</f>
        <v>0</v>
      </c>
      <c r="G295" s="17">
        <f t="shared" si="348"/>
        <v>0</v>
      </c>
      <c r="H295" s="17"/>
      <c r="I295" s="17">
        <f t="shared" ref="I295:J295" si="349">I294</f>
        <v>0</v>
      </c>
      <c r="J295" s="17">
        <f t="shared" si="349"/>
        <v>0</v>
      </c>
      <c r="K295" s="16"/>
      <c r="L295" s="17">
        <f t="shared" ref="L295:M295" si="350">L294</f>
        <v>0</v>
      </c>
      <c r="M295" s="17">
        <f t="shared" si="350"/>
        <v>0</v>
      </c>
      <c r="N295" s="16" t="e">
        <f t="shared" si="280"/>
        <v>#DIV/0!</v>
      </c>
    </row>
    <row r="296" spans="1:14" ht="15.75" hidden="1" customHeight="1" x14ac:dyDescent="0.25">
      <c r="A296" s="59" t="s">
        <v>104</v>
      </c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1"/>
    </row>
    <row r="297" spans="1:14" ht="15.75" hidden="1" customHeight="1" x14ac:dyDescent="0.25">
      <c r="A297" s="72" t="s">
        <v>39</v>
      </c>
      <c r="B297" s="67"/>
      <c r="C297" s="34">
        <f>F297+I297+L297</f>
        <v>0</v>
      </c>
      <c r="D297" s="34">
        <f>G297+J297+M297</f>
        <v>0</v>
      </c>
      <c r="E297" s="34" t="e">
        <f t="shared" ref="E297:E300" si="351">D297/C297*100</f>
        <v>#DIV/0!</v>
      </c>
      <c r="F297" s="16"/>
      <c r="G297" s="16"/>
      <c r="H297" s="34" t="e">
        <f t="shared" ref="H297:H300" si="352">G297/F297*100</f>
        <v>#DIV/0!</v>
      </c>
      <c r="I297" s="16"/>
      <c r="J297" s="16"/>
      <c r="K297" s="34" t="e">
        <f t="shared" ref="K297:K298" si="353">J297/I297*100</f>
        <v>#DIV/0!</v>
      </c>
      <c r="L297" s="16"/>
      <c r="M297" s="16"/>
      <c r="N297" s="34" t="e">
        <f t="shared" ref="N297:N299" si="354">M297/L297*100</f>
        <v>#DIV/0!</v>
      </c>
    </row>
    <row r="298" spans="1:14" ht="15.75" hidden="1" customHeight="1" x14ac:dyDescent="0.25">
      <c r="A298" s="68" t="s">
        <v>31</v>
      </c>
      <c r="B298" s="73"/>
      <c r="C298" s="35">
        <f>C297</f>
        <v>0</v>
      </c>
      <c r="D298" s="35">
        <f>D297</f>
        <v>0</v>
      </c>
      <c r="E298" s="35" t="e">
        <f t="shared" si="351"/>
        <v>#DIV/0!</v>
      </c>
      <c r="F298" s="35">
        <f t="shared" ref="F298:G298" si="355">F297</f>
        <v>0</v>
      </c>
      <c r="G298" s="35">
        <f t="shared" si="355"/>
        <v>0</v>
      </c>
      <c r="H298" s="34" t="e">
        <f t="shared" si="352"/>
        <v>#DIV/0!</v>
      </c>
      <c r="I298" s="35">
        <f t="shared" ref="I298:J298" si="356">I297</f>
        <v>0</v>
      </c>
      <c r="J298" s="35">
        <f t="shared" si="356"/>
        <v>0</v>
      </c>
      <c r="K298" s="35" t="e">
        <f t="shared" si="353"/>
        <v>#DIV/0!</v>
      </c>
      <c r="L298" s="35">
        <f>SUM(L297)</f>
        <v>0</v>
      </c>
      <c r="M298" s="35">
        <f>SUM(M297)</f>
        <v>0</v>
      </c>
      <c r="N298" s="34" t="e">
        <f t="shared" si="354"/>
        <v>#DIV/0!</v>
      </c>
    </row>
    <row r="299" spans="1:14" ht="15.75" hidden="1" customHeight="1" x14ac:dyDescent="0.25">
      <c r="A299" s="68" t="s">
        <v>53</v>
      </c>
      <c r="B299" s="73"/>
      <c r="C299" s="37">
        <f>C277+C280+C283+C286+C298+C289+C292+C295</f>
        <v>0</v>
      </c>
      <c r="D299" s="37">
        <f>D277+D280+D283+D286+D298+D289+D292+D295</f>
        <v>0</v>
      </c>
      <c r="E299" s="37" t="e">
        <f t="shared" si="351"/>
        <v>#DIV/0!</v>
      </c>
      <c r="F299" s="37">
        <f t="shared" ref="F299:G299" si="357">F277+F280+F283+F286+F298+F289+F292+F295</f>
        <v>0</v>
      </c>
      <c r="G299" s="37">
        <f t="shared" si="357"/>
        <v>0</v>
      </c>
      <c r="H299" s="34" t="e">
        <f t="shared" si="352"/>
        <v>#DIV/0!</v>
      </c>
      <c r="I299" s="37">
        <f t="shared" ref="I299:J299" si="358">I277+I280+I283+I286+I298+I289+I292+I295</f>
        <v>0</v>
      </c>
      <c r="J299" s="37">
        <f t="shared" si="358"/>
        <v>0</v>
      </c>
      <c r="K299" s="37" t="e">
        <f t="shared" ref="K299:K300" si="359">J299/I299*100</f>
        <v>#DIV/0!</v>
      </c>
      <c r="L299" s="37">
        <f t="shared" ref="L299:M299" si="360">L277+L280+L283+L286+L298+L289+L292+L295</f>
        <v>0</v>
      </c>
      <c r="M299" s="37">
        <f t="shared" si="360"/>
        <v>0</v>
      </c>
      <c r="N299" s="34" t="e">
        <f t="shared" si="354"/>
        <v>#DIV/0!</v>
      </c>
    </row>
    <row r="300" spans="1:14" ht="38.25" customHeight="1" x14ac:dyDescent="0.3">
      <c r="A300" s="114" t="s">
        <v>105</v>
      </c>
      <c r="B300" s="115"/>
      <c r="C300" s="52">
        <f>C32+C57+C91+C106+C119+C153+C173+C192+C204+C216+C224+C241+C273+C299</f>
        <v>1888163.6</v>
      </c>
      <c r="D300" s="52">
        <f>D32+D57+D91+D106+D119+D153+D173+D192+D204+D216+D224+D241+D273+D299</f>
        <v>183712.00000000003</v>
      </c>
      <c r="E300" s="52">
        <f t="shared" si="351"/>
        <v>9.7296653743351484</v>
      </c>
      <c r="F300" s="52">
        <f>F32+F57+F91+F106+F119+F153+F173+F192+F204+F216+F224+F241+F273+F299</f>
        <v>108569.09999999999</v>
      </c>
      <c r="G300" s="52">
        <f>G32+G57+G91+G106+G119+G153+G173+G192+G204+G216+G224+G241+G273+G299</f>
        <v>11102.8</v>
      </c>
      <c r="H300" s="34">
        <f t="shared" si="352"/>
        <v>10.22648248903233</v>
      </c>
      <c r="I300" s="52">
        <f>I32+I57+I91+I106+I119+I153+I173+I192+I204+I216+I224+I241+I273+I299</f>
        <v>1086539.4999999998</v>
      </c>
      <c r="J300" s="52">
        <f>J32+J57+J91+J106+J119+J153+J173+J192+J204+J216+J224+J241+J273+J299</f>
        <v>113263.9</v>
      </c>
      <c r="K300" s="52">
        <f t="shared" si="359"/>
        <v>10.42427817856599</v>
      </c>
      <c r="L300" s="52">
        <f>L32+L57+L91+L106+L119+L153+L173+L192+L204+L216+L224+L241+L273+L299</f>
        <v>693055</v>
      </c>
      <c r="M300" s="52">
        <f>M32+M57+M91+M106+M119+M153+M173+M192+M204+M216+M224+M241+M273+M299</f>
        <v>59345.299999999988</v>
      </c>
      <c r="N300" s="37">
        <f t="shared" si="280"/>
        <v>8.5628557618082244</v>
      </c>
    </row>
    <row r="301" spans="1:14" ht="15.6" hidden="1" x14ac:dyDescent="0.3">
      <c r="A301" s="5"/>
      <c r="B301" s="5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</row>
    <row r="302" spans="1:14" ht="49.5" hidden="1" customHeight="1" x14ac:dyDescent="0.3">
      <c r="A302" s="5"/>
      <c r="B302" s="12" t="s">
        <v>130</v>
      </c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</row>
    <row r="303" spans="1:14" ht="15.6" hidden="1" x14ac:dyDescent="0.3">
      <c r="A303" s="5"/>
      <c r="B303" s="5" t="s">
        <v>122</v>
      </c>
      <c r="C303" s="30" t="e">
        <f>C297+C222+C219+C198+C195+C183+#REF!+C151+C148+C143+C137+C129+C126+C116+C113+C109+C97+C94+C83+C77+C71+C68+C64+C60+C46+C42+C39</f>
        <v>#REF!</v>
      </c>
      <c r="D303" s="30" t="e">
        <f>D297+D222+D219+D198+D195+D183+#REF!+D151+D148+D143+D137+D129+D126+D116+D113+D109+D97+D94+D83+D77+D71+D68+D64+D60+D46+D42+D39</f>
        <v>#REF!</v>
      </c>
      <c r="E303" s="30" t="e">
        <f>D303/C303*100</f>
        <v>#REF!</v>
      </c>
      <c r="F303" s="30" t="e">
        <f>F297+F222+F219+F198+F195+F183+#REF!+F151+F148+F143+F137+F129+F126+F116+F113+F109+F97+F94+F83+F77+F71+F68+F64+F60+F46+F42+F39</f>
        <v>#REF!</v>
      </c>
      <c r="G303" s="30" t="e">
        <f>G297+G222+G219+G198+G195+G183+#REF!+G151+G148+G143+G137+G129+G126+G116+G113+G109+G97+G94+G83+G77+G71+G68+G64+G60+G46+G42+G39</f>
        <v>#REF!</v>
      </c>
      <c r="H303" s="30" t="e">
        <f>G303/F303*100</f>
        <v>#REF!</v>
      </c>
      <c r="I303" s="30" t="e">
        <f>I297+I222+I219+I198+I195+I183+#REF!+I151+I148+I143+I137+I129+I126+I116+I113+I109+I97+I94+I83+I77+I71+I68+I64+I60+I46+I42+I39</f>
        <v>#REF!</v>
      </c>
      <c r="J303" s="30" t="e">
        <f>J297+J222+J219+J198+J195+J183+#REF!+J151+J148+J143+J137+J129+J126+J116+J113+J109+J97+J94+J83+J77+J71+J68+J64+J60+J46+J42+J39</f>
        <v>#REF!</v>
      </c>
      <c r="K303" s="30" t="e">
        <f>J303/I303*100</f>
        <v>#REF!</v>
      </c>
      <c r="L303" s="30" t="e">
        <f>L297+L222+L219+L198+L195+L183+#REF!+L151+L148+L143+L137+L129+L126+L116+L113+L109+L97+L94+L83+L77+L71+L68+L64+L60+L46+L42+L39</f>
        <v>#REF!</v>
      </c>
      <c r="M303" s="30" t="e">
        <f>M297+M222+M219+M198+M195+M183+#REF!+M151+M148+M143+M137+M129+M126+M116+M113+M109+M97+M94+M83+M77+M71+M68+M64+M60+M46+M42+M39</f>
        <v>#REF!</v>
      </c>
      <c r="N303" s="30" t="e">
        <f>M303/L303*100</f>
        <v>#REF!</v>
      </c>
    </row>
    <row r="304" spans="1:14" ht="15.6" hidden="1" x14ac:dyDescent="0.3">
      <c r="A304" s="5"/>
      <c r="B304" s="5" t="s">
        <v>124</v>
      </c>
      <c r="C304" s="30">
        <f>C227+C230+C236+C239+C199</f>
        <v>13396.800000000001</v>
      </c>
      <c r="D304" s="30">
        <f>D227+D230+D236+D239+D199</f>
        <v>601.5</v>
      </c>
      <c r="E304" s="30">
        <f t="shared" ref="E304:E310" si="361">D304/C304*100</f>
        <v>4.4898781798638483</v>
      </c>
      <c r="F304" s="30">
        <f>F227+F230+F236+F239+F199</f>
        <v>0</v>
      </c>
      <c r="G304" s="30">
        <f>G227+G230+G236+G239+G199</f>
        <v>0</v>
      </c>
      <c r="H304" s="30"/>
      <c r="I304" s="30">
        <f>I227+I230+I236+I239+I199</f>
        <v>7818.5</v>
      </c>
      <c r="J304" s="30">
        <f>J227+J230+J236+J239+J199</f>
        <v>57.9</v>
      </c>
      <c r="K304" s="30">
        <f t="shared" ref="K304:K310" si="362">J304/I304*100</f>
        <v>0.7405512566349044</v>
      </c>
      <c r="L304" s="30">
        <f>L227+L230+L236+L239+L199</f>
        <v>5578.3</v>
      </c>
      <c r="M304" s="30">
        <f>M227+M230+M236+M239+M199</f>
        <v>543.6</v>
      </c>
      <c r="N304" s="30">
        <f t="shared" ref="N304:N310" si="363">M304/L304*100</f>
        <v>9.7449043615438402</v>
      </c>
    </row>
    <row r="305" spans="1:14" ht="15.6" hidden="1" x14ac:dyDescent="0.3">
      <c r="A305" s="5"/>
      <c r="B305" s="5" t="s">
        <v>125</v>
      </c>
      <c r="C305" s="30">
        <f>C36+C55+C74</f>
        <v>70407.8</v>
      </c>
      <c r="D305" s="30">
        <f>D36+D55+D74</f>
        <v>60.4</v>
      </c>
      <c r="E305" s="30">
        <f t="shared" si="361"/>
        <v>8.5785949852147061E-2</v>
      </c>
      <c r="F305" s="30">
        <f>F36+F55+F74</f>
        <v>12899.4</v>
      </c>
      <c r="G305" s="30">
        <f>G36+G55+G74</f>
        <v>0</v>
      </c>
      <c r="H305" s="30">
        <f t="shared" ref="H305:H310" si="364">G305/F305*100</f>
        <v>0</v>
      </c>
      <c r="I305" s="30">
        <f>I36+I55+I74</f>
        <v>55772.4</v>
      </c>
      <c r="J305" s="30">
        <f>J36+J55+J74</f>
        <v>60.4</v>
      </c>
      <c r="K305" s="30">
        <f t="shared" si="362"/>
        <v>0.10829729400205119</v>
      </c>
      <c r="L305" s="30">
        <f>L36+L55+L74</f>
        <v>1736</v>
      </c>
      <c r="M305" s="30">
        <f>M36+M55+M74</f>
        <v>0</v>
      </c>
      <c r="N305" s="30">
        <f t="shared" si="363"/>
        <v>0</v>
      </c>
    </row>
    <row r="306" spans="1:14" ht="15.6" hidden="1" x14ac:dyDescent="0.3">
      <c r="A306" s="5"/>
      <c r="B306" s="5" t="s">
        <v>126</v>
      </c>
      <c r="C306" s="30">
        <f>C8+C11+C12+C15+C18+C21+C27+C43+C50+C65+C98+C122+C138+C207+C244+C247+C250+C254+C259+C262+C61</f>
        <v>1521431.6</v>
      </c>
      <c r="D306" s="30">
        <f>D8+D11+D12+D15+D18+D21+D27+D43+D50+D65+D98+D122+D138+D207+D244+D247+D250+D254+D259+D262+D61</f>
        <v>158045.70000000001</v>
      </c>
      <c r="E306" s="30">
        <f t="shared" si="361"/>
        <v>10.387959603310462</v>
      </c>
      <c r="F306" s="30">
        <f>F8+F11+F12+F15+F18+F21+F27+F43+F50+F65+F98+F122+F138+F207+F244+F247+F250+F254+F259+F262+F61</f>
        <v>95493.8</v>
      </c>
      <c r="G306" s="30">
        <f>G8+G11+G12+G15+G18+G21+G27+G43+G50+G65+G98+G122+G138+G207+G244+G247+G250+G254+G259+G262+G61</f>
        <v>11102.8</v>
      </c>
      <c r="H306" s="30">
        <f t="shared" si="364"/>
        <v>11.626723410315643</v>
      </c>
      <c r="I306" s="30">
        <f>I8+I11+I12+I15+I18+I21+I27+I43+I50+I65+I98+I122+I138+I207+I244+I247+I250+I254+I259+I262+I61</f>
        <v>1004864.2999999999</v>
      </c>
      <c r="J306" s="30">
        <f>J8+J11+J12+J15+J18+J21+J27+J43+J50+J65+J98+J122+J138+J207+J244+J247+J250+J254+J259+J262+J61</f>
        <v>111968.2</v>
      </c>
      <c r="K306" s="30">
        <f t="shared" si="362"/>
        <v>11.142618958599684</v>
      </c>
      <c r="L306" s="30">
        <f>L8+L11+L12+L15+L18+L21+L27+L43+L50+L65+L98+L122+L138+L207+L244+L247+L250+L254+L259+L262+L61</f>
        <v>421073.5</v>
      </c>
      <c r="M306" s="30">
        <f>M8+M11+M12+M15+M18+M21+M27+M43+M50+M65+M98+M122+M138+M207+M244+M247+M250+M254+M259+M262+M61</f>
        <v>34974.700000000004</v>
      </c>
      <c r="N306" s="30">
        <f t="shared" si="363"/>
        <v>8.3060795799308202</v>
      </c>
    </row>
    <row r="307" spans="1:14" ht="15.6" hidden="1" x14ac:dyDescent="0.3">
      <c r="A307" s="5"/>
      <c r="B307" s="5" t="s">
        <v>127</v>
      </c>
      <c r="C307" s="30">
        <f>C51+C123+C139+C156+C159+C162+C165+C168+C171+C255</f>
        <v>96978.9</v>
      </c>
      <c r="D307" s="30">
        <f>D51+D123+D139+D156+D159+D162+D165+D168+D171+D255</f>
        <v>8682.7999999999993</v>
      </c>
      <c r="E307" s="30">
        <f t="shared" si="361"/>
        <v>8.9532877770319104</v>
      </c>
      <c r="F307" s="30">
        <f>F51+F123+F139+F156+F159+F162+F165+F168+F171+F255</f>
        <v>0</v>
      </c>
      <c r="G307" s="30">
        <f>G51+G123+G139+G156+G159+G162+G165+G168+G171+G255</f>
        <v>0</v>
      </c>
      <c r="H307" s="30" t="e">
        <f t="shared" si="364"/>
        <v>#DIV/0!</v>
      </c>
      <c r="I307" s="30">
        <f>I51+I123+I139+I156+I159+I162+I165+I168+I171+I255</f>
        <v>174.5</v>
      </c>
      <c r="J307" s="30">
        <f>J51+J123+J139+J156+J159+J162+J165+J168+J171+J255</f>
        <v>0</v>
      </c>
      <c r="K307" s="30">
        <f t="shared" si="362"/>
        <v>0</v>
      </c>
      <c r="L307" s="30">
        <f>L51+L123+L139+L156+L159+L162+L165+L168+L171+L255</f>
        <v>96804.4</v>
      </c>
      <c r="M307" s="30">
        <f>M51+M123+M139+M156+M159+M162+M165+M168+M171+M255</f>
        <v>8682.7999999999993</v>
      </c>
      <c r="N307" s="30">
        <f t="shared" si="363"/>
        <v>8.9694270095160959</v>
      </c>
    </row>
    <row r="308" spans="1:14" ht="15.6" hidden="1" x14ac:dyDescent="0.3">
      <c r="A308" s="5"/>
      <c r="B308" s="5" t="s">
        <v>128</v>
      </c>
      <c r="C308" s="30" t="e">
        <f>C140+C176+C184+C187+C190+#REF!+C256</f>
        <v>#REF!</v>
      </c>
      <c r="D308" s="30" t="e">
        <f>D140+D176+D184+D187+D190+#REF!+D256</f>
        <v>#REF!</v>
      </c>
      <c r="E308" s="30" t="e">
        <f t="shared" si="361"/>
        <v>#REF!</v>
      </c>
      <c r="F308" s="30" t="e">
        <f>F140+F176+F184+F187+F190+#REF!+F256</f>
        <v>#REF!</v>
      </c>
      <c r="G308" s="30" t="e">
        <f>G140+G176+G184+G187+G190+#REF!+G256</f>
        <v>#REF!</v>
      </c>
      <c r="H308" s="30"/>
      <c r="I308" s="30" t="e">
        <f>I140+I176+I184+I187+I190+#REF!+I256</f>
        <v>#REF!</v>
      </c>
      <c r="J308" s="30" t="e">
        <f>J140+J176+J184+J187+J190+#REF!+J256</f>
        <v>#REF!</v>
      </c>
      <c r="K308" s="30" t="e">
        <f t="shared" si="362"/>
        <v>#REF!</v>
      </c>
      <c r="L308" s="30" t="e">
        <f>L140+L176+L184+L187+L190+#REF!+L256</f>
        <v>#REF!</v>
      </c>
      <c r="M308" s="30" t="e">
        <f>M140+M176+M184+M187+M190+#REF!+M256</f>
        <v>#REF!</v>
      </c>
      <c r="N308" s="30" t="e">
        <f t="shared" si="363"/>
        <v>#REF!</v>
      </c>
    </row>
    <row r="309" spans="1:14" hidden="1" x14ac:dyDescent="0.25">
      <c r="A309" s="5"/>
      <c r="B309" s="5" t="s">
        <v>129</v>
      </c>
      <c r="C309" s="30">
        <f>C265+C251+C214+C211+C208+C125</f>
        <v>7161.7999999999993</v>
      </c>
      <c r="D309" s="30">
        <f>D265+D251+D214+D211+D208+D125</f>
        <v>696.5</v>
      </c>
      <c r="E309" s="30">
        <f t="shared" si="361"/>
        <v>9.7252087464045367</v>
      </c>
      <c r="F309" s="30">
        <f>F265+F251+F214+F211+F208+F125</f>
        <v>0</v>
      </c>
      <c r="G309" s="30">
        <f>G265+G251+G214+G211+G208+G125</f>
        <v>0</v>
      </c>
      <c r="H309" s="30"/>
      <c r="I309" s="30">
        <f>I265+I251+I214+I211+I208+I125</f>
        <v>0</v>
      </c>
      <c r="J309" s="30">
        <f>J265+J251+J214+J211+J208+J125</f>
        <v>0</v>
      </c>
      <c r="K309" s="30"/>
      <c r="L309" s="30">
        <f>L265+L251+L214+L211+L208+L125</f>
        <v>7161.7999999999993</v>
      </c>
      <c r="M309" s="30">
        <f>M265+M251+M214+M211+M208+M125</f>
        <v>696.5</v>
      </c>
      <c r="N309" s="30">
        <f t="shared" si="363"/>
        <v>9.7252087464045367</v>
      </c>
    </row>
    <row r="310" spans="1:14" hidden="1" x14ac:dyDescent="0.25">
      <c r="A310" s="5"/>
      <c r="B310" s="5" t="s">
        <v>123</v>
      </c>
      <c r="C310" s="30" t="e">
        <f>C303+C304+C305+C306+C307+C308+C309</f>
        <v>#REF!</v>
      </c>
      <c r="D310" s="30" t="e">
        <f>D303+D304+D305+D306+D307+D308+D309</f>
        <v>#REF!</v>
      </c>
      <c r="E310" s="30" t="e">
        <f t="shared" si="361"/>
        <v>#REF!</v>
      </c>
      <c r="F310" s="30" t="e">
        <f t="shared" ref="F310:G310" si="365">F303+F304+F305+F306+F307+F308+F309</f>
        <v>#REF!</v>
      </c>
      <c r="G310" s="30" t="e">
        <f t="shared" si="365"/>
        <v>#REF!</v>
      </c>
      <c r="H310" s="30" t="e">
        <f t="shared" si="364"/>
        <v>#REF!</v>
      </c>
      <c r="I310" s="30" t="e">
        <f t="shared" ref="I310:J310" si="366">I303+I304+I305+I306+I307+I308+I309</f>
        <v>#REF!</v>
      </c>
      <c r="J310" s="30" t="e">
        <f t="shared" si="366"/>
        <v>#REF!</v>
      </c>
      <c r="K310" s="30" t="e">
        <f t="shared" si="362"/>
        <v>#REF!</v>
      </c>
      <c r="L310" s="30" t="e">
        <f t="shared" ref="L310:M310" si="367">L303+L304+L305+L306+L307+L308+L309</f>
        <v>#REF!</v>
      </c>
      <c r="M310" s="30" t="e">
        <f t="shared" si="367"/>
        <v>#REF!</v>
      </c>
      <c r="N310" s="30" t="e">
        <f t="shared" si="363"/>
        <v>#REF!</v>
      </c>
    </row>
    <row r="311" spans="1:14" hidden="1" x14ac:dyDescent="0.25">
      <c r="A311" s="5"/>
      <c r="B311" s="5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</row>
    <row r="312" spans="1:14" hidden="1" x14ac:dyDescent="0.25">
      <c r="A312" s="5"/>
      <c r="B312" s="5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</row>
    <row r="313" spans="1:14" x14ac:dyDescent="0.25">
      <c r="A313" s="5"/>
      <c r="B313" s="5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</row>
    <row r="314" spans="1:14" x14ac:dyDescent="0.25">
      <c r="A314" s="5"/>
      <c r="B314" s="5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</row>
    <row r="315" spans="1:14" x14ac:dyDescent="0.25">
      <c r="A315" s="5"/>
      <c r="B315" s="5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</row>
    <row r="316" spans="1:14" x14ac:dyDescent="0.25">
      <c r="A316" s="5"/>
      <c r="B316" s="5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</row>
    <row r="317" spans="1:14" x14ac:dyDescent="0.25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x14ac:dyDescent="0.25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x14ac:dyDescent="0.25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x14ac:dyDescent="0.25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x14ac:dyDescent="0.25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x14ac:dyDescent="0.25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x14ac:dyDescent="0.25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x14ac:dyDescent="0.25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x14ac:dyDescent="0.25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x14ac:dyDescent="0.25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x14ac:dyDescent="0.25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x14ac:dyDescent="0.25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x14ac:dyDescent="0.25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x14ac:dyDescent="0.25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x14ac:dyDescent="0.25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</sheetData>
  <mergeCells count="305"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A27:B27"/>
    <mergeCell ref="A28:B28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144:B144"/>
    <mergeCell ref="A68:B68"/>
    <mergeCell ref="A69:B69"/>
    <mergeCell ref="A94:B94"/>
    <mergeCell ref="A97:B97"/>
    <mergeCell ref="A98:B98"/>
    <mergeCell ref="A78:B78"/>
    <mergeCell ref="A91:B91"/>
    <mergeCell ref="A96:N96"/>
    <mergeCell ref="A102:N102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60:B160"/>
    <mergeCell ref="A145:B145"/>
    <mergeCell ref="A146:B146"/>
    <mergeCell ref="A148:B148"/>
    <mergeCell ref="A149:B149"/>
    <mergeCell ref="A151:B151"/>
    <mergeCell ref="A152:B152"/>
    <mergeCell ref="B154:N154"/>
    <mergeCell ref="A155:N155"/>
    <mergeCell ref="A158:N158"/>
    <mergeCell ref="A281:N281"/>
    <mergeCell ref="A280:B280"/>
    <mergeCell ref="A279:B279"/>
    <mergeCell ref="A278:N278"/>
    <mergeCell ref="A277:B277"/>
    <mergeCell ref="A189:N189"/>
    <mergeCell ref="B193:N193"/>
    <mergeCell ref="A191:B191"/>
    <mergeCell ref="A192:B192"/>
    <mergeCell ref="A270:N270"/>
    <mergeCell ref="A261:N261"/>
    <mergeCell ref="A263:B263"/>
    <mergeCell ref="A265:B265"/>
    <mergeCell ref="A266:B266"/>
    <mergeCell ref="A268:B268"/>
    <mergeCell ref="A269:B269"/>
    <mergeCell ref="A272:B272"/>
    <mergeCell ref="A230:B230"/>
    <mergeCell ref="A231:B231"/>
    <mergeCell ref="A233:B233"/>
    <mergeCell ref="A234:B234"/>
    <mergeCell ref="A229:N229"/>
    <mergeCell ref="A232:N232"/>
    <mergeCell ref="A235:N235"/>
    <mergeCell ref="A299:B299"/>
    <mergeCell ref="A300:B300"/>
    <mergeCell ref="A282:B282"/>
    <mergeCell ref="A283:B283"/>
    <mergeCell ref="A285:B285"/>
    <mergeCell ref="A286:B286"/>
    <mergeCell ref="A288:B288"/>
    <mergeCell ref="A289:B289"/>
    <mergeCell ref="A296:N296"/>
    <mergeCell ref="A293:N293"/>
    <mergeCell ref="A294:B294"/>
    <mergeCell ref="A295:B295"/>
    <mergeCell ref="A284:N284"/>
    <mergeCell ref="A287:N287"/>
    <mergeCell ref="A290:N290"/>
    <mergeCell ref="A291:B291"/>
    <mergeCell ref="A292:B292"/>
    <mergeCell ref="A298:B298"/>
    <mergeCell ref="A297:B297"/>
    <mergeCell ref="A253:N253"/>
    <mergeCell ref="B242:N242"/>
    <mergeCell ref="A258:N258"/>
    <mergeCell ref="A255:B255"/>
    <mergeCell ref="A256:B256"/>
    <mergeCell ref="A257:B257"/>
    <mergeCell ref="A262:B262"/>
    <mergeCell ref="A15:B15"/>
    <mergeCell ref="A24:B24"/>
    <mergeCell ref="A25:B25"/>
    <mergeCell ref="A227:B227"/>
    <mergeCell ref="A228:B228"/>
    <mergeCell ref="A136:N136"/>
    <mergeCell ref="A142:N142"/>
    <mergeCell ref="A147:N147"/>
    <mergeCell ref="A150:N150"/>
    <mergeCell ref="A161:N161"/>
    <mergeCell ref="A164:N164"/>
    <mergeCell ref="A167:N167"/>
    <mergeCell ref="A170:N170"/>
    <mergeCell ref="B174:N174"/>
    <mergeCell ref="A175:N175"/>
    <mergeCell ref="A178:N178"/>
    <mergeCell ref="A159:B159"/>
    <mergeCell ref="A186:N186"/>
    <mergeCell ref="A171:B171"/>
    <mergeCell ref="A172:B172"/>
    <mergeCell ref="A173:B173"/>
    <mergeCell ref="A176:B176"/>
    <mergeCell ref="A177:B177"/>
    <mergeCell ref="A179:B179"/>
    <mergeCell ref="A238:N238"/>
    <mergeCell ref="A249:N249"/>
    <mergeCell ref="A271:B271"/>
    <mergeCell ref="A264:N264"/>
    <mergeCell ref="A267:N267"/>
    <mergeCell ref="A273:B273"/>
    <mergeCell ref="A260:B260"/>
    <mergeCell ref="A1:N1"/>
    <mergeCell ref="A245:B245"/>
    <mergeCell ref="A250:B250"/>
    <mergeCell ref="A251:B251"/>
    <mergeCell ref="A252:B252"/>
    <mergeCell ref="A237:B237"/>
    <mergeCell ref="A239:B239"/>
    <mergeCell ref="A240:B240"/>
    <mergeCell ref="A241:B241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8:B18"/>
    <mergeCell ref="A21:B21"/>
    <mergeCell ref="A16:B16"/>
    <mergeCell ref="A19:B19"/>
    <mergeCell ref="A22:B22"/>
    <mergeCell ref="A195:B195"/>
    <mergeCell ref="A196:B196"/>
    <mergeCell ref="A208:B208"/>
    <mergeCell ref="A209:B209"/>
    <mergeCell ref="B205:N205"/>
    <mergeCell ref="A206:N206"/>
    <mergeCell ref="A194:N194"/>
    <mergeCell ref="A162:B162"/>
    <mergeCell ref="A163:B163"/>
    <mergeCell ref="A165:B165"/>
    <mergeCell ref="A166:B166"/>
    <mergeCell ref="A180:B180"/>
    <mergeCell ref="A181:B181"/>
    <mergeCell ref="A183:B183"/>
    <mergeCell ref="A184:B184"/>
    <mergeCell ref="A185:B185"/>
    <mergeCell ref="A168:B168"/>
    <mergeCell ref="A169:B169"/>
    <mergeCell ref="A153:B153"/>
    <mergeCell ref="A82:N82"/>
    <mergeCell ref="A83:B83"/>
    <mergeCell ref="A84:B84"/>
    <mergeCell ref="A215:B215"/>
    <mergeCell ref="A216:B216"/>
    <mergeCell ref="A198:B198"/>
    <mergeCell ref="A200:B200"/>
    <mergeCell ref="A202:B202"/>
    <mergeCell ref="A203:B203"/>
    <mergeCell ref="A204:B204"/>
    <mergeCell ref="A211:B211"/>
    <mergeCell ref="A207:B207"/>
    <mergeCell ref="A199:B199"/>
    <mergeCell ref="A187:B187"/>
    <mergeCell ref="A188:B188"/>
    <mergeCell ref="A213:N213"/>
    <mergeCell ref="A214:B214"/>
    <mergeCell ref="A190:B190"/>
    <mergeCell ref="A197:N197"/>
    <mergeCell ref="A201:N201"/>
    <mergeCell ref="A212:B212"/>
    <mergeCell ref="A210:N210"/>
    <mergeCell ref="A156:B156"/>
    <mergeCell ref="A157:B157"/>
    <mergeCell ref="A182:N182"/>
    <mergeCell ref="A276:B276"/>
    <mergeCell ref="A275:N275"/>
    <mergeCell ref="B274:N274"/>
    <mergeCell ref="A88:N88"/>
    <mergeCell ref="A89:B89"/>
    <mergeCell ref="A90:B90"/>
    <mergeCell ref="A246:N246"/>
    <mergeCell ref="A247:B247"/>
    <mergeCell ref="A248:B248"/>
    <mergeCell ref="B217:N217"/>
    <mergeCell ref="A243:N243"/>
    <mergeCell ref="A236:B236"/>
    <mergeCell ref="A219:B219"/>
    <mergeCell ref="A220:B220"/>
    <mergeCell ref="A259:B259"/>
    <mergeCell ref="A222:B222"/>
    <mergeCell ref="A223:B223"/>
    <mergeCell ref="A224:B224"/>
    <mergeCell ref="A218:N218"/>
    <mergeCell ref="A221:N221"/>
    <mergeCell ref="B225:N225"/>
    <mergeCell ref="A226:N226"/>
    <mergeCell ref="A254:B254"/>
    <mergeCell ref="A244:B244"/>
  </mergeCells>
  <pageMargins left="0.47244094488188981" right="0.31496062992125984" top="0.43307086614173229" bottom="0.35433070866141736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2021-03-02T13:59:37Z</cp:lastPrinted>
  <dcterms:created xsi:type="dcterms:W3CDTF">2016-11-22T06:59:06Z</dcterms:created>
  <dcterms:modified xsi:type="dcterms:W3CDTF">2021-03-02T14:04:17Z</dcterms:modified>
</cp:coreProperties>
</file>