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6" windowWidth="12120" windowHeight="7572"/>
  </bookViews>
  <sheets>
    <sheet name="Лист1" sheetId="1" r:id="rId1"/>
  </sheets>
  <definedNames>
    <definedName name="_xlnm.Print_Titles" localSheetId="0">Лист1!$3:$4</definedName>
  </definedNames>
  <calcPr calcId="145621"/>
</workbook>
</file>

<file path=xl/calcChain.xml><?xml version="1.0" encoding="utf-8"?>
<calcChain xmlns="http://schemas.openxmlformats.org/spreadsheetml/2006/main">
  <c r="N268" i="1" l="1"/>
  <c r="N267" i="1"/>
  <c r="J32" i="1" l="1"/>
  <c r="I32" i="1"/>
  <c r="G32" i="1"/>
  <c r="F32" i="1"/>
  <c r="C32" i="1"/>
  <c r="N30" i="1"/>
  <c r="D30" i="1"/>
  <c r="E30" i="1" s="1"/>
  <c r="C30" i="1"/>
  <c r="M31" i="1"/>
  <c r="N31" i="1" s="1"/>
  <c r="L31" i="1"/>
  <c r="L32" i="1" s="1"/>
  <c r="J31" i="1"/>
  <c r="I31" i="1"/>
  <c r="G31" i="1"/>
  <c r="F31" i="1"/>
  <c r="D31" i="1"/>
  <c r="E31" i="1" s="1"/>
  <c r="C31" i="1"/>
  <c r="D32" i="1" l="1"/>
  <c r="M32" i="1"/>
  <c r="N263" i="1"/>
  <c r="N259" i="1"/>
  <c r="N255" i="1"/>
  <c r="N252" i="1"/>
  <c r="K252" i="1"/>
  <c r="N198" i="1"/>
  <c r="K198" i="1"/>
  <c r="H198" i="1"/>
  <c r="H175" i="1"/>
  <c r="N125" i="1"/>
  <c r="G78" i="1"/>
  <c r="F78" i="1"/>
  <c r="I164" i="1" l="1"/>
  <c r="L274" i="1"/>
  <c r="M274" i="1"/>
  <c r="I176" i="1"/>
  <c r="J176" i="1"/>
  <c r="K64" i="1" l="1"/>
  <c r="N51" i="1" l="1"/>
  <c r="N60" i="1"/>
  <c r="J9" i="1" l="1"/>
  <c r="K21" i="1" l="1"/>
  <c r="H12" i="1" l="1"/>
  <c r="M90" i="1" l="1"/>
  <c r="L90" i="1"/>
  <c r="J90" i="1"/>
  <c r="I90" i="1"/>
  <c r="G90" i="1"/>
  <c r="F90" i="1"/>
  <c r="D89" i="1"/>
  <c r="D90" i="1" s="1"/>
  <c r="C89" i="1"/>
  <c r="C90" i="1" s="1"/>
  <c r="H11" i="1"/>
  <c r="L40" i="1" l="1"/>
  <c r="M176" i="1" l="1"/>
  <c r="L176" i="1"/>
  <c r="D189" i="1"/>
  <c r="C189" i="1"/>
  <c r="M190" i="1"/>
  <c r="L190" i="1"/>
  <c r="J190" i="1"/>
  <c r="I190" i="1"/>
  <c r="G190" i="1"/>
  <c r="F190" i="1"/>
  <c r="D160" i="1"/>
  <c r="C160" i="1"/>
  <c r="M161" i="1"/>
  <c r="L161" i="1"/>
  <c r="J161" i="1"/>
  <c r="I161" i="1"/>
  <c r="G161" i="1"/>
  <c r="F161" i="1"/>
  <c r="M127" i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H36" i="1"/>
  <c r="K12" i="1" l="1"/>
  <c r="N12" i="1"/>
  <c r="M311" i="1" l="1"/>
  <c r="L311" i="1"/>
  <c r="J311" i="1"/>
  <c r="I311" i="1"/>
  <c r="G311" i="1"/>
  <c r="F311" i="1"/>
  <c r="M314" i="1"/>
  <c r="L314" i="1"/>
  <c r="J314" i="1"/>
  <c r="I314" i="1"/>
  <c r="M317" i="1"/>
  <c r="L317" i="1"/>
  <c r="J317" i="1"/>
  <c r="I317" i="1"/>
  <c r="G317" i="1"/>
  <c r="F317" i="1"/>
  <c r="M316" i="1"/>
  <c r="L316" i="1"/>
  <c r="J316" i="1"/>
  <c r="I316" i="1"/>
  <c r="G316" i="1"/>
  <c r="F316" i="1"/>
  <c r="M315" i="1"/>
  <c r="L315" i="1"/>
  <c r="J315" i="1"/>
  <c r="I315" i="1"/>
  <c r="G315" i="1"/>
  <c r="F315" i="1"/>
  <c r="M312" i="1"/>
  <c r="L312" i="1"/>
  <c r="J312" i="1"/>
  <c r="I312" i="1"/>
  <c r="G312" i="1"/>
  <c r="F312" i="1"/>
  <c r="M313" i="1"/>
  <c r="L313" i="1"/>
  <c r="J313" i="1"/>
  <c r="I313" i="1"/>
  <c r="G313" i="1"/>
  <c r="F313" i="1"/>
  <c r="N50" i="1"/>
  <c r="D12" i="1"/>
  <c r="C12" i="1"/>
  <c r="M13" i="1"/>
  <c r="L13" i="1"/>
  <c r="J13" i="1"/>
  <c r="I13" i="1"/>
  <c r="G13" i="1"/>
  <c r="F13" i="1"/>
  <c r="M256" i="1"/>
  <c r="L256" i="1"/>
  <c r="N256" i="1" s="1"/>
  <c r="J256" i="1"/>
  <c r="I256" i="1"/>
  <c r="G256" i="1"/>
  <c r="F256" i="1"/>
  <c r="D255" i="1"/>
  <c r="D256" i="1" s="1"/>
  <c r="C255" i="1"/>
  <c r="C188" i="1"/>
  <c r="C187" i="1"/>
  <c r="N187" i="1"/>
  <c r="D175" i="1"/>
  <c r="D176" i="1" s="1"/>
  <c r="C175" i="1"/>
  <c r="N175" i="1"/>
  <c r="G176" i="1"/>
  <c r="F176" i="1"/>
  <c r="C176" i="1"/>
  <c r="D83" i="1"/>
  <c r="D84" i="1" s="1"/>
  <c r="C83" i="1"/>
  <c r="C84" i="1" s="1"/>
  <c r="F84" i="1"/>
  <c r="G84" i="1"/>
  <c r="I84" i="1"/>
  <c r="J84" i="1"/>
  <c r="N83" i="1"/>
  <c r="M84" i="1"/>
  <c r="L84" i="1"/>
  <c r="L164" i="1"/>
  <c r="C256" i="1" l="1"/>
  <c r="E256" i="1" s="1"/>
  <c r="E255" i="1"/>
  <c r="H176" i="1"/>
  <c r="C190" i="1"/>
  <c r="H13" i="1"/>
  <c r="H313" i="1"/>
  <c r="N313" i="1"/>
  <c r="K312" i="1"/>
  <c r="N312" i="1"/>
  <c r="H315" i="1"/>
  <c r="K315" i="1"/>
  <c r="N317" i="1"/>
  <c r="H311" i="1"/>
  <c r="K313" i="1"/>
  <c r="E12" i="1"/>
  <c r="N315" i="1"/>
  <c r="N316" i="1"/>
  <c r="I318" i="1"/>
  <c r="K316" i="1"/>
  <c r="M318" i="1"/>
  <c r="L318" i="1"/>
  <c r="K311" i="1"/>
  <c r="N311" i="1"/>
  <c r="N314" i="1"/>
  <c r="K314" i="1"/>
  <c r="J318" i="1"/>
  <c r="E175" i="1"/>
  <c r="E176" i="1"/>
  <c r="N176" i="1"/>
  <c r="N84" i="1"/>
  <c r="E83" i="1"/>
  <c r="E84" i="1"/>
  <c r="L199" i="1"/>
  <c r="N100" i="1"/>
  <c r="M152" i="1"/>
  <c r="L152" i="1"/>
  <c r="N126" i="1"/>
  <c r="D42" i="1"/>
  <c r="N117" i="1"/>
  <c r="C43" i="1"/>
  <c r="D43" i="1"/>
  <c r="M72" i="1"/>
  <c r="K318" i="1" l="1"/>
  <c r="N318" i="1"/>
  <c r="D302" i="1"/>
  <c r="J236" i="1"/>
  <c r="G118" i="1"/>
  <c r="F118" i="1"/>
  <c r="J118" i="1"/>
  <c r="I118" i="1"/>
  <c r="M118" i="1"/>
  <c r="D118" i="1" s="1"/>
  <c r="L118" i="1"/>
  <c r="C118" i="1" s="1"/>
  <c r="C117" i="1"/>
  <c r="D117" i="1"/>
  <c r="G314" i="1"/>
  <c r="F314" i="1"/>
  <c r="F318" i="1" s="1"/>
  <c r="J62" i="1"/>
  <c r="I62" i="1"/>
  <c r="M62" i="1"/>
  <c r="L62" i="1"/>
  <c r="C60" i="1"/>
  <c r="J164" i="1"/>
  <c r="K15" i="1"/>
  <c r="H314" i="1" l="1"/>
  <c r="G318" i="1"/>
  <c r="H318" i="1" s="1"/>
  <c r="D299" i="1"/>
  <c r="N104" i="1" l="1"/>
  <c r="N105" i="1" s="1"/>
  <c r="D104" i="1"/>
  <c r="C104" i="1"/>
  <c r="M105" i="1"/>
  <c r="L105" i="1"/>
  <c r="J105" i="1"/>
  <c r="I105" i="1"/>
  <c r="G105" i="1"/>
  <c r="F105" i="1"/>
  <c r="C302" i="1"/>
  <c r="N302" i="1"/>
  <c r="E302" i="1"/>
  <c r="M303" i="1"/>
  <c r="L303" i="1"/>
  <c r="J303" i="1"/>
  <c r="I303" i="1"/>
  <c r="G303" i="1"/>
  <c r="F303" i="1"/>
  <c r="D303" i="1"/>
  <c r="C303" i="1"/>
  <c r="D267" i="1"/>
  <c r="D268" i="1" s="1"/>
  <c r="C267" i="1"/>
  <c r="M268" i="1"/>
  <c r="L268" i="1"/>
  <c r="J268" i="1"/>
  <c r="I268" i="1"/>
  <c r="G268" i="1"/>
  <c r="F268" i="1"/>
  <c r="D55" i="1"/>
  <c r="D56" i="1" s="1"/>
  <c r="C55" i="1"/>
  <c r="C56" i="1" s="1"/>
  <c r="M56" i="1"/>
  <c r="L56" i="1"/>
  <c r="J56" i="1"/>
  <c r="I56" i="1"/>
  <c r="G56" i="1"/>
  <c r="F56" i="1"/>
  <c r="N55" i="1"/>
  <c r="M173" i="1"/>
  <c r="L173" i="1"/>
  <c r="L211" i="1"/>
  <c r="D207" i="1"/>
  <c r="C207" i="1"/>
  <c r="N207" i="1"/>
  <c r="M208" i="1"/>
  <c r="L208" i="1"/>
  <c r="J208" i="1"/>
  <c r="I208" i="1"/>
  <c r="G208" i="1"/>
  <c r="F208" i="1"/>
  <c r="C98" i="1"/>
  <c r="D94" i="1"/>
  <c r="D27" i="1"/>
  <c r="C27" i="1"/>
  <c r="E104" i="1" l="1"/>
  <c r="E303" i="1"/>
  <c r="C268" i="1"/>
  <c r="N303" i="1"/>
  <c r="E55" i="1"/>
  <c r="N56" i="1"/>
  <c r="E56" i="1"/>
  <c r="E207" i="1"/>
  <c r="D180" i="1"/>
  <c r="D172" i="1"/>
  <c r="C172" i="1"/>
  <c r="M236" i="1" l="1"/>
  <c r="L236" i="1"/>
  <c r="M228" i="1"/>
  <c r="L228" i="1"/>
  <c r="M199" i="1"/>
  <c r="N199" i="1" s="1"/>
  <c r="M196" i="1"/>
  <c r="L196" i="1"/>
  <c r="M193" i="1"/>
  <c r="L193" i="1"/>
  <c r="M157" i="1"/>
  <c r="L157" i="1"/>
  <c r="M101" i="1"/>
  <c r="L101" i="1"/>
  <c r="M66" i="1"/>
  <c r="L66" i="1"/>
  <c r="M44" i="1"/>
  <c r="L44" i="1"/>
  <c r="M16" i="1"/>
  <c r="L16" i="1"/>
  <c r="M306" i="1" l="1"/>
  <c r="L306" i="1"/>
  <c r="M300" i="1"/>
  <c r="L300" i="1"/>
  <c r="M297" i="1"/>
  <c r="L297" i="1"/>
  <c r="M294" i="1"/>
  <c r="L294" i="1"/>
  <c r="M288" i="1"/>
  <c r="L288" i="1"/>
  <c r="M285" i="1"/>
  <c r="L285" i="1"/>
  <c r="M280" i="1"/>
  <c r="L280" i="1"/>
  <c r="M277" i="1"/>
  <c r="L277" i="1"/>
  <c r="M271" i="1"/>
  <c r="L271" i="1"/>
  <c r="M265" i="1"/>
  <c r="L265" i="1"/>
  <c r="M260" i="1"/>
  <c r="L260" i="1"/>
  <c r="M253" i="1"/>
  <c r="L253" i="1"/>
  <c r="N253" i="1" s="1"/>
  <c r="D252" i="1"/>
  <c r="M248" i="1"/>
  <c r="L248" i="1"/>
  <c r="M245" i="1"/>
  <c r="L245" i="1"/>
  <c r="M239" i="1"/>
  <c r="M249" i="1" s="1"/>
  <c r="L239" i="1"/>
  <c r="L249" i="1" s="1"/>
  <c r="M231" i="1"/>
  <c r="M232" i="1" s="1"/>
  <c r="L231" i="1"/>
  <c r="L232" i="1" s="1"/>
  <c r="M223" i="1"/>
  <c r="L223" i="1"/>
  <c r="M220" i="1"/>
  <c r="L220" i="1"/>
  <c r="M217" i="1"/>
  <c r="L217" i="1"/>
  <c r="M211" i="1"/>
  <c r="M204" i="1"/>
  <c r="L204" i="1"/>
  <c r="L212" i="1" s="1"/>
  <c r="D210" i="1"/>
  <c r="D203" i="1"/>
  <c r="C203" i="1"/>
  <c r="C36" i="1"/>
  <c r="D188" i="1"/>
  <c r="D184" i="1"/>
  <c r="C184" i="1"/>
  <c r="C180" i="1"/>
  <c r="M181" i="1"/>
  <c r="L181" i="1"/>
  <c r="D169" i="1"/>
  <c r="C169" i="1"/>
  <c r="M170" i="1"/>
  <c r="L170" i="1"/>
  <c r="M167" i="1"/>
  <c r="M164" i="1"/>
  <c r="D159" i="1"/>
  <c r="D161" i="1" s="1"/>
  <c r="C159" i="1"/>
  <c r="C161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L281" i="1" l="1"/>
  <c r="M281" i="1"/>
  <c r="M177" i="1"/>
  <c r="M212" i="1"/>
  <c r="M224" i="1"/>
  <c r="L224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D105" i="1" s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91" i="1" l="1"/>
  <c r="M91" i="1"/>
  <c r="C9" i="1"/>
  <c r="D9" i="1"/>
  <c r="C313" i="1"/>
  <c r="E105" i="1"/>
  <c r="D24" i="1"/>
  <c r="D11" i="1"/>
  <c r="D13" i="1" s="1"/>
  <c r="D101" i="1"/>
  <c r="J300" i="1"/>
  <c r="I300" i="1"/>
  <c r="G300" i="1"/>
  <c r="F300" i="1"/>
  <c r="F167" i="1" l="1"/>
  <c r="G167" i="1"/>
  <c r="I167" i="1"/>
  <c r="J167" i="1"/>
  <c r="D95" i="1"/>
  <c r="F95" i="1"/>
  <c r="G95" i="1"/>
  <c r="I95" i="1"/>
  <c r="J95" i="1"/>
  <c r="L37" i="1"/>
  <c r="N39" i="1"/>
  <c r="M95" i="1"/>
  <c r="M106" i="1" s="1"/>
  <c r="L110" i="1"/>
  <c r="L111" i="1" s="1"/>
  <c r="L119" i="1" s="1"/>
  <c r="M110" i="1"/>
  <c r="M111" i="1" s="1"/>
  <c r="M119" i="1" s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83" i="1"/>
  <c r="L185" i="1" s="1"/>
  <c r="L200" i="1" s="1"/>
  <c r="M183" i="1"/>
  <c r="M185" i="1" s="1"/>
  <c r="M200" i="1" s="1"/>
  <c r="E68" i="1"/>
  <c r="I185" i="1"/>
  <c r="H185" i="1"/>
  <c r="I199" i="1"/>
  <c r="H199" i="1"/>
  <c r="I193" i="1"/>
  <c r="H190" i="1"/>
  <c r="J81" i="1"/>
  <c r="I81" i="1"/>
  <c r="G81" i="1"/>
  <c r="F81" i="1"/>
  <c r="J37" i="1"/>
  <c r="I37" i="1"/>
  <c r="G37" i="1"/>
  <c r="F37" i="1"/>
  <c r="C37" i="1"/>
  <c r="L57" i="1" l="1"/>
  <c r="H37" i="1"/>
  <c r="N183" i="1"/>
  <c r="N151" i="1"/>
  <c r="N145" i="1"/>
  <c r="N144" i="1"/>
  <c r="N143" i="1"/>
  <c r="N134" i="1"/>
  <c r="N113" i="1"/>
  <c r="N99" i="1"/>
  <c r="N98" i="1"/>
  <c r="N97" i="1"/>
  <c r="N180" i="1"/>
  <c r="N148" i="1"/>
  <c r="N132" i="1"/>
  <c r="N116" i="1"/>
  <c r="N110" i="1"/>
  <c r="N109" i="1"/>
  <c r="N77" i="1"/>
  <c r="N71" i="1"/>
  <c r="N203" i="1"/>
  <c r="N68" i="1"/>
  <c r="N27" i="1"/>
  <c r="N24" i="1"/>
  <c r="N21" i="1"/>
  <c r="N18" i="1"/>
  <c r="N11" i="1"/>
  <c r="N8" i="1"/>
  <c r="J217" i="1"/>
  <c r="I217" i="1"/>
  <c r="G217" i="1"/>
  <c r="F217" i="1"/>
  <c r="G62" i="1"/>
  <c r="F62" i="1"/>
  <c r="C62" i="1"/>
  <c r="C111" i="1"/>
  <c r="K296" i="1"/>
  <c r="K293" i="1"/>
  <c r="K290" i="1"/>
  <c r="K287" i="1"/>
  <c r="K284" i="1"/>
  <c r="K258" i="1"/>
  <c r="K244" i="1"/>
  <c r="K238" i="1"/>
  <c r="K235" i="1"/>
  <c r="K159" i="1"/>
  <c r="K74" i="1"/>
  <c r="K43" i="1"/>
  <c r="K42" i="1"/>
  <c r="K36" i="1"/>
  <c r="K11" i="1"/>
  <c r="K8" i="1"/>
  <c r="E203" i="1"/>
  <c r="E183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8" i="1"/>
  <c r="J306" i="1"/>
  <c r="I306" i="1"/>
  <c r="G306" i="1"/>
  <c r="F306" i="1"/>
  <c r="J297" i="1"/>
  <c r="I297" i="1"/>
  <c r="G297" i="1"/>
  <c r="F297" i="1"/>
  <c r="J294" i="1"/>
  <c r="I294" i="1"/>
  <c r="G294" i="1"/>
  <c r="F294" i="1"/>
  <c r="J291" i="1"/>
  <c r="I291" i="1"/>
  <c r="G291" i="1"/>
  <c r="F291" i="1"/>
  <c r="J288" i="1"/>
  <c r="I288" i="1"/>
  <c r="G288" i="1"/>
  <c r="F288" i="1"/>
  <c r="J285" i="1"/>
  <c r="J307" i="1" s="1"/>
  <c r="I285" i="1"/>
  <c r="I307" i="1" s="1"/>
  <c r="G285" i="1"/>
  <c r="G307" i="1" s="1"/>
  <c r="F285" i="1"/>
  <c r="F307" i="1" s="1"/>
  <c r="J280" i="1"/>
  <c r="I280" i="1"/>
  <c r="G280" i="1"/>
  <c r="F280" i="1"/>
  <c r="J277" i="1"/>
  <c r="I277" i="1"/>
  <c r="G277" i="1"/>
  <c r="F277" i="1"/>
  <c r="J274" i="1"/>
  <c r="I274" i="1"/>
  <c r="G274" i="1"/>
  <c r="F274" i="1"/>
  <c r="J271" i="1"/>
  <c r="I271" i="1"/>
  <c r="G271" i="1"/>
  <c r="F271" i="1"/>
  <c r="J265" i="1"/>
  <c r="I265" i="1"/>
  <c r="G265" i="1"/>
  <c r="F265" i="1"/>
  <c r="J260" i="1"/>
  <c r="I260" i="1"/>
  <c r="G260" i="1"/>
  <c r="F260" i="1"/>
  <c r="J253" i="1"/>
  <c r="J281" i="1" s="1"/>
  <c r="I253" i="1"/>
  <c r="G253" i="1"/>
  <c r="G281" i="1" s="1"/>
  <c r="F253" i="1"/>
  <c r="F281" i="1" s="1"/>
  <c r="D253" i="1"/>
  <c r="J248" i="1"/>
  <c r="I248" i="1"/>
  <c r="G248" i="1"/>
  <c r="F248" i="1"/>
  <c r="J245" i="1"/>
  <c r="I245" i="1"/>
  <c r="G245" i="1"/>
  <c r="F245" i="1"/>
  <c r="J242" i="1"/>
  <c r="I242" i="1"/>
  <c r="G242" i="1"/>
  <c r="F242" i="1"/>
  <c r="J239" i="1"/>
  <c r="I239" i="1"/>
  <c r="G239" i="1"/>
  <c r="F239" i="1"/>
  <c r="J249" i="1"/>
  <c r="I236" i="1"/>
  <c r="I249" i="1" s="1"/>
  <c r="G236" i="1"/>
  <c r="G249" i="1" s="1"/>
  <c r="F236" i="1"/>
  <c r="F249" i="1" s="1"/>
  <c r="J231" i="1"/>
  <c r="I231" i="1"/>
  <c r="G231" i="1"/>
  <c r="F231" i="1"/>
  <c r="J228" i="1"/>
  <c r="J232" i="1" s="1"/>
  <c r="I228" i="1"/>
  <c r="I232" i="1" s="1"/>
  <c r="G228" i="1"/>
  <c r="G232" i="1" s="1"/>
  <c r="F228" i="1"/>
  <c r="F232" i="1" s="1"/>
  <c r="J223" i="1"/>
  <c r="I223" i="1"/>
  <c r="G223" i="1"/>
  <c r="F223" i="1"/>
  <c r="J220" i="1"/>
  <c r="I220" i="1"/>
  <c r="G220" i="1"/>
  <c r="F220" i="1"/>
  <c r="J211" i="1"/>
  <c r="I211" i="1"/>
  <c r="G211" i="1"/>
  <c r="F211" i="1"/>
  <c r="D211" i="1"/>
  <c r="J204" i="1"/>
  <c r="I204" i="1"/>
  <c r="G204" i="1"/>
  <c r="F204" i="1"/>
  <c r="D204" i="1"/>
  <c r="C204" i="1"/>
  <c r="J199" i="1"/>
  <c r="K199" i="1" s="1"/>
  <c r="G199" i="1"/>
  <c r="F199" i="1"/>
  <c r="J196" i="1"/>
  <c r="I196" i="1"/>
  <c r="G196" i="1"/>
  <c r="F196" i="1"/>
  <c r="J193" i="1"/>
  <c r="G193" i="1"/>
  <c r="F193" i="1"/>
  <c r="J185" i="1"/>
  <c r="G185" i="1"/>
  <c r="F185" i="1"/>
  <c r="D185" i="1"/>
  <c r="C185" i="1"/>
  <c r="J181" i="1"/>
  <c r="I181" i="1"/>
  <c r="G181" i="1"/>
  <c r="F181" i="1"/>
  <c r="D181" i="1"/>
  <c r="C181" i="1"/>
  <c r="J173" i="1"/>
  <c r="I173" i="1"/>
  <c r="G173" i="1"/>
  <c r="D173" i="1" s="1"/>
  <c r="F173" i="1"/>
  <c r="C173" i="1" s="1"/>
  <c r="J170" i="1"/>
  <c r="I170" i="1"/>
  <c r="G170" i="1"/>
  <c r="F170" i="1"/>
  <c r="G164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J153" i="1" s="1"/>
  <c r="I130" i="1"/>
  <c r="I153" i="1" s="1"/>
  <c r="G130" i="1"/>
  <c r="G153" i="1" s="1"/>
  <c r="F130" i="1"/>
  <c r="F153" i="1" s="1"/>
  <c r="D130" i="1"/>
  <c r="C130" i="1"/>
  <c r="J114" i="1"/>
  <c r="I114" i="1"/>
  <c r="G114" i="1"/>
  <c r="F114" i="1"/>
  <c r="D114" i="1"/>
  <c r="C114" i="1"/>
  <c r="J111" i="1"/>
  <c r="J119" i="1" s="1"/>
  <c r="I111" i="1"/>
  <c r="I119" i="1" s="1"/>
  <c r="G111" i="1"/>
  <c r="F111" i="1"/>
  <c r="D111" i="1"/>
  <c r="J101" i="1"/>
  <c r="I101" i="1"/>
  <c r="I106" i="1" s="1"/>
  <c r="G101" i="1"/>
  <c r="G106" i="1" s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F57" i="1" s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I281" i="1" l="1"/>
  <c r="K253" i="1"/>
  <c r="G57" i="1"/>
  <c r="F91" i="1"/>
  <c r="J91" i="1"/>
  <c r="G91" i="1"/>
  <c r="H91" i="1" s="1"/>
  <c r="I57" i="1"/>
  <c r="J57" i="1"/>
  <c r="H69" i="1"/>
  <c r="G177" i="1"/>
  <c r="F177" i="1"/>
  <c r="I177" i="1"/>
  <c r="J177" i="1"/>
  <c r="G224" i="1"/>
  <c r="J224" i="1"/>
  <c r="I200" i="1"/>
  <c r="F224" i="1"/>
  <c r="I224" i="1"/>
  <c r="N40" i="1"/>
  <c r="G119" i="1"/>
  <c r="N114" i="1"/>
  <c r="N118" i="1"/>
  <c r="N135" i="1"/>
  <c r="N146" i="1"/>
  <c r="N149" i="1"/>
  <c r="N152" i="1"/>
  <c r="G200" i="1"/>
  <c r="F212" i="1"/>
  <c r="I212" i="1"/>
  <c r="K22" i="1"/>
  <c r="N181" i="1"/>
  <c r="N204" i="1"/>
  <c r="N19" i="1"/>
  <c r="N78" i="1"/>
  <c r="N101" i="1"/>
  <c r="N72" i="1"/>
  <c r="N130" i="1"/>
  <c r="D119" i="1"/>
  <c r="N111" i="1"/>
  <c r="D106" i="1"/>
  <c r="N69" i="1"/>
  <c r="E69" i="1"/>
  <c r="N62" i="1"/>
  <c r="N28" i="1"/>
  <c r="N25" i="1"/>
  <c r="N22" i="1"/>
  <c r="J106" i="1"/>
  <c r="J212" i="1"/>
  <c r="F200" i="1"/>
  <c r="G212" i="1"/>
  <c r="K291" i="1"/>
  <c r="K297" i="1"/>
  <c r="K294" i="1"/>
  <c r="K288" i="1"/>
  <c r="E78" i="1"/>
  <c r="E75" i="1"/>
  <c r="K16" i="1"/>
  <c r="E22" i="1"/>
  <c r="E25" i="1"/>
  <c r="E28" i="1"/>
  <c r="E114" i="1"/>
  <c r="E152" i="1"/>
  <c r="K161" i="1"/>
  <c r="E181" i="1"/>
  <c r="E204" i="1"/>
  <c r="J200" i="1"/>
  <c r="K285" i="1"/>
  <c r="K260" i="1"/>
  <c r="K281" i="1"/>
  <c r="K239" i="1"/>
  <c r="K245" i="1"/>
  <c r="K236" i="1"/>
  <c r="K249" i="1"/>
  <c r="K190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13" i="1"/>
  <c r="E13" i="1"/>
  <c r="H32" i="1"/>
  <c r="K9" i="1"/>
  <c r="K200" i="1" l="1"/>
  <c r="K177" i="1"/>
  <c r="H57" i="1"/>
  <c r="K57" i="1"/>
  <c r="K91" i="1"/>
  <c r="E119" i="1"/>
  <c r="N13" i="1"/>
  <c r="G308" i="1"/>
  <c r="F308" i="1"/>
  <c r="I308" i="1"/>
  <c r="J308" i="1"/>
  <c r="K32" i="1"/>
  <c r="H308" i="1" l="1"/>
  <c r="N119" i="1"/>
  <c r="K308" i="1"/>
  <c r="N9" i="1"/>
  <c r="E9" i="1"/>
  <c r="N15" i="1"/>
  <c r="C15" i="1"/>
  <c r="E15" i="1" l="1"/>
  <c r="C16" i="1"/>
  <c r="E16" i="1" l="1"/>
  <c r="E32" i="1" l="1"/>
  <c r="N16" i="1"/>
  <c r="N32" i="1" l="1"/>
  <c r="D35" i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E51" i="1" s="1"/>
  <c r="M53" i="1"/>
  <c r="D52" i="1"/>
  <c r="E50" i="1" l="1"/>
  <c r="N53" i="1"/>
  <c r="D53" i="1"/>
  <c r="E53" i="1" l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E137" i="1" s="1"/>
  <c r="C138" i="1"/>
  <c r="N138" i="1"/>
  <c r="D138" i="1"/>
  <c r="C139" i="1"/>
  <c r="N139" i="1"/>
  <c r="D139" i="1"/>
  <c r="C140" i="1"/>
  <c r="E139" i="1" l="1"/>
  <c r="E138" i="1"/>
  <c r="C141" i="1"/>
  <c r="N140" i="1"/>
  <c r="D140" i="1"/>
  <c r="E140" i="1" l="1"/>
  <c r="D141" i="1"/>
  <c r="N141" i="1" l="1"/>
  <c r="E141" i="1"/>
  <c r="N153" i="1" l="1"/>
  <c r="E172" i="1"/>
  <c r="N172" i="1"/>
  <c r="N173" i="1"/>
  <c r="E173" i="1"/>
  <c r="E159" i="1" l="1"/>
  <c r="N159" i="1"/>
  <c r="N161" i="1"/>
  <c r="E161" i="1" l="1"/>
  <c r="C156" i="1"/>
  <c r="C157" i="1" l="1"/>
  <c r="N156" i="1"/>
  <c r="D156" i="1"/>
  <c r="E156" i="1" l="1"/>
  <c r="D157" i="1"/>
  <c r="E157" i="1" l="1"/>
  <c r="N157" i="1"/>
  <c r="C163" i="1"/>
  <c r="C164" i="1" l="1"/>
  <c r="N163" i="1"/>
  <c r="D163" i="1"/>
  <c r="E163" i="1" l="1"/>
  <c r="D164" i="1"/>
  <c r="E164" i="1" l="1"/>
  <c r="N164" i="1"/>
  <c r="D166" i="1"/>
  <c r="D167" i="1" l="1"/>
  <c r="N166" i="1"/>
  <c r="L167" i="1"/>
  <c r="L177" i="1" s="1"/>
  <c r="C166" i="1"/>
  <c r="C170" i="1"/>
  <c r="E166" i="1" l="1"/>
  <c r="N167" i="1"/>
  <c r="C167" i="1"/>
  <c r="C177" i="1" s="1"/>
  <c r="E167" i="1" l="1"/>
  <c r="N169" i="1"/>
  <c r="E169" i="1"/>
  <c r="D170" i="1"/>
  <c r="E170" i="1" l="1"/>
  <c r="D177" i="1"/>
  <c r="N170" i="1"/>
  <c r="E177" i="1" l="1"/>
  <c r="N177" i="1"/>
  <c r="M37" i="1"/>
  <c r="M57" i="1" s="1"/>
  <c r="D36" i="1"/>
  <c r="E36" i="1" l="1"/>
  <c r="D313" i="1"/>
  <c r="E313" i="1" s="1"/>
  <c r="D37" i="1"/>
  <c r="D57" i="1" s="1"/>
  <c r="E37" i="1" l="1"/>
  <c r="E57" i="1"/>
  <c r="N57" i="1"/>
  <c r="N188" i="1"/>
  <c r="E188" i="1"/>
  <c r="D187" i="1"/>
  <c r="D190" i="1" s="1"/>
  <c r="E187" i="1" l="1"/>
  <c r="N190" i="1"/>
  <c r="C192" i="1"/>
  <c r="C193" i="1" l="1"/>
  <c r="E190" i="1"/>
  <c r="N192" i="1"/>
  <c r="D192" i="1"/>
  <c r="E192" i="1" l="1"/>
  <c r="D193" i="1"/>
  <c r="N193" i="1" s="1"/>
  <c r="C195" i="1"/>
  <c r="C196" i="1" l="1"/>
  <c r="E193" i="1"/>
  <c r="N195" i="1"/>
  <c r="D195" i="1"/>
  <c r="E195" i="1" l="1"/>
  <c r="D196" i="1"/>
  <c r="E196" i="1" s="1"/>
  <c r="N196" i="1"/>
  <c r="C198" i="1"/>
  <c r="C199" i="1" l="1"/>
  <c r="C200" i="1" s="1"/>
  <c r="D198" i="1"/>
  <c r="E198" i="1" s="1"/>
  <c r="D199" i="1" l="1"/>
  <c r="E199" i="1" s="1"/>
  <c r="D200" i="1" l="1"/>
  <c r="E200" i="1" s="1"/>
  <c r="N200" i="1" l="1"/>
  <c r="C206" i="1"/>
  <c r="C208" i="1" s="1"/>
  <c r="N206" i="1"/>
  <c r="D206" i="1"/>
  <c r="D208" i="1" s="1"/>
  <c r="N208" i="1"/>
  <c r="E206" i="1" l="1"/>
  <c r="D212" i="1" l="1"/>
  <c r="E208" i="1"/>
  <c r="N210" i="1" l="1"/>
  <c r="C210" i="1"/>
  <c r="C211" i="1" s="1"/>
  <c r="N211" i="1" l="1"/>
  <c r="E211" i="1"/>
  <c r="C212" i="1"/>
  <c r="E210" i="1"/>
  <c r="E212" i="1" l="1"/>
  <c r="N212" i="1"/>
  <c r="C215" i="1"/>
  <c r="N215" i="1"/>
  <c r="D215" i="1"/>
  <c r="C216" i="1"/>
  <c r="N216" i="1"/>
  <c r="D216" i="1"/>
  <c r="E215" i="1" l="1"/>
  <c r="C217" i="1"/>
  <c r="E216" i="1"/>
  <c r="D217" i="1"/>
  <c r="E217" i="1" l="1"/>
  <c r="N217" i="1"/>
  <c r="C219" i="1"/>
  <c r="C220" i="1" s="1"/>
  <c r="N219" i="1" l="1"/>
  <c r="D219" i="1"/>
  <c r="E219" i="1" s="1"/>
  <c r="D220" i="1" l="1"/>
  <c r="E220" i="1" l="1"/>
  <c r="N220" i="1"/>
  <c r="C222" i="1"/>
  <c r="C223" i="1" s="1"/>
  <c r="C224" i="1" l="1"/>
  <c r="N222" i="1" l="1"/>
  <c r="D222" i="1"/>
  <c r="E222" i="1" s="1"/>
  <c r="D223" i="1" l="1"/>
  <c r="E223" i="1" l="1"/>
  <c r="D224" i="1"/>
  <c r="N223" i="1"/>
  <c r="E224" i="1" l="1"/>
  <c r="N224" i="1"/>
  <c r="D227" i="1"/>
  <c r="D228" i="1" s="1"/>
  <c r="C230" i="1"/>
  <c r="C231" i="1" s="1"/>
  <c r="N230" i="1"/>
  <c r="D230" i="1"/>
  <c r="E230" i="1" l="1"/>
  <c r="D231" i="1"/>
  <c r="N231" i="1" s="1"/>
  <c r="E231" i="1" l="1"/>
  <c r="D232" i="1"/>
  <c r="D235" i="1"/>
  <c r="D236" i="1" l="1"/>
  <c r="N235" i="1" l="1"/>
  <c r="C235" i="1"/>
  <c r="E235" i="1" l="1"/>
  <c r="C236" i="1"/>
  <c r="N236" i="1"/>
  <c r="C238" i="1"/>
  <c r="C239" i="1" s="1"/>
  <c r="E236" i="1" l="1"/>
  <c r="D238" i="1"/>
  <c r="E238" i="1" l="1"/>
  <c r="D239" i="1"/>
  <c r="E239" i="1" l="1"/>
  <c r="L242" i="1"/>
  <c r="C241" i="1"/>
  <c r="C242" i="1" s="1"/>
  <c r="M242" i="1"/>
  <c r="D241" i="1"/>
  <c r="D242" i="1" s="1"/>
  <c r="C244" i="1"/>
  <c r="D244" i="1"/>
  <c r="C245" i="1" l="1"/>
  <c r="D245" i="1"/>
  <c r="E244" i="1"/>
  <c r="C247" i="1"/>
  <c r="C248" i="1" s="1"/>
  <c r="C249" i="1" l="1"/>
  <c r="E245" i="1"/>
  <c r="C312" i="1"/>
  <c r="N247" i="1"/>
  <c r="D247" i="1"/>
  <c r="E247" i="1" l="1"/>
  <c r="D312" i="1"/>
  <c r="E312" i="1" s="1"/>
  <c r="D248" i="1"/>
  <c r="D249" i="1" s="1"/>
  <c r="E248" i="1" l="1"/>
  <c r="N248" i="1"/>
  <c r="N249" i="1" l="1"/>
  <c r="E249" i="1"/>
  <c r="C252" i="1"/>
  <c r="E252" i="1" s="1"/>
  <c r="C253" i="1" l="1"/>
  <c r="E253" i="1" s="1"/>
  <c r="D259" i="1" l="1"/>
  <c r="C259" i="1"/>
  <c r="E259" i="1" s="1"/>
  <c r="D258" i="1"/>
  <c r="D260" i="1" l="1"/>
  <c r="N258" i="1" l="1"/>
  <c r="C258" i="1"/>
  <c r="E258" i="1" l="1"/>
  <c r="C260" i="1"/>
  <c r="N260" i="1" l="1"/>
  <c r="E260" i="1"/>
  <c r="C263" i="1"/>
  <c r="D263" i="1"/>
  <c r="D315" i="1" s="1"/>
  <c r="C262" i="1"/>
  <c r="N262" i="1"/>
  <c r="D262" i="1"/>
  <c r="C264" i="1"/>
  <c r="C316" i="1" s="1"/>
  <c r="C315" i="1" l="1"/>
  <c r="E263" i="1"/>
  <c r="E315" i="1"/>
  <c r="E262" i="1"/>
  <c r="C265" i="1"/>
  <c r="D264" i="1"/>
  <c r="N264" i="1"/>
  <c r="E264" i="1" l="1"/>
  <c r="D316" i="1"/>
  <c r="E316" i="1" s="1"/>
  <c r="D265" i="1"/>
  <c r="N265" i="1" l="1"/>
  <c r="E265" i="1"/>
  <c r="C270" i="1"/>
  <c r="N270" i="1"/>
  <c r="D270" i="1"/>
  <c r="C271" i="1" l="1"/>
  <c r="C314" i="1"/>
  <c r="E270" i="1"/>
  <c r="D314" i="1"/>
  <c r="D271" i="1"/>
  <c r="N271" i="1"/>
  <c r="D273" i="1"/>
  <c r="E314" i="1" l="1"/>
  <c r="D274" i="1"/>
  <c r="D317" i="1"/>
  <c r="E271" i="1"/>
  <c r="N273" i="1"/>
  <c r="C273" i="1"/>
  <c r="C317" i="1" l="1"/>
  <c r="E317" i="1" s="1"/>
  <c r="C274" i="1"/>
  <c r="N274" i="1"/>
  <c r="C276" i="1"/>
  <c r="C277" i="1" s="1"/>
  <c r="D276" i="1" l="1"/>
  <c r="D277" i="1" s="1"/>
  <c r="C279" i="1"/>
  <c r="C280" i="1" s="1"/>
  <c r="C281" i="1" s="1"/>
  <c r="N279" i="1" l="1"/>
  <c r="D279" i="1"/>
  <c r="E279" i="1" s="1"/>
  <c r="D280" i="1" l="1"/>
  <c r="E280" i="1" l="1"/>
  <c r="D281" i="1"/>
  <c r="E281" i="1" s="1"/>
  <c r="N280" i="1"/>
  <c r="N281" i="1"/>
  <c r="D284" i="1"/>
  <c r="D285" i="1" s="1"/>
  <c r="C284" i="1" l="1"/>
  <c r="E284" i="1" s="1"/>
  <c r="C285" i="1" l="1"/>
  <c r="E285" i="1" l="1"/>
  <c r="D287" i="1"/>
  <c r="D288" i="1" l="1"/>
  <c r="C287" i="1" l="1"/>
  <c r="E287" i="1" s="1"/>
  <c r="C288" i="1" l="1"/>
  <c r="E288" i="1" l="1"/>
  <c r="D290" i="1"/>
  <c r="M291" i="1"/>
  <c r="M307" i="1" s="1"/>
  <c r="D291" i="1" l="1"/>
  <c r="C290" i="1"/>
  <c r="E290" i="1" s="1"/>
  <c r="L291" i="1"/>
  <c r="L307" i="1" s="1"/>
  <c r="L308" i="1" s="1"/>
  <c r="C291" i="1" l="1"/>
  <c r="E291" i="1" l="1"/>
  <c r="D293" i="1"/>
  <c r="D294" i="1" l="1"/>
  <c r="C293" i="1" l="1"/>
  <c r="C294" i="1" s="1"/>
  <c r="E294" i="1" l="1"/>
  <c r="E293" i="1"/>
  <c r="C296" i="1"/>
  <c r="C297" i="1" s="1"/>
  <c r="N296" i="1"/>
  <c r="D296" i="1"/>
  <c r="E296" i="1" l="1"/>
  <c r="D297" i="1"/>
  <c r="E297" i="1" s="1"/>
  <c r="N297" i="1"/>
  <c r="C299" i="1"/>
  <c r="C300" i="1" s="1"/>
  <c r="N299" i="1"/>
  <c r="N300" i="1"/>
  <c r="D305" i="1"/>
  <c r="D306" i="1" l="1"/>
  <c r="E299" i="1"/>
  <c r="D300" i="1"/>
  <c r="E300" i="1" s="1"/>
  <c r="D307" i="1" l="1"/>
  <c r="M308" i="1"/>
  <c r="C305" i="1"/>
  <c r="C306" i="1" l="1"/>
  <c r="C307" i="1" s="1"/>
  <c r="N227" i="1" l="1"/>
  <c r="C227" i="1"/>
  <c r="E227" i="1" l="1"/>
  <c r="C311" i="1"/>
  <c r="C318" i="1" s="1"/>
  <c r="C228" i="1"/>
  <c r="N228" i="1" l="1"/>
  <c r="E228" i="1"/>
  <c r="C232" i="1"/>
  <c r="E232" i="1" l="1"/>
  <c r="N232" i="1"/>
  <c r="N308" i="1" l="1"/>
  <c r="C124" i="1"/>
  <c r="C127" i="1" s="1"/>
  <c r="C153" i="1" s="1"/>
  <c r="C308" i="1" s="1"/>
  <c r="N124" i="1"/>
  <c r="D124" i="1"/>
  <c r="D127" i="1" s="1"/>
  <c r="E127" i="1" l="1"/>
  <c r="D153" i="1"/>
  <c r="E153" i="1" s="1"/>
  <c r="E124" i="1"/>
  <c r="D60" i="1"/>
  <c r="E60" i="1" s="1"/>
  <c r="D311" i="1" l="1"/>
  <c r="E311" i="1" s="1"/>
  <c r="D62" i="1"/>
  <c r="D91" i="1" l="1"/>
  <c r="D308" i="1" s="1"/>
  <c r="D318" i="1"/>
  <c r="E318" i="1" s="1"/>
  <c r="E62" i="1"/>
  <c r="E91" i="1" l="1"/>
  <c r="E308" i="1"/>
</calcChain>
</file>

<file path=xl/sharedStrings.xml><?xml version="1.0" encoding="utf-8"?>
<sst xmlns="http://schemas.openxmlformats.org/spreadsheetml/2006/main" count="340" uniqueCount="142">
  <si>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</si>
  <si>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</si>
  <si>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</si>
  <si>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</si>
  <si>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</si>
  <si>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</si>
  <si>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</si>
  <si>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</si>
  <si>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</si>
  <si>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</si>
  <si>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</si>
  <si>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</si>
  <si>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</si>
  <si>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</si>
  <si>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</si>
  <si>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</si>
  <si>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</si>
  <si>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</si>
  <si>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</si>
  <si>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</si>
  <si>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</si>
  <si>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</si>
  <si>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</si>
  <si>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</si>
  <si>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</si>
  <si>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</si>
  <si>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</si>
  <si>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</si>
  <si>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</si>
  <si>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</si>
  <si>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</si>
  <si>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</si>
  <si>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</si>
  <si>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</si>
  <si>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</si>
  <si>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</si>
  <si>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</si>
  <si>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</si>
  <si>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</si>
  <si>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</si>
  <si>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</si>
  <si>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</si>
  <si>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</si>
  <si>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</si>
  <si>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</si>
  <si>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</si>
  <si>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</si>
  <si>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</si>
  <si>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</si>
  <si>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</si>
  <si>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</si>
  <si>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</si>
  <si>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</si>
  <si>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</si>
  <si>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</si>
  <si>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</si>
  <si>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</si>
  <si>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</si>
  <si>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</si>
  <si>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</si>
  <si>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</si>
  <si>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</si>
  <si>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</si>
  <si>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</si>
  <si>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</si>
  <si>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</si>
  <si>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</si>
  <si>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</si>
  <si>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</si>
  <si>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</si>
  <si>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</si>
  <si>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</si>
  <si>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</si>
  <si>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</si>
  <si>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</si>
  <si>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</si>
  <si>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</si>
  <si>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</si>
  <si>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</si>
  <si>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</si>
  <si>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</si>
  <si>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</si>
  <si>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</si>
  <si>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</si>
  <si>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</si>
  <si>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</si>
  <si>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</si>
  <si>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</si>
  <si>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</si>
  <si>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</si>
  <si>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</si>
  <si>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</si>
  <si>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</si>
  <si>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</si>
  <si>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</si>
  <si>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</si>
  <si>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</si>
  <si>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</si>
  <si>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</si>
  <si>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</si>
  <si>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</si>
  <si>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</si>
  <si>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</si>
  <si>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</si>
  <si>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</si>
  <si>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</si>
  <si>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</si>
  <si>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</si>
  <si>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</si>
  <si>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</si>
  <si>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</si>
  <si>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</si>
  <si>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</si>
  <si>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</si>
  <si>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</si>
  <si>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</si>
  <si>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</si>
  <si>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</si>
  <si>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</si>
  <si>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</si>
  <si>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</si>
  <si>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Подпрограмма "Укрепление материально-технической базы архива муниципального образования Кавказский район"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</si>
  <si>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</si>
  <si>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</si>
  <si>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</si>
  <si>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</si>
  <si>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</si>
  <si>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</si>
  <si>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</si>
  <si>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</si>
  <si>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</si>
  <si>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</si>
  <si>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</si>
  <si>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</si>
  <si>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Федеральный проект "Культурная среда"</t>
  </si>
  <si>
    <t>Отдел по физической культуре и спорту администрации МО  Кавказский район              Федеральный проект "Спорт - норма жизни"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</si>
  <si>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</si>
  <si>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</si>
  <si>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</si>
  <si>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Исполнение  муниципальных программ муниципального образования Кавказский район на 01.02. 2021  года (бюджетные средства)</t>
  </si>
  <si>
    <t>Уточненная сводная бюджетная роспись на 1.02.2021</t>
  </si>
  <si>
    <t>Основное мероприятие №8. Поддержка одаренных детей и талантливой молодежи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</si>
</sst>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11" fontId="4" fillId="2" borderId="4" xfId="0" applyNumberFormat="1" applyFont="1" applyFill="1" applyBorder="1" applyAlignment="1">
      <alignment horizontal="left" wrapText="1"/>
    </xf>
    <xf numFmtId="11" fontId="0" fillId="0" borderId="6" xfId="0" applyNumberForma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9"/>
  <sheetViews>
    <sheetView tabSelected="1" topLeftCell="A103" zoomScale="72" zoomScaleNormal="72" workbookViewId="0">
      <selection activeCell="S118" sqref="S118"/>
    </sheetView>
  </sheetViews>
  <sheetFormatPr defaultColWidth="7.6640625" defaultRowHeight="15.6" x14ac:dyDescent="0.3"/>
  <cols>
    <col min="1" max="1" width="6.33203125" style="1" customWidth="1"/>
    <col min="2" max="2" width="48.33203125" style="1" customWidth="1"/>
    <col min="3" max="4" width="12.44140625" style="14" customWidth="1"/>
    <col min="5" max="5" width="10.109375" style="14" customWidth="1"/>
    <col min="6" max="6" width="12.33203125" style="14" customWidth="1"/>
    <col min="7" max="7" width="12.109375" style="14" customWidth="1"/>
    <col min="8" max="8" width="10.33203125" style="14" customWidth="1"/>
    <col min="9" max="10" width="12.44140625" style="14" customWidth="1"/>
    <col min="11" max="11" width="9.77734375" style="14" customWidth="1"/>
    <col min="12" max="13" width="13" style="14" customWidth="1"/>
    <col min="14" max="14" width="9.21875" style="14" customWidth="1"/>
    <col min="15" max="15" width="7.6640625" style="1"/>
    <col min="16" max="16" width="10.5546875" style="1" bestFit="1" customWidth="1"/>
    <col min="17" max="17" width="11.109375" style="1" customWidth="1"/>
    <col min="18" max="16384" width="7.6640625" style="1"/>
  </cols>
  <sheetData>
    <row r="1" spans="1:14" ht="40.5" customHeight="1" x14ac:dyDescent="0.3">
      <c r="A1" s="121" t="s">
        <v>139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ht="14.25" customHeight="1" x14ac:dyDescent="0.3">
      <c r="E2" s="69" t="s">
        <v>107</v>
      </c>
      <c r="F2" s="70"/>
      <c r="G2" s="70"/>
      <c r="H2" s="70"/>
      <c r="I2" s="70"/>
      <c r="J2" s="70"/>
      <c r="K2" s="70"/>
    </row>
    <row r="3" spans="1:14" ht="19.5" customHeight="1" x14ac:dyDescent="0.3">
      <c r="A3" s="91" t="s">
        <v>0</v>
      </c>
      <c r="B3" s="91" t="s">
        <v>1</v>
      </c>
      <c r="C3" s="89" t="s">
        <v>140</v>
      </c>
      <c r="D3" s="89" t="s">
        <v>108</v>
      </c>
      <c r="E3" s="89" t="s">
        <v>16</v>
      </c>
      <c r="F3" s="86" t="s">
        <v>26</v>
      </c>
      <c r="G3" s="87"/>
      <c r="H3" s="88"/>
      <c r="I3" s="86" t="s">
        <v>27</v>
      </c>
      <c r="J3" s="87"/>
      <c r="K3" s="88"/>
      <c r="L3" s="86" t="s">
        <v>111</v>
      </c>
      <c r="M3" s="87"/>
      <c r="N3" s="88"/>
    </row>
    <row r="4" spans="1:14" ht="75" customHeight="1" x14ac:dyDescent="0.3">
      <c r="A4" s="92"/>
      <c r="B4" s="92"/>
      <c r="C4" s="90"/>
      <c r="D4" s="90"/>
      <c r="E4" s="90"/>
      <c r="F4" s="15" t="s">
        <v>140</v>
      </c>
      <c r="G4" s="15" t="s">
        <v>108</v>
      </c>
      <c r="H4" s="15" t="s">
        <v>118</v>
      </c>
      <c r="I4" s="15" t="s">
        <v>140</v>
      </c>
      <c r="J4" s="15" t="s">
        <v>108</v>
      </c>
      <c r="K4" s="15" t="s">
        <v>16</v>
      </c>
      <c r="L4" s="15" t="s">
        <v>140</v>
      </c>
      <c r="M4" s="15" t="s">
        <v>108</v>
      </c>
      <c r="N4" s="15" t="s">
        <v>16</v>
      </c>
    </row>
    <row r="5" spans="1:14" x14ac:dyDescent="0.3">
      <c r="A5" s="11">
        <v>1</v>
      </c>
      <c r="B5" s="1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</row>
    <row r="6" spans="1:14" ht="19.5" customHeight="1" x14ac:dyDescent="0.35">
      <c r="A6" s="6" t="s">
        <v>17</v>
      </c>
      <c r="B6" s="66" t="s">
        <v>2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</row>
    <row r="7" spans="1:14" ht="15.75" customHeight="1" x14ac:dyDescent="0.3">
      <c r="A7" s="52" t="s">
        <v>28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</row>
    <row r="8" spans="1:14" ht="32.25" customHeight="1" x14ac:dyDescent="0.3">
      <c r="A8" s="57" t="s">
        <v>29</v>
      </c>
      <c r="B8" s="56"/>
      <c r="C8" s="34">
        <f>F8+I8+L8</f>
        <v>554454.19999999995</v>
      </c>
      <c r="D8" s="34">
        <f>G8+J8+M8</f>
        <v>6631.6</v>
      </c>
      <c r="E8" s="34">
        <f>D8/C8*100</f>
        <v>1.1960591154327989</v>
      </c>
      <c r="F8" s="16"/>
      <c r="G8" s="16"/>
      <c r="H8" s="34"/>
      <c r="I8" s="16">
        <v>378219.2</v>
      </c>
      <c r="J8" s="16">
        <v>5138.6000000000004</v>
      </c>
      <c r="K8" s="34">
        <f>J8/I8*100</f>
        <v>1.3586301277142991</v>
      </c>
      <c r="L8" s="16">
        <v>176235</v>
      </c>
      <c r="M8" s="16">
        <v>1493</v>
      </c>
      <c r="N8" s="34">
        <f>M8/L8*100</f>
        <v>0.84716429767072376</v>
      </c>
    </row>
    <row r="9" spans="1:14" ht="16.2" x14ac:dyDescent="0.35">
      <c r="A9" s="71" t="s">
        <v>31</v>
      </c>
      <c r="B9" s="56"/>
      <c r="C9" s="35">
        <f>C8</f>
        <v>554454.19999999995</v>
      </c>
      <c r="D9" s="35">
        <f>D8</f>
        <v>6631.6</v>
      </c>
      <c r="E9" s="35">
        <f>D9/C9*100</f>
        <v>1.1960591154327989</v>
      </c>
      <c r="F9" s="35">
        <f t="shared" ref="F9:G9" si="0">F8</f>
        <v>0</v>
      </c>
      <c r="G9" s="35">
        <f t="shared" si="0"/>
        <v>0</v>
      </c>
      <c r="H9" s="34"/>
      <c r="I9" s="35">
        <f t="shared" ref="I9" si="1">I8</f>
        <v>378219.2</v>
      </c>
      <c r="J9" s="35">
        <f>J8</f>
        <v>5138.6000000000004</v>
      </c>
      <c r="K9" s="35">
        <f>J9/I9*100</f>
        <v>1.3586301277142991</v>
      </c>
      <c r="L9" s="35">
        <f>L8</f>
        <v>176235</v>
      </c>
      <c r="M9" s="35">
        <f>M8</f>
        <v>1493</v>
      </c>
      <c r="N9" s="35">
        <f>M9/L9*100</f>
        <v>0.84716429767072376</v>
      </c>
    </row>
    <row r="10" spans="1:14" ht="15.75" customHeight="1" x14ac:dyDescent="0.3">
      <c r="A10" s="52" t="s">
        <v>30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4"/>
    </row>
    <row r="11" spans="1:14" ht="31.5" customHeight="1" x14ac:dyDescent="0.3">
      <c r="A11" s="57" t="s">
        <v>123</v>
      </c>
      <c r="B11" s="56"/>
      <c r="C11" s="34">
        <f>I11+L11+F11</f>
        <v>719091.8</v>
      </c>
      <c r="D11" s="34">
        <f>J11+M11+G11</f>
        <v>9756</v>
      </c>
      <c r="E11" s="34">
        <f t="shared" ref="E11:E13" si="2">D11/C11*100</f>
        <v>1.3567113406104754</v>
      </c>
      <c r="F11" s="16">
        <v>93330</v>
      </c>
      <c r="G11" s="16"/>
      <c r="H11" s="34">
        <f>G11/F11*100</f>
        <v>0</v>
      </c>
      <c r="I11" s="16">
        <v>493646.8</v>
      </c>
      <c r="J11" s="16">
        <v>9102.9</v>
      </c>
      <c r="K11" s="34">
        <f t="shared" ref="K11:K13" si="3">J11/I11*100</f>
        <v>1.8440107380418551</v>
      </c>
      <c r="L11" s="16">
        <v>132115</v>
      </c>
      <c r="M11" s="16">
        <v>653.1</v>
      </c>
      <c r="N11" s="34">
        <f t="shared" ref="N11:N13" si="4">M11/L11*100</f>
        <v>0.49434205048631874</v>
      </c>
    </row>
    <row r="12" spans="1:14" ht="33" customHeight="1" x14ac:dyDescent="0.3">
      <c r="A12" s="57" t="s">
        <v>122</v>
      </c>
      <c r="B12" s="93"/>
      <c r="C12" s="34">
        <f>I12+L12+F12</f>
        <v>2372.7000000000003</v>
      </c>
      <c r="D12" s="34">
        <f>J12+M12+G12</f>
        <v>0</v>
      </c>
      <c r="E12" s="34">
        <f t="shared" si="2"/>
        <v>0</v>
      </c>
      <c r="F12" s="16">
        <v>2163.8000000000002</v>
      </c>
      <c r="G12" s="16"/>
      <c r="H12" s="34">
        <f>G12/F12*100</f>
        <v>0</v>
      </c>
      <c r="I12" s="16">
        <v>90.2</v>
      </c>
      <c r="J12" s="16"/>
      <c r="K12" s="34">
        <f t="shared" si="3"/>
        <v>0</v>
      </c>
      <c r="L12" s="16">
        <v>118.7</v>
      </c>
      <c r="M12" s="16"/>
      <c r="N12" s="34">
        <f t="shared" si="4"/>
        <v>0</v>
      </c>
    </row>
    <row r="13" spans="1:14" ht="16.2" x14ac:dyDescent="0.35">
      <c r="A13" s="71" t="s">
        <v>31</v>
      </c>
      <c r="B13" s="59"/>
      <c r="C13" s="35">
        <f>C11+C12</f>
        <v>721464.5</v>
      </c>
      <c r="D13" s="35">
        <f>D11+D12</f>
        <v>9756</v>
      </c>
      <c r="E13" s="35">
        <f t="shared" si="2"/>
        <v>1.3522494869809949</v>
      </c>
      <c r="F13" s="35">
        <f t="shared" ref="F13:G13" si="5">F11+F12</f>
        <v>95493.8</v>
      </c>
      <c r="G13" s="35">
        <f t="shared" si="5"/>
        <v>0</v>
      </c>
      <c r="H13" s="38">
        <f>G13/F13*100</f>
        <v>0</v>
      </c>
      <c r="I13" s="35">
        <f t="shared" ref="I13:J13" si="6">I11+I12</f>
        <v>493737</v>
      </c>
      <c r="J13" s="35">
        <f t="shared" si="6"/>
        <v>9102.9</v>
      </c>
      <c r="K13" s="35">
        <f t="shared" si="3"/>
        <v>1.8436738587547619</v>
      </c>
      <c r="L13" s="35">
        <f t="shared" ref="L13:M13" si="7">L11+L12</f>
        <v>132233.70000000001</v>
      </c>
      <c r="M13" s="35">
        <f t="shared" si="7"/>
        <v>653.1</v>
      </c>
      <c r="N13" s="35">
        <f t="shared" si="4"/>
        <v>0.4938983027775824</v>
      </c>
    </row>
    <row r="14" spans="1:14" ht="15.75" customHeight="1" x14ac:dyDescent="0.3">
      <c r="A14" s="60" t="s">
        <v>32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2"/>
    </row>
    <row r="15" spans="1:14" ht="27.75" customHeight="1" x14ac:dyDescent="0.3">
      <c r="A15" s="55" t="s">
        <v>29</v>
      </c>
      <c r="B15" s="56"/>
      <c r="C15" s="34">
        <f>I15+L15+F15</f>
        <v>53550.6</v>
      </c>
      <c r="D15" s="34">
        <f>J15+M15+G15</f>
        <v>914.6</v>
      </c>
      <c r="E15" s="34">
        <f t="shared" ref="E15:E16" si="8">D15/C15*100</f>
        <v>1.7079173716074143</v>
      </c>
      <c r="F15" s="16"/>
      <c r="G15" s="16"/>
      <c r="H15" s="34"/>
      <c r="I15" s="16">
        <v>383.1</v>
      </c>
      <c r="J15" s="16">
        <v>0</v>
      </c>
      <c r="K15" s="34">
        <f t="shared" ref="K15:K16" si="9">J15/I15*100</f>
        <v>0</v>
      </c>
      <c r="L15" s="16">
        <v>53167.5</v>
      </c>
      <c r="M15" s="16">
        <v>914.6</v>
      </c>
      <c r="N15" s="34">
        <f>M15/L15*100</f>
        <v>1.7202238209432457</v>
      </c>
    </row>
    <row r="16" spans="1:14" ht="16.2" x14ac:dyDescent="0.35">
      <c r="A16" s="58" t="s">
        <v>31</v>
      </c>
      <c r="B16" s="59"/>
      <c r="C16" s="35">
        <f>C15</f>
        <v>53550.6</v>
      </c>
      <c r="D16" s="35">
        <f>D15</f>
        <v>914.6</v>
      </c>
      <c r="E16" s="35">
        <f t="shared" si="8"/>
        <v>1.7079173716074143</v>
      </c>
      <c r="F16" s="35">
        <f t="shared" ref="F16:G16" si="10">F15</f>
        <v>0</v>
      </c>
      <c r="G16" s="35">
        <f t="shared" si="10"/>
        <v>0</v>
      </c>
      <c r="H16" s="34"/>
      <c r="I16" s="35">
        <f t="shared" ref="I16:J16" si="11">I15</f>
        <v>383.1</v>
      </c>
      <c r="J16" s="35">
        <f t="shared" si="11"/>
        <v>0</v>
      </c>
      <c r="K16" s="35">
        <f t="shared" si="9"/>
        <v>0</v>
      </c>
      <c r="L16" s="35">
        <f>SUM(L15)</f>
        <v>53167.5</v>
      </c>
      <c r="M16" s="35">
        <f>SUM(M15)</f>
        <v>914.6</v>
      </c>
      <c r="N16" s="35">
        <f>M16/L16*100</f>
        <v>1.7202238209432457</v>
      </c>
    </row>
    <row r="17" spans="1:16" ht="15.75" customHeight="1" x14ac:dyDescent="0.3">
      <c r="A17" s="60" t="s">
        <v>33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6" ht="30.75" customHeight="1" x14ac:dyDescent="0.3">
      <c r="A18" s="55" t="s">
        <v>29</v>
      </c>
      <c r="B18" s="125"/>
      <c r="C18" s="34">
        <f>I18+L18+F18</f>
        <v>7341.7</v>
      </c>
      <c r="D18" s="34">
        <f>J18+M18+G18</f>
        <v>123.6</v>
      </c>
      <c r="E18" s="34">
        <f t="shared" ref="E18:E19" si="12">D18/C18*100</f>
        <v>1.6835337864527289</v>
      </c>
      <c r="F18" s="16"/>
      <c r="G18" s="16"/>
      <c r="H18" s="34"/>
      <c r="I18" s="16"/>
      <c r="J18" s="16"/>
      <c r="K18" s="34"/>
      <c r="L18" s="16">
        <v>7341.7</v>
      </c>
      <c r="M18" s="16">
        <v>123.6</v>
      </c>
      <c r="N18" s="34">
        <f>M18/L18*100</f>
        <v>1.6835337864527289</v>
      </c>
    </row>
    <row r="19" spans="1:16" ht="16.2" x14ac:dyDescent="0.35">
      <c r="A19" s="126" t="s">
        <v>31</v>
      </c>
      <c r="B19" s="126"/>
      <c r="C19" s="35">
        <f t="shared" ref="C19:D19" si="13">C18</f>
        <v>7341.7</v>
      </c>
      <c r="D19" s="35">
        <f t="shared" si="13"/>
        <v>123.6</v>
      </c>
      <c r="E19" s="35">
        <f t="shared" si="12"/>
        <v>1.6835337864527289</v>
      </c>
      <c r="F19" s="35">
        <f t="shared" ref="F19:G19" si="14">F18</f>
        <v>0</v>
      </c>
      <c r="G19" s="35">
        <f t="shared" si="14"/>
        <v>0</v>
      </c>
      <c r="H19" s="34"/>
      <c r="I19" s="35">
        <f t="shared" ref="I19:M19" si="15">I18</f>
        <v>0</v>
      </c>
      <c r="J19" s="35">
        <f t="shared" si="15"/>
        <v>0</v>
      </c>
      <c r="K19" s="34"/>
      <c r="L19" s="35">
        <f t="shared" si="15"/>
        <v>7341.7</v>
      </c>
      <c r="M19" s="35">
        <f t="shared" si="15"/>
        <v>123.6</v>
      </c>
      <c r="N19" s="35">
        <f>M19/L19*100</f>
        <v>1.6835337864527289</v>
      </c>
    </row>
    <row r="20" spans="1:16" ht="15.75" customHeight="1" x14ac:dyDescent="0.3">
      <c r="A20" s="60" t="s">
        <v>34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1:16" ht="30" customHeight="1" x14ac:dyDescent="0.3">
      <c r="A21" s="74" t="s">
        <v>29</v>
      </c>
      <c r="B21" s="64"/>
      <c r="C21" s="34">
        <f>I21+L21+F21</f>
        <v>34104.400000000001</v>
      </c>
      <c r="D21" s="34">
        <f>J21+M21+G21</f>
        <v>730.1</v>
      </c>
      <c r="E21" s="34">
        <f t="shared" ref="E21:E22" si="16">D21/C21*100</f>
        <v>2.1407794888636071</v>
      </c>
      <c r="F21" s="16"/>
      <c r="G21" s="16"/>
      <c r="H21" s="34"/>
      <c r="I21" s="16">
        <v>12547.6</v>
      </c>
      <c r="J21" s="16">
        <v>257</v>
      </c>
      <c r="K21" s="34">
        <f t="shared" ref="K21:K22" si="17">J21/I21*100</f>
        <v>2.048200452676209</v>
      </c>
      <c r="L21" s="16">
        <v>21556.799999999999</v>
      </c>
      <c r="M21" s="16">
        <v>473.1</v>
      </c>
      <c r="N21" s="34">
        <f>M21/L21*100</f>
        <v>2.1946671120017816</v>
      </c>
    </row>
    <row r="22" spans="1:16" ht="16.2" x14ac:dyDescent="0.35">
      <c r="A22" s="73" t="s">
        <v>31</v>
      </c>
      <c r="B22" s="97"/>
      <c r="C22" s="35">
        <f t="shared" ref="C22:D22" si="18">C21</f>
        <v>34104.400000000001</v>
      </c>
      <c r="D22" s="35">
        <f t="shared" si="18"/>
        <v>730.1</v>
      </c>
      <c r="E22" s="35">
        <f t="shared" si="16"/>
        <v>2.1407794888636071</v>
      </c>
      <c r="F22" s="35">
        <f t="shared" ref="F22:G22" si="19">F21</f>
        <v>0</v>
      </c>
      <c r="G22" s="35">
        <f t="shared" si="19"/>
        <v>0</v>
      </c>
      <c r="H22" s="34"/>
      <c r="I22" s="35">
        <f t="shared" ref="I22:M22" si="20">I21</f>
        <v>12547.6</v>
      </c>
      <c r="J22" s="35">
        <f t="shared" si="20"/>
        <v>257</v>
      </c>
      <c r="K22" s="37">
        <f t="shared" si="17"/>
        <v>2.048200452676209</v>
      </c>
      <c r="L22" s="35">
        <f t="shared" si="20"/>
        <v>21556.799999999999</v>
      </c>
      <c r="M22" s="35">
        <f t="shared" si="20"/>
        <v>473.1</v>
      </c>
      <c r="N22" s="35">
        <f>M22/L22*100</f>
        <v>2.1946671120017816</v>
      </c>
    </row>
    <row r="23" spans="1:16" ht="15.75" hidden="1" customHeight="1" x14ac:dyDescent="0.25">
      <c r="A23" s="60" t="s">
        <v>114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</row>
    <row r="24" spans="1:16" ht="30.75" hidden="1" customHeight="1" x14ac:dyDescent="0.3">
      <c r="A24" s="74" t="s">
        <v>29</v>
      </c>
      <c r="B24" s="64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t="16.2" hidden="1" x14ac:dyDescent="0.35">
      <c r="A25" s="73" t="s">
        <v>31</v>
      </c>
      <c r="B25" s="97"/>
      <c r="C25" s="17">
        <f>C24</f>
        <v>0</v>
      </c>
      <c r="D25" s="17">
        <f>D24</f>
        <v>0</v>
      </c>
      <c r="E25" s="17" t="e">
        <f t="shared" si="21"/>
        <v>#DIV/0!</v>
      </c>
      <c r="F25" s="17">
        <f t="shared" ref="F25:G25" si="23">F24</f>
        <v>0</v>
      </c>
      <c r="G25" s="17">
        <f t="shared" si="23"/>
        <v>0</v>
      </c>
      <c r="H25" s="17"/>
      <c r="I25" s="17">
        <f t="shared" ref="I25:M25" si="24">I24</f>
        <v>0</v>
      </c>
      <c r="J25" s="17">
        <f t="shared" si="24"/>
        <v>0</v>
      </c>
      <c r="K25" s="17"/>
      <c r="L25" s="17">
        <f t="shared" si="24"/>
        <v>0</v>
      </c>
      <c r="M25" s="17">
        <f t="shared" si="24"/>
        <v>0</v>
      </c>
      <c r="N25" s="17" t="e">
        <f t="shared" si="22"/>
        <v>#DIV/0!</v>
      </c>
    </row>
    <row r="26" spans="1:16" ht="15.75" customHeight="1" x14ac:dyDescent="0.3">
      <c r="A26" s="60" t="s">
        <v>35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2"/>
    </row>
    <row r="27" spans="1:16" ht="30.75" customHeight="1" x14ac:dyDescent="0.3">
      <c r="A27" s="74" t="s">
        <v>29</v>
      </c>
      <c r="B27" s="64"/>
      <c r="C27" s="34">
        <f>I27+L27+F27</f>
        <v>4247.1000000000004</v>
      </c>
      <c r="D27" s="34">
        <f>J27+M27+G27</f>
        <v>54.5</v>
      </c>
      <c r="E27" s="34">
        <f t="shared" ref="E27:E32" si="25">D27/C27*100</f>
        <v>1.2832285559558285</v>
      </c>
      <c r="F27" s="16"/>
      <c r="G27" s="16"/>
      <c r="H27" s="34"/>
      <c r="I27" s="16"/>
      <c r="J27" s="16"/>
      <c r="K27" s="34"/>
      <c r="L27" s="16">
        <v>4247.1000000000004</v>
      </c>
      <c r="M27" s="16">
        <v>54.5</v>
      </c>
      <c r="N27" s="34">
        <f t="shared" ref="N27:N32" si="26">M27/L27*100</f>
        <v>1.2832285559558285</v>
      </c>
    </row>
    <row r="28" spans="1:16" ht="30.75" customHeight="1" x14ac:dyDescent="0.35">
      <c r="A28" s="78" t="s">
        <v>31</v>
      </c>
      <c r="B28" s="79"/>
      <c r="C28" s="36">
        <f>C27</f>
        <v>4247.1000000000004</v>
      </c>
      <c r="D28" s="36">
        <f>D27</f>
        <v>54.5</v>
      </c>
      <c r="E28" s="36">
        <f>D28/C28*100</f>
        <v>1.2832285559558285</v>
      </c>
      <c r="F28" s="36">
        <f>F27</f>
        <v>0</v>
      </c>
      <c r="G28" s="36">
        <f>G27</f>
        <v>0</v>
      </c>
      <c r="H28" s="34"/>
      <c r="I28" s="36">
        <f>I27</f>
        <v>0</v>
      </c>
      <c r="J28" s="36">
        <f>J27</f>
        <v>0</v>
      </c>
      <c r="K28" s="34"/>
      <c r="L28" s="36">
        <f>L27</f>
        <v>4247.1000000000004</v>
      </c>
      <c r="M28" s="36">
        <f>M27</f>
        <v>54.5</v>
      </c>
      <c r="N28" s="39">
        <f>M28/L28*100</f>
        <v>1.2832285559558285</v>
      </c>
    </row>
    <row r="29" spans="1:16" ht="22.2" customHeight="1" x14ac:dyDescent="0.3">
      <c r="A29" s="60" t="s">
        <v>141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2"/>
    </row>
    <row r="30" spans="1:16" ht="31.2" customHeight="1" x14ac:dyDescent="0.3">
      <c r="A30" s="85" t="s">
        <v>29</v>
      </c>
      <c r="B30" s="85"/>
      <c r="C30" s="34">
        <f>I30+L30+F30</f>
        <v>225</v>
      </c>
      <c r="D30" s="34">
        <f>J30+M30+G30</f>
        <v>0</v>
      </c>
      <c r="E30" s="34">
        <f t="shared" ref="E30" si="27">D30/C30*100</f>
        <v>0</v>
      </c>
      <c r="F30" s="16"/>
      <c r="G30" s="16"/>
      <c r="H30" s="34"/>
      <c r="I30" s="16"/>
      <c r="J30" s="16"/>
      <c r="K30" s="34"/>
      <c r="L30" s="16">
        <v>225</v>
      </c>
      <c r="M30" s="16">
        <v>0</v>
      </c>
      <c r="N30" s="39">
        <f>M30/L30*100</f>
        <v>0</v>
      </c>
    </row>
    <row r="31" spans="1:16" ht="16.2" x14ac:dyDescent="0.35">
      <c r="A31" s="78" t="s">
        <v>31</v>
      </c>
      <c r="B31" s="79"/>
      <c r="C31" s="36">
        <f>C30</f>
        <v>225</v>
      </c>
      <c r="D31" s="36">
        <f>D30</f>
        <v>0</v>
      </c>
      <c r="E31" s="36">
        <f>D31/C31*100</f>
        <v>0</v>
      </c>
      <c r="F31" s="36">
        <f>F30</f>
        <v>0</v>
      </c>
      <c r="G31" s="36">
        <f>G30</f>
        <v>0</v>
      </c>
      <c r="H31" s="34"/>
      <c r="I31" s="36">
        <f>I30</f>
        <v>0</v>
      </c>
      <c r="J31" s="36">
        <f>J30</f>
        <v>0</v>
      </c>
      <c r="K31" s="34"/>
      <c r="L31" s="36">
        <f>L30</f>
        <v>225</v>
      </c>
      <c r="M31" s="36">
        <f>M30</f>
        <v>0</v>
      </c>
      <c r="N31" s="39">
        <f>M31/L31*100</f>
        <v>0</v>
      </c>
    </row>
    <row r="32" spans="1:16" s="3" customFormat="1" ht="16.2" x14ac:dyDescent="0.35">
      <c r="A32" s="80" t="s">
        <v>53</v>
      </c>
      <c r="B32" s="81"/>
      <c r="C32" s="37">
        <f>C9+C13+C16+C19+C22+C25+C28+C31</f>
        <v>1375387.5</v>
      </c>
      <c r="D32" s="37">
        <f>D9+D13+D16+D19+D22+D25+D28+D31</f>
        <v>18210.399999999994</v>
      </c>
      <c r="E32" s="37">
        <f t="shared" si="25"/>
        <v>1.3240195944779194</v>
      </c>
      <c r="F32" s="37">
        <f>F9+F13+F16+F19+F22+F25+F28+F31</f>
        <v>95493.8</v>
      </c>
      <c r="G32" s="37">
        <f>G9+G13+G16+G19+G22+G25+G28+G31</f>
        <v>0</v>
      </c>
      <c r="H32" s="34">
        <f t="shared" ref="H32" si="28">G32/F32*100</f>
        <v>0</v>
      </c>
      <c r="I32" s="37">
        <f>I9+I13+I16+I19+I22+I25+I28+I31</f>
        <v>884886.89999999991</v>
      </c>
      <c r="J32" s="37">
        <f>J9+J13+J16+J19+J22+J25+J28+J31</f>
        <v>14498.5</v>
      </c>
      <c r="K32" s="37">
        <f t="shared" ref="K32" si="29">J32/I32*100</f>
        <v>1.6384579769459804</v>
      </c>
      <c r="L32" s="37">
        <f>L9+L13+L16+L19+L22+L25+L28+L31</f>
        <v>395006.8</v>
      </c>
      <c r="M32" s="37">
        <f>M9+M13+M16+M19+M22+M25+M28+M31</f>
        <v>3711.8999999999996</v>
      </c>
      <c r="N32" s="37">
        <f t="shared" si="26"/>
        <v>0.93970534178145793</v>
      </c>
      <c r="P32" s="4"/>
    </row>
    <row r="33" spans="1:14" ht="22.5" customHeight="1" x14ac:dyDescent="0.35">
      <c r="A33" s="7" t="s">
        <v>18</v>
      </c>
      <c r="B33" s="82" t="s">
        <v>3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4"/>
    </row>
    <row r="34" spans="1:14" ht="15.75" customHeight="1" x14ac:dyDescent="0.3">
      <c r="A34" s="52" t="s">
        <v>36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4"/>
    </row>
    <row r="35" spans="1:14" hidden="1" x14ac:dyDescent="0.3">
      <c r="A35" s="57" t="s">
        <v>39</v>
      </c>
      <c r="B35" s="56"/>
      <c r="C35" s="16">
        <f>I35+L35+F35</f>
        <v>0</v>
      </c>
      <c r="D35" s="16">
        <f>J35+M35+G35</f>
        <v>0</v>
      </c>
      <c r="E35" s="16"/>
      <c r="F35" s="18">
        <v>0</v>
      </c>
      <c r="G35" s="18">
        <v>0</v>
      </c>
      <c r="H35" s="18"/>
      <c r="I35" s="18">
        <v>0</v>
      </c>
      <c r="J35" s="18">
        <v>0</v>
      </c>
      <c r="K35" s="16"/>
      <c r="L35" s="16">
        <v>0</v>
      </c>
      <c r="M35" s="16">
        <v>0</v>
      </c>
      <c r="N35" s="16"/>
    </row>
    <row r="36" spans="1:14" ht="32.25" customHeight="1" x14ac:dyDescent="0.3">
      <c r="A36" s="63" t="s">
        <v>37</v>
      </c>
      <c r="B36" s="64"/>
      <c r="C36" s="34">
        <f>I36+L36+F36</f>
        <v>68035.3</v>
      </c>
      <c r="D36" s="34">
        <f>J36+M36+G36</f>
        <v>0</v>
      </c>
      <c r="E36" s="34">
        <f t="shared" ref="E36:E37" si="30">D36/C36*100</f>
        <v>0</v>
      </c>
      <c r="F36" s="18">
        <v>12899.4</v>
      </c>
      <c r="G36" s="18"/>
      <c r="H36" s="38">
        <f>G36/F36*100</f>
        <v>0</v>
      </c>
      <c r="I36" s="18">
        <v>55135.9</v>
      </c>
      <c r="J36" s="18"/>
      <c r="K36" s="34">
        <f t="shared" ref="K36:K37" si="31">J36/I36*100</f>
        <v>0</v>
      </c>
      <c r="L36" s="16"/>
      <c r="M36" s="16"/>
      <c r="N36" s="34"/>
    </row>
    <row r="37" spans="1:14" ht="16.2" x14ac:dyDescent="0.35">
      <c r="A37" s="72" t="s">
        <v>40</v>
      </c>
      <c r="B37" s="64"/>
      <c r="C37" s="40">
        <f>C36+C35</f>
        <v>68035.3</v>
      </c>
      <c r="D37" s="40">
        <f>D36+D35</f>
        <v>0</v>
      </c>
      <c r="E37" s="35">
        <f t="shared" si="30"/>
        <v>0</v>
      </c>
      <c r="F37" s="40">
        <f>F36+F35</f>
        <v>12899.4</v>
      </c>
      <c r="G37" s="40">
        <f>G36+G35</f>
        <v>0</v>
      </c>
      <c r="H37" s="38">
        <f>G37/F37*100</f>
        <v>0</v>
      </c>
      <c r="I37" s="40">
        <f>I36+I35</f>
        <v>55135.9</v>
      </c>
      <c r="J37" s="40">
        <f>J36+J35</f>
        <v>0</v>
      </c>
      <c r="K37" s="37">
        <f t="shared" si="31"/>
        <v>0</v>
      </c>
      <c r="L37" s="40">
        <f>L36+L35</f>
        <v>0</v>
      </c>
      <c r="M37" s="40">
        <f>M36+M35</f>
        <v>0</v>
      </c>
      <c r="N37" s="34"/>
    </row>
    <row r="38" spans="1:14" ht="30" customHeight="1" x14ac:dyDescent="0.3">
      <c r="A38" s="52" t="s">
        <v>38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4"/>
    </row>
    <row r="39" spans="1:14" x14ac:dyDescent="0.3">
      <c r="A39" s="57" t="s">
        <v>39</v>
      </c>
      <c r="B39" s="56"/>
      <c r="C39" s="34">
        <f>I39+L39+F39</f>
        <v>400</v>
      </c>
      <c r="D39" s="34">
        <f>J39+M39+G39</f>
        <v>0</v>
      </c>
      <c r="E39" s="34">
        <f t="shared" ref="E39:E40" si="32">D39/C39*100</f>
        <v>0</v>
      </c>
      <c r="F39" s="18"/>
      <c r="G39" s="18"/>
      <c r="H39" s="34"/>
      <c r="I39" s="18"/>
      <c r="J39" s="18"/>
      <c r="K39" s="34"/>
      <c r="L39" s="16">
        <v>400</v>
      </c>
      <c r="M39" s="16"/>
      <c r="N39" s="34">
        <f t="shared" ref="N39:N111" si="33">M39/L39*100</f>
        <v>0</v>
      </c>
    </row>
    <row r="40" spans="1:14" ht="16.2" x14ac:dyDescent="0.35">
      <c r="A40" s="72" t="s">
        <v>40</v>
      </c>
      <c r="B40" s="64"/>
      <c r="C40" s="40">
        <f>C39</f>
        <v>400</v>
      </c>
      <c r="D40" s="40">
        <f>D39</f>
        <v>0</v>
      </c>
      <c r="E40" s="35">
        <f t="shared" si="32"/>
        <v>0</v>
      </c>
      <c r="F40" s="40">
        <f t="shared" ref="F40:G40" si="34">F39</f>
        <v>0</v>
      </c>
      <c r="G40" s="40">
        <f t="shared" si="34"/>
        <v>0</v>
      </c>
      <c r="H40" s="34"/>
      <c r="I40" s="40">
        <f t="shared" ref="I40:J40" si="35">I39</f>
        <v>0</v>
      </c>
      <c r="J40" s="40">
        <f t="shared" si="35"/>
        <v>0</v>
      </c>
      <c r="K40" s="35"/>
      <c r="L40" s="35">
        <f>L39</f>
        <v>400</v>
      </c>
      <c r="M40" s="35">
        <f>M39</f>
        <v>0</v>
      </c>
      <c r="N40" s="35">
        <f t="shared" si="33"/>
        <v>0</v>
      </c>
    </row>
    <row r="41" spans="1:14" ht="15.75" customHeight="1" x14ac:dyDescent="0.3">
      <c r="A41" s="52" t="s">
        <v>41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</row>
    <row r="42" spans="1:14" x14ac:dyDescent="0.3">
      <c r="A42" s="57" t="s">
        <v>39</v>
      </c>
      <c r="B42" s="56"/>
      <c r="C42" s="34">
        <f>I42+L42+F42</f>
        <v>12008.5</v>
      </c>
      <c r="D42" s="34">
        <f>J42+M42+G42</f>
        <v>178.3</v>
      </c>
      <c r="E42" s="34">
        <f t="shared" ref="E42:E44" si="36">D42/C42*100</f>
        <v>1.484781613024108</v>
      </c>
      <c r="F42" s="18"/>
      <c r="G42" s="18"/>
      <c r="H42" s="34"/>
      <c r="I42" s="18">
        <v>12008.5</v>
      </c>
      <c r="J42" s="18">
        <v>178.3</v>
      </c>
      <c r="K42" s="34">
        <f t="shared" ref="K42:K44" si="37">J42/I42*100</f>
        <v>1.484781613024108</v>
      </c>
      <c r="L42" s="16">
        <v>0</v>
      </c>
      <c r="M42" s="16">
        <v>0</v>
      </c>
      <c r="N42" s="34"/>
    </row>
    <row r="43" spans="1:14" ht="30.75" customHeight="1" x14ac:dyDescent="0.3">
      <c r="A43" s="57" t="s">
        <v>29</v>
      </c>
      <c r="B43" s="56"/>
      <c r="C43" s="34">
        <f>I43+L43+F43</f>
        <v>116555.8</v>
      </c>
      <c r="D43" s="34">
        <f>J43+M43+G43</f>
        <v>9260.6</v>
      </c>
      <c r="E43" s="34">
        <f t="shared" si="36"/>
        <v>7.9452073599083022</v>
      </c>
      <c r="F43" s="18"/>
      <c r="G43" s="18"/>
      <c r="H43" s="34"/>
      <c r="I43" s="18">
        <v>116555.8</v>
      </c>
      <c r="J43" s="18">
        <v>9260.6</v>
      </c>
      <c r="K43" s="34">
        <f t="shared" si="37"/>
        <v>7.9452073599083022</v>
      </c>
      <c r="L43" s="16">
        <v>0</v>
      </c>
      <c r="M43" s="16">
        <v>0</v>
      </c>
      <c r="N43" s="34"/>
    </row>
    <row r="44" spans="1:14" ht="16.2" x14ac:dyDescent="0.35">
      <c r="A44" s="72" t="s">
        <v>40</v>
      </c>
      <c r="B44" s="64"/>
      <c r="C44" s="40">
        <f>C42+C43</f>
        <v>128564.3</v>
      </c>
      <c r="D44" s="40">
        <f>D42+D43</f>
        <v>9438.9</v>
      </c>
      <c r="E44" s="35">
        <f t="shared" si="36"/>
        <v>7.3417737272322094</v>
      </c>
      <c r="F44" s="40">
        <f t="shared" ref="F44:G44" si="38">F42+F43</f>
        <v>0</v>
      </c>
      <c r="G44" s="40">
        <f t="shared" si="38"/>
        <v>0</v>
      </c>
      <c r="H44" s="34"/>
      <c r="I44" s="40">
        <f t="shared" ref="I44:J44" si="39">I42+I43</f>
        <v>128564.3</v>
      </c>
      <c r="J44" s="40">
        <f t="shared" si="39"/>
        <v>9438.9</v>
      </c>
      <c r="K44" s="35">
        <f t="shared" si="37"/>
        <v>7.3417737272322094</v>
      </c>
      <c r="L44" s="35">
        <f>SUM(L42:L43)</f>
        <v>0</v>
      </c>
      <c r="M44" s="35">
        <f>SUM(M42:M43)</f>
        <v>0</v>
      </c>
      <c r="N44" s="34"/>
    </row>
    <row r="45" spans="1:14" ht="31.5" customHeight="1" x14ac:dyDescent="0.3">
      <c r="A45" s="52" t="s">
        <v>42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</row>
    <row r="46" spans="1:14" x14ac:dyDescent="0.3">
      <c r="A46" s="57" t="s">
        <v>39</v>
      </c>
      <c r="B46" s="56"/>
      <c r="C46" s="34">
        <f>I46+L46+F46</f>
        <v>2900</v>
      </c>
      <c r="D46" s="34">
        <f>J46+M46+G46</f>
        <v>219.6</v>
      </c>
      <c r="E46" s="34">
        <f t="shared" ref="E46:E47" si="40">D46/C46*100</f>
        <v>7.5724137931034479</v>
      </c>
      <c r="F46" s="18"/>
      <c r="G46" s="18"/>
      <c r="H46" s="34"/>
      <c r="I46" s="18"/>
      <c r="J46" s="18"/>
      <c r="K46" s="34"/>
      <c r="L46" s="16">
        <v>2900</v>
      </c>
      <c r="M46" s="16">
        <v>219.6</v>
      </c>
      <c r="N46" s="34">
        <f t="shared" si="33"/>
        <v>7.5724137931034479</v>
      </c>
    </row>
    <row r="47" spans="1:14" ht="16.2" x14ac:dyDescent="0.35">
      <c r="A47" s="71" t="s">
        <v>40</v>
      </c>
      <c r="B47" s="56"/>
      <c r="C47" s="40">
        <f>C46</f>
        <v>2900</v>
      </c>
      <c r="D47" s="40">
        <f>D46</f>
        <v>219.6</v>
      </c>
      <c r="E47" s="35">
        <f t="shared" si="40"/>
        <v>7.5724137931034479</v>
      </c>
      <c r="F47" s="40">
        <f t="shared" ref="F47:G47" si="41">F46</f>
        <v>0</v>
      </c>
      <c r="G47" s="40">
        <f t="shared" si="41"/>
        <v>0</v>
      </c>
      <c r="H47" s="34"/>
      <c r="I47" s="40">
        <f t="shared" ref="I47:J47" si="42">I46</f>
        <v>0</v>
      </c>
      <c r="J47" s="40">
        <f t="shared" si="42"/>
        <v>0</v>
      </c>
      <c r="K47" s="34"/>
      <c r="L47" s="35">
        <f>L46</f>
        <v>2900</v>
      </c>
      <c r="M47" s="35">
        <f>M46</f>
        <v>219.6</v>
      </c>
      <c r="N47" s="35">
        <f t="shared" si="33"/>
        <v>7.5724137931034479</v>
      </c>
    </row>
    <row r="48" spans="1:14" ht="15.75" customHeight="1" x14ac:dyDescent="0.3">
      <c r="A48" s="52" t="s">
        <v>43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hidden="1" x14ac:dyDescent="0.3">
      <c r="A49" s="57" t="s">
        <v>39</v>
      </c>
      <c r="B49" s="56"/>
      <c r="C49" s="16">
        <f>I49+L49+F49</f>
        <v>0</v>
      </c>
      <c r="D49" s="16">
        <f>J49+M49+G49</f>
        <v>0</v>
      </c>
      <c r="E49" s="16" t="e">
        <f t="shared" ref="E49:E57" si="43">D49/C49*100</f>
        <v>#DIV/0!</v>
      </c>
      <c r="F49" s="18"/>
      <c r="G49" s="18"/>
      <c r="H49" s="16"/>
      <c r="I49" s="18"/>
      <c r="J49" s="18"/>
      <c r="K49" s="16"/>
      <c r="L49" s="16">
        <v>0</v>
      </c>
      <c r="M49" s="16">
        <v>0</v>
      </c>
      <c r="N49" s="16" t="e">
        <f t="shared" si="33"/>
        <v>#DIV/0!</v>
      </c>
    </row>
    <row r="50" spans="1:14" ht="32.25" customHeight="1" x14ac:dyDescent="0.3">
      <c r="A50" s="57" t="s">
        <v>44</v>
      </c>
      <c r="B50" s="56"/>
      <c r="C50" s="34">
        <f t="shared" ref="C50:C52" si="44">I50+L50+F50</f>
        <v>300</v>
      </c>
      <c r="D50" s="34">
        <f t="shared" ref="D50:D52" si="45">J50+M50+G50</f>
        <v>0</v>
      </c>
      <c r="E50" s="34">
        <f t="shared" si="43"/>
        <v>0</v>
      </c>
      <c r="F50" s="18"/>
      <c r="G50" s="18"/>
      <c r="H50" s="34"/>
      <c r="I50" s="18"/>
      <c r="J50" s="18"/>
      <c r="K50" s="34"/>
      <c r="L50" s="16">
        <v>300</v>
      </c>
      <c r="M50" s="16">
        <v>0</v>
      </c>
      <c r="N50" s="34">
        <f t="shared" si="33"/>
        <v>0</v>
      </c>
    </row>
    <row r="51" spans="1:14" ht="30.75" hidden="1" customHeight="1" x14ac:dyDescent="0.3">
      <c r="A51" s="57" t="s">
        <v>138</v>
      </c>
      <c r="B51" s="56"/>
      <c r="C51" s="34">
        <f t="shared" si="44"/>
        <v>0</v>
      </c>
      <c r="D51" s="34">
        <f t="shared" si="45"/>
        <v>0</v>
      </c>
      <c r="E51" s="34" t="e">
        <f t="shared" si="43"/>
        <v>#DIV/0!</v>
      </c>
      <c r="F51" s="18"/>
      <c r="G51" s="18"/>
      <c r="H51" s="34"/>
      <c r="I51" s="18"/>
      <c r="J51" s="18"/>
      <c r="K51" s="34"/>
      <c r="L51" s="16"/>
      <c r="M51" s="16"/>
      <c r="N51" s="34" t="e">
        <f t="shared" si="33"/>
        <v>#DIV/0!</v>
      </c>
    </row>
    <row r="52" spans="1:14" ht="33.75" hidden="1" customHeight="1" x14ac:dyDescent="0.3">
      <c r="A52" s="57" t="s">
        <v>46</v>
      </c>
      <c r="B52" s="56"/>
      <c r="C52" s="34">
        <f t="shared" si="44"/>
        <v>0</v>
      </c>
      <c r="D52" s="34">
        <f t="shared" si="45"/>
        <v>0</v>
      </c>
      <c r="E52" s="34">
        <v>0</v>
      </c>
      <c r="F52" s="18"/>
      <c r="G52" s="18"/>
      <c r="H52" s="34"/>
      <c r="I52" s="18"/>
      <c r="J52" s="18"/>
      <c r="K52" s="34"/>
      <c r="L52" s="16">
        <v>0</v>
      </c>
      <c r="M52" s="16">
        <v>0</v>
      </c>
      <c r="N52" s="16"/>
    </row>
    <row r="53" spans="1:14" ht="16.2" x14ac:dyDescent="0.35">
      <c r="A53" s="71" t="s">
        <v>40</v>
      </c>
      <c r="B53" s="59"/>
      <c r="C53" s="40">
        <f>C49+C50+C51+C52</f>
        <v>300</v>
      </c>
      <c r="D53" s="40">
        <f>D49+D50+D51+D52</f>
        <v>0</v>
      </c>
      <c r="E53" s="35">
        <f t="shared" si="43"/>
        <v>0</v>
      </c>
      <c r="F53" s="40">
        <f t="shared" ref="F53:G53" si="46">F49+F50+F51+F52</f>
        <v>0</v>
      </c>
      <c r="G53" s="40">
        <f t="shared" si="46"/>
        <v>0</v>
      </c>
      <c r="H53" s="34"/>
      <c r="I53" s="40">
        <f t="shared" ref="I53:M53" si="47">I49+I50+I51+I52</f>
        <v>0</v>
      </c>
      <c r="J53" s="40">
        <f t="shared" si="47"/>
        <v>0</v>
      </c>
      <c r="K53" s="34"/>
      <c r="L53" s="40">
        <f t="shared" si="47"/>
        <v>300</v>
      </c>
      <c r="M53" s="40">
        <f t="shared" si="47"/>
        <v>0</v>
      </c>
      <c r="N53" s="35">
        <f t="shared" si="33"/>
        <v>0</v>
      </c>
    </row>
    <row r="54" spans="1:14" x14ac:dyDescent="0.3">
      <c r="A54" s="52" t="s">
        <v>119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6"/>
    </row>
    <row r="55" spans="1:14" x14ac:dyDescent="0.3">
      <c r="A55" s="57" t="s">
        <v>37</v>
      </c>
      <c r="B55" s="77"/>
      <c r="C55" s="34">
        <f t="shared" ref="C55:D55" si="48">I55+L55+F55</f>
        <v>1736</v>
      </c>
      <c r="D55" s="34">
        <f t="shared" si="48"/>
        <v>0</v>
      </c>
      <c r="E55" s="34">
        <f t="shared" si="43"/>
        <v>0</v>
      </c>
      <c r="F55" s="21"/>
      <c r="G55" s="21"/>
      <c r="H55" s="34"/>
      <c r="I55" s="21"/>
      <c r="J55" s="21"/>
      <c r="K55" s="34"/>
      <c r="L55" s="18">
        <v>1736</v>
      </c>
      <c r="M55" s="18">
        <v>0</v>
      </c>
      <c r="N55" s="37">
        <f t="shared" si="33"/>
        <v>0</v>
      </c>
    </row>
    <row r="56" spans="1:14" ht="16.2" x14ac:dyDescent="0.35">
      <c r="A56" s="71" t="s">
        <v>40</v>
      </c>
      <c r="B56" s="77"/>
      <c r="C56" s="40">
        <f>C55</f>
        <v>1736</v>
      </c>
      <c r="D56" s="40">
        <f>D55</f>
        <v>0</v>
      </c>
      <c r="E56" s="34">
        <f t="shared" si="43"/>
        <v>0</v>
      </c>
      <c r="F56" s="40">
        <f t="shared" ref="F56:G56" si="49">F55</f>
        <v>0</v>
      </c>
      <c r="G56" s="40">
        <f t="shared" si="49"/>
        <v>0</v>
      </c>
      <c r="H56" s="34"/>
      <c r="I56" s="40">
        <f t="shared" ref="I56:J56" si="50">I55</f>
        <v>0</v>
      </c>
      <c r="J56" s="40">
        <f t="shared" si="50"/>
        <v>0</v>
      </c>
      <c r="K56" s="34"/>
      <c r="L56" s="40">
        <f t="shared" ref="L56:M56" si="51">L55</f>
        <v>1736</v>
      </c>
      <c r="M56" s="40">
        <f t="shared" si="51"/>
        <v>0</v>
      </c>
      <c r="N56" s="35">
        <f t="shared" si="33"/>
        <v>0</v>
      </c>
    </row>
    <row r="57" spans="1:14" x14ac:dyDescent="0.3">
      <c r="A57" s="71" t="s">
        <v>53</v>
      </c>
      <c r="B57" s="56"/>
      <c r="C57" s="41">
        <f>C37+C40+C44+C47+C53+C56</f>
        <v>201935.6</v>
      </c>
      <c r="D57" s="41">
        <f>D37+D40+D44+D47+D53+D56</f>
        <v>9658.5</v>
      </c>
      <c r="E57" s="37">
        <f t="shared" si="43"/>
        <v>4.7829605082016249</v>
      </c>
      <c r="F57" s="41">
        <f t="shared" ref="F57:G57" si="52">F37+F40+F44+F47+F53+F56</f>
        <v>12899.4</v>
      </c>
      <c r="G57" s="41">
        <f t="shared" si="52"/>
        <v>0</v>
      </c>
      <c r="H57" s="38">
        <f>G57/F57*100</f>
        <v>0</v>
      </c>
      <c r="I57" s="41">
        <f t="shared" ref="I57:J57" si="53">I37+I40+I44+I47+I53+I56</f>
        <v>183700.2</v>
      </c>
      <c r="J57" s="41">
        <f t="shared" si="53"/>
        <v>9438.9</v>
      </c>
      <c r="K57" s="37">
        <f t="shared" ref="K57" si="54">J57/I57*100</f>
        <v>5.1382088860001236</v>
      </c>
      <c r="L57" s="41">
        <f t="shared" ref="L57:M57" si="55">L37+L40+L44+L47+L53+L56</f>
        <v>5336</v>
      </c>
      <c r="M57" s="41">
        <f t="shared" si="55"/>
        <v>219.6</v>
      </c>
      <c r="N57" s="37">
        <f t="shared" si="33"/>
        <v>4.11544227886057</v>
      </c>
    </row>
    <row r="58" spans="1:14" ht="33" customHeight="1" x14ac:dyDescent="0.35">
      <c r="A58" s="8" t="s">
        <v>19</v>
      </c>
      <c r="B58" s="66" t="s">
        <v>4</v>
      </c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8"/>
    </row>
    <row r="59" spans="1:14" ht="15.75" customHeight="1" x14ac:dyDescent="0.3">
      <c r="A59" s="52" t="s">
        <v>47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4"/>
    </row>
    <row r="60" spans="1:14" x14ac:dyDescent="0.3">
      <c r="A60" s="57" t="s">
        <v>39</v>
      </c>
      <c r="B60" s="56"/>
      <c r="C60" s="34">
        <f t="shared" ref="C60:C61" si="56">I60+L60+F60</f>
        <v>5000</v>
      </c>
      <c r="D60" s="34">
        <f t="shared" ref="D60:D61" si="57">J60+M60+G60</f>
        <v>0</v>
      </c>
      <c r="E60" s="34">
        <f t="shared" ref="E60:E62" si="58">D60/C60*100</f>
        <v>0</v>
      </c>
      <c r="F60" s="18"/>
      <c r="G60" s="18"/>
      <c r="H60" s="34"/>
      <c r="I60" s="18"/>
      <c r="J60" s="18"/>
      <c r="K60" s="34"/>
      <c r="L60" s="16">
        <v>5000</v>
      </c>
      <c r="M60" s="16"/>
      <c r="N60" s="34">
        <f t="shared" si="33"/>
        <v>0</v>
      </c>
    </row>
    <row r="61" spans="1:14" x14ac:dyDescent="0.3">
      <c r="A61" s="57" t="s">
        <v>44</v>
      </c>
      <c r="B61" s="56"/>
      <c r="C61" s="34">
        <f t="shared" si="56"/>
        <v>0</v>
      </c>
      <c r="D61" s="34">
        <f t="shared" si="57"/>
        <v>0</v>
      </c>
      <c r="E61" s="34"/>
      <c r="F61" s="18"/>
      <c r="G61" s="18"/>
      <c r="H61" s="34"/>
      <c r="I61" s="18"/>
      <c r="J61" s="18"/>
      <c r="K61" s="34"/>
      <c r="L61" s="16"/>
      <c r="M61" s="16"/>
      <c r="N61" s="34"/>
    </row>
    <row r="62" spans="1:14" ht="16.2" x14ac:dyDescent="0.35">
      <c r="A62" s="72" t="s">
        <v>40</v>
      </c>
      <c r="B62" s="64"/>
      <c r="C62" s="40">
        <f>C60+C61</f>
        <v>5000</v>
      </c>
      <c r="D62" s="40">
        <f>D60+D61</f>
        <v>0</v>
      </c>
      <c r="E62" s="35">
        <f t="shared" si="58"/>
        <v>0</v>
      </c>
      <c r="F62" s="40">
        <f>F60+F61</f>
        <v>0</v>
      </c>
      <c r="G62" s="40">
        <f>G60+G61</f>
        <v>0</v>
      </c>
      <c r="H62" s="34"/>
      <c r="I62" s="40">
        <f>SUM(I60:I61)</f>
        <v>0</v>
      </c>
      <c r="J62" s="40">
        <f>SUM(J60:J61)</f>
        <v>0</v>
      </c>
      <c r="K62" s="34"/>
      <c r="L62" s="40">
        <f>SUM(L60:L61)</f>
        <v>5000</v>
      </c>
      <c r="M62" s="40">
        <f>SUM(M60:M61)</f>
        <v>0</v>
      </c>
      <c r="N62" s="35">
        <f t="shared" si="33"/>
        <v>0</v>
      </c>
    </row>
    <row r="63" spans="1:14" ht="15.75" customHeight="1" x14ac:dyDescent="0.3">
      <c r="A63" s="52" t="s">
        <v>48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4"/>
    </row>
    <row r="64" spans="1:14" x14ac:dyDescent="0.3">
      <c r="A64" s="57" t="s">
        <v>39</v>
      </c>
      <c r="B64" s="56"/>
      <c r="C64" s="34">
        <f t="shared" ref="C64:D64" si="59">I64+L64+F64</f>
        <v>6782.6</v>
      </c>
      <c r="D64" s="34">
        <f t="shared" si="59"/>
        <v>0</v>
      </c>
      <c r="E64" s="34">
        <f t="shared" ref="E64:E69" si="60">D64/C64*100</f>
        <v>0</v>
      </c>
      <c r="F64" s="18"/>
      <c r="G64" s="18"/>
      <c r="H64" s="34"/>
      <c r="I64" s="18">
        <v>4466</v>
      </c>
      <c r="J64" s="18"/>
      <c r="K64" s="34">
        <f t="shared" ref="K64" si="61">J64/I64*100</f>
        <v>0</v>
      </c>
      <c r="L64" s="16">
        <v>2316.6</v>
      </c>
      <c r="M64" s="16"/>
      <c r="N64" s="34"/>
    </row>
    <row r="65" spans="1:14" ht="28.5" customHeight="1" x14ac:dyDescent="0.35">
      <c r="A65" s="57" t="s">
        <v>44</v>
      </c>
      <c r="B65" s="56"/>
      <c r="C65" s="34">
        <f t="shared" ref="C65" si="62">I65+L65+F65</f>
        <v>380</v>
      </c>
      <c r="D65" s="34">
        <f t="shared" ref="D65" si="63">J65+M65+G65</f>
        <v>0</v>
      </c>
      <c r="E65" s="34">
        <f t="shared" si="60"/>
        <v>0</v>
      </c>
      <c r="F65" s="19"/>
      <c r="G65" s="19"/>
      <c r="H65" s="34"/>
      <c r="I65" s="18"/>
      <c r="J65" s="18"/>
      <c r="K65" s="34"/>
      <c r="L65" s="16">
        <v>380</v>
      </c>
      <c r="M65" s="16"/>
      <c r="N65" s="34">
        <f t="shared" si="33"/>
        <v>0</v>
      </c>
    </row>
    <row r="66" spans="1:14" ht="16.2" x14ac:dyDescent="0.35">
      <c r="A66" s="72" t="s">
        <v>40</v>
      </c>
      <c r="B66" s="64"/>
      <c r="C66" s="40">
        <f>C64+C65</f>
        <v>7162.6</v>
      </c>
      <c r="D66" s="40">
        <f>D64+D65</f>
        <v>0</v>
      </c>
      <c r="E66" s="35">
        <f t="shared" si="60"/>
        <v>0</v>
      </c>
      <c r="F66" s="40">
        <f t="shared" ref="F66:G66" si="64">F64+F65</f>
        <v>0</v>
      </c>
      <c r="G66" s="40">
        <f t="shared" si="64"/>
        <v>0</v>
      </c>
      <c r="H66" s="34"/>
      <c r="I66" s="40">
        <f t="shared" ref="I66:J66" si="65">I64+I65</f>
        <v>4466</v>
      </c>
      <c r="J66" s="40">
        <f t="shared" si="65"/>
        <v>0</v>
      </c>
      <c r="K66" s="35">
        <v>0</v>
      </c>
      <c r="L66" s="35">
        <f>SUM(L64:L65)</f>
        <v>2696.6</v>
      </c>
      <c r="M66" s="35">
        <f>SUM(M64:M65)</f>
        <v>0</v>
      </c>
      <c r="N66" s="35">
        <f t="shared" si="33"/>
        <v>0</v>
      </c>
    </row>
    <row r="67" spans="1:14" ht="15.75" customHeight="1" x14ac:dyDescent="0.3">
      <c r="A67" s="52" t="s">
        <v>80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4"/>
    </row>
    <row r="68" spans="1:14" x14ac:dyDescent="0.3">
      <c r="A68" s="57" t="s">
        <v>39</v>
      </c>
      <c r="B68" s="56"/>
      <c r="C68" s="34">
        <f t="shared" ref="C68" si="66">I68+L68+F68</f>
        <v>875.99999999999989</v>
      </c>
      <c r="D68" s="34">
        <f t="shared" ref="D68" si="67">J68+M68+G68</f>
        <v>0</v>
      </c>
      <c r="E68" s="34">
        <f t="shared" si="60"/>
        <v>0</v>
      </c>
      <c r="F68" s="18">
        <v>175.9</v>
      </c>
      <c r="G68" s="18">
        <v>0</v>
      </c>
      <c r="H68" s="38">
        <f t="shared" ref="H68:H69" si="68">G68/F68*100</f>
        <v>0</v>
      </c>
      <c r="I68" s="18">
        <v>270.89999999999998</v>
      </c>
      <c r="J68" s="18">
        <v>0</v>
      </c>
      <c r="K68" s="34">
        <v>0</v>
      </c>
      <c r="L68" s="16">
        <v>429.2</v>
      </c>
      <c r="M68" s="16"/>
      <c r="N68" s="34">
        <f t="shared" si="33"/>
        <v>0</v>
      </c>
    </row>
    <row r="69" spans="1:14" ht="16.2" x14ac:dyDescent="0.35">
      <c r="A69" s="72" t="s">
        <v>40</v>
      </c>
      <c r="B69" s="64"/>
      <c r="C69" s="40">
        <f>C68</f>
        <v>875.99999999999989</v>
      </c>
      <c r="D69" s="40">
        <f>D68</f>
        <v>0</v>
      </c>
      <c r="E69" s="34">
        <f t="shared" si="60"/>
        <v>0</v>
      </c>
      <c r="F69" s="40">
        <f t="shared" ref="F69:G69" si="69">F68</f>
        <v>175.9</v>
      </c>
      <c r="G69" s="40">
        <f t="shared" si="69"/>
        <v>0</v>
      </c>
      <c r="H69" s="38">
        <f t="shared" si="68"/>
        <v>0</v>
      </c>
      <c r="I69" s="40">
        <f t="shared" ref="I69:J69" si="70">I68</f>
        <v>270.89999999999998</v>
      </c>
      <c r="J69" s="40">
        <f t="shared" si="70"/>
        <v>0</v>
      </c>
      <c r="K69" s="34">
        <v>0</v>
      </c>
      <c r="L69" s="35">
        <f>L68</f>
        <v>429.2</v>
      </c>
      <c r="M69" s="35">
        <f>M68</f>
        <v>0</v>
      </c>
      <c r="N69" s="35">
        <f t="shared" si="33"/>
        <v>0</v>
      </c>
    </row>
    <row r="70" spans="1:14" ht="15.75" hidden="1" customHeight="1" x14ac:dyDescent="0.25">
      <c r="A70" s="52" t="s">
        <v>49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4"/>
    </row>
    <row r="71" spans="1:14" hidden="1" x14ac:dyDescent="0.3">
      <c r="A71" s="57" t="s">
        <v>39</v>
      </c>
      <c r="B71" s="56"/>
      <c r="C71" s="16">
        <f t="shared" ref="C71" si="71">I71+L71+F71</f>
        <v>0</v>
      </c>
      <c r="D71" s="16">
        <f t="shared" ref="D71" si="72">J71+M71+G71</f>
        <v>0</v>
      </c>
      <c r="E71" s="16" t="e">
        <f t="shared" ref="E71:E72" si="73">D71/C71*100</f>
        <v>#DIV/0!</v>
      </c>
      <c r="F71" s="18"/>
      <c r="G71" s="18"/>
      <c r="H71" s="16"/>
      <c r="I71" s="18"/>
      <c r="J71" s="18"/>
      <c r="K71" s="16"/>
      <c r="L71" s="16">
        <v>0</v>
      </c>
      <c r="M71" s="16">
        <v>0</v>
      </c>
      <c r="N71" s="16" t="e">
        <f t="shared" si="33"/>
        <v>#DIV/0!</v>
      </c>
    </row>
    <row r="72" spans="1:14" ht="16.2" hidden="1" x14ac:dyDescent="0.35">
      <c r="A72" s="71" t="s">
        <v>31</v>
      </c>
      <c r="B72" s="56"/>
      <c r="C72" s="19">
        <f>C71</f>
        <v>0</v>
      </c>
      <c r="D72" s="19">
        <f>D71</f>
        <v>0</v>
      </c>
      <c r="E72" s="17" t="e">
        <f t="shared" si="73"/>
        <v>#DIV/0!</v>
      </c>
      <c r="F72" s="19">
        <f t="shared" ref="F72:G72" si="74">F71</f>
        <v>0</v>
      </c>
      <c r="G72" s="19">
        <f t="shared" si="74"/>
        <v>0</v>
      </c>
      <c r="H72" s="17"/>
      <c r="I72" s="19">
        <f t="shared" ref="I72:J72" si="75">I71</f>
        <v>0</v>
      </c>
      <c r="J72" s="19">
        <f t="shared" si="75"/>
        <v>0</v>
      </c>
      <c r="K72" s="17"/>
      <c r="L72" s="17">
        <f>L71</f>
        <v>0</v>
      </c>
      <c r="M72" s="17">
        <f>M71</f>
        <v>0</v>
      </c>
      <c r="N72" s="17" t="e">
        <f t="shared" si="33"/>
        <v>#DIV/0!</v>
      </c>
    </row>
    <row r="73" spans="1:14" ht="33" customHeight="1" x14ac:dyDescent="0.3">
      <c r="A73" s="52" t="s">
        <v>50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4"/>
    </row>
    <row r="74" spans="1:14" ht="33" customHeight="1" x14ac:dyDescent="0.3">
      <c r="A74" s="57" t="s">
        <v>37</v>
      </c>
      <c r="B74" s="56"/>
      <c r="C74" s="34">
        <f t="shared" ref="C74" si="76">I74+L74+F74</f>
        <v>636.5</v>
      </c>
      <c r="D74" s="34">
        <f t="shared" ref="D74" si="77">J74+M74+G74</f>
        <v>0</v>
      </c>
      <c r="E74" s="34">
        <f t="shared" ref="E74:E75" si="78">D74/C74*100</f>
        <v>0</v>
      </c>
      <c r="F74" s="18"/>
      <c r="G74" s="18"/>
      <c r="H74" s="34"/>
      <c r="I74" s="18">
        <v>636.5</v>
      </c>
      <c r="J74" s="18"/>
      <c r="K74" s="34">
        <f t="shared" ref="K74:K75" si="79">J74/I74*100</f>
        <v>0</v>
      </c>
      <c r="L74" s="16">
        <v>0</v>
      </c>
      <c r="M74" s="16">
        <v>0</v>
      </c>
      <c r="N74" s="34"/>
    </row>
    <row r="75" spans="1:14" ht="16.2" x14ac:dyDescent="0.35">
      <c r="A75" s="71" t="s">
        <v>31</v>
      </c>
      <c r="B75" s="59"/>
      <c r="C75" s="40">
        <f>C74</f>
        <v>636.5</v>
      </c>
      <c r="D75" s="40">
        <f>D74</f>
        <v>0</v>
      </c>
      <c r="E75" s="35">
        <f t="shared" si="78"/>
        <v>0</v>
      </c>
      <c r="F75" s="40">
        <f t="shared" ref="F75:G75" si="80">F74</f>
        <v>0</v>
      </c>
      <c r="G75" s="40">
        <f t="shared" si="80"/>
        <v>0</v>
      </c>
      <c r="H75" s="40"/>
      <c r="I75" s="40">
        <f t="shared" ref="I75:J75" si="81">I74</f>
        <v>636.5</v>
      </c>
      <c r="J75" s="40">
        <f t="shared" si="81"/>
        <v>0</v>
      </c>
      <c r="K75" s="35">
        <f t="shared" si="79"/>
        <v>0</v>
      </c>
      <c r="L75" s="35">
        <f>L74</f>
        <v>0</v>
      </c>
      <c r="M75" s="35">
        <f>M74</f>
        <v>0</v>
      </c>
      <c r="N75" s="34"/>
    </row>
    <row r="76" spans="1:14" ht="33" customHeight="1" x14ac:dyDescent="0.3">
      <c r="A76" s="52" t="s">
        <v>51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4"/>
    </row>
    <row r="77" spans="1:14" x14ac:dyDescent="0.3">
      <c r="A77" s="63" t="s">
        <v>39</v>
      </c>
      <c r="B77" s="64"/>
      <c r="C77" s="34">
        <f t="shared" ref="C77" si="82">I77+L77+F77</f>
        <v>500</v>
      </c>
      <c r="D77" s="34">
        <f t="shared" ref="D77" si="83">J77+M77+G77</f>
        <v>0</v>
      </c>
      <c r="E77" s="34">
        <f t="shared" ref="E77:E91" si="84">D77/C77*100</f>
        <v>0</v>
      </c>
      <c r="F77" s="16"/>
      <c r="G77" s="16"/>
      <c r="H77" s="34"/>
      <c r="I77" s="16"/>
      <c r="J77" s="16"/>
      <c r="K77" s="34"/>
      <c r="L77" s="16">
        <v>500</v>
      </c>
      <c r="M77" s="16"/>
      <c r="N77" s="34">
        <f t="shared" si="33"/>
        <v>0</v>
      </c>
    </row>
    <row r="78" spans="1:14" ht="16.2" x14ac:dyDescent="0.35">
      <c r="A78" s="65" t="s">
        <v>31</v>
      </c>
      <c r="B78" s="65"/>
      <c r="C78" s="40">
        <f>C77</f>
        <v>500</v>
      </c>
      <c r="D78" s="40">
        <f>D77</f>
        <v>0</v>
      </c>
      <c r="E78" s="35">
        <f t="shared" si="84"/>
        <v>0</v>
      </c>
      <c r="F78" s="40">
        <f t="shared" ref="F78:G78" si="85">F77</f>
        <v>0</v>
      </c>
      <c r="G78" s="40">
        <f t="shared" si="85"/>
        <v>0</v>
      </c>
      <c r="H78" s="34"/>
      <c r="I78" s="35">
        <f t="shared" ref="I78:J78" si="86">I77</f>
        <v>0</v>
      </c>
      <c r="J78" s="35">
        <f t="shared" si="86"/>
        <v>0</v>
      </c>
      <c r="K78" s="34"/>
      <c r="L78" s="35">
        <f>L77</f>
        <v>500</v>
      </c>
      <c r="M78" s="35">
        <f>M77</f>
        <v>0</v>
      </c>
      <c r="N78" s="35">
        <f t="shared" si="33"/>
        <v>0</v>
      </c>
    </row>
    <row r="79" spans="1:14" ht="32.25" hidden="1" customHeight="1" x14ac:dyDescent="0.25">
      <c r="A79" s="60" t="s">
        <v>110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2"/>
    </row>
    <row r="80" spans="1:14" ht="16.2" hidden="1" x14ac:dyDescent="0.3">
      <c r="A80" s="63" t="s">
        <v>39</v>
      </c>
      <c r="B80" s="64"/>
      <c r="C80" s="16">
        <f t="shared" ref="C80" si="87">I80+L80+F80</f>
        <v>0</v>
      </c>
      <c r="D80" s="16">
        <f t="shared" ref="D80" si="88">J80+M80+G80</f>
        <v>0</v>
      </c>
      <c r="E80" s="22"/>
      <c r="F80" s="23"/>
      <c r="G80" s="23"/>
      <c r="H80" s="22">
        <v>0</v>
      </c>
      <c r="I80" s="23"/>
      <c r="J80" s="23"/>
      <c r="K80" s="22"/>
      <c r="L80" s="22">
        <v>0</v>
      </c>
      <c r="M80" s="22">
        <v>0</v>
      </c>
      <c r="N80" s="22"/>
    </row>
    <row r="81" spans="1:14" ht="16.2" hidden="1" x14ac:dyDescent="0.35">
      <c r="A81" s="65" t="s">
        <v>31</v>
      </c>
      <c r="B81" s="65"/>
      <c r="C81" s="19">
        <f>C80</f>
        <v>0</v>
      </c>
      <c r="D81" s="19">
        <f>D80</f>
        <v>0</v>
      </c>
      <c r="E81" s="22"/>
      <c r="F81" s="23">
        <f t="shared" ref="F81:G81" si="89">F80</f>
        <v>0</v>
      </c>
      <c r="G81" s="23">
        <f t="shared" si="89"/>
        <v>0</v>
      </c>
      <c r="H81" s="22">
        <v>0</v>
      </c>
      <c r="I81" s="23">
        <f t="shared" ref="I81:J81" si="90">I80</f>
        <v>0</v>
      </c>
      <c r="J81" s="23">
        <f t="shared" si="90"/>
        <v>0</v>
      </c>
      <c r="K81" s="22"/>
      <c r="L81" s="23">
        <f>L80</f>
        <v>0</v>
      </c>
      <c r="M81" s="23">
        <f>M80</f>
        <v>0</v>
      </c>
      <c r="N81" s="23"/>
    </row>
    <row r="82" spans="1:14" x14ac:dyDescent="0.3">
      <c r="A82" s="52" t="s">
        <v>120</v>
      </c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9"/>
    </row>
    <row r="83" spans="1:14" x14ac:dyDescent="0.3">
      <c r="A83" s="74" t="s">
        <v>39</v>
      </c>
      <c r="B83" s="129"/>
      <c r="C83" s="34">
        <f t="shared" ref="C83:D83" si="91">I83+L83+F83</f>
        <v>1500</v>
      </c>
      <c r="D83" s="34">
        <f t="shared" si="91"/>
        <v>0</v>
      </c>
      <c r="E83" s="34">
        <f t="shared" ref="E83:E87" si="92">D83/C83*100</f>
        <v>0</v>
      </c>
      <c r="F83" s="24"/>
      <c r="G83" s="24"/>
      <c r="H83" s="34"/>
      <c r="I83" s="24"/>
      <c r="J83" s="24"/>
      <c r="K83" s="34"/>
      <c r="L83" s="24">
        <v>1500</v>
      </c>
      <c r="M83" s="24"/>
      <c r="N83" s="34">
        <f t="shared" si="33"/>
        <v>0</v>
      </c>
    </row>
    <row r="84" spans="1:14" ht="16.2" x14ac:dyDescent="0.35">
      <c r="A84" s="73" t="s">
        <v>40</v>
      </c>
      <c r="B84" s="100"/>
      <c r="C84" s="40">
        <f>C83</f>
        <v>1500</v>
      </c>
      <c r="D84" s="40">
        <f>D83</f>
        <v>0</v>
      </c>
      <c r="E84" s="34">
        <f t="shared" si="92"/>
        <v>0</v>
      </c>
      <c r="F84" s="40">
        <f t="shared" ref="F84:G84" si="93">F83</f>
        <v>0</v>
      </c>
      <c r="G84" s="40">
        <f t="shared" si="93"/>
        <v>0</v>
      </c>
      <c r="H84" s="34"/>
      <c r="I84" s="40">
        <f t="shared" ref="I84:J84" si="94">I83</f>
        <v>0</v>
      </c>
      <c r="J84" s="40">
        <f t="shared" si="94"/>
        <v>0</v>
      </c>
      <c r="K84" s="34"/>
      <c r="L84" s="40">
        <f t="shared" ref="L84:M84" si="95">L83</f>
        <v>1500</v>
      </c>
      <c r="M84" s="40">
        <f t="shared" si="95"/>
        <v>0</v>
      </c>
      <c r="N84" s="34">
        <f t="shared" si="33"/>
        <v>0</v>
      </c>
    </row>
    <row r="85" spans="1:14" x14ac:dyDescent="0.3">
      <c r="A85" s="52" t="s">
        <v>133</v>
      </c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9"/>
    </row>
    <row r="86" spans="1:14" x14ac:dyDescent="0.3">
      <c r="A86" s="74" t="s">
        <v>39</v>
      </c>
      <c r="B86" s="100"/>
      <c r="C86" s="34">
        <f t="shared" ref="C86:D86" si="96">I86+L86+F86</f>
        <v>739.3</v>
      </c>
      <c r="D86" s="34">
        <f t="shared" si="96"/>
        <v>0</v>
      </c>
      <c r="E86" s="34">
        <f t="shared" si="92"/>
        <v>0</v>
      </c>
      <c r="F86" s="18"/>
      <c r="G86" s="18"/>
      <c r="H86" s="34"/>
      <c r="I86" s="18"/>
      <c r="J86" s="18"/>
      <c r="K86" s="34"/>
      <c r="L86" s="18">
        <v>739.3</v>
      </c>
      <c r="M86" s="18"/>
      <c r="N86" s="34">
        <f t="shared" si="33"/>
        <v>0</v>
      </c>
    </row>
    <row r="87" spans="1:14" ht="16.2" x14ac:dyDescent="0.35">
      <c r="A87" s="73" t="s">
        <v>40</v>
      </c>
      <c r="B87" s="100"/>
      <c r="C87" s="35">
        <f>C86</f>
        <v>739.3</v>
      </c>
      <c r="D87" s="35">
        <f>D86</f>
        <v>0</v>
      </c>
      <c r="E87" s="35">
        <f t="shared" si="92"/>
        <v>0</v>
      </c>
      <c r="F87" s="35">
        <f t="shared" ref="F87:G87" si="97">F86</f>
        <v>0</v>
      </c>
      <c r="G87" s="35">
        <f t="shared" si="97"/>
        <v>0</v>
      </c>
      <c r="H87" s="34"/>
      <c r="I87" s="35">
        <f t="shared" ref="I87:J87" si="98">I86</f>
        <v>0</v>
      </c>
      <c r="J87" s="35">
        <f t="shared" si="98"/>
        <v>0</v>
      </c>
      <c r="K87" s="34"/>
      <c r="L87" s="35">
        <f t="shared" ref="L87:M87" si="99">L86</f>
        <v>739.3</v>
      </c>
      <c r="M87" s="35">
        <f t="shared" si="99"/>
        <v>0</v>
      </c>
      <c r="N87" s="35">
        <f t="shared" si="33"/>
        <v>0</v>
      </c>
    </row>
    <row r="88" spans="1:14" x14ac:dyDescent="0.3">
      <c r="A88" s="52" t="s">
        <v>137</v>
      </c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9"/>
    </row>
    <row r="89" spans="1:14" ht="16.2" x14ac:dyDescent="0.35">
      <c r="A89" s="57" t="s">
        <v>39</v>
      </c>
      <c r="B89" s="56"/>
      <c r="C89" s="34">
        <f t="shared" ref="C89:D89" si="100">I89+L89+F89</f>
        <v>0</v>
      </c>
      <c r="D89" s="34">
        <f t="shared" si="100"/>
        <v>0</v>
      </c>
      <c r="E89" s="34"/>
      <c r="F89" s="17"/>
      <c r="G89" s="17"/>
      <c r="H89" s="34"/>
      <c r="I89" s="20"/>
      <c r="J89" s="20"/>
      <c r="K89" s="34"/>
      <c r="L89" s="16">
        <v>0</v>
      </c>
      <c r="M89" s="16">
        <v>0</v>
      </c>
      <c r="N89" s="34"/>
    </row>
    <row r="90" spans="1:14" ht="16.2" x14ac:dyDescent="0.35">
      <c r="A90" s="71" t="s">
        <v>40</v>
      </c>
      <c r="B90" s="77"/>
      <c r="C90" s="35">
        <f>C89</f>
        <v>0</v>
      </c>
      <c r="D90" s="35">
        <f>D89</f>
        <v>0</v>
      </c>
      <c r="E90" s="34"/>
      <c r="F90" s="35">
        <f t="shared" ref="F90:G90" si="101">F89</f>
        <v>0</v>
      </c>
      <c r="G90" s="35">
        <f t="shared" si="101"/>
        <v>0</v>
      </c>
      <c r="H90" s="34"/>
      <c r="I90" s="35">
        <f t="shared" ref="I90:J90" si="102">I89</f>
        <v>0</v>
      </c>
      <c r="J90" s="35">
        <f t="shared" si="102"/>
        <v>0</v>
      </c>
      <c r="K90" s="34"/>
      <c r="L90" s="35">
        <f t="shared" ref="L90:M90" si="103">L89</f>
        <v>0</v>
      </c>
      <c r="M90" s="35">
        <f t="shared" si="103"/>
        <v>0</v>
      </c>
      <c r="N90" s="34"/>
    </row>
    <row r="91" spans="1:14" x14ac:dyDescent="0.3">
      <c r="A91" s="73" t="s">
        <v>53</v>
      </c>
      <c r="B91" s="64"/>
      <c r="C91" s="44">
        <f>C62+C66+C69+C72+C75+C78+C81+C84+C87+C90</f>
        <v>16414.400000000001</v>
      </c>
      <c r="D91" s="44">
        <f>D62+D66+D69+D72+D75+D78+D81+D84+D87+D90</f>
        <v>0</v>
      </c>
      <c r="E91" s="44">
        <f t="shared" si="84"/>
        <v>0</v>
      </c>
      <c r="F91" s="44">
        <f t="shared" ref="F91:G91" si="104">F62+F66+F69+F72+F75+F78+F81+F84+F87+F90</f>
        <v>175.9</v>
      </c>
      <c r="G91" s="44">
        <f t="shared" si="104"/>
        <v>0</v>
      </c>
      <c r="H91" s="44">
        <f>G91/F91*100</f>
        <v>0</v>
      </c>
      <c r="I91" s="44">
        <f t="shared" ref="I91:J91" si="105">I62+I66+I69+I72+I75+I78+I81+I84+I87+I90</f>
        <v>5373.4</v>
      </c>
      <c r="J91" s="44">
        <f t="shared" si="105"/>
        <v>0</v>
      </c>
      <c r="K91" s="44">
        <f t="shared" ref="K91" si="106">J91/I91*100</f>
        <v>0</v>
      </c>
      <c r="L91" s="44">
        <f t="shared" ref="L91:M91" si="107">L62+L66+L69+L72+L75+L78+L81+L84+L87+L90</f>
        <v>10865.099999999999</v>
      </c>
      <c r="M91" s="44">
        <f t="shared" si="107"/>
        <v>0</v>
      </c>
      <c r="N91" s="44">
        <f t="shared" si="33"/>
        <v>0</v>
      </c>
    </row>
    <row r="92" spans="1:14" ht="22.5" customHeight="1" x14ac:dyDescent="0.35">
      <c r="A92" s="9" t="s">
        <v>20</v>
      </c>
      <c r="B92" s="66" t="s">
        <v>5</v>
      </c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8"/>
    </row>
    <row r="93" spans="1:14" ht="22.5" customHeight="1" x14ac:dyDescent="0.3">
      <c r="A93" s="60" t="s">
        <v>52</v>
      </c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2"/>
    </row>
    <row r="94" spans="1:14" ht="22.5" customHeight="1" x14ac:dyDescent="0.3">
      <c r="A94" s="74" t="s">
        <v>39</v>
      </c>
      <c r="B94" s="64"/>
      <c r="C94" s="34">
        <f t="shared" ref="C94" si="108">I94+L94+F94</f>
        <v>1276.2</v>
      </c>
      <c r="D94" s="34">
        <f>J94+M94+G94</f>
        <v>0</v>
      </c>
      <c r="E94" s="34">
        <f t="shared" ref="E94:E95" si="109">D94/C94*100</f>
        <v>0</v>
      </c>
      <c r="F94" s="16"/>
      <c r="G94" s="16"/>
      <c r="H94" s="34"/>
      <c r="I94" s="16"/>
      <c r="J94" s="16"/>
      <c r="K94" s="34"/>
      <c r="L94" s="16">
        <v>1276.2</v>
      </c>
      <c r="M94" s="16"/>
      <c r="N94" s="34">
        <f t="shared" si="33"/>
        <v>0</v>
      </c>
    </row>
    <row r="95" spans="1:14" ht="15.75" customHeight="1" x14ac:dyDescent="0.35">
      <c r="A95" s="58" t="s">
        <v>40</v>
      </c>
      <c r="B95" s="59"/>
      <c r="C95" s="35">
        <f>C94</f>
        <v>1276.2</v>
      </c>
      <c r="D95" s="35">
        <f>D94</f>
        <v>0</v>
      </c>
      <c r="E95" s="35">
        <f t="shared" si="109"/>
        <v>0</v>
      </c>
      <c r="F95" s="35">
        <f t="shared" ref="F95:G95" si="110">F94</f>
        <v>0</v>
      </c>
      <c r="G95" s="35">
        <f t="shared" si="110"/>
        <v>0</v>
      </c>
      <c r="H95" s="34"/>
      <c r="I95" s="35">
        <f t="shared" ref="I95:M95" si="111">I94</f>
        <v>0</v>
      </c>
      <c r="J95" s="35">
        <f t="shared" si="111"/>
        <v>0</v>
      </c>
      <c r="K95" s="34"/>
      <c r="L95" s="35">
        <f t="shared" si="111"/>
        <v>1276.2</v>
      </c>
      <c r="M95" s="35">
        <f t="shared" si="111"/>
        <v>0</v>
      </c>
      <c r="N95" s="35">
        <f t="shared" si="33"/>
        <v>0</v>
      </c>
    </row>
    <row r="96" spans="1:14" ht="15.75" customHeight="1" x14ac:dyDescent="0.3">
      <c r="A96" s="60" t="s">
        <v>115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2"/>
    </row>
    <row r="97" spans="1:14" x14ac:dyDescent="0.3">
      <c r="A97" s="74" t="s">
        <v>39</v>
      </c>
      <c r="B97" s="64"/>
      <c r="C97" s="34">
        <f t="shared" ref="C97" si="112">I97+L97+F97</f>
        <v>20</v>
      </c>
      <c r="D97" s="34">
        <f t="shared" ref="D97" si="113">J97+M97+G97</f>
        <v>20</v>
      </c>
      <c r="E97" s="34">
        <f t="shared" ref="E97:E101" si="114">D97/C97*100</f>
        <v>100</v>
      </c>
      <c r="F97" s="16"/>
      <c r="G97" s="16"/>
      <c r="H97" s="34"/>
      <c r="I97" s="16"/>
      <c r="J97" s="16"/>
      <c r="K97" s="34"/>
      <c r="L97" s="16">
        <v>20</v>
      </c>
      <c r="M97" s="16">
        <v>20</v>
      </c>
      <c r="N97" s="34">
        <f t="shared" si="33"/>
        <v>100</v>
      </c>
    </row>
    <row r="98" spans="1:14" ht="34.5" customHeight="1" x14ac:dyDescent="0.3">
      <c r="A98" s="74" t="s">
        <v>44</v>
      </c>
      <c r="B98" s="64"/>
      <c r="C98" s="34">
        <f t="shared" ref="C98:C100" si="115">I98+L98+F98</f>
        <v>270</v>
      </c>
      <c r="D98" s="34">
        <f t="shared" ref="D98:D100" si="116">J98+M98+G98</f>
        <v>0</v>
      </c>
      <c r="E98" s="34">
        <f t="shared" si="114"/>
        <v>0</v>
      </c>
      <c r="F98" s="16"/>
      <c r="G98" s="16"/>
      <c r="H98" s="34"/>
      <c r="I98" s="16"/>
      <c r="J98" s="16"/>
      <c r="K98" s="34"/>
      <c r="L98" s="16">
        <v>270</v>
      </c>
      <c r="M98" s="16">
        <v>0</v>
      </c>
      <c r="N98" s="34">
        <f t="shared" si="33"/>
        <v>0</v>
      </c>
    </row>
    <row r="99" spans="1:14" ht="30.75" hidden="1" customHeight="1" x14ac:dyDescent="0.3">
      <c r="A99" s="57" t="s">
        <v>45</v>
      </c>
      <c r="B99" s="56"/>
      <c r="C99" s="34">
        <f t="shared" si="115"/>
        <v>0</v>
      </c>
      <c r="D99" s="34">
        <f t="shared" si="116"/>
        <v>0</v>
      </c>
      <c r="E99" s="34" t="e">
        <f t="shared" si="114"/>
        <v>#DIV/0!</v>
      </c>
      <c r="F99" s="16"/>
      <c r="G99" s="16"/>
      <c r="H99" s="34"/>
      <c r="I99" s="16"/>
      <c r="J99" s="16"/>
      <c r="K99" s="34"/>
      <c r="L99" s="16">
        <v>0</v>
      </c>
      <c r="M99" s="16">
        <v>0</v>
      </c>
      <c r="N99" s="16" t="e">
        <f t="shared" si="33"/>
        <v>#DIV/0!</v>
      </c>
    </row>
    <row r="100" spans="1:14" ht="35.25" hidden="1" customHeight="1" x14ac:dyDescent="0.3">
      <c r="A100" s="57" t="s">
        <v>46</v>
      </c>
      <c r="B100" s="56"/>
      <c r="C100" s="34">
        <f t="shared" si="115"/>
        <v>0</v>
      </c>
      <c r="D100" s="34">
        <f t="shared" si="116"/>
        <v>0</v>
      </c>
      <c r="E100" s="34"/>
      <c r="F100" s="16"/>
      <c r="G100" s="16"/>
      <c r="H100" s="34"/>
      <c r="I100" s="16"/>
      <c r="J100" s="16"/>
      <c r="K100" s="34"/>
      <c r="L100" s="16">
        <v>0</v>
      </c>
      <c r="M100" s="16">
        <v>0</v>
      </c>
      <c r="N100" s="16" t="e">
        <f t="shared" si="33"/>
        <v>#DIV/0!</v>
      </c>
    </row>
    <row r="101" spans="1:14" ht="17.25" customHeight="1" x14ac:dyDescent="0.35">
      <c r="A101" s="71" t="s">
        <v>40</v>
      </c>
      <c r="B101" s="59"/>
      <c r="C101" s="35">
        <f>C97+C98+C99+C100</f>
        <v>290</v>
      </c>
      <c r="D101" s="35">
        <f>D97+D98+D99+D100</f>
        <v>20</v>
      </c>
      <c r="E101" s="35">
        <f t="shared" si="114"/>
        <v>6.8965517241379306</v>
      </c>
      <c r="F101" s="35">
        <f t="shared" ref="F101:G101" si="117">F97+F98+F99+F100</f>
        <v>0</v>
      </c>
      <c r="G101" s="35">
        <f t="shared" si="117"/>
        <v>0</v>
      </c>
      <c r="H101" s="34"/>
      <c r="I101" s="35">
        <f t="shared" ref="I101:J101" si="118">I97+I98+I99+I100</f>
        <v>0</v>
      </c>
      <c r="J101" s="35">
        <f t="shared" si="118"/>
        <v>0</v>
      </c>
      <c r="K101" s="34"/>
      <c r="L101" s="35">
        <f>SUM(L97:L100)</f>
        <v>290</v>
      </c>
      <c r="M101" s="35">
        <f>SUM(M97:M100)</f>
        <v>20</v>
      </c>
      <c r="N101" s="35">
        <f t="shared" si="33"/>
        <v>6.8965517241379306</v>
      </c>
    </row>
    <row r="102" spans="1:14" ht="19.5" customHeight="1" x14ac:dyDescent="0.3">
      <c r="A102" s="94" t="s">
        <v>112</v>
      </c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6"/>
    </row>
    <row r="103" spans="1:14" ht="17.25" customHeight="1" x14ac:dyDescent="0.35">
      <c r="A103" s="74" t="s">
        <v>39</v>
      </c>
      <c r="B103" s="64"/>
      <c r="C103" s="34">
        <f t="shared" ref="C103:C104" si="119">I103+L103+F103</f>
        <v>0</v>
      </c>
      <c r="D103" s="34">
        <f t="shared" ref="D103:D104" si="120">J103+M103+G103</f>
        <v>0</v>
      </c>
      <c r="E103" s="34"/>
      <c r="F103" s="17"/>
      <c r="G103" s="17"/>
      <c r="H103" s="34"/>
      <c r="I103" s="17"/>
      <c r="J103" s="17"/>
      <c r="K103" s="34"/>
      <c r="L103" s="16"/>
      <c r="M103" s="16"/>
      <c r="N103" s="34"/>
    </row>
    <row r="104" spans="1:14" ht="32.25" customHeight="1" x14ac:dyDescent="0.35">
      <c r="A104" s="74" t="s">
        <v>44</v>
      </c>
      <c r="B104" s="64"/>
      <c r="C104" s="34">
        <f t="shared" si="119"/>
        <v>1000</v>
      </c>
      <c r="D104" s="34">
        <f t="shared" si="120"/>
        <v>0</v>
      </c>
      <c r="E104" s="34">
        <f t="shared" ref="E104:E105" si="121">D104/C104*100</f>
        <v>0</v>
      </c>
      <c r="F104" s="17"/>
      <c r="G104" s="17"/>
      <c r="H104" s="34"/>
      <c r="I104" s="17"/>
      <c r="J104" s="17"/>
      <c r="K104" s="34"/>
      <c r="L104" s="16">
        <v>1000</v>
      </c>
      <c r="M104" s="16">
        <v>0</v>
      </c>
      <c r="N104" s="34">
        <f t="shared" si="33"/>
        <v>0</v>
      </c>
    </row>
    <row r="105" spans="1:14" ht="17.25" customHeight="1" x14ac:dyDescent="0.35">
      <c r="A105" s="71" t="s">
        <v>40</v>
      </c>
      <c r="B105" s="59"/>
      <c r="C105" s="35">
        <f>C103+C104</f>
        <v>1000</v>
      </c>
      <c r="D105" s="35">
        <f>D103+D104</f>
        <v>0</v>
      </c>
      <c r="E105" s="34">
        <f t="shared" si="121"/>
        <v>0</v>
      </c>
      <c r="F105" s="35">
        <f t="shared" ref="F105:G105" si="122">F103+F104</f>
        <v>0</v>
      </c>
      <c r="G105" s="35">
        <f t="shared" si="122"/>
        <v>0</v>
      </c>
      <c r="H105" s="34"/>
      <c r="I105" s="35">
        <f t="shared" ref="I105:J105" si="123">I103+I104</f>
        <v>0</v>
      </c>
      <c r="J105" s="35">
        <f t="shared" si="123"/>
        <v>0</v>
      </c>
      <c r="K105" s="34"/>
      <c r="L105" s="35">
        <f t="shared" ref="L105:N105" si="124">L103+L104</f>
        <v>1000</v>
      </c>
      <c r="M105" s="35">
        <f t="shared" si="124"/>
        <v>0</v>
      </c>
      <c r="N105" s="35">
        <f t="shared" si="124"/>
        <v>0</v>
      </c>
    </row>
    <row r="106" spans="1:14" ht="15.75" customHeight="1" x14ac:dyDescent="0.3">
      <c r="A106" s="73" t="s">
        <v>53</v>
      </c>
      <c r="B106" s="64"/>
      <c r="C106" s="37">
        <f>C95+C101+C105</f>
        <v>2566.1999999999998</v>
      </c>
      <c r="D106" s="37">
        <f>D95+D101+D105</f>
        <v>20</v>
      </c>
      <c r="E106" s="37">
        <f t="shared" ref="E106" si="125">D106/C106*100</f>
        <v>0.77936248149014109</v>
      </c>
      <c r="F106" s="37">
        <f t="shared" ref="F106:G106" si="126">F95+F101+F105</f>
        <v>0</v>
      </c>
      <c r="G106" s="37">
        <f t="shared" si="126"/>
        <v>0</v>
      </c>
      <c r="H106" s="34"/>
      <c r="I106" s="37">
        <f t="shared" ref="I106:M106" si="127">I95+I101+I105</f>
        <v>0</v>
      </c>
      <c r="J106" s="37">
        <f t="shared" si="127"/>
        <v>0</v>
      </c>
      <c r="K106" s="34"/>
      <c r="L106" s="37">
        <f t="shared" si="127"/>
        <v>2566.1999999999998</v>
      </c>
      <c r="M106" s="37">
        <f t="shared" si="127"/>
        <v>20</v>
      </c>
      <c r="N106" s="37">
        <f t="shared" si="33"/>
        <v>0.77936248149014109</v>
      </c>
    </row>
    <row r="107" spans="1:14" ht="16.5" customHeight="1" x14ac:dyDescent="0.35">
      <c r="A107" s="10" t="s">
        <v>21</v>
      </c>
      <c r="B107" s="66" t="s">
        <v>6</v>
      </c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8"/>
    </row>
    <row r="108" spans="1:14" ht="32.25" customHeight="1" x14ac:dyDescent="0.3">
      <c r="A108" s="52" t="s">
        <v>109</v>
      </c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4"/>
    </row>
    <row r="109" spans="1:14" s="2" customFormat="1" x14ac:dyDescent="0.3">
      <c r="A109" s="55" t="s">
        <v>39</v>
      </c>
      <c r="B109" s="56"/>
      <c r="C109" s="34">
        <f t="shared" ref="C109" si="128">I109+L109+F109</f>
        <v>11653.1</v>
      </c>
      <c r="D109" s="34">
        <f t="shared" ref="D109" si="129">J109+M109+G109</f>
        <v>288.39999999999998</v>
      </c>
      <c r="E109" s="34">
        <f t="shared" ref="E109:E111" si="130">D109/C109*100</f>
        <v>2.474877929477993</v>
      </c>
      <c r="F109" s="16"/>
      <c r="G109" s="16"/>
      <c r="H109" s="34"/>
      <c r="I109" s="16"/>
      <c r="J109" s="16"/>
      <c r="K109" s="34"/>
      <c r="L109" s="16">
        <v>11653.1</v>
      </c>
      <c r="M109" s="16">
        <v>288.39999999999998</v>
      </c>
      <c r="N109" s="34">
        <f t="shared" si="33"/>
        <v>2.474877929477993</v>
      </c>
    </row>
    <row r="110" spans="1:14" ht="30.75" hidden="1" customHeight="1" x14ac:dyDescent="0.3">
      <c r="A110" s="55" t="s">
        <v>54</v>
      </c>
      <c r="B110" s="56"/>
      <c r="C110" s="16">
        <v>0</v>
      </c>
      <c r="D110" s="16">
        <v>0</v>
      </c>
      <c r="E110" s="16" t="e">
        <f t="shared" si="130"/>
        <v>#DIV/0!</v>
      </c>
      <c r="F110" s="16"/>
      <c r="G110" s="16"/>
      <c r="H110" s="34"/>
      <c r="I110" s="16"/>
      <c r="J110" s="16"/>
      <c r="K110" s="34"/>
      <c r="L110" s="20">
        <f t="shared" ref="L110" si="131">C110-F110-I110</f>
        <v>0</v>
      </c>
      <c r="M110" s="20">
        <f t="shared" ref="M110" si="132">D110-G110-J110</f>
        <v>0</v>
      </c>
      <c r="N110" s="20" t="e">
        <f t="shared" si="33"/>
        <v>#DIV/0!</v>
      </c>
    </row>
    <row r="111" spans="1:14" ht="16.2" x14ac:dyDescent="0.35">
      <c r="A111" s="73" t="s">
        <v>40</v>
      </c>
      <c r="B111" s="97"/>
      <c r="C111" s="35">
        <f>C109+C110</f>
        <v>11653.1</v>
      </c>
      <c r="D111" s="35">
        <f>D109+D110</f>
        <v>288.39999999999998</v>
      </c>
      <c r="E111" s="35">
        <f t="shared" si="130"/>
        <v>2.474877929477993</v>
      </c>
      <c r="F111" s="35">
        <f t="shared" ref="F111:G111" si="133">F109+F110</f>
        <v>0</v>
      </c>
      <c r="G111" s="35">
        <f t="shared" si="133"/>
        <v>0</v>
      </c>
      <c r="H111" s="34"/>
      <c r="I111" s="35">
        <f t="shared" ref="I111:J111" si="134">I109+I110</f>
        <v>0</v>
      </c>
      <c r="J111" s="35">
        <f t="shared" si="134"/>
        <v>0</v>
      </c>
      <c r="K111" s="34"/>
      <c r="L111" s="35">
        <f>SUM(L109:L110)</f>
        <v>11653.1</v>
      </c>
      <c r="M111" s="35">
        <f>SUM(M109:M110)</f>
        <v>288.39999999999998</v>
      </c>
      <c r="N111" s="35">
        <f t="shared" si="33"/>
        <v>2.474877929477993</v>
      </c>
    </row>
    <row r="112" spans="1:14" ht="25.5" customHeight="1" x14ac:dyDescent="0.3">
      <c r="A112" s="60" t="s">
        <v>55</v>
      </c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2"/>
    </row>
    <row r="113" spans="1:14" x14ac:dyDescent="0.3">
      <c r="A113" s="55" t="s">
        <v>39</v>
      </c>
      <c r="B113" s="56"/>
      <c r="C113" s="34">
        <f t="shared" ref="C113" si="135">I113+L113+F113</f>
        <v>9285.9</v>
      </c>
      <c r="D113" s="34">
        <f t="shared" ref="D113" si="136">J113+M113+G113</f>
        <v>620</v>
      </c>
      <c r="E113" s="34">
        <f t="shared" ref="E113:E114" si="137">D113/C113*100</f>
        <v>6.676789541132254</v>
      </c>
      <c r="F113" s="16"/>
      <c r="G113" s="16"/>
      <c r="H113" s="34"/>
      <c r="I113" s="16"/>
      <c r="J113" s="16"/>
      <c r="K113" s="34"/>
      <c r="L113" s="16">
        <v>9285.9</v>
      </c>
      <c r="M113" s="16">
        <v>620</v>
      </c>
      <c r="N113" s="34">
        <f t="shared" ref="N113:N170" si="138">M113/L113*100</f>
        <v>6.676789541132254</v>
      </c>
    </row>
    <row r="114" spans="1:14" ht="16.2" x14ac:dyDescent="0.35">
      <c r="A114" s="58" t="s">
        <v>40</v>
      </c>
      <c r="B114" s="59"/>
      <c r="C114" s="35">
        <f>C113</f>
        <v>9285.9</v>
      </c>
      <c r="D114" s="35">
        <f>D113</f>
        <v>620</v>
      </c>
      <c r="E114" s="35">
        <f t="shared" si="137"/>
        <v>6.676789541132254</v>
      </c>
      <c r="F114" s="35">
        <f t="shared" ref="F114:G114" si="139">F113</f>
        <v>0</v>
      </c>
      <c r="G114" s="35">
        <f t="shared" si="139"/>
        <v>0</v>
      </c>
      <c r="H114" s="34"/>
      <c r="I114" s="35">
        <f t="shared" ref="I114:J114" si="140">I113</f>
        <v>0</v>
      </c>
      <c r="J114" s="35">
        <f t="shared" si="140"/>
        <v>0</v>
      </c>
      <c r="K114" s="34"/>
      <c r="L114" s="35">
        <f>L113</f>
        <v>9285.9</v>
      </c>
      <c r="M114" s="35">
        <f>M113</f>
        <v>620</v>
      </c>
      <c r="N114" s="35">
        <f t="shared" si="138"/>
        <v>6.676789541132254</v>
      </c>
    </row>
    <row r="115" spans="1:14" ht="34.5" customHeight="1" x14ac:dyDescent="0.3">
      <c r="A115" s="60" t="s">
        <v>56</v>
      </c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2"/>
    </row>
    <row r="116" spans="1:14" ht="18.75" customHeight="1" x14ac:dyDescent="0.3">
      <c r="A116" s="55" t="s">
        <v>39</v>
      </c>
      <c r="B116" s="56"/>
      <c r="C116" s="34">
        <f t="shared" ref="C116" si="141">I116+L116+F116</f>
        <v>450</v>
      </c>
      <c r="D116" s="34">
        <f t="shared" ref="D116" si="142">J116+M116+G116</f>
        <v>0</v>
      </c>
      <c r="E116" s="34">
        <f t="shared" ref="E116:E119" si="143">D116/C116*100</f>
        <v>0</v>
      </c>
      <c r="F116" s="16"/>
      <c r="G116" s="16"/>
      <c r="H116" s="34"/>
      <c r="I116" s="16"/>
      <c r="J116" s="16"/>
      <c r="K116" s="34"/>
      <c r="L116" s="16">
        <v>450</v>
      </c>
      <c r="M116" s="16">
        <v>0</v>
      </c>
      <c r="N116" s="34">
        <f t="shared" si="138"/>
        <v>0</v>
      </c>
    </row>
    <row r="117" spans="1:14" ht="34.5" hidden="1" customHeight="1" x14ac:dyDescent="0.3">
      <c r="A117" s="57" t="s">
        <v>99</v>
      </c>
      <c r="B117" s="56"/>
      <c r="C117" s="34">
        <f t="shared" ref="C117" si="144">I117+L117+F117</f>
        <v>0</v>
      </c>
      <c r="D117" s="34">
        <f t="shared" ref="D117" si="145">J117+M117+G117</f>
        <v>0</v>
      </c>
      <c r="E117" s="34" t="e">
        <f t="shared" si="143"/>
        <v>#DIV/0!</v>
      </c>
      <c r="F117" s="16"/>
      <c r="G117" s="16"/>
      <c r="H117" s="34"/>
      <c r="I117" s="16">
        <v>0</v>
      </c>
      <c r="J117" s="16">
        <v>0</v>
      </c>
      <c r="K117" s="34"/>
      <c r="L117" s="16">
        <v>0</v>
      </c>
      <c r="M117" s="16">
        <v>0</v>
      </c>
      <c r="N117" s="16" t="e">
        <f t="shared" si="138"/>
        <v>#DIV/0!</v>
      </c>
    </row>
    <row r="118" spans="1:14" ht="16.2" x14ac:dyDescent="0.35">
      <c r="A118" s="58" t="s">
        <v>40</v>
      </c>
      <c r="B118" s="59"/>
      <c r="C118" s="37">
        <f t="shared" ref="C118" si="146">I118+L118+F118</f>
        <v>450</v>
      </c>
      <c r="D118" s="37">
        <f t="shared" ref="D118" si="147">J118+M118+G118</f>
        <v>0</v>
      </c>
      <c r="E118" s="34">
        <f t="shared" si="143"/>
        <v>0</v>
      </c>
      <c r="F118" s="35">
        <f>SUM(F116:F117)</f>
        <v>0</v>
      </c>
      <c r="G118" s="35">
        <f>SUM(G116:G117)</f>
        <v>0</v>
      </c>
      <c r="H118" s="34"/>
      <c r="I118" s="35">
        <f>SUM(I116:I117)</f>
        <v>0</v>
      </c>
      <c r="J118" s="35">
        <f>SUM(J116:J117)</f>
        <v>0</v>
      </c>
      <c r="K118" s="34"/>
      <c r="L118" s="35">
        <f>SUM(L116:L117)</f>
        <v>450</v>
      </c>
      <c r="M118" s="35">
        <f>SUM(M116:M117)</f>
        <v>0</v>
      </c>
      <c r="N118" s="35">
        <f t="shared" si="138"/>
        <v>0</v>
      </c>
    </row>
    <row r="119" spans="1:14" x14ac:dyDescent="0.3">
      <c r="A119" s="72" t="s">
        <v>53</v>
      </c>
      <c r="B119" s="97"/>
      <c r="C119" s="37">
        <f>C111+C114+C118</f>
        <v>21389</v>
      </c>
      <c r="D119" s="37">
        <f>D111+D114+D118</f>
        <v>908.4</v>
      </c>
      <c r="E119" s="37">
        <f t="shared" si="143"/>
        <v>4.2470428725045579</v>
      </c>
      <c r="F119" s="37"/>
      <c r="G119" s="37">
        <f t="shared" ref="G119" si="148">G111+G114+G118</f>
        <v>0</v>
      </c>
      <c r="H119" s="34"/>
      <c r="I119" s="37">
        <f t="shared" ref="I119:J119" si="149">I111+I114+I118</f>
        <v>0</v>
      </c>
      <c r="J119" s="37">
        <f t="shared" si="149"/>
        <v>0</v>
      </c>
      <c r="K119" s="34"/>
      <c r="L119" s="37">
        <f>L111+L114+L118</f>
        <v>21389</v>
      </c>
      <c r="M119" s="37">
        <f>M111+M114+M118</f>
        <v>908.4</v>
      </c>
      <c r="N119" s="37">
        <f t="shared" si="138"/>
        <v>4.2470428725045579</v>
      </c>
    </row>
    <row r="120" spans="1:14" ht="15.75" customHeight="1" x14ac:dyDescent="0.35">
      <c r="A120" s="8" t="s">
        <v>22</v>
      </c>
      <c r="B120" s="66" t="s">
        <v>7</v>
      </c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8"/>
    </row>
    <row r="121" spans="1:14" ht="33.75" customHeight="1" x14ac:dyDescent="0.3">
      <c r="A121" s="60" t="s">
        <v>57</v>
      </c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2"/>
    </row>
    <row r="122" spans="1:14" ht="28.5" customHeight="1" x14ac:dyDescent="0.3">
      <c r="A122" s="55" t="s">
        <v>44</v>
      </c>
      <c r="B122" s="56"/>
      <c r="C122" s="42">
        <f t="shared" ref="C122" si="150">I122+L122+F122</f>
        <v>21742.5</v>
      </c>
      <c r="D122" s="42">
        <f t="shared" ref="D122" si="151">J122+M122+G122</f>
        <v>0</v>
      </c>
      <c r="E122" s="42">
        <f t="shared" ref="E122:E127" si="152">D122/C122*100</f>
        <v>0</v>
      </c>
      <c r="F122" s="22"/>
      <c r="G122" s="22"/>
      <c r="H122" s="34"/>
      <c r="I122" s="22"/>
      <c r="J122" s="22"/>
      <c r="K122" s="34"/>
      <c r="L122" s="22">
        <v>21742.5</v>
      </c>
      <c r="M122" s="22">
        <v>0</v>
      </c>
      <c r="N122" s="42">
        <f t="shared" si="138"/>
        <v>0</v>
      </c>
    </row>
    <row r="123" spans="1:14" x14ac:dyDescent="0.3">
      <c r="A123" s="57" t="s">
        <v>45</v>
      </c>
      <c r="B123" s="56"/>
      <c r="C123" s="42">
        <f t="shared" ref="C123:C126" si="153">I123+L123+F123</f>
        <v>969.1</v>
      </c>
      <c r="D123" s="42">
        <f t="shared" ref="D123:D126" si="154">J123+M123+G123</f>
        <v>0</v>
      </c>
      <c r="E123" s="42">
        <f t="shared" si="152"/>
        <v>0</v>
      </c>
      <c r="F123" s="22"/>
      <c r="G123" s="22"/>
      <c r="H123" s="34"/>
      <c r="I123" s="22"/>
      <c r="J123" s="22"/>
      <c r="K123" s="34"/>
      <c r="L123" s="22">
        <v>969.1</v>
      </c>
      <c r="M123" s="22">
        <v>0</v>
      </c>
      <c r="N123" s="42">
        <f t="shared" si="138"/>
        <v>0</v>
      </c>
    </row>
    <row r="124" spans="1:14" ht="30.75" customHeight="1" x14ac:dyDescent="0.3">
      <c r="A124" s="57" t="s">
        <v>46</v>
      </c>
      <c r="B124" s="56"/>
      <c r="C124" s="42">
        <f t="shared" si="153"/>
        <v>104.7</v>
      </c>
      <c r="D124" s="42">
        <f t="shared" si="154"/>
        <v>0</v>
      </c>
      <c r="E124" s="42">
        <f t="shared" si="152"/>
        <v>0</v>
      </c>
      <c r="F124" s="22"/>
      <c r="G124" s="22"/>
      <c r="H124" s="34"/>
      <c r="I124" s="22"/>
      <c r="J124" s="22"/>
      <c r="K124" s="34"/>
      <c r="L124" s="22">
        <v>104.7</v>
      </c>
      <c r="M124" s="22">
        <v>0</v>
      </c>
      <c r="N124" s="42">
        <f t="shared" si="138"/>
        <v>0</v>
      </c>
    </row>
    <row r="125" spans="1:14" ht="33.75" customHeight="1" x14ac:dyDescent="0.3">
      <c r="A125" s="57" t="s">
        <v>58</v>
      </c>
      <c r="B125" s="56"/>
      <c r="C125" s="42">
        <f t="shared" si="153"/>
        <v>50</v>
      </c>
      <c r="D125" s="42">
        <f t="shared" si="154"/>
        <v>0</v>
      </c>
      <c r="E125" s="34">
        <f>D125/C125*100</f>
        <v>0</v>
      </c>
      <c r="F125" s="22"/>
      <c r="G125" s="22"/>
      <c r="H125" s="34"/>
      <c r="I125" s="22"/>
      <c r="J125" s="22"/>
      <c r="K125" s="34"/>
      <c r="L125" s="22">
        <v>50</v>
      </c>
      <c r="M125" s="22">
        <v>0</v>
      </c>
      <c r="N125" s="34">
        <f>M125/L125*100</f>
        <v>0</v>
      </c>
    </row>
    <row r="126" spans="1:14" ht="18.75" customHeight="1" x14ac:dyDescent="0.3">
      <c r="A126" s="57" t="s">
        <v>39</v>
      </c>
      <c r="B126" s="56"/>
      <c r="C126" s="42">
        <f t="shared" si="153"/>
        <v>88</v>
      </c>
      <c r="D126" s="42">
        <f t="shared" si="154"/>
        <v>0</v>
      </c>
      <c r="E126" s="42">
        <f t="shared" si="152"/>
        <v>0</v>
      </c>
      <c r="F126" s="22"/>
      <c r="G126" s="22"/>
      <c r="H126" s="34"/>
      <c r="I126" s="22"/>
      <c r="J126" s="22"/>
      <c r="K126" s="34"/>
      <c r="L126" s="22">
        <v>88</v>
      </c>
      <c r="M126" s="22">
        <v>0</v>
      </c>
      <c r="N126" s="42">
        <f t="shared" si="138"/>
        <v>0</v>
      </c>
    </row>
    <row r="127" spans="1:14" ht="16.2" x14ac:dyDescent="0.3">
      <c r="A127" s="58" t="s">
        <v>40</v>
      </c>
      <c r="B127" s="59"/>
      <c r="C127" s="43">
        <f>SUM(C122:C126)</f>
        <v>22954.3</v>
      </c>
      <c r="D127" s="43">
        <f>SUM(D122:D126)</f>
        <v>0</v>
      </c>
      <c r="E127" s="43">
        <f t="shared" si="152"/>
        <v>0</v>
      </c>
      <c r="F127" s="43">
        <f t="shared" ref="F127:G127" si="155">SUM(F122:F126)</f>
        <v>0</v>
      </c>
      <c r="G127" s="43">
        <f t="shared" si="155"/>
        <v>0</v>
      </c>
      <c r="H127" s="34"/>
      <c r="I127" s="43">
        <f t="shared" ref="I127:J127" si="156">SUM(I122:I126)</f>
        <v>0</v>
      </c>
      <c r="J127" s="43">
        <f t="shared" si="156"/>
        <v>0</v>
      </c>
      <c r="K127" s="34"/>
      <c r="L127" s="43">
        <f t="shared" ref="L127:M127" si="157">SUM(L122:L126)</f>
        <v>22954.3</v>
      </c>
      <c r="M127" s="43">
        <f t="shared" si="157"/>
        <v>0</v>
      </c>
      <c r="N127" s="43">
        <f t="shared" si="138"/>
        <v>0</v>
      </c>
    </row>
    <row r="128" spans="1:14" ht="15.75" customHeight="1" x14ac:dyDescent="0.3">
      <c r="A128" s="60" t="s">
        <v>59</v>
      </c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2"/>
    </row>
    <row r="129" spans="1:14" x14ac:dyDescent="0.3">
      <c r="A129" s="55" t="s">
        <v>39</v>
      </c>
      <c r="B129" s="56"/>
      <c r="C129" s="34">
        <f t="shared" ref="C129" si="158">I129+L129+F129</f>
        <v>400</v>
      </c>
      <c r="D129" s="34">
        <f t="shared" ref="D129" si="159">J129+M129+G129</f>
        <v>0</v>
      </c>
      <c r="E129" s="34">
        <f t="shared" ref="E129:E130" si="160">D129/C129*100</f>
        <v>0</v>
      </c>
      <c r="F129" s="16"/>
      <c r="G129" s="16"/>
      <c r="H129" s="34"/>
      <c r="I129" s="16"/>
      <c r="J129" s="16"/>
      <c r="K129" s="34"/>
      <c r="L129" s="16">
        <v>400</v>
      </c>
      <c r="M129" s="16"/>
      <c r="N129" s="34">
        <f t="shared" si="138"/>
        <v>0</v>
      </c>
    </row>
    <row r="130" spans="1:14" ht="16.2" x14ac:dyDescent="0.35">
      <c r="A130" s="58" t="s">
        <v>40</v>
      </c>
      <c r="B130" s="59"/>
      <c r="C130" s="35">
        <f>C129</f>
        <v>400</v>
      </c>
      <c r="D130" s="35">
        <f>D129</f>
        <v>0</v>
      </c>
      <c r="E130" s="35">
        <f t="shared" si="160"/>
        <v>0</v>
      </c>
      <c r="F130" s="35">
        <f t="shared" ref="F130:G130" si="161">F129</f>
        <v>0</v>
      </c>
      <c r="G130" s="35">
        <f t="shared" si="161"/>
        <v>0</v>
      </c>
      <c r="H130" s="34"/>
      <c r="I130" s="35">
        <f t="shared" ref="I130:J130" si="162">I129</f>
        <v>0</v>
      </c>
      <c r="J130" s="35">
        <f t="shared" si="162"/>
        <v>0</v>
      </c>
      <c r="K130" s="34"/>
      <c r="L130" s="35">
        <f>L129</f>
        <v>400</v>
      </c>
      <c r="M130" s="35">
        <f>M129</f>
        <v>0</v>
      </c>
      <c r="N130" s="35">
        <f t="shared" si="138"/>
        <v>0</v>
      </c>
    </row>
    <row r="131" spans="1:14" ht="15.75" hidden="1" customHeight="1" x14ac:dyDescent="0.25">
      <c r="A131" s="60" t="s">
        <v>60</v>
      </c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2"/>
    </row>
    <row r="132" spans="1:14" hidden="1" x14ac:dyDescent="0.3">
      <c r="A132" s="55" t="s">
        <v>39</v>
      </c>
      <c r="B132" s="56"/>
      <c r="C132" s="16">
        <f t="shared" ref="C132:C133" si="163">I132+L132+F132</f>
        <v>0</v>
      </c>
      <c r="D132" s="16">
        <f t="shared" ref="D132:D133" si="164">J132+M132+G132</f>
        <v>0</v>
      </c>
      <c r="E132" s="16" t="e">
        <f t="shared" ref="E132:E135" si="165">D132/C132*100</f>
        <v>#DIV/0!</v>
      </c>
      <c r="F132" s="16"/>
      <c r="G132" s="16"/>
      <c r="H132" s="16"/>
      <c r="I132" s="16"/>
      <c r="J132" s="16"/>
      <c r="K132" s="16"/>
      <c r="L132" s="16"/>
      <c r="M132" s="16"/>
      <c r="N132" s="16" t="e">
        <f t="shared" si="138"/>
        <v>#DIV/0!</v>
      </c>
    </row>
    <row r="133" spans="1:14" ht="30" hidden="1" customHeight="1" x14ac:dyDescent="0.3">
      <c r="A133" s="55" t="s">
        <v>44</v>
      </c>
      <c r="B133" s="56"/>
      <c r="C133" s="16">
        <f t="shared" si="163"/>
        <v>0</v>
      </c>
      <c r="D133" s="16">
        <f t="shared" si="164"/>
        <v>0</v>
      </c>
      <c r="E133" s="16" t="e">
        <f t="shared" si="165"/>
        <v>#DIV/0!</v>
      </c>
      <c r="F133" s="16"/>
      <c r="G133" s="16"/>
      <c r="H133" s="16"/>
      <c r="I133" s="16"/>
      <c r="J133" s="16"/>
      <c r="K133" s="16"/>
      <c r="L133" s="16"/>
      <c r="M133" s="16"/>
      <c r="N133" s="16" t="e">
        <f t="shared" si="138"/>
        <v>#DIV/0!</v>
      </c>
    </row>
    <row r="134" spans="1:14" ht="30.75" hidden="1" customHeight="1" x14ac:dyDescent="0.3">
      <c r="A134" s="57" t="s">
        <v>58</v>
      </c>
      <c r="B134" s="56"/>
      <c r="C134" s="16">
        <v>0</v>
      </c>
      <c r="D134" s="16">
        <v>0</v>
      </c>
      <c r="E134" s="16" t="e">
        <f t="shared" si="165"/>
        <v>#DIV/0!</v>
      </c>
      <c r="F134" s="16"/>
      <c r="G134" s="16"/>
      <c r="H134" s="16"/>
      <c r="I134" s="16"/>
      <c r="J134" s="16"/>
      <c r="K134" s="16"/>
      <c r="L134" s="20">
        <f t="shared" ref="L134:L145" si="166">C134-F134-I134</f>
        <v>0</v>
      </c>
      <c r="M134" s="20">
        <f t="shared" ref="M134:M145" si="167">D134-G134-J134</f>
        <v>0</v>
      </c>
      <c r="N134" s="20" t="e">
        <f t="shared" si="138"/>
        <v>#DIV/0!</v>
      </c>
    </row>
    <row r="135" spans="1:14" ht="16.2" hidden="1" x14ac:dyDescent="0.35">
      <c r="A135" s="58" t="s">
        <v>40</v>
      </c>
      <c r="B135" s="59"/>
      <c r="C135" s="17">
        <f>C132+C133+C134</f>
        <v>0</v>
      </c>
      <c r="D135" s="17">
        <f>D132+D133+D134</f>
        <v>0</v>
      </c>
      <c r="E135" s="17" t="e">
        <f t="shared" si="165"/>
        <v>#DIV/0!</v>
      </c>
      <c r="F135" s="17">
        <f t="shared" ref="F135:G135" si="168">F132+F133+F134</f>
        <v>0</v>
      </c>
      <c r="G135" s="17">
        <f t="shared" si="168"/>
        <v>0</v>
      </c>
      <c r="H135" s="17"/>
      <c r="I135" s="17">
        <f t="shared" ref="I135:J135" si="169">I132+I133+I134</f>
        <v>0</v>
      </c>
      <c r="J135" s="17">
        <f t="shared" si="169"/>
        <v>0</v>
      </c>
      <c r="K135" s="17"/>
      <c r="L135" s="17">
        <f>SUM(L132:L134)</f>
        <v>0</v>
      </c>
      <c r="M135" s="17">
        <f>SUM(M132:M134)</f>
        <v>0</v>
      </c>
      <c r="N135" s="17" t="e">
        <f t="shared" si="138"/>
        <v>#DIV/0!</v>
      </c>
    </row>
    <row r="136" spans="1:14" ht="15.75" customHeight="1" x14ac:dyDescent="0.3">
      <c r="A136" s="52" t="s">
        <v>61</v>
      </c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4"/>
    </row>
    <row r="137" spans="1:14" x14ac:dyDescent="0.3">
      <c r="A137" s="55" t="s">
        <v>39</v>
      </c>
      <c r="B137" s="56"/>
      <c r="C137" s="34">
        <f t="shared" ref="C137:C140" si="170">I137+L137+F137</f>
        <v>100</v>
      </c>
      <c r="D137" s="34">
        <f t="shared" ref="D137:D140" si="171">J137+M137+G137</f>
        <v>0</v>
      </c>
      <c r="E137" s="34">
        <f t="shared" ref="E137:E141" si="172">D137/C137*100</f>
        <v>0</v>
      </c>
      <c r="F137" s="16"/>
      <c r="G137" s="16"/>
      <c r="H137" s="34"/>
      <c r="I137" s="16"/>
      <c r="J137" s="16"/>
      <c r="K137" s="34"/>
      <c r="L137" s="16">
        <v>100</v>
      </c>
      <c r="M137" s="16">
        <v>0</v>
      </c>
      <c r="N137" s="34">
        <f t="shared" si="138"/>
        <v>0</v>
      </c>
    </row>
    <row r="138" spans="1:14" ht="28.5" customHeight="1" x14ac:dyDescent="0.3">
      <c r="A138" s="55" t="s">
        <v>44</v>
      </c>
      <c r="B138" s="56"/>
      <c r="C138" s="34">
        <f t="shared" si="170"/>
        <v>2019.2</v>
      </c>
      <c r="D138" s="34">
        <f t="shared" si="171"/>
        <v>0</v>
      </c>
      <c r="E138" s="34">
        <f t="shared" si="172"/>
        <v>0</v>
      </c>
      <c r="F138" s="16"/>
      <c r="G138" s="16"/>
      <c r="H138" s="34"/>
      <c r="I138" s="16"/>
      <c r="J138" s="16"/>
      <c r="K138" s="34"/>
      <c r="L138" s="16">
        <v>2019.2</v>
      </c>
      <c r="M138" s="16">
        <v>0</v>
      </c>
      <c r="N138" s="34">
        <f t="shared" si="138"/>
        <v>0</v>
      </c>
    </row>
    <row r="139" spans="1:14" x14ac:dyDescent="0.3">
      <c r="A139" s="57" t="s">
        <v>45</v>
      </c>
      <c r="B139" s="56"/>
      <c r="C139" s="34">
        <f t="shared" si="170"/>
        <v>690.9</v>
      </c>
      <c r="D139" s="34">
        <f t="shared" si="171"/>
        <v>0</v>
      </c>
      <c r="E139" s="34">
        <f t="shared" si="172"/>
        <v>0</v>
      </c>
      <c r="F139" s="16"/>
      <c r="G139" s="16"/>
      <c r="H139" s="34"/>
      <c r="I139" s="16"/>
      <c r="J139" s="16"/>
      <c r="K139" s="34"/>
      <c r="L139" s="16">
        <v>690.9</v>
      </c>
      <c r="M139" s="16">
        <v>0</v>
      </c>
      <c r="N139" s="34">
        <f t="shared" si="138"/>
        <v>0</v>
      </c>
    </row>
    <row r="140" spans="1:14" ht="33.75" customHeight="1" x14ac:dyDescent="0.3">
      <c r="A140" s="57" t="s">
        <v>46</v>
      </c>
      <c r="B140" s="56"/>
      <c r="C140" s="34">
        <f t="shared" si="170"/>
        <v>505.3</v>
      </c>
      <c r="D140" s="34">
        <f t="shared" si="171"/>
        <v>0</v>
      </c>
      <c r="E140" s="34">
        <f t="shared" si="172"/>
        <v>0</v>
      </c>
      <c r="F140" s="16"/>
      <c r="G140" s="16"/>
      <c r="H140" s="34"/>
      <c r="I140" s="16"/>
      <c r="J140" s="16"/>
      <c r="K140" s="34"/>
      <c r="L140" s="16">
        <v>505.3</v>
      </c>
      <c r="M140" s="16">
        <v>0</v>
      </c>
      <c r="N140" s="34">
        <f t="shared" si="138"/>
        <v>0</v>
      </c>
    </row>
    <row r="141" spans="1:14" ht="16.2" x14ac:dyDescent="0.35">
      <c r="A141" s="58" t="s">
        <v>40</v>
      </c>
      <c r="B141" s="59"/>
      <c r="C141" s="35">
        <f>C137+C138+C139+C140</f>
        <v>3315.4</v>
      </c>
      <c r="D141" s="35">
        <f>D137+D138+D139+D140</f>
        <v>0</v>
      </c>
      <c r="E141" s="35">
        <f t="shared" si="172"/>
        <v>0</v>
      </c>
      <c r="F141" s="35">
        <f t="shared" ref="F141:G141" si="173">F137+F138+F139+F140</f>
        <v>0</v>
      </c>
      <c r="G141" s="35">
        <f t="shared" si="173"/>
        <v>0</v>
      </c>
      <c r="H141" s="34"/>
      <c r="I141" s="35">
        <f t="shared" ref="I141:J141" si="174">I137+I138+I139+I140</f>
        <v>0</v>
      </c>
      <c r="J141" s="35">
        <f t="shared" si="174"/>
        <v>0</v>
      </c>
      <c r="K141" s="34"/>
      <c r="L141" s="35">
        <f>SUM(L137:L140)</f>
        <v>3315.4</v>
      </c>
      <c r="M141" s="35">
        <f>SUM(M137:M140)</f>
        <v>0</v>
      </c>
      <c r="N141" s="35">
        <f t="shared" si="138"/>
        <v>0</v>
      </c>
    </row>
    <row r="142" spans="1:14" ht="15.75" customHeight="1" x14ac:dyDescent="0.3">
      <c r="A142" s="60" t="s">
        <v>62</v>
      </c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2"/>
    </row>
    <row r="143" spans="1:14" x14ac:dyDescent="0.3">
      <c r="A143" s="55" t="s">
        <v>39</v>
      </c>
      <c r="B143" s="56"/>
      <c r="C143" s="45">
        <f t="shared" ref="C143" si="175">I143+L143+F143</f>
        <v>100</v>
      </c>
      <c r="D143" s="45">
        <f t="shared" ref="D143" si="176">J143+M143+G143</f>
        <v>0</v>
      </c>
      <c r="E143" s="45">
        <f t="shared" ref="E143:E146" si="177">D143/C143*100</f>
        <v>0</v>
      </c>
      <c r="F143" s="27"/>
      <c r="G143" s="27"/>
      <c r="H143" s="34"/>
      <c r="I143" s="27"/>
      <c r="J143" s="27"/>
      <c r="K143" s="34"/>
      <c r="L143" s="27">
        <v>100</v>
      </c>
      <c r="M143" s="27"/>
      <c r="N143" s="45">
        <f t="shared" si="138"/>
        <v>0</v>
      </c>
    </row>
    <row r="144" spans="1:14" hidden="1" x14ac:dyDescent="0.3">
      <c r="A144" s="57" t="s">
        <v>45</v>
      </c>
      <c r="B144" s="56"/>
      <c r="C144" s="45">
        <v>0</v>
      </c>
      <c r="D144" s="45">
        <v>0</v>
      </c>
      <c r="E144" s="45" t="e">
        <f t="shared" si="177"/>
        <v>#DIV/0!</v>
      </c>
      <c r="F144" s="27"/>
      <c r="G144" s="27"/>
      <c r="H144" s="34"/>
      <c r="I144" s="27"/>
      <c r="J144" s="27"/>
      <c r="K144" s="34"/>
      <c r="L144" s="28">
        <f t="shared" si="166"/>
        <v>0</v>
      </c>
      <c r="M144" s="28">
        <f t="shared" si="167"/>
        <v>0</v>
      </c>
      <c r="N144" s="47" t="e">
        <f t="shared" si="138"/>
        <v>#DIV/0!</v>
      </c>
    </row>
    <row r="145" spans="1:14" ht="30.75" hidden="1" customHeight="1" x14ac:dyDescent="0.3">
      <c r="A145" s="57" t="s">
        <v>58</v>
      </c>
      <c r="B145" s="56"/>
      <c r="C145" s="45">
        <v>0</v>
      </c>
      <c r="D145" s="45">
        <v>0</v>
      </c>
      <c r="E145" s="45" t="e">
        <f t="shared" si="177"/>
        <v>#DIV/0!</v>
      </c>
      <c r="F145" s="27"/>
      <c r="G145" s="27"/>
      <c r="H145" s="34"/>
      <c r="I145" s="27"/>
      <c r="J145" s="27"/>
      <c r="K145" s="34"/>
      <c r="L145" s="28">
        <f t="shared" si="166"/>
        <v>0</v>
      </c>
      <c r="M145" s="28">
        <f t="shared" si="167"/>
        <v>0</v>
      </c>
      <c r="N145" s="47" t="e">
        <f t="shared" si="138"/>
        <v>#DIV/0!</v>
      </c>
    </row>
    <row r="146" spans="1:14" ht="16.2" x14ac:dyDescent="0.3">
      <c r="A146" s="58" t="s">
        <v>40</v>
      </c>
      <c r="B146" s="59"/>
      <c r="C146" s="46">
        <f>C143+C144+C145</f>
        <v>100</v>
      </c>
      <c r="D146" s="46">
        <f>D143+D144+D145</f>
        <v>0</v>
      </c>
      <c r="E146" s="46">
        <f t="shared" si="177"/>
        <v>0</v>
      </c>
      <c r="F146" s="29">
        <f t="shared" ref="F146:G146" si="178">F143+F144+F145</f>
        <v>0</v>
      </c>
      <c r="G146" s="29">
        <f t="shared" si="178"/>
        <v>0</v>
      </c>
      <c r="H146" s="34"/>
      <c r="I146" s="29">
        <f t="shared" ref="I146:J146" si="179">I143+I144+I145</f>
        <v>0</v>
      </c>
      <c r="J146" s="29">
        <f t="shared" si="179"/>
        <v>0</v>
      </c>
      <c r="K146" s="34"/>
      <c r="L146" s="29">
        <f>L143</f>
        <v>100</v>
      </c>
      <c r="M146" s="29">
        <f>M143</f>
        <v>0</v>
      </c>
      <c r="N146" s="46">
        <f t="shared" si="138"/>
        <v>0</v>
      </c>
    </row>
    <row r="147" spans="1:14" ht="15.75" customHeight="1" x14ac:dyDescent="0.3">
      <c r="A147" s="60" t="s">
        <v>63</v>
      </c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2"/>
    </row>
    <row r="148" spans="1:14" ht="15.75" customHeight="1" x14ac:dyDescent="0.3">
      <c r="A148" s="55" t="s">
        <v>39</v>
      </c>
      <c r="B148" s="56"/>
      <c r="C148" s="45">
        <f t="shared" ref="C148" si="180">I148+L148+F148</f>
        <v>100</v>
      </c>
      <c r="D148" s="45">
        <f t="shared" ref="D148" si="181">J148+M148+G148</f>
        <v>0</v>
      </c>
      <c r="E148" s="45">
        <f t="shared" ref="E148:E149" si="182">D148/C148*100</f>
        <v>0</v>
      </c>
      <c r="F148" s="27"/>
      <c r="G148" s="27"/>
      <c r="H148" s="34"/>
      <c r="I148" s="27"/>
      <c r="J148" s="27"/>
      <c r="K148" s="34"/>
      <c r="L148" s="27">
        <v>100</v>
      </c>
      <c r="M148" s="27"/>
      <c r="N148" s="45">
        <f t="shared" si="138"/>
        <v>0</v>
      </c>
    </row>
    <row r="149" spans="1:14" ht="15.75" customHeight="1" x14ac:dyDescent="0.3">
      <c r="A149" s="58" t="s">
        <v>40</v>
      </c>
      <c r="B149" s="59"/>
      <c r="C149" s="46">
        <f>C148</f>
        <v>100</v>
      </c>
      <c r="D149" s="46">
        <f>D148</f>
        <v>0</v>
      </c>
      <c r="E149" s="46">
        <f t="shared" si="182"/>
        <v>0</v>
      </c>
      <c r="F149" s="46">
        <f t="shared" ref="F149:G149" si="183">F148</f>
        <v>0</v>
      </c>
      <c r="G149" s="46">
        <f t="shared" si="183"/>
        <v>0</v>
      </c>
      <c r="H149" s="34"/>
      <c r="I149" s="46">
        <f t="shared" ref="I149:J149" si="184">I148</f>
        <v>0</v>
      </c>
      <c r="J149" s="46">
        <f t="shared" si="184"/>
        <v>0</v>
      </c>
      <c r="K149" s="34"/>
      <c r="L149" s="46">
        <f>SUM(L148)</f>
        <v>100</v>
      </c>
      <c r="M149" s="46">
        <f>SUM(M148)</f>
        <v>0</v>
      </c>
      <c r="N149" s="46">
        <f t="shared" si="138"/>
        <v>0</v>
      </c>
    </row>
    <row r="150" spans="1:14" ht="15.75" customHeight="1" x14ac:dyDescent="0.3">
      <c r="A150" s="60" t="s">
        <v>64</v>
      </c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2"/>
    </row>
    <row r="151" spans="1:14" x14ac:dyDescent="0.3">
      <c r="A151" s="55" t="s">
        <v>39</v>
      </c>
      <c r="B151" s="56"/>
      <c r="C151" s="45">
        <f t="shared" ref="C151" si="185">I151+L151+F151</f>
        <v>3510</v>
      </c>
      <c r="D151" s="45">
        <f t="shared" ref="D151" si="186">J151+M151+G151</f>
        <v>82.2</v>
      </c>
      <c r="E151" s="45">
        <f t="shared" ref="E151:E153" si="187">D151/C151*100</f>
        <v>2.341880341880342</v>
      </c>
      <c r="F151" s="27"/>
      <c r="G151" s="27"/>
      <c r="H151" s="34"/>
      <c r="I151" s="27"/>
      <c r="J151" s="27"/>
      <c r="K151" s="34"/>
      <c r="L151" s="27">
        <v>3510</v>
      </c>
      <c r="M151" s="27">
        <v>82.2</v>
      </c>
      <c r="N151" s="45">
        <f t="shared" si="138"/>
        <v>2.341880341880342</v>
      </c>
    </row>
    <row r="152" spans="1:14" ht="16.2" x14ac:dyDescent="0.3">
      <c r="A152" s="58" t="s">
        <v>40</v>
      </c>
      <c r="B152" s="59"/>
      <c r="C152" s="46">
        <f>C151</f>
        <v>3510</v>
      </c>
      <c r="D152" s="46">
        <f>D151</f>
        <v>82.2</v>
      </c>
      <c r="E152" s="46">
        <f t="shared" si="187"/>
        <v>2.341880341880342</v>
      </c>
      <c r="F152" s="46">
        <f t="shared" ref="F152:G152" si="188">F151</f>
        <v>0</v>
      </c>
      <c r="G152" s="46">
        <f t="shared" si="188"/>
        <v>0</v>
      </c>
      <c r="H152" s="34"/>
      <c r="I152" s="46">
        <f t="shared" ref="I152:M152" si="189">I151</f>
        <v>0</v>
      </c>
      <c r="J152" s="46">
        <f t="shared" si="189"/>
        <v>0</v>
      </c>
      <c r="K152" s="34"/>
      <c r="L152" s="46">
        <f t="shared" si="189"/>
        <v>3510</v>
      </c>
      <c r="M152" s="46">
        <f t="shared" si="189"/>
        <v>82.2</v>
      </c>
      <c r="N152" s="45">
        <f t="shared" si="138"/>
        <v>2.341880341880342</v>
      </c>
    </row>
    <row r="153" spans="1:14" ht="16.2" x14ac:dyDescent="0.3">
      <c r="A153" s="71" t="s">
        <v>53</v>
      </c>
      <c r="B153" s="59"/>
      <c r="C153" s="48">
        <f>C127+C130+C135+C141+C146+C149+C152</f>
        <v>30379.7</v>
      </c>
      <c r="D153" s="48">
        <f>D127+D130+D135+D141+D146+D149+D152</f>
        <v>82.2</v>
      </c>
      <c r="E153" s="48">
        <f t="shared" si="187"/>
        <v>0.27057541713710143</v>
      </c>
      <c r="F153" s="48">
        <f>F127+F130+F135+F141+F146+F149+F152</f>
        <v>0</v>
      </c>
      <c r="G153" s="48">
        <f>G127+G130+G135+G141+G146+G149+G152</f>
        <v>0</v>
      </c>
      <c r="H153" s="34"/>
      <c r="I153" s="48">
        <f>I127+I130+I135+I141+I146+I149+I152</f>
        <v>0</v>
      </c>
      <c r="J153" s="48">
        <f>J127+J130+J135+J141+J146+J149+J152</f>
        <v>0</v>
      </c>
      <c r="K153" s="34"/>
      <c r="L153" s="48">
        <f>L127+L130+L135+L141+L146+L149+L152</f>
        <v>30379.7</v>
      </c>
      <c r="M153" s="48">
        <f>M127+M130+M135+M141+M146+M149+M152</f>
        <v>82.2</v>
      </c>
      <c r="N153" s="46">
        <f t="shared" si="138"/>
        <v>0.27057541713710143</v>
      </c>
    </row>
    <row r="154" spans="1:14" ht="15.75" customHeight="1" x14ac:dyDescent="0.35">
      <c r="A154" s="8" t="s">
        <v>23</v>
      </c>
      <c r="B154" s="66" t="s">
        <v>8</v>
      </c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8"/>
    </row>
    <row r="155" spans="1:14" ht="15.75" customHeight="1" x14ac:dyDescent="0.3">
      <c r="A155" s="52" t="s">
        <v>65</v>
      </c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4"/>
    </row>
    <row r="156" spans="1:14" x14ac:dyDescent="0.3">
      <c r="A156" s="57" t="s">
        <v>45</v>
      </c>
      <c r="B156" s="56"/>
      <c r="C156" s="42">
        <f>F156+I156+L156</f>
        <v>2867.9</v>
      </c>
      <c r="D156" s="42">
        <f>G156+J156+M156</f>
        <v>27.2</v>
      </c>
      <c r="E156" s="42">
        <f t="shared" ref="E156:E157" si="190">D156/C156*100</f>
        <v>0.94842916419679901</v>
      </c>
      <c r="F156" s="22"/>
      <c r="G156" s="22"/>
      <c r="H156" s="34"/>
      <c r="I156" s="22"/>
      <c r="J156" s="22"/>
      <c r="K156" s="34"/>
      <c r="L156" s="22">
        <v>2867.9</v>
      </c>
      <c r="M156" s="22">
        <v>27.2</v>
      </c>
      <c r="N156" s="42">
        <f t="shared" si="138"/>
        <v>0.94842916419679901</v>
      </c>
    </row>
    <row r="157" spans="1:14" ht="16.2" x14ac:dyDescent="0.3">
      <c r="A157" s="71" t="s">
        <v>31</v>
      </c>
      <c r="B157" s="101"/>
      <c r="C157" s="43">
        <f>C156</f>
        <v>2867.9</v>
      </c>
      <c r="D157" s="43">
        <f>D156</f>
        <v>27.2</v>
      </c>
      <c r="E157" s="43">
        <f t="shared" si="190"/>
        <v>0.94842916419679901</v>
      </c>
      <c r="F157" s="43">
        <f t="shared" ref="F157:G157" si="191">F156</f>
        <v>0</v>
      </c>
      <c r="G157" s="43">
        <f t="shared" si="191"/>
        <v>0</v>
      </c>
      <c r="H157" s="34"/>
      <c r="I157" s="43">
        <f t="shared" ref="I157:J157" si="192">I156</f>
        <v>0</v>
      </c>
      <c r="J157" s="43">
        <f t="shared" si="192"/>
        <v>0</v>
      </c>
      <c r="K157" s="34"/>
      <c r="L157" s="43">
        <f>SUM(L156)</f>
        <v>2867.9</v>
      </c>
      <c r="M157" s="43">
        <f>SUM(M156)</f>
        <v>27.2</v>
      </c>
      <c r="N157" s="43">
        <f t="shared" si="138"/>
        <v>0.94842916419679901</v>
      </c>
    </row>
    <row r="158" spans="1:14" ht="15.75" customHeight="1" x14ac:dyDescent="0.3">
      <c r="A158" s="52" t="s">
        <v>66</v>
      </c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4"/>
    </row>
    <row r="159" spans="1:14" x14ac:dyDescent="0.3">
      <c r="A159" s="57" t="s">
        <v>45</v>
      </c>
      <c r="B159" s="56"/>
      <c r="C159" s="42">
        <f>F159+I159+L159</f>
        <v>69569</v>
      </c>
      <c r="D159" s="42">
        <f>G159+J159+M159</f>
        <v>780</v>
      </c>
      <c r="E159" s="42">
        <f t="shared" ref="E159:E161" si="193">D159/C159*100</f>
        <v>1.1211890353462031</v>
      </c>
      <c r="F159" s="22"/>
      <c r="G159" s="22"/>
      <c r="H159" s="42"/>
      <c r="I159" s="22">
        <v>174.5</v>
      </c>
      <c r="J159" s="22"/>
      <c r="K159" s="42">
        <f t="shared" ref="K159:K161" si="194">J159/I159*100</f>
        <v>0</v>
      </c>
      <c r="L159" s="22">
        <v>69394.5</v>
      </c>
      <c r="M159" s="22">
        <v>780</v>
      </c>
      <c r="N159" s="49">
        <f t="shared" si="138"/>
        <v>1.1240083868318094</v>
      </c>
    </row>
    <row r="160" spans="1:14" hidden="1" x14ac:dyDescent="0.3">
      <c r="A160" s="103" t="s">
        <v>134</v>
      </c>
      <c r="B160" s="104"/>
      <c r="C160" s="42">
        <f>F160+I160+L160</f>
        <v>0</v>
      </c>
      <c r="D160" s="42">
        <f>G160+J160+M160</f>
        <v>0</v>
      </c>
      <c r="E160" s="42"/>
      <c r="F160" s="22"/>
      <c r="G160" s="22"/>
      <c r="H160" s="42"/>
      <c r="I160" s="22"/>
      <c r="J160" s="22"/>
      <c r="K160" s="42"/>
      <c r="L160" s="22"/>
      <c r="M160" s="22"/>
      <c r="N160" s="49"/>
    </row>
    <row r="161" spans="1:14" ht="16.2" x14ac:dyDescent="0.3">
      <c r="A161" s="72" t="s">
        <v>31</v>
      </c>
      <c r="B161" s="102"/>
      <c r="C161" s="43">
        <f>C159+C160</f>
        <v>69569</v>
      </c>
      <c r="D161" s="43">
        <f>D159+D160</f>
        <v>780</v>
      </c>
      <c r="E161" s="43">
        <f t="shared" si="193"/>
        <v>1.1211890353462031</v>
      </c>
      <c r="F161" s="43">
        <f t="shared" ref="F161:G161" si="195">F159+F160</f>
        <v>0</v>
      </c>
      <c r="G161" s="43">
        <f t="shared" si="195"/>
        <v>0</v>
      </c>
      <c r="H161" s="43"/>
      <c r="I161" s="43">
        <f t="shared" ref="I161:J161" si="196">I159+I160</f>
        <v>174.5</v>
      </c>
      <c r="J161" s="43">
        <f t="shared" si="196"/>
        <v>0</v>
      </c>
      <c r="K161" s="43">
        <f t="shared" si="194"/>
        <v>0</v>
      </c>
      <c r="L161" s="43">
        <f t="shared" ref="L161:M161" si="197">L159+L160</f>
        <v>69394.5</v>
      </c>
      <c r="M161" s="43">
        <f t="shared" si="197"/>
        <v>780</v>
      </c>
      <c r="N161" s="43">
        <f t="shared" si="138"/>
        <v>1.1240083868318094</v>
      </c>
    </row>
    <row r="162" spans="1:14" ht="15.75" customHeight="1" x14ac:dyDescent="0.3">
      <c r="A162" s="52" t="s">
        <v>67</v>
      </c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4"/>
    </row>
    <row r="163" spans="1:14" x14ac:dyDescent="0.3">
      <c r="A163" s="57" t="s">
        <v>45</v>
      </c>
      <c r="B163" s="56"/>
      <c r="C163" s="45">
        <f>F163+I163+L163</f>
        <v>4708.3</v>
      </c>
      <c r="D163" s="45">
        <f>G163+J163+M163</f>
        <v>38.799999999999997</v>
      </c>
      <c r="E163" s="45">
        <f t="shared" ref="E163:E164" si="198">D163/C163*100</f>
        <v>0.82407663063101322</v>
      </c>
      <c r="F163" s="27">
        <v>0</v>
      </c>
      <c r="G163" s="27"/>
      <c r="H163" s="34"/>
      <c r="I163" s="27"/>
      <c r="J163" s="27"/>
      <c r="K163" s="45"/>
      <c r="L163" s="27">
        <v>4708.3</v>
      </c>
      <c r="M163" s="27">
        <v>38.799999999999997</v>
      </c>
      <c r="N163" s="45">
        <f t="shared" si="138"/>
        <v>0.82407663063101322</v>
      </c>
    </row>
    <row r="164" spans="1:14" ht="16.2" x14ac:dyDescent="0.3">
      <c r="A164" s="72" t="s">
        <v>31</v>
      </c>
      <c r="B164" s="102"/>
      <c r="C164" s="46">
        <f>C163</f>
        <v>4708.3</v>
      </c>
      <c r="D164" s="46">
        <f>D163</f>
        <v>38.799999999999997</v>
      </c>
      <c r="E164" s="46">
        <f t="shared" si="198"/>
        <v>0.82407663063101322</v>
      </c>
      <c r="F164" s="46">
        <v>0</v>
      </c>
      <c r="G164" s="46">
        <f t="shared" ref="G164" si="199">G163</f>
        <v>0</v>
      </c>
      <c r="H164" s="34"/>
      <c r="I164" s="46">
        <f t="shared" ref="I164:J164" si="200">I163</f>
        <v>0</v>
      </c>
      <c r="J164" s="46">
        <f t="shared" si="200"/>
        <v>0</v>
      </c>
      <c r="K164" s="46"/>
      <c r="L164" s="46">
        <f>SUM(L163)</f>
        <v>4708.3</v>
      </c>
      <c r="M164" s="46">
        <f>SUM(M163)</f>
        <v>38.799999999999997</v>
      </c>
      <c r="N164" s="46">
        <f t="shared" si="138"/>
        <v>0.82407663063101322</v>
      </c>
    </row>
    <row r="165" spans="1:14" ht="15.75" customHeight="1" x14ac:dyDescent="0.3">
      <c r="A165" s="60" t="s">
        <v>68</v>
      </c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2"/>
    </row>
    <row r="166" spans="1:14" x14ac:dyDescent="0.3">
      <c r="A166" s="57" t="s">
        <v>45</v>
      </c>
      <c r="B166" s="56"/>
      <c r="C166" s="45">
        <f>F166+I166+L166</f>
        <v>4440</v>
      </c>
      <c r="D166" s="45">
        <f>G166+J166+M166</f>
        <v>93.6</v>
      </c>
      <c r="E166" s="45">
        <f t="shared" ref="E166:E167" si="201">D166/C166*100</f>
        <v>2.1081081081081079</v>
      </c>
      <c r="F166" s="27"/>
      <c r="G166" s="27"/>
      <c r="H166" s="34"/>
      <c r="I166" s="27"/>
      <c r="J166" s="27"/>
      <c r="K166" s="34"/>
      <c r="L166" s="27">
        <v>4440</v>
      </c>
      <c r="M166" s="27">
        <v>93.6</v>
      </c>
      <c r="N166" s="45">
        <f t="shared" si="138"/>
        <v>2.1081081081081079</v>
      </c>
    </row>
    <row r="167" spans="1:14" ht="15.75" customHeight="1" x14ac:dyDescent="0.3">
      <c r="A167" s="71" t="s">
        <v>31</v>
      </c>
      <c r="B167" s="101"/>
      <c r="C167" s="46">
        <f>C166</f>
        <v>4440</v>
      </c>
      <c r="D167" s="46">
        <f>D166</f>
        <v>93.6</v>
      </c>
      <c r="E167" s="46">
        <f t="shared" si="201"/>
        <v>2.1081081081081079</v>
      </c>
      <c r="F167" s="46">
        <f t="shared" ref="F167:G167" si="202">F166</f>
        <v>0</v>
      </c>
      <c r="G167" s="46">
        <f t="shared" si="202"/>
        <v>0</v>
      </c>
      <c r="H167" s="34"/>
      <c r="I167" s="46">
        <f t="shared" ref="I167:J167" si="203">I166</f>
        <v>0</v>
      </c>
      <c r="J167" s="46">
        <f t="shared" si="203"/>
        <v>0</v>
      </c>
      <c r="K167" s="34"/>
      <c r="L167" s="46">
        <f>SUM(L166)</f>
        <v>4440</v>
      </c>
      <c r="M167" s="46">
        <f>SUM(M166)</f>
        <v>93.6</v>
      </c>
      <c r="N167" s="46">
        <f t="shared" si="138"/>
        <v>2.1081081081081079</v>
      </c>
    </row>
    <row r="168" spans="1:14" ht="15.75" customHeight="1" x14ac:dyDescent="0.3">
      <c r="A168" s="52" t="s">
        <v>69</v>
      </c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4"/>
    </row>
    <row r="169" spans="1:14" x14ac:dyDescent="0.3">
      <c r="A169" s="57" t="s">
        <v>45</v>
      </c>
      <c r="B169" s="56"/>
      <c r="C169" s="42">
        <f>F169+I169+L169</f>
        <v>13163.7</v>
      </c>
      <c r="D169" s="42">
        <f>G169+J169+M169</f>
        <v>144.19999999999999</v>
      </c>
      <c r="E169" s="42">
        <f t="shared" ref="E169:E170" si="204">D169/C169*100</f>
        <v>1.0954366933309023</v>
      </c>
      <c r="F169" s="22"/>
      <c r="G169" s="22"/>
      <c r="H169" s="34"/>
      <c r="I169" s="22"/>
      <c r="J169" s="22"/>
      <c r="K169" s="34"/>
      <c r="L169" s="22">
        <v>13163.7</v>
      </c>
      <c r="M169" s="22">
        <v>144.19999999999999</v>
      </c>
      <c r="N169" s="42">
        <f t="shared" si="138"/>
        <v>1.0954366933309023</v>
      </c>
    </row>
    <row r="170" spans="1:14" ht="16.2" x14ac:dyDescent="0.3">
      <c r="A170" s="72" t="s">
        <v>31</v>
      </c>
      <c r="B170" s="102"/>
      <c r="C170" s="43">
        <f>C169</f>
        <v>13163.7</v>
      </c>
      <c r="D170" s="43">
        <f>D169</f>
        <v>144.19999999999999</v>
      </c>
      <c r="E170" s="43">
        <f t="shared" si="204"/>
        <v>1.0954366933309023</v>
      </c>
      <c r="F170" s="43">
        <f t="shared" ref="F170:G170" si="205">F169</f>
        <v>0</v>
      </c>
      <c r="G170" s="43">
        <f t="shared" si="205"/>
        <v>0</v>
      </c>
      <c r="H170" s="34"/>
      <c r="I170" s="43">
        <f t="shared" ref="I170:J170" si="206">I169</f>
        <v>0</v>
      </c>
      <c r="J170" s="43">
        <f t="shared" si="206"/>
        <v>0</v>
      </c>
      <c r="K170" s="34"/>
      <c r="L170" s="43">
        <f>SUM(L169)</f>
        <v>13163.7</v>
      </c>
      <c r="M170" s="43">
        <f>SUM(M169)</f>
        <v>144.19999999999999</v>
      </c>
      <c r="N170" s="43">
        <f t="shared" si="138"/>
        <v>1.0954366933309023</v>
      </c>
    </row>
    <row r="171" spans="1:14" ht="15.75" customHeight="1" x14ac:dyDescent="0.3">
      <c r="A171" s="60" t="s">
        <v>70</v>
      </c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2"/>
    </row>
    <row r="172" spans="1:14" x14ac:dyDescent="0.3">
      <c r="A172" s="57" t="s">
        <v>45</v>
      </c>
      <c r="B172" s="56"/>
      <c r="C172" s="42">
        <f>F172+I172+L172</f>
        <v>500</v>
      </c>
      <c r="D172" s="42">
        <f>G172+J172+M172</f>
        <v>0</v>
      </c>
      <c r="E172" s="42">
        <f t="shared" ref="E172:E177" si="207">D172/C172*100</f>
        <v>0</v>
      </c>
      <c r="F172" s="22"/>
      <c r="G172" s="22"/>
      <c r="H172" s="34"/>
      <c r="I172" s="22"/>
      <c r="J172" s="22"/>
      <c r="K172" s="34"/>
      <c r="L172" s="22">
        <v>500</v>
      </c>
      <c r="M172" s="22">
        <v>0</v>
      </c>
      <c r="N172" s="42">
        <f t="shared" ref="N172:N236" si="208">M172/L172*100</f>
        <v>0</v>
      </c>
    </row>
    <row r="173" spans="1:14" ht="16.2" x14ac:dyDescent="0.3">
      <c r="A173" s="72" t="s">
        <v>31</v>
      </c>
      <c r="B173" s="102"/>
      <c r="C173" s="43">
        <f>F173+I173+L173</f>
        <v>500</v>
      </c>
      <c r="D173" s="43">
        <f>G173+J173+M173</f>
        <v>0</v>
      </c>
      <c r="E173" s="43">
        <f t="shared" si="207"/>
        <v>0</v>
      </c>
      <c r="F173" s="43">
        <f t="shared" ref="F173:G173" si="209">F172</f>
        <v>0</v>
      </c>
      <c r="G173" s="43">
        <f t="shared" si="209"/>
        <v>0</v>
      </c>
      <c r="H173" s="34"/>
      <c r="I173" s="43">
        <f t="shared" ref="I173:M173" si="210">I172</f>
        <v>0</v>
      </c>
      <c r="J173" s="43">
        <f t="shared" si="210"/>
        <v>0</v>
      </c>
      <c r="K173" s="34"/>
      <c r="L173" s="43">
        <f t="shared" si="210"/>
        <v>500</v>
      </c>
      <c r="M173" s="43">
        <f t="shared" si="210"/>
        <v>0</v>
      </c>
      <c r="N173" s="42">
        <f t="shared" si="208"/>
        <v>0</v>
      </c>
    </row>
    <row r="174" spans="1:14" hidden="1" x14ac:dyDescent="0.3">
      <c r="A174" s="72" t="s">
        <v>121</v>
      </c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00"/>
    </row>
    <row r="175" spans="1:14" hidden="1" x14ac:dyDescent="0.3">
      <c r="A175" s="63" t="s">
        <v>39</v>
      </c>
      <c r="B175" s="129"/>
      <c r="C175" s="42">
        <f>F175+I175+L175</f>
        <v>0</v>
      </c>
      <c r="D175" s="42">
        <f>G175+J175+M175</f>
        <v>0</v>
      </c>
      <c r="E175" s="42" t="e">
        <f t="shared" si="207"/>
        <v>#DIV/0!</v>
      </c>
      <c r="F175" s="24"/>
      <c r="G175" s="24"/>
      <c r="H175" s="34" t="e">
        <f t="shared" ref="H175:H176" si="211">G175/F175*100</f>
        <v>#DIV/0!</v>
      </c>
      <c r="I175" s="24"/>
      <c r="J175" s="24"/>
      <c r="K175" s="42">
        <v>0</v>
      </c>
      <c r="L175" s="24"/>
      <c r="M175" s="24"/>
      <c r="N175" s="42" t="e">
        <f t="shared" ref="N175:N176" si="212">M175/L175*100</f>
        <v>#DIV/0!</v>
      </c>
    </row>
    <row r="176" spans="1:14" ht="16.2" hidden="1" x14ac:dyDescent="0.3">
      <c r="A176" s="72" t="s">
        <v>40</v>
      </c>
      <c r="B176" s="100"/>
      <c r="C176" s="43">
        <f>C175</f>
        <v>0</v>
      </c>
      <c r="D176" s="43">
        <f>D175</f>
        <v>0</v>
      </c>
      <c r="E176" s="43" t="e">
        <f t="shared" si="207"/>
        <v>#DIV/0!</v>
      </c>
      <c r="F176" s="43">
        <f t="shared" ref="F176:G176" si="213">F175</f>
        <v>0</v>
      </c>
      <c r="G176" s="43">
        <f t="shared" si="213"/>
        <v>0</v>
      </c>
      <c r="H176" s="34" t="e">
        <f t="shared" si="211"/>
        <v>#DIV/0!</v>
      </c>
      <c r="I176" s="43">
        <f t="shared" ref="I176:J176" si="214">I175</f>
        <v>0</v>
      </c>
      <c r="J176" s="43">
        <f t="shared" si="214"/>
        <v>0</v>
      </c>
      <c r="K176" s="43">
        <v>0</v>
      </c>
      <c r="L176" s="43">
        <f t="shared" ref="L176:M176" si="215">L175</f>
        <v>0</v>
      </c>
      <c r="M176" s="43">
        <f t="shared" si="215"/>
        <v>0</v>
      </c>
      <c r="N176" s="43" t="e">
        <f t="shared" si="212"/>
        <v>#DIV/0!</v>
      </c>
    </row>
    <row r="177" spans="1:14" ht="16.2" x14ac:dyDescent="0.3">
      <c r="A177" s="72" t="s">
        <v>53</v>
      </c>
      <c r="B177" s="97"/>
      <c r="C177" s="44">
        <f>C157+C161+C164+C167+C173+C170+C176</f>
        <v>95248.9</v>
      </c>
      <c r="D177" s="44">
        <f>D157+D161+D164+D167+D173+D170+D176</f>
        <v>1083.8</v>
      </c>
      <c r="E177" s="44">
        <f t="shared" si="207"/>
        <v>1.1378609096797969</v>
      </c>
      <c r="F177" s="44">
        <f t="shared" ref="F177:G177" si="216">F157+F161+F164+F167+F173+F170+F176</f>
        <v>0</v>
      </c>
      <c r="G177" s="44">
        <f t="shared" si="216"/>
        <v>0</v>
      </c>
      <c r="H177" s="34"/>
      <c r="I177" s="44">
        <f t="shared" ref="I177:J177" si="217">I157+I161+I164+I167+I173+I170+I176</f>
        <v>174.5</v>
      </c>
      <c r="J177" s="44">
        <f t="shared" si="217"/>
        <v>0</v>
      </c>
      <c r="K177" s="44">
        <f t="shared" ref="K177" si="218">J177/I177*100</f>
        <v>0</v>
      </c>
      <c r="L177" s="44">
        <f>L157+L161+L164+L167+L173+L170+L176</f>
        <v>95074.4</v>
      </c>
      <c r="M177" s="44">
        <f t="shared" ref="M177" si="219">M157+M161+M164+M167+M173+M170+M176</f>
        <v>1083.8</v>
      </c>
      <c r="N177" s="43">
        <f t="shared" si="208"/>
        <v>1.1399493449340725</v>
      </c>
    </row>
    <row r="178" spans="1:14" ht="27.75" customHeight="1" x14ac:dyDescent="0.35">
      <c r="A178" s="8" t="s">
        <v>24</v>
      </c>
      <c r="B178" s="66" t="s">
        <v>9</v>
      </c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8"/>
    </row>
    <row r="179" spans="1:14" ht="15.75" customHeight="1" x14ac:dyDescent="0.3">
      <c r="A179" s="60" t="s">
        <v>71</v>
      </c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2"/>
    </row>
    <row r="180" spans="1:14" ht="30" customHeight="1" x14ac:dyDescent="0.3">
      <c r="A180" s="57" t="s">
        <v>46</v>
      </c>
      <c r="B180" s="56"/>
      <c r="C180" s="42">
        <f>F180+I180+L180</f>
        <v>2377.1999999999998</v>
      </c>
      <c r="D180" s="42">
        <f>G180+J180+M180</f>
        <v>13.3</v>
      </c>
      <c r="E180" s="42"/>
      <c r="F180" s="22"/>
      <c r="G180" s="22"/>
      <c r="H180" s="34"/>
      <c r="I180" s="22"/>
      <c r="J180" s="22"/>
      <c r="K180" s="34"/>
      <c r="L180" s="22">
        <v>2377.1999999999998</v>
      </c>
      <c r="M180" s="22">
        <v>13.3</v>
      </c>
      <c r="N180" s="42">
        <f t="shared" si="208"/>
        <v>0.55948174322732636</v>
      </c>
    </row>
    <row r="181" spans="1:14" ht="16.2" x14ac:dyDescent="0.3">
      <c r="A181" s="72" t="s">
        <v>31</v>
      </c>
      <c r="B181" s="102"/>
      <c r="C181" s="43">
        <f>C180</f>
        <v>2377.1999999999998</v>
      </c>
      <c r="D181" s="43">
        <f>D180</f>
        <v>13.3</v>
      </c>
      <c r="E181" s="42">
        <f t="shared" ref="E181" si="220">D181/C181*100</f>
        <v>0.55948174322732636</v>
      </c>
      <c r="F181" s="43">
        <f t="shared" ref="F181:G181" si="221">F180</f>
        <v>0</v>
      </c>
      <c r="G181" s="43">
        <f t="shared" si="221"/>
        <v>0</v>
      </c>
      <c r="H181" s="34"/>
      <c r="I181" s="43">
        <f t="shared" ref="I181:J181" si="222">I180</f>
        <v>0</v>
      </c>
      <c r="J181" s="43">
        <f t="shared" si="222"/>
        <v>0</v>
      </c>
      <c r="K181" s="34"/>
      <c r="L181" s="43">
        <f>SUM(L180)</f>
        <v>2377.1999999999998</v>
      </c>
      <c r="M181" s="43">
        <f>SUM(M180)</f>
        <v>13.3</v>
      </c>
      <c r="N181" s="43">
        <f t="shared" si="208"/>
        <v>0.55948174322732636</v>
      </c>
    </row>
    <row r="182" spans="1:14" ht="15.75" hidden="1" customHeight="1" x14ac:dyDescent="0.25">
      <c r="A182" s="52" t="s">
        <v>72</v>
      </c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4"/>
    </row>
    <row r="183" spans="1:14" hidden="1" x14ac:dyDescent="0.3">
      <c r="A183" s="55" t="s">
        <v>39</v>
      </c>
      <c r="B183" s="56"/>
      <c r="C183" s="16">
        <v>0</v>
      </c>
      <c r="D183" s="16">
        <v>0</v>
      </c>
      <c r="E183" s="16" t="e">
        <f t="shared" ref="E183" si="223">D183/C183*100</f>
        <v>#DIV/0!</v>
      </c>
      <c r="F183" s="16"/>
      <c r="G183" s="16"/>
      <c r="H183" s="25"/>
      <c r="I183" s="16"/>
      <c r="J183" s="16"/>
      <c r="K183" s="25"/>
      <c r="L183" s="26">
        <f t="shared" ref="L183" si="224">C183-F183-I183</f>
        <v>0</v>
      </c>
      <c r="M183" s="26">
        <f t="shared" ref="M183" si="225">D183-G183-J183</f>
        <v>0</v>
      </c>
      <c r="N183" s="20" t="e">
        <f t="shared" si="208"/>
        <v>#DIV/0!</v>
      </c>
    </row>
    <row r="184" spans="1:14" ht="31.5" hidden="1" customHeight="1" x14ac:dyDescent="0.3">
      <c r="A184" s="57" t="s">
        <v>46</v>
      </c>
      <c r="B184" s="56"/>
      <c r="C184" s="16">
        <f>F184+I184+L184</f>
        <v>0</v>
      </c>
      <c r="D184" s="16">
        <f>G184+J184+M184</f>
        <v>0</v>
      </c>
      <c r="E184" s="16"/>
      <c r="F184" s="16"/>
      <c r="G184" s="16"/>
      <c r="H184" s="16"/>
      <c r="I184" s="16"/>
      <c r="J184" s="16"/>
      <c r="K184" s="16"/>
      <c r="L184" s="20"/>
      <c r="M184" s="20">
        <v>0</v>
      </c>
      <c r="N184" s="20"/>
    </row>
    <row r="185" spans="1:14" ht="16.2" hidden="1" x14ac:dyDescent="0.35">
      <c r="A185" s="72" t="s">
        <v>31</v>
      </c>
      <c r="B185" s="102"/>
      <c r="C185" s="17">
        <f>C183+C184</f>
        <v>0</v>
      </c>
      <c r="D185" s="17">
        <f>D183+D184</f>
        <v>0</v>
      </c>
      <c r="E185" s="16"/>
      <c r="F185" s="17">
        <f t="shared" ref="F185:I185" si="226">F183+F184</f>
        <v>0</v>
      </c>
      <c r="G185" s="17">
        <f t="shared" si="226"/>
        <v>0</v>
      </c>
      <c r="H185" s="17">
        <f t="shared" si="226"/>
        <v>0</v>
      </c>
      <c r="I185" s="17">
        <f t="shared" si="226"/>
        <v>0</v>
      </c>
      <c r="J185" s="17">
        <f t="shared" ref="J185" si="227">J183+J184</f>
        <v>0</v>
      </c>
      <c r="K185" s="16"/>
      <c r="L185" s="20">
        <f>SUM(L183:L184)</f>
        <v>0</v>
      </c>
      <c r="M185" s="20">
        <f>SUM(M183:M184)</f>
        <v>0</v>
      </c>
      <c r="N185" s="20"/>
    </row>
    <row r="186" spans="1:14" ht="15.75" customHeight="1" x14ac:dyDescent="0.3">
      <c r="A186" s="52" t="s">
        <v>73</v>
      </c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4"/>
    </row>
    <row r="187" spans="1:14" x14ac:dyDescent="0.3">
      <c r="A187" s="55" t="s">
        <v>39</v>
      </c>
      <c r="B187" s="56"/>
      <c r="C187" s="42">
        <f t="shared" ref="C187:D189" si="228">F187+I187+L187</f>
        <v>3428.8</v>
      </c>
      <c r="D187" s="42">
        <f t="shared" si="228"/>
        <v>0</v>
      </c>
      <c r="E187" s="42">
        <f t="shared" ref="E187:E190" si="229">D187/C187*100</f>
        <v>0</v>
      </c>
      <c r="F187" s="22"/>
      <c r="G187" s="22"/>
      <c r="H187" s="34"/>
      <c r="I187" s="22"/>
      <c r="J187" s="22"/>
      <c r="K187" s="42">
        <v>0</v>
      </c>
      <c r="L187" s="22">
        <v>3428.8</v>
      </c>
      <c r="M187" s="22">
        <v>0</v>
      </c>
      <c r="N187" s="42">
        <f t="shared" si="208"/>
        <v>0</v>
      </c>
    </row>
    <row r="188" spans="1:14" ht="30" customHeight="1" x14ac:dyDescent="0.3">
      <c r="A188" s="57" t="s">
        <v>46</v>
      </c>
      <c r="B188" s="56"/>
      <c r="C188" s="42">
        <f t="shared" si="228"/>
        <v>105369.59999999999</v>
      </c>
      <c r="D188" s="42">
        <f t="shared" si="228"/>
        <v>1610</v>
      </c>
      <c r="E188" s="42">
        <f t="shared" si="229"/>
        <v>1.5279549319727892</v>
      </c>
      <c r="F188" s="22"/>
      <c r="G188" s="22"/>
      <c r="H188" s="34"/>
      <c r="I188" s="22">
        <v>1164.4000000000001</v>
      </c>
      <c r="J188" s="22">
        <v>0</v>
      </c>
      <c r="K188" s="42">
        <v>0</v>
      </c>
      <c r="L188" s="22">
        <v>104205.2</v>
      </c>
      <c r="M188" s="22">
        <v>1610</v>
      </c>
      <c r="N188" s="42">
        <f t="shared" si="208"/>
        <v>1.5450284630709408</v>
      </c>
    </row>
    <row r="189" spans="1:14" ht="49.5" hidden="1" customHeight="1" x14ac:dyDescent="0.3">
      <c r="A189" s="57" t="s">
        <v>135</v>
      </c>
      <c r="B189" s="105"/>
      <c r="C189" s="42">
        <f t="shared" si="228"/>
        <v>0</v>
      </c>
      <c r="D189" s="42">
        <f t="shared" si="228"/>
        <v>0</v>
      </c>
      <c r="E189" s="42"/>
      <c r="F189" s="22"/>
      <c r="G189" s="22"/>
      <c r="H189" s="42"/>
      <c r="I189" s="22"/>
      <c r="J189" s="22"/>
      <c r="K189" s="42">
        <v>0</v>
      </c>
      <c r="L189" s="22"/>
      <c r="M189" s="22"/>
      <c r="N189" s="42"/>
    </row>
    <row r="190" spans="1:14" ht="18.75" customHeight="1" x14ac:dyDescent="0.35">
      <c r="A190" s="71" t="s">
        <v>31</v>
      </c>
      <c r="B190" s="101"/>
      <c r="C190" s="35">
        <f>C187+C188+C189</f>
        <v>108798.39999999999</v>
      </c>
      <c r="D190" s="35">
        <f>D187+D188+D189</f>
        <v>1610</v>
      </c>
      <c r="E190" s="35">
        <f t="shared" si="229"/>
        <v>1.4798011735466698</v>
      </c>
      <c r="F190" s="35">
        <f t="shared" ref="F190:G190" si="230">F187+F188+F189</f>
        <v>0</v>
      </c>
      <c r="G190" s="35">
        <f t="shared" si="230"/>
        <v>0</v>
      </c>
      <c r="H190" s="35">
        <f t="shared" ref="H190" si="231">H187+H188</f>
        <v>0</v>
      </c>
      <c r="I190" s="35">
        <f t="shared" ref="I190:J190" si="232">I187+I188+I189</f>
        <v>1164.4000000000001</v>
      </c>
      <c r="J190" s="35">
        <f t="shared" si="232"/>
        <v>0</v>
      </c>
      <c r="K190" s="35">
        <f t="shared" ref="K190" si="233">J190/I190*100</f>
        <v>0</v>
      </c>
      <c r="L190" s="35">
        <f t="shared" ref="L190:M190" si="234">L187+L188+L189</f>
        <v>107634</v>
      </c>
      <c r="M190" s="35">
        <f t="shared" si="234"/>
        <v>1610</v>
      </c>
      <c r="N190" s="35">
        <f t="shared" si="208"/>
        <v>1.4958098742033186</v>
      </c>
    </row>
    <row r="191" spans="1:14" ht="15.75" customHeight="1" x14ac:dyDescent="0.3">
      <c r="A191" s="60" t="s">
        <v>74</v>
      </c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2"/>
    </row>
    <row r="192" spans="1:14" ht="31.5" customHeight="1" x14ac:dyDescent="0.3">
      <c r="A192" s="57" t="s">
        <v>46</v>
      </c>
      <c r="B192" s="56"/>
      <c r="C192" s="42">
        <f>F192+I192+L192</f>
        <v>2264.5</v>
      </c>
      <c r="D192" s="42">
        <f>G192+J192+M192</f>
        <v>37.700000000000003</v>
      </c>
      <c r="E192" s="42">
        <f t="shared" ref="E192:E193" si="235">D192/C192*100</f>
        <v>1.6648266725546479</v>
      </c>
      <c r="F192" s="22"/>
      <c r="G192" s="22"/>
      <c r="H192" s="34"/>
      <c r="I192" s="22"/>
      <c r="J192" s="22"/>
      <c r="K192" s="34"/>
      <c r="L192" s="22">
        <v>2264.5</v>
      </c>
      <c r="M192" s="22">
        <v>37.700000000000003</v>
      </c>
      <c r="N192" s="42">
        <f t="shared" si="208"/>
        <v>1.6648266725546479</v>
      </c>
    </row>
    <row r="193" spans="1:14" ht="16.2" x14ac:dyDescent="0.3">
      <c r="A193" s="71" t="s">
        <v>31</v>
      </c>
      <c r="B193" s="101"/>
      <c r="C193" s="43">
        <f>C192</f>
        <v>2264.5</v>
      </c>
      <c r="D193" s="43">
        <f>D192</f>
        <v>37.700000000000003</v>
      </c>
      <c r="E193" s="43">
        <f t="shared" si="235"/>
        <v>1.6648266725546479</v>
      </c>
      <c r="F193" s="43">
        <f t="shared" ref="F193:I193" si="236">F192</f>
        <v>0</v>
      </c>
      <c r="G193" s="43">
        <f t="shared" si="236"/>
        <v>0</v>
      </c>
      <c r="H193" s="43"/>
      <c r="I193" s="43">
        <f t="shared" si="236"/>
        <v>0</v>
      </c>
      <c r="J193" s="43">
        <f t="shared" ref="J193" si="237">J192</f>
        <v>0</v>
      </c>
      <c r="K193" s="34"/>
      <c r="L193" s="43">
        <f>SUM(L192)</f>
        <v>2264.5</v>
      </c>
      <c r="M193" s="43">
        <f>SUM(M192)</f>
        <v>37.700000000000003</v>
      </c>
      <c r="N193" s="43">
        <f t="shared" si="208"/>
        <v>1.6648266725546479</v>
      </c>
    </row>
    <row r="194" spans="1:14" ht="28.5" customHeight="1" x14ac:dyDescent="0.3">
      <c r="A194" s="60" t="s">
        <v>75</v>
      </c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2"/>
    </row>
    <row r="195" spans="1:14" ht="31.5" customHeight="1" x14ac:dyDescent="0.3">
      <c r="A195" s="57" t="s">
        <v>46</v>
      </c>
      <c r="B195" s="56"/>
      <c r="C195" s="42">
        <f>F195+I195+L195</f>
        <v>512</v>
      </c>
      <c r="D195" s="42">
        <f>G195+J195+M195</f>
        <v>90.1</v>
      </c>
      <c r="E195" s="42">
        <f t="shared" ref="E195:E196" si="238">D195/C195*100</f>
        <v>17.59765625</v>
      </c>
      <c r="F195" s="22"/>
      <c r="G195" s="22"/>
      <c r="H195" s="34"/>
      <c r="I195" s="22"/>
      <c r="J195" s="22"/>
      <c r="K195" s="34"/>
      <c r="L195" s="22">
        <v>512</v>
      </c>
      <c r="M195" s="22">
        <v>90.1</v>
      </c>
      <c r="N195" s="42">
        <f t="shared" si="208"/>
        <v>17.59765625</v>
      </c>
    </row>
    <row r="196" spans="1:14" ht="16.2" x14ac:dyDescent="0.3">
      <c r="A196" s="72" t="s">
        <v>31</v>
      </c>
      <c r="B196" s="102"/>
      <c r="C196" s="43">
        <f>C195</f>
        <v>512</v>
      </c>
      <c r="D196" s="43">
        <f>D195</f>
        <v>90.1</v>
      </c>
      <c r="E196" s="43">
        <f t="shared" si="238"/>
        <v>17.59765625</v>
      </c>
      <c r="F196" s="43">
        <f t="shared" ref="F196:G196" si="239">F195</f>
        <v>0</v>
      </c>
      <c r="G196" s="43">
        <f t="shared" si="239"/>
        <v>0</v>
      </c>
      <c r="H196" s="34"/>
      <c r="I196" s="43">
        <f t="shared" ref="I196:J196" si="240">I195</f>
        <v>0</v>
      </c>
      <c r="J196" s="43">
        <f t="shared" si="240"/>
        <v>0</v>
      </c>
      <c r="K196" s="34"/>
      <c r="L196" s="43">
        <f>SUM(L195)</f>
        <v>512</v>
      </c>
      <c r="M196" s="43">
        <f>SUM(M195)</f>
        <v>90.1</v>
      </c>
      <c r="N196" s="43">
        <f t="shared" si="208"/>
        <v>17.59765625</v>
      </c>
    </row>
    <row r="197" spans="1:14" ht="15.75" hidden="1" customHeight="1" x14ac:dyDescent="0.3">
      <c r="A197" s="52" t="s">
        <v>76</v>
      </c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4"/>
    </row>
    <row r="198" spans="1:14" ht="28.5" hidden="1" customHeight="1" x14ac:dyDescent="0.3">
      <c r="A198" s="57" t="s">
        <v>46</v>
      </c>
      <c r="B198" s="56"/>
      <c r="C198" s="42">
        <f>F198+I198+L198</f>
        <v>0</v>
      </c>
      <c r="D198" s="42">
        <f>G198+J198+M198</f>
        <v>0</v>
      </c>
      <c r="E198" s="34" t="e">
        <f t="shared" ref="E198:E200" si="241">D198/C198*100</f>
        <v>#DIV/0!</v>
      </c>
      <c r="F198" s="22"/>
      <c r="G198" s="22"/>
      <c r="H198" s="34" t="e">
        <f>G198/F198*100</f>
        <v>#DIV/0!</v>
      </c>
      <c r="I198" s="22"/>
      <c r="J198" s="22"/>
      <c r="K198" s="34" t="e">
        <f t="shared" ref="K198:K200" si="242">J198/I198*100</f>
        <v>#DIV/0!</v>
      </c>
      <c r="L198" s="22"/>
      <c r="M198" s="22"/>
      <c r="N198" s="34" t="e">
        <f t="shared" ref="N198:N199" si="243">M198/L198*100</f>
        <v>#DIV/0!</v>
      </c>
    </row>
    <row r="199" spans="1:14" ht="16.2" hidden="1" x14ac:dyDescent="0.3">
      <c r="A199" s="72" t="s">
        <v>31</v>
      </c>
      <c r="B199" s="102"/>
      <c r="C199" s="43">
        <f>C198</f>
        <v>0</v>
      </c>
      <c r="D199" s="43">
        <f>D198</f>
        <v>0</v>
      </c>
      <c r="E199" s="34" t="e">
        <f t="shared" si="241"/>
        <v>#DIV/0!</v>
      </c>
      <c r="F199" s="43">
        <f t="shared" ref="F199:I199" si="244">F198</f>
        <v>0</v>
      </c>
      <c r="G199" s="43">
        <f t="shared" si="244"/>
        <v>0</v>
      </c>
      <c r="H199" s="43" t="e">
        <f t="shared" si="244"/>
        <v>#DIV/0!</v>
      </c>
      <c r="I199" s="43">
        <f t="shared" si="244"/>
        <v>0</v>
      </c>
      <c r="J199" s="43">
        <f t="shared" ref="J199" si="245">J198</f>
        <v>0</v>
      </c>
      <c r="K199" s="34" t="e">
        <f t="shared" si="242"/>
        <v>#DIV/0!</v>
      </c>
      <c r="L199" s="43">
        <f>SUM(L198)</f>
        <v>0</v>
      </c>
      <c r="M199" s="43">
        <f>SUM(M198)</f>
        <v>0</v>
      </c>
      <c r="N199" s="34" t="e">
        <f t="shared" si="243"/>
        <v>#DIV/0!</v>
      </c>
    </row>
    <row r="200" spans="1:14" x14ac:dyDescent="0.3">
      <c r="A200" s="72" t="s">
        <v>53</v>
      </c>
      <c r="B200" s="97"/>
      <c r="C200" s="44">
        <f>C181+C185+C190+C193+C196+C199</f>
        <v>113952.09999999999</v>
      </c>
      <c r="D200" s="44">
        <f>D181+D185+D190+D193+D196+D199</f>
        <v>1751.1</v>
      </c>
      <c r="E200" s="34">
        <f t="shared" si="241"/>
        <v>1.5366983144672193</v>
      </c>
      <c r="F200" s="44">
        <f>F181+F185+F190+F193+F196+F199</f>
        <v>0</v>
      </c>
      <c r="G200" s="44">
        <f>G181+G185+G190+G193+G196+G199</f>
        <v>0</v>
      </c>
      <c r="H200" s="44"/>
      <c r="I200" s="44">
        <f>I181+I185+I190+I193+I196+I199</f>
        <v>1164.4000000000001</v>
      </c>
      <c r="J200" s="44">
        <f>J181+J185+J190+J193+J196+J199</f>
        <v>0</v>
      </c>
      <c r="K200" s="34">
        <f t="shared" si="242"/>
        <v>0</v>
      </c>
      <c r="L200" s="44">
        <f>L181+L185+L190+L193+L196+L199</f>
        <v>112787.7</v>
      </c>
      <c r="M200" s="44">
        <f>M181+M185+M190+M193+M196+M199</f>
        <v>1751.1</v>
      </c>
      <c r="N200" s="44">
        <f t="shared" si="208"/>
        <v>1.55256291244524</v>
      </c>
    </row>
    <row r="201" spans="1:14" ht="28.5" customHeight="1" x14ac:dyDescent="0.35">
      <c r="A201" s="8" t="s">
        <v>25</v>
      </c>
      <c r="B201" s="66" t="s">
        <v>10</v>
      </c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8"/>
    </row>
    <row r="202" spans="1:14" ht="15.75" customHeight="1" x14ac:dyDescent="0.3">
      <c r="A202" s="52" t="s">
        <v>77</v>
      </c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4"/>
    </row>
    <row r="203" spans="1:14" x14ac:dyDescent="0.3">
      <c r="A203" s="55" t="s">
        <v>39</v>
      </c>
      <c r="B203" s="56"/>
      <c r="C203" s="42">
        <f>F203+I203+L203</f>
        <v>1200</v>
      </c>
      <c r="D203" s="42">
        <f>G203+J203+M203</f>
        <v>0</v>
      </c>
      <c r="E203" s="42">
        <f t="shared" ref="E203:E204" si="246">D203/C203*100</f>
        <v>0</v>
      </c>
      <c r="F203" s="22"/>
      <c r="G203" s="22"/>
      <c r="H203" s="34"/>
      <c r="I203" s="22"/>
      <c r="J203" s="22"/>
      <c r="K203" s="34"/>
      <c r="L203" s="22">
        <v>1200</v>
      </c>
      <c r="M203" s="22"/>
      <c r="N203" s="42">
        <f t="shared" si="208"/>
        <v>0</v>
      </c>
    </row>
    <row r="204" spans="1:14" ht="16.2" x14ac:dyDescent="0.3">
      <c r="A204" s="58" t="s">
        <v>40</v>
      </c>
      <c r="B204" s="59"/>
      <c r="C204" s="43">
        <f>C203</f>
        <v>1200</v>
      </c>
      <c r="D204" s="43">
        <f>D203</f>
        <v>0</v>
      </c>
      <c r="E204" s="43">
        <f t="shared" si="246"/>
        <v>0</v>
      </c>
      <c r="F204" s="43">
        <f t="shared" ref="F204:G204" si="247">F203</f>
        <v>0</v>
      </c>
      <c r="G204" s="43">
        <f t="shared" si="247"/>
        <v>0</v>
      </c>
      <c r="H204" s="34"/>
      <c r="I204" s="43">
        <f t="shared" ref="I204:J204" si="248">I203</f>
        <v>0</v>
      </c>
      <c r="J204" s="43">
        <f t="shared" si="248"/>
        <v>0</v>
      </c>
      <c r="K204" s="34"/>
      <c r="L204" s="43">
        <f>SUM(L203)</f>
        <v>1200</v>
      </c>
      <c r="M204" s="43">
        <f>SUM(M203)</f>
        <v>0</v>
      </c>
      <c r="N204" s="49">
        <f t="shared" si="208"/>
        <v>0</v>
      </c>
    </row>
    <row r="205" spans="1:14" ht="15.75" customHeight="1" x14ac:dyDescent="0.3">
      <c r="A205" s="52" t="s">
        <v>78</v>
      </c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4"/>
    </row>
    <row r="206" spans="1:14" x14ac:dyDescent="0.3">
      <c r="A206" s="131" t="s">
        <v>39</v>
      </c>
      <c r="B206" s="132"/>
      <c r="C206" s="42">
        <f>F206+I206+L206</f>
        <v>230</v>
      </c>
      <c r="D206" s="42">
        <f>G206+J206+M206</f>
        <v>0</v>
      </c>
      <c r="E206" s="42">
        <f t="shared" ref="E206:E208" si="249">D206/C206*100</f>
        <v>0</v>
      </c>
      <c r="F206" s="22"/>
      <c r="G206" s="22"/>
      <c r="H206" s="34"/>
      <c r="I206" s="22"/>
      <c r="J206" s="22"/>
      <c r="K206" s="34"/>
      <c r="L206" s="22">
        <v>230</v>
      </c>
      <c r="M206" s="24">
        <v>0</v>
      </c>
      <c r="N206" s="49">
        <f t="shared" si="208"/>
        <v>0</v>
      </c>
    </row>
    <row r="207" spans="1:14" x14ac:dyDescent="0.3">
      <c r="A207" s="140" t="s">
        <v>87</v>
      </c>
      <c r="B207" s="141"/>
      <c r="C207" s="42">
        <f>F207+I207+L207</f>
        <v>715</v>
      </c>
      <c r="D207" s="42">
        <f>G207+J207+M207</f>
        <v>50</v>
      </c>
      <c r="E207" s="42">
        <f t="shared" si="249"/>
        <v>6.9930069930069934</v>
      </c>
      <c r="F207" s="22"/>
      <c r="G207" s="22"/>
      <c r="H207" s="34"/>
      <c r="I207" s="22"/>
      <c r="J207" s="22"/>
      <c r="K207" s="34"/>
      <c r="L207" s="22">
        <v>715</v>
      </c>
      <c r="M207" s="22">
        <v>50</v>
      </c>
      <c r="N207" s="42">
        <f t="shared" si="208"/>
        <v>6.9930069930069934</v>
      </c>
    </row>
    <row r="208" spans="1:14" ht="16.2" x14ac:dyDescent="0.3">
      <c r="A208" s="133" t="s">
        <v>40</v>
      </c>
      <c r="B208" s="134"/>
      <c r="C208" s="43">
        <f>C206+C207</f>
        <v>945</v>
      </c>
      <c r="D208" s="43">
        <f>D206+D207</f>
        <v>50</v>
      </c>
      <c r="E208" s="43">
        <f t="shared" si="249"/>
        <v>5.2910052910052912</v>
      </c>
      <c r="F208" s="43">
        <f>F206+F207</f>
        <v>0</v>
      </c>
      <c r="G208" s="43">
        <f>G206+G207</f>
        <v>0</v>
      </c>
      <c r="H208" s="34"/>
      <c r="I208" s="43">
        <f>I206+I207</f>
        <v>0</v>
      </c>
      <c r="J208" s="43">
        <f>J206+J207</f>
        <v>0</v>
      </c>
      <c r="K208" s="34"/>
      <c r="L208" s="43">
        <f>L206+L207</f>
        <v>945</v>
      </c>
      <c r="M208" s="43">
        <f>M206+M207</f>
        <v>50</v>
      </c>
      <c r="N208" s="49">
        <f t="shared" si="208"/>
        <v>5.2910052910052912</v>
      </c>
    </row>
    <row r="209" spans="1:15" ht="31.5" hidden="1" customHeight="1" x14ac:dyDescent="0.25">
      <c r="A209" s="122" t="s">
        <v>79</v>
      </c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4"/>
    </row>
    <row r="210" spans="1:15" hidden="1" x14ac:dyDescent="0.3">
      <c r="A210" s="135" t="s">
        <v>39</v>
      </c>
      <c r="B210" s="136"/>
      <c r="C210" s="42">
        <f>F210+I210+L210</f>
        <v>0</v>
      </c>
      <c r="D210" s="42">
        <f>G210+J210+M210</f>
        <v>0</v>
      </c>
      <c r="E210" s="42" t="e">
        <f t="shared" ref="E210:E212" si="250">D210/C210*100</f>
        <v>#DIV/0!</v>
      </c>
      <c r="F210" s="42"/>
      <c r="G210" s="42"/>
      <c r="H210" s="42"/>
      <c r="I210" s="42"/>
      <c r="J210" s="42"/>
      <c r="K210" s="42"/>
      <c r="L210" s="42"/>
      <c r="M210" s="42"/>
      <c r="N210" s="42" t="e">
        <f t="shared" si="208"/>
        <v>#DIV/0!</v>
      </c>
    </row>
    <row r="211" spans="1:15" ht="16.2" hidden="1" x14ac:dyDescent="0.3">
      <c r="A211" s="133" t="s">
        <v>40</v>
      </c>
      <c r="B211" s="134"/>
      <c r="C211" s="43">
        <f>C210</f>
        <v>0</v>
      </c>
      <c r="D211" s="43">
        <f>D210</f>
        <v>0</v>
      </c>
      <c r="E211" s="43" t="e">
        <f t="shared" si="250"/>
        <v>#DIV/0!</v>
      </c>
      <c r="F211" s="43">
        <f t="shared" ref="F211:G211" si="251">F210</f>
        <v>0</v>
      </c>
      <c r="G211" s="43">
        <f t="shared" si="251"/>
        <v>0</v>
      </c>
      <c r="H211" s="43"/>
      <c r="I211" s="43">
        <f t="shared" ref="I211:J211" si="252">I210</f>
        <v>0</v>
      </c>
      <c r="J211" s="43">
        <f t="shared" si="252"/>
        <v>0</v>
      </c>
      <c r="K211" s="43"/>
      <c r="L211" s="43">
        <f>SUM(L210)</f>
        <v>0</v>
      </c>
      <c r="M211" s="43">
        <f>SUM(M210)</f>
        <v>0</v>
      </c>
      <c r="N211" s="42" t="e">
        <f t="shared" si="208"/>
        <v>#DIV/0!</v>
      </c>
    </row>
    <row r="212" spans="1:15" x14ac:dyDescent="0.3">
      <c r="A212" s="137" t="s">
        <v>53</v>
      </c>
      <c r="B212" s="138"/>
      <c r="C212" s="44">
        <f>C204+C208+C211</f>
        <v>2145</v>
      </c>
      <c r="D212" s="44">
        <f>D204+D208+D211</f>
        <v>50</v>
      </c>
      <c r="E212" s="44">
        <f t="shared" si="250"/>
        <v>2.3310023310023311</v>
      </c>
      <c r="F212" s="44">
        <f t="shared" ref="F212:G212" si="253">F204+F208+F211</f>
        <v>0</v>
      </c>
      <c r="G212" s="44">
        <f t="shared" si="253"/>
        <v>0</v>
      </c>
      <c r="H212" s="34"/>
      <c r="I212" s="44">
        <f t="shared" ref="I212:M212" si="254">I204+I208+I211</f>
        <v>0</v>
      </c>
      <c r="J212" s="44">
        <f t="shared" si="254"/>
        <v>0</v>
      </c>
      <c r="K212" s="34"/>
      <c r="L212" s="44">
        <f t="shared" si="254"/>
        <v>2145</v>
      </c>
      <c r="M212" s="44">
        <f t="shared" si="254"/>
        <v>50</v>
      </c>
      <c r="N212" s="44">
        <f t="shared" si="208"/>
        <v>2.3310023310023311</v>
      </c>
      <c r="O212" s="13"/>
    </row>
    <row r="213" spans="1:15" ht="21" customHeight="1" x14ac:dyDescent="0.35">
      <c r="A213" s="8">
        <v>10</v>
      </c>
      <c r="B213" s="66" t="s">
        <v>11</v>
      </c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8"/>
    </row>
    <row r="214" spans="1:15" ht="15.75" customHeight="1" x14ac:dyDescent="0.3">
      <c r="A214" s="60" t="s">
        <v>81</v>
      </c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2"/>
    </row>
    <row r="215" spans="1:15" ht="30" customHeight="1" x14ac:dyDescent="0.3">
      <c r="A215" s="57" t="s">
        <v>44</v>
      </c>
      <c r="B215" s="139"/>
      <c r="C215" s="42">
        <f>F215+I215+L215</f>
        <v>80</v>
      </c>
      <c r="D215" s="42">
        <f>G215+J215+M215</f>
        <v>0</v>
      </c>
      <c r="E215" s="42">
        <f t="shared" ref="E215:E217" si="255">D215/C215*100</f>
        <v>0</v>
      </c>
      <c r="F215" s="22"/>
      <c r="G215" s="22"/>
      <c r="H215" s="34"/>
      <c r="I215" s="22"/>
      <c r="J215" s="22"/>
      <c r="K215" s="34"/>
      <c r="L215" s="22">
        <v>80</v>
      </c>
      <c r="M215" s="22">
        <v>0</v>
      </c>
      <c r="N215" s="42">
        <f t="shared" si="208"/>
        <v>0</v>
      </c>
    </row>
    <row r="216" spans="1:15" ht="30.75" customHeight="1" x14ac:dyDescent="0.3">
      <c r="A216" s="57" t="s">
        <v>58</v>
      </c>
      <c r="B216" s="56"/>
      <c r="C216" s="42">
        <f>F216+I216+L216</f>
        <v>300</v>
      </c>
      <c r="D216" s="42">
        <f>G216+J216+M216</f>
        <v>0</v>
      </c>
      <c r="E216" s="42">
        <f t="shared" si="255"/>
        <v>0</v>
      </c>
      <c r="F216" s="22"/>
      <c r="G216" s="22"/>
      <c r="H216" s="34"/>
      <c r="I216" s="22"/>
      <c r="J216" s="22"/>
      <c r="K216" s="34"/>
      <c r="L216" s="22">
        <v>300</v>
      </c>
      <c r="M216" s="22">
        <v>0</v>
      </c>
      <c r="N216" s="42">
        <f t="shared" si="208"/>
        <v>0</v>
      </c>
    </row>
    <row r="217" spans="1:15" ht="16.2" x14ac:dyDescent="0.3">
      <c r="A217" s="71" t="s">
        <v>31</v>
      </c>
      <c r="B217" s="101"/>
      <c r="C217" s="43">
        <f>C216+C215</f>
        <v>380</v>
      </c>
      <c r="D217" s="43">
        <f>D216+D215</f>
        <v>0</v>
      </c>
      <c r="E217" s="43">
        <f t="shared" si="255"/>
        <v>0</v>
      </c>
      <c r="F217" s="43">
        <f t="shared" ref="F217:G217" si="256">F216+F215</f>
        <v>0</v>
      </c>
      <c r="G217" s="43">
        <f t="shared" si="256"/>
        <v>0</v>
      </c>
      <c r="H217" s="34"/>
      <c r="I217" s="43">
        <f t="shared" ref="I217:J217" si="257">I216+I215</f>
        <v>0</v>
      </c>
      <c r="J217" s="43">
        <f t="shared" si="257"/>
        <v>0</v>
      </c>
      <c r="K217" s="34"/>
      <c r="L217" s="43">
        <f>SUM(L215:L216)</f>
        <v>380</v>
      </c>
      <c r="M217" s="43">
        <f>SUM(M215:M216)</f>
        <v>0</v>
      </c>
      <c r="N217" s="43">
        <f t="shared" si="208"/>
        <v>0</v>
      </c>
    </row>
    <row r="218" spans="1:15" ht="15.75" customHeight="1" x14ac:dyDescent="0.3">
      <c r="A218" s="52" t="s">
        <v>82</v>
      </c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4"/>
    </row>
    <row r="219" spans="1:15" ht="30.75" customHeight="1" x14ac:dyDescent="0.3">
      <c r="A219" s="57" t="s">
        <v>58</v>
      </c>
      <c r="B219" s="56"/>
      <c r="C219" s="42">
        <f>F219+I219+L219</f>
        <v>3844.2</v>
      </c>
      <c r="D219" s="42">
        <f>G219+J219+M219</f>
        <v>115.6</v>
      </c>
      <c r="E219" s="42">
        <f t="shared" ref="E219:E220" si="258">D219/C219*100</f>
        <v>3.0071276208313824</v>
      </c>
      <c r="F219" s="22"/>
      <c r="G219" s="22"/>
      <c r="H219" s="34"/>
      <c r="I219" s="22"/>
      <c r="J219" s="22"/>
      <c r="K219" s="34"/>
      <c r="L219" s="22">
        <v>3844.2</v>
      </c>
      <c r="M219" s="22">
        <v>115.6</v>
      </c>
      <c r="N219" s="42">
        <f t="shared" si="208"/>
        <v>3.0071276208313824</v>
      </c>
    </row>
    <row r="220" spans="1:15" ht="16.2" x14ac:dyDescent="0.3">
      <c r="A220" s="71" t="s">
        <v>31</v>
      </c>
      <c r="B220" s="101"/>
      <c r="C220" s="43">
        <f>C219</f>
        <v>3844.2</v>
      </c>
      <c r="D220" s="43">
        <f>D219</f>
        <v>115.6</v>
      </c>
      <c r="E220" s="43">
        <f t="shared" si="258"/>
        <v>3.0071276208313824</v>
      </c>
      <c r="F220" s="43">
        <f t="shared" ref="F220:G220" si="259">F219</f>
        <v>0</v>
      </c>
      <c r="G220" s="43">
        <f t="shared" si="259"/>
        <v>0</v>
      </c>
      <c r="H220" s="34"/>
      <c r="I220" s="43">
        <f t="shared" ref="I220:J220" si="260">I219</f>
        <v>0</v>
      </c>
      <c r="J220" s="43">
        <f t="shared" si="260"/>
        <v>0</v>
      </c>
      <c r="K220" s="34"/>
      <c r="L220" s="43">
        <f>SUM(L219)</f>
        <v>3844.2</v>
      </c>
      <c r="M220" s="43">
        <f>SUM(M219)</f>
        <v>115.6</v>
      </c>
      <c r="N220" s="43">
        <f t="shared" si="208"/>
        <v>3.0071276208313824</v>
      </c>
    </row>
    <row r="221" spans="1:15" ht="15.75" customHeight="1" x14ac:dyDescent="0.3">
      <c r="A221" s="60" t="s">
        <v>83</v>
      </c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2"/>
    </row>
    <row r="222" spans="1:15" ht="28.5" customHeight="1" x14ac:dyDescent="0.3">
      <c r="A222" s="57" t="s">
        <v>58</v>
      </c>
      <c r="B222" s="56"/>
      <c r="C222" s="34">
        <f>F222+I222+L222</f>
        <v>2752.6</v>
      </c>
      <c r="D222" s="34">
        <f>G222+J222+M222</f>
        <v>96.8</v>
      </c>
      <c r="E222" s="34">
        <f t="shared" ref="E222:E224" si="261">D222/C222*100</f>
        <v>3.5166751435006902</v>
      </c>
      <c r="F222" s="16"/>
      <c r="G222" s="16"/>
      <c r="H222" s="34"/>
      <c r="I222" s="16"/>
      <c r="J222" s="16"/>
      <c r="K222" s="34"/>
      <c r="L222" s="16">
        <v>2752.6</v>
      </c>
      <c r="M222" s="16">
        <v>96.8</v>
      </c>
      <c r="N222" s="34">
        <f t="shared" si="208"/>
        <v>3.5166751435006902</v>
      </c>
    </row>
    <row r="223" spans="1:15" ht="16.2" x14ac:dyDescent="0.35">
      <c r="A223" s="71" t="s">
        <v>31</v>
      </c>
      <c r="B223" s="101"/>
      <c r="C223" s="35">
        <f>C222</f>
        <v>2752.6</v>
      </c>
      <c r="D223" s="35">
        <f>D222</f>
        <v>96.8</v>
      </c>
      <c r="E223" s="35">
        <f t="shared" si="261"/>
        <v>3.5166751435006902</v>
      </c>
      <c r="F223" s="35">
        <f t="shared" ref="F223:G223" si="262">F222</f>
        <v>0</v>
      </c>
      <c r="G223" s="35">
        <f t="shared" si="262"/>
        <v>0</v>
      </c>
      <c r="H223" s="34"/>
      <c r="I223" s="35">
        <f t="shared" ref="I223:J223" si="263">I222</f>
        <v>0</v>
      </c>
      <c r="J223" s="35">
        <f t="shared" si="263"/>
        <v>0</v>
      </c>
      <c r="K223" s="34"/>
      <c r="L223" s="35">
        <f>SUM(L222)</f>
        <v>2752.6</v>
      </c>
      <c r="M223" s="35">
        <f>SUM(M222)</f>
        <v>96.8</v>
      </c>
      <c r="N223" s="35">
        <f t="shared" si="208"/>
        <v>3.5166751435006902</v>
      </c>
    </row>
    <row r="224" spans="1:15" x14ac:dyDescent="0.3">
      <c r="A224" s="72" t="s">
        <v>53</v>
      </c>
      <c r="B224" s="97"/>
      <c r="C224" s="37">
        <f>C217+C220+C223</f>
        <v>6976.7999999999993</v>
      </c>
      <c r="D224" s="37">
        <f>D217+D220+D223</f>
        <v>212.39999999999998</v>
      </c>
      <c r="E224" s="34">
        <f t="shared" si="261"/>
        <v>3.0443756449948403</v>
      </c>
      <c r="F224" s="37">
        <f>F217+F220+F223</f>
        <v>0</v>
      </c>
      <c r="G224" s="37">
        <f>G217+G220+G223</f>
        <v>0</v>
      </c>
      <c r="H224" s="34"/>
      <c r="I224" s="37">
        <f>I217+I220+I223</f>
        <v>0</v>
      </c>
      <c r="J224" s="37">
        <f>J217+J220+J223</f>
        <v>0</v>
      </c>
      <c r="K224" s="34"/>
      <c r="L224" s="37">
        <f>L217+L220+L223</f>
        <v>6976.7999999999993</v>
      </c>
      <c r="M224" s="37">
        <f>M217+M220+M223</f>
        <v>212.39999999999998</v>
      </c>
      <c r="N224" s="37">
        <f t="shared" si="208"/>
        <v>3.0443756449948403</v>
      </c>
    </row>
    <row r="225" spans="1:15" ht="22.5" customHeight="1" x14ac:dyDescent="0.35">
      <c r="A225" s="8">
        <v>11</v>
      </c>
      <c r="B225" s="66" t="s">
        <v>12</v>
      </c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8"/>
    </row>
    <row r="226" spans="1:15" ht="15.75" customHeight="1" x14ac:dyDescent="0.3">
      <c r="A226" s="60" t="s">
        <v>84</v>
      </c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2"/>
    </row>
    <row r="227" spans="1:15" x14ac:dyDescent="0.3">
      <c r="A227" s="55" t="s">
        <v>39</v>
      </c>
      <c r="B227" s="56"/>
      <c r="C227" s="34">
        <f>F227+I227+L227</f>
        <v>2080</v>
      </c>
      <c r="D227" s="34">
        <f>G227+J227+M227</f>
        <v>0</v>
      </c>
      <c r="E227" s="34">
        <f t="shared" ref="E227:E228" si="264">D227/C227*100</f>
        <v>0</v>
      </c>
      <c r="F227" s="16"/>
      <c r="G227" s="16"/>
      <c r="H227" s="34"/>
      <c r="I227" s="16"/>
      <c r="J227" s="16"/>
      <c r="K227" s="34"/>
      <c r="L227" s="16">
        <v>2080</v>
      </c>
      <c r="M227" s="16">
        <v>0</v>
      </c>
      <c r="N227" s="34">
        <f t="shared" si="208"/>
        <v>0</v>
      </c>
    </row>
    <row r="228" spans="1:15" ht="16.2" x14ac:dyDescent="0.35">
      <c r="A228" s="71" t="s">
        <v>31</v>
      </c>
      <c r="B228" s="101"/>
      <c r="C228" s="50">
        <f>C227</f>
        <v>2080</v>
      </c>
      <c r="D228" s="50">
        <f>D227</f>
        <v>0</v>
      </c>
      <c r="E228" s="35">
        <f t="shared" si="264"/>
        <v>0</v>
      </c>
      <c r="F228" s="50">
        <f t="shared" ref="F228:G228" si="265">F227</f>
        <v>0</v>
      </c>
      <c r="G228" s="50">
        <f t="shared" si="265"/>
        <v>0</v>
      </c>
      <c r="H228" s="34"/>
      <c r="I228" s="50">
        <f t="shared" ref="I228:J228" si="266">I227</f>
        <v>0</v>
      </c>
      <c r="J228" s="50">
        <f t="shared" si="266"/>
        <v>0</v>
      </c>
      <c r="K228" s="34"/>
      <c r="L228" s="35">
        <f>SUM(L227)</f>
        <v>2080</v>
      </c>
      <c r="M228" s="35">
        <f>SUM(M227)</f>
        <v>0</v>
      </c>
      <c r="N228" s="35">
        <f t="shared" si="208"/>
        <v>0</v>
      </c>
    </row>
    <row r="229" spans="1:15" ht="15.75" customHeight="1" x14ac:dyDescent="0.3">
      <c r="A229" s="60" t="s">
        <v>85</v>
      </c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2"/>
    </row>
    <row r="230" spans="1:15" x14ac:dyDescent="0.3">
      <c r="A230" s="55" t="s">
        <v>39</v>
      </c>
      <c r="B230" s="56"/>
      <c r="C230" s="34">
        <f>F230+I230+L230</f>
        <v>1700</v>
      </c>
      <c r="D230" s="34">
        <f>G230+J230+M230</f>
        <v>0</v>
      </c>
      <c r="E230" s="34">
        <f t="shared" ref="E230:E232" si="267">D230/C230*100</f>
        <v>0</v>
      </c>
      <c r="F230" s="16"/>
      <c r="G230" s="16"/>
      <c r="H230" s="34"/>
      <c r="I230" s="16"/>
      <c r="J230" s="16"/>
      <c r="K230" s="34"/>
      <c r="L230" s="16">
        <v>1700</v>
      </c>
      <c r="M230" s="16">
        <v>0</v>
      </c>
      <c r="N230" s="34">
        <f t="shared" si="208"/>
        <v>0</v>
      </c>
    </row>
    <row r="231" spans="1:15" ht="16.2" x14ac:dyDescent="0.35">
      <c r="A231" s="71" t="s">
        <v>31</v>
      </c>
      <c r="B231" s="101"/>
      <c r="C231" s="35">
        <f>C230</f>
        <v>1700</v>
      </c>
      <c r="D231" s="35">
        <f>D230</f>
        <v>0</v>
      </c>
      <c r="E231" s="35">
        <f t="shared" si="267"/>
        <v>0</v>
      </c>
      <c r="F231" s="35">
        <f t="shared" ref="F231:G231" si="268">F230</f>
        <v>0</v>
      </c>
      <c r="G231" s="35">
        <f t="shared" si="268"/>
        <v>0</v>
      </c>
      <c r="H231" s="34"/>
      <c r="I231" s="35">
        <f t="shared" ref="I231:J231" si="269">I230</f>
        <v>0</v>
      </c>
      <c r="J231" s="35">
        <f t="shared" si="269"/>
        <v>0</v>
      </c>
      <c r="K231" s="34"/>
      <c r="L231" s="35">
        <f>SUM(L230)</f>
        <v>1700</v>
      </c>
      <c r="M231" s="35">
        <f>SUM(M230)</f>
        <v>0</v>
      </c>
      <c r="N231" s="35">
        <f t="shared" si="208"/>
        <v>0</v>
      </c>
    </row>
    <row r="232" spans="1:15" x14ac:dyDescent="0.3">
      <c r="A232" s="72" t="s">
        <v>53</v>
      </c>
      <c r="B232" s="97"/>
      <c r="C232" s="37">
        <f>C228+C231</f>
        <v>3780</v>
      </c>
      <c r="D232" s="37">
        <f>D228+D231</f>
        <v>0</v>
      </c>
      <c r="E232" s="37">
        <f t="shared" si="267"/>
        <v>0</v>
      </c>
      <c r="F232" s="37">
        <f t="shared" ref="F232:G232" si="270">F228+F231</f>
        <v>0</v>
      </c>
      <c r="G232" s="37">
        <f t="shared" si="270"/>
        <v>0</v>
      </c>
      <c r="H232" s="34"/>
      <c r="I232" s="37">
        <f t="shared" ref="I232:M232" si="271">I228+I231</f>
        <v>0</v>
      </c>
      <c r="J232" s="37">
        <f t="shared" si="271"/>
        <v>0</v>
      </c>
      <c r="K232" s="34"/>
      <c r="L232" s="37">
        <f t="shared" si="271"/>
        <v>3780</v>
      </c>
      <c r="M232" s="37">
        <f t="shared" si="271"/>
        <v>0</v>
      </c>
      <c r="N232" s="37">
        <f t="shared" si="208"/>
        <v>0</v>
      </c>
      <c r="O232" s="13"/>
    </row>
    <row r="233" spans="1:15" ht="15.75" customHeight="1" x14ac:dyDescent="0.35">
      <c r="A233" s="8">
        <v>12</v>
      </c>
      <c r="B233" s="66" t="s">
        <v>13</v>
      </c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8"/>
    </row>
    <row r="234" spans="1:15" ht="15.75" customHeight="1" x14ac:dyDescent="0.3">
      <c r="A234" s="52" t="s">
        <v>86</v>
      </c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4"/>
    </row>
    <row r="235" spans="1:15" ht="30.75" customHeight="1" x14ac:dyDescent="0.3">
      <c r="A235" s="57" t="s">
        <v>87</v>
      </c>
      <c r="B235" s="120"/>
      <c r="C235" s="34">
        <f>F235+I235+L235</f>
        <v>5300</v>
      </c>
      <c r="D235" s="34">
        <f>G235+J235+M235</f>
        <v>62.4</v>
      </c>
      <c r="E235" s="34">
        <f t="shared" ref="E235:E236" si="272">D235/C235*100</f>
        <v>1.1773584905660377</v>
      </c>
      <c r="F235" s="16"/>
      <c r="G235" s="16"/>
      <c r="H235" s="34"/>
      <c r="I235" s="16">
        <v>636.70000000000005</v>
      </c>
      <c r="J235" s="16">
        <v>0</v>
      </c>
      <c r="K235" s="34">
        <f t="shared" ref="K235:K236" si="273">J235/I235*100</f>
        <v>0</v>
      </c>
      <c r="L235" s="16">
        <v>4663.3</v>
      </c>
      <c r="M235" s="16">
        <v>62.4</v>
      </c>
      <c r="N235" s="34">
        <f t="shared" si="208"/>
        <v>1.3381082066347865</v>
      </c>
    </row>
    <row r="236" spans="1:15" ht="16.2" x14ac:dyDescent="0.35">
      <c r="A236" s="71" t="s">
        <v>31</v>
      </c>
      <c r="B236" s="101"/>
      <c r="C236" s="35">
        <f>C235</f>
        <v>5300</v>
      </c>
      <c r="D236" s="35">
        <f>D235</f>
        <v>62.4</v>
      </c>
      <c r="E236" s="35">
        <f t="shared" si="272"/>
        <v>1.1773584905660377</v>
      </c>
      <c r="F236" s="35">
        <f t="shared" ref="F236:G236" si="274">F235</f>
        <v>0</v>
      </c>
      <c r="G236" s="35">
        <f t="shared" si="274"/>
        <v>0</v>
      </c>
      <c r="H236" s="34"/>
      <c r="I236" s="35">
        <f t="shared" ref="I236:J236" si="275">I235</f>
        <v>636.70000000000005</v>
      </c>
      <c r="J236" s="35">
        <f t="shared" si="275"/>
        <v>0</v>
      </c>
      <c r="K236" s="35">
        <f t="shared" si="273"/>
        <v>0</v>
      </c>
      <c r="L236" s="35">
        <f>SUM(L235)</f>
        <v>4663.3</v>
      </c>
      <c r="M236" s="35">
        <f>SUM(M235)</f>
        <v>62.4</v>
      </c>
      <c r="N236" s="35">
        <f t="shared" si="208"/>
        <v>1.3381082066347865</v>
      </c>
    </row>
    <row r="237" spans="1:15" ht="15.75" customHeight="1" x14ac:dyDescent="0.3">
      <c r="A237" s="52" t="s">
        <v>88</v>
      </c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4"/>
    </row>
    <row r="238" spans="1:15" ht="30.75" customHeight="1" x14ac:dyDescent="0.3">
      <c r="A238" s="57" t="s">
        <v>87</v>
      </c>
      <c r="B238" s="120"/>
      <c r="C238" s="34">
        <f>F238+I238+L238</f>
        <v>6826.1</v>
      </c>
      <c r="D238" s="34">
        <f>G238+J238+M238</f>
        <v>0</v>
      </c>
      <c r="E238" s="34">
        <f t="shared" ref="E238:E239" si="276">D238/C238*100</f>
        <v>0</v>
      </c>
      <c r="F238" s="16"/>
      <c r="G238" s="16"/>
      <c r="H238" s="34"/>
      <c r="I238" s="16">
        <v>6826.1</v>
      </c>
      <c r="J238" s="16">
        <v>0</v>
      </c>
      <c r="K238" s="34">
        <f t="shared" ref="K238:K239" si="277">J238/I238*100</f>
        <v>0</v>
      </c>
      <c r="L238" s="16"/>
      <c r="M238" s="16">
        <v>0</v>
      </c>
      <c r="N238" s="34"/>
    </row>
    <row r="239" spans="1:15" ht="16.2" x14ac:dyDescent="0.35">
      <c r="A239" s="71" t="s">
        <v>31</v>
      </c>
      <c r="B239" s="101"/>
      <c r="C239" s="35">
        <f>C238</f>
        <v>6826.1</v>
      </c>
      <c r="D239" s="35">
        <f>D238</f>
        <v>0</v>
      </c>
      <c r="E239" s="35">
        <f t="shared" si="276"/>
        <v>0</v>
      </c>
      <c r="F239" s="35">
        <f t="shared" ref="F239:G239" si="278">F238</f>
        <v>0</v>
      </c>
      <c r="G239" s="35">
        <f t="shared" si="278"/>
        <v>0</v>
      </c>
      <c r="H239" s="34"/>
      <c r="I239" s="35">
        <f t="shared" ref="I239:J239" si="279">I238</f>
        <v>6826.1</v>
      </c>
      <c r="J239" s="35">
        <f t="shared" si="279"/>
        <v>0</v>
      </c>
      <c r="K239" s="35">
        <f t="shared" si="277"/>
        <v>0</v>
      </c>
      <c r="L239" s="35">
        <f>SUM(L238)</f>
        <v>0</v>
      </c>
      <c r="M239" s="35">
        <f>SUM(M238)</f>
        <v>0</v>
      </c>
      <c r="N239" s="34"/>
    </row>
    <row r="240" spans="1:15" ht="15.75" hidden="1" customHeight="1" x14ac:dyDescent="0.25">
      <c r="A240" s="52" t="s">
        <v>89</v>
      </c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4"/>
    </row>
    <row r="241" spans="1:14" ht="30.75" hidden="1" customHeight="1" x14ac:dyDescent="0.3">
      <c r="A241" s="57" t="s">
        <v>87</v>
      </c>
      <c r="B241" s="120"/>
      <c r="C241" s="16">
        <f>F241+I241+L241</f>
        <v>0</v>
      </c>
      <c r="D241" s="16">
        <f>G241+J241+M241</f>
        <v>0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1:14" ht="16.2" hidden="1" x14ac:dyDescent="0.35">
      <c r="A242" s="71" t="s">
        <v>31</v>
      </c>
      <c r="B242" s="101"/>
      <c r="C242" s="17">
        <f>C241</f>
        <v>0</v>
      </c>
      <c r="D242" s="17">
        <f>D241</f>
        <v>0</v>
      </c>
      <c r="E242" s="16"/>
      <c r="F242" s="17">
        <f t="shared" ref="F242:G242" si="280">F241</f>
        <v>0</v>
      </c>
      <c r="G242" s="17">
        <f t="shared" si="280"/>
        <v>0</v>
      </c>
      <c r="H242" s="16"/>
      <c r="I242" s="17">
        <f t="shared" ref="I242:J242" si="281">I241</f>
        <v>0</v>
      </c>
      <c r="J242" s="17">
        <f t="shared" si="281"/>
        <v>0</v>
      </c>
      <c r="K242" s="16"/>
      <c r="L242" s="17">
        <f>SUM(L241)</f>
        <v>0</v>
      </c>
      <c r="M242" s="17">
        <f>SUM(M241)</f>
        <v>0</v>
      </c>
      <c r="N242" s="17"/>
    </row>
    <row r="243" spans="1:14" ht="15.75" customHeight="1" x14ac:dyDescent="0.3">
      <c r="A243" s="52" t="s">
        <v>90</v>
      </c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4"/>
    </row>
    <row r="244" spans="1:14" ht="30.75" customHeight="1" x14ac:dyDescent="0.3">
      <c r="A244" s="57" t="s">
        <v>87</v>
      </c>
      <c r="B244" s="120"/>
      <c r="C244" s="34">
        <f>F244+I244+L244</f>
        <v>355.7</v>
      </c>
      <c r="D244" s="34">
        <f>G244+J244+M244</f>
        <v>0</v>
      </c>
      <c r="E244" s="34">
        <f t="shared" ref="E244:E245" si="282">D244/C244*100</f>
        <v>0</v>
      </c>
      <c r="F244" s="16"/>
      <c r="G244" s="16"/>
      <c r="H244" s="34"/>
      <c r="I244" s="16">
        <v>355.7</v>
      </c>
      <c r="J244" s="16">
        <v>0</v>
      </c>
      <c r="K244" s="34">
        <f t="shared" ref="K244:K245" si="283">J244/I244*100</f>
        <v>0</v>
      </c>
      <c r="L244" s="16"/>
      <c r="M244" s="16">
        <v>0</v>
      </c>
      <c r="N244" s="34"/>
    </row>
    <row r="245" spans="1:14" ht="16.2" x14ac:dyDescent="0.35">
      <c r="A245" s="71" t="s">
        <v>31</v>
      </c>
      <c r="B245" s="101"/>
      <c r="C245" s="35">
        <f>C244</f>
        <v>355.7</v>
      </c>
      <c r="D245" s="35">
        <f>D244</f>
        <v>0</v>
      </c>
      <c r="E245" s="35">
        <f t="shared" si="282"/>
        <v>0</v>
      </c>
      <c r="F245" s="35">
        <f t="shared" ref="F245:G245" si="284">F244</f>
        <v>0</v>
      </c>
      <c r="G245" s="35">
        <f t="shared" si="284"/>
        <v>0</v>
      </c>
      <c r="H245" s="34"/>
      <c r="I245" s="35">
        <f t="shared" ref="I245:J245" si="285">I244</f>
        <v>355.7</v>
      </c>
      <c r="J245" s="35">
        <f t="shared" si="285"/>
        <v>0</v>
      </c>
      <c r="K245" s="35">
        <f t="shared" si="283"/>
        <v>0</v>
      </c>
      <c r="L245" s="35">
        <f>SUM(L244)</f>
        <v>0</v>
      </c>
      <c r="M245" s="35">
        <f>SUM(M244)</f>
        <v>0</v>
      </c>
      <c r="N245" s="34"/>
    </row>
    <row r="246" spans="1:14" ht="15.75" customHeight="1" x14ac:dyDescent="0.3">
      <c r="A246" s="52" t="s">
        <v>91</v>
      </c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4"/>
    </row>
    <row r="247" spans="1:14" ht="33" customHeight="1" x14ac:dyDescent="0.3">
      <c r="A247" s="57" t="s">
        <v>87</v>
      </c>
      <c r="B247" s="120"/>
      <c r="C247" s="34">
        <f>F247+I247+L247</f>
        <v>200</v>
      </c>
      <c r="D247" s="34">
        <f>G247+J247+M247</f>
        <v>0</v>
      </c>
      <c r="E247" s="34">
        <f t="shared" ref="E247:E249" si="286">D247/C247*100</f>
        <v>0</v>
      </c>
      <c r="F247" s="16"/>
      <c r="G247" s="16"/>
      <c r="H247" s="34"/>
      <c r="I247" s="16"/>
      <c r="J247" s="16"/>
      <c r="K247" s="34"/>
      <c r="L247" s="16">
        <v>200</v>
      </c>
      <c r="M247" s="16">
        <v>0</v>
      </c>
      <c r="N247" s="34">
        <f t="shared" ref="N247:N308" si="287">M247/L247*100</f>
        <v>0</v>
      </c>
    </row>
    <row r="248" spans="1:14" ht="16.2" x14ac:dyDescent="0.35">
      <c r="A248" s="58" t="s">
        <v>40</v>
      </c>
      <c r="B248" s="59"/>
      <c r="C248" s="35">
        <f>C247</f>
        <v>200</v>
      </c>
      <c r="D248" s="35">
        <f>D247</f>
        <v>0</v>
      </c>
      <c r="E248" s="35">
        <f t="shared" si="286"/>
        <v>0</v>
      </c>
      <c r="F248" s="35">
        <f t="shared" ref="F248:G248" si="288">F247</f>
        <v>0</v>
      </c>
      <c r="G248" s="35">
        <f t="shared" si="288"/>
        <v>0</v>
      </c>
      <c r="H248" s="34"/>
      <c r="I248" s="35">
        <f t="shared" ref="I248:J248" si="289">I247</f>
        <v>0</v>
      </c>
      <c r="J248" s="35">
        <f t="shared" si="289"/>
        <v>0</v>
      </c>
      <c r="K248" s="34"/>
      <c r="L248" s="35">
        <f>SUM(L247)</f>
        <v>200</v>
      </c>
      <c r="M248" s="35">
        <f>SUM(M247)</f>
        <v>0</v>
      </c>
      <c r="N248" s="35">
        <f t="shared" si="287"/>
        <v>0</v>
      </c>
    </row>
    <row r="249" spans="1:14" x14ac:dyDescent="0.3">
      <c r="A249" s="72" t="s">
        <v>53</v>
      </c>
      <c r="B249" s="97"/>
      <c r="C249" s="37">
        <f t="shared" ref="C249:D249" si="290">C236+C239+C248+C245+C241</f>
        <v>12681.800000000001</v>
      </c>
      <c r="D249" s="37">
        <f t="shared" si="290"/>
        <v>62.4</v>
      </c>
      <c r="E249" s="37">
        <f t="shared" si="286"/>
        <v>0.49204371619170778</v>
      </c>
      <c r="F249" s="37">
        <f t="shared" ref="F249:G249" si="291">F236+F239+F248+F245+F241</f>
        <v>0</v>
      </c>
      <c r="G249" s="37">
        <f t="shared" si="291"/>
        <v>0</v>
      </c>
      <c r="H249" s="34"/>
      <c r="I249" s="37">
        <f>I236+I239+I248+I245+I241</f>
        <v>7818.5</v>
      </c>
      <c r="J249" s="37">
        <f>J236+J239+J248+J245+J241</f>
        <v>0</v>
      </c>
      <c r="K249" s="37">
        <f t="shared" ref="K249" si="292">J249/I249*100</f>
        <v>0</v>
      </c>
      <c r="L249" s="37">
        <f t="shared" ref="L249:M249" si="293">L236+L239+L248+L245+L241</f>
        <v>4863.3</v>
      </c>
      <c r="M249" s="37">
        <f t="shared" si="293"/>
        <v>62.4</v>
      </c>
      <c r="N249" s="37">
        <f t="shared" si="287"/>
        <v>1.2830793905372895</v>
      </c>
    </row>
    <row r="250" spans="1:14" ht="15.75" customHeight="1" x14ac:dyDescent="0.35">
      <c r="A250" s="8">
        <v>13</v>
      </c>
      <c r="B250" s="66" t="s">
        <v>14</v>
      </c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8"/>
    </row>
    <row r="251" spans="1:14" ht="34.5" customHeight="1" x14ac:dyDescent="0.3">
      <c r="A251" s="52" t="s">
        <v>92</v>
      </c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4"/>
    </row>
    <row r="252" spans="1:14" ht="32.25" customHeight="1" x14ac:dyDescent="0.3">
      <c r="A252" s="55" t="s">
        <v>44</v>
      </c>
      <c r="B252" s="56"/>
      <c r="C252" s="34">
        <f>F252+I252+L252</f>
        <v>3418.1</v>
      </c>
      <c r="D252" s="34">
        <f>G252+J252+M252</f>
        <v>0</v>
      </c>
      <c r="E252" s="34">
        <f t="shared" ref="E252:E253" si="294">D252/C252*100</f>
        <v>0</v>
      </c>
      <c r="F252" s="16"/>
      <c r="G252" s="16"/>
      <c r="H252" s="34"/>
      <c r="I252" s="16">
        <v>3338.1</v>
      </c>
      <c r="J252" s="16">
        <v>0</v>
      </c>
      <c r="K252" s="34">
        <f t="shared" ref="K252:K253" si="295">J252/I252*100</f>
        <v>0</v>
      </c>
      <c r="L252" s="16">
        <v>80</v>
      </c>
      <c r="M252" s="16">
        <v>0</v>
      </c>
      <c r="N252" s="34">
        <f t="shared" ref="N252:N253" si="296">M252/L252*100</f>
        <v>0</v>
      </c>
    </row>
    <row r="253" spans="1:14" ht="16.2" x14ac:dyDescent="0.35">
      <c r="A253" s="71" t="s">
        <v>31</v>
      </c>
      <c r="B253" s="101"/>
      <c r="C253" s="35">
        <f>C252</f>
        <v>3418.1</v>
      </c>
      <c r="D253" s="35">
        <f>D252</f>
        <v>0</v>
      </c>
      <c r="E253" s="34">
        <f t="shared" si="294"/>
        <v>0</v>
      </c>
      <c r="F253" s="35">
        <f t="shared" ref="F253:G253" si="297">F252</f>
        <v>0</v>
      </c>
      <c r="G253" s="35">
        <f t="shared" si="297"/>
        <v>0</v>
      </c>
      <c r="H253" s="34"/>
      <c r="I253" s="35">
        <f t="shared" ref="I253:J253" si="298">I252</f>
        <v>3338.1</v>
      </c>
      <c r="J253" s="35">
        <f t="shared" si="298"/>
        <v>0</v>
      </c>
      <c r="K253" s="34">
        <f t="shared" si="295"/>
        <v>0</v>
      </c>
      <c r="L253" s="35">
        <f>SUM(L252)</f>
        <v>80</v>
      </c>
      <c r="M253" s="35">
        <f>SUM(M252)</f>
        <v>0</v>
      </c>
      <c r="N253" s="34">
        <f t="shared" si="296"/>
        <v>0</v>
      </c>
    </row>
    <row r="254" spans="1:14" x14ac:dyDescent="0.3">
      <c r="A254" s="52" t="s">
        <v>136</v>
      </c>
      <c r="B254" s="127"/>
      <c r="C254" s="127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8"/>
    </row>
    <row r="255" spans="1:14" ht="16.2" x14ac:dyDescent="0.35">
      <c r="A255" s="55" t="s">
        <v>44</v>
      </c>
      <c r="B255" s="56"/>
      <c r="C255" s="34">
        <f>F255+I255+L255</f>
        <v>85</v>
      </c>
      <c r="D255" s="34">
        <f>G255+J255+M255</f>
        <v>0</v>
      </c>
      <c r="E255" s="34">
        <f t="shared" ref="E255:E256" si="299">D255/C255*100</f>
        <v>0</v>
      </c>
      <c r="F255" s="17"/>
      <c r="G255" s="17"/>
      <c r="H255" s="34"/>
      <c r="I255" s="16"/>
      <c r="J255" s="16"/>
      <c r="K255" s="34"/>
      <c r="L255" s="16">
        <v>85</v>
      </c>
      <c r="M255" s="16">
        <v>0</v>
      </c>
      <c r="N255" s="34">
        <f t="shared" ref="N255:N256" si="300">M255/L255*100</f>
        <v>0</v>
      </c>
    </row>
    <row r="256" spans="1:14" ht="16.2" x14ac:dyDescent="0.35">
      <c r="A256" s="71" t="s">
        <v>31</v>
      </c>
      <c r="B256" s="101"/>
      <c r="C256" s="35">
        <f>C255</f>
        <v>85</v>
      </c>
      <c r="D256" s="35">
        <f>D255</f>
        <v>0</v>
      </c>
      <c r="E256" s="34">
        <f t="shared" si="299"/>
        <v>0</v>
      </c>
      <c r="F256" s="35">
        <f t="shared" ref="F256:G256" si="301">F255</f>
        <v>0</v>
      </c>
      <c r="G256" s="35">
        <f t="shared" si="301"/>
        <v>0</v>
      </c>
      <c r="H256" s="34"/>
      <c r="I256" s="35">
        <f t="shared" ref="I256:J256" si="302">I255</f>
        <v>0</v>
      </c>
      <c r="J256" s="35">
        <f t="shared" si="302"/>
        <v>0</v>
      </c>
      <c r="K256" s="34"/>
      <c r="L256" s="35">
        <f t="shared" ref="L256:M256" si="303">L255</f>
        <v>85</v>
      </c>
      <c r="M256" s="35">
        <f t="shared" si="303"/>
        <v>0</v>
      </c>
      <c r="N256" s="34">
        <f t="shared" si="300"/>
        <v>0</v>
      </c>
    </row>
    <row r="257" spans="1:14" ht="19.5" customHeight="1" x14ac:dyDescent="0.3">
      <c r="A257" s="52" t="s">
        <v>93</v>
      </c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4"/>
    </row>
    <row r="258" spans="1:14" ht="30.75" customHeight="1" x14ac:dyDescent="0.3">
      <c r="A258" s="55" t="s">
        <v>44</v>
      </c>
      <c r="B258" s="56"/>
      <c r="C258" s="34">
        <f>F258+I258+L258</f>
        <v>383.5</v>
      </c>
      <c r="D258" s="34">
        <f>G258+J258+M258</f>
        <v>0</v>
      </c>
      <c r="E258" s="34">
        <f t="shared" ref="E258:E260" si="304">D258/C258*100</f>
        <v>0</v>
      </c>
      <c r="F258" s="16"/>
      <c r="G258" s="16"/>
      <c r="H258" s="34"/>
      <c r="I258" s="16">
        <v>83.5</v>
      </c>
      <c r="J258" s="16">
        <v>0</v>
      </c>
      <c r="K258" s="34">
        <f t="shared" ref="K258:K260" si="305">J258/I258*100</f>
        <v>0</v>
      </c>
      <c r="L258" s="16">
        <v>300</v>
      </c>
      <c r="M258" s="16">
        <v>0</v>
      </c>
      <c r="N258" s="34">
        <f t="shared" si="287"/>
        <v>0</v>
      </c>
    </row>
    <row r="259" spans="1:14" ht="30.75" customHeight="1" x14ac:dyDescent="0.3">
      <c r="A259" s="57" t="s">
        <v>58</v>
      </c>
      <c r="B259" s="56"/>
      <c r="C259" s="34">
        <f>F259+I259+L259</f>
        <v>115</v>
      </c>
      <c r="D259" s="34">
        <f>G259+J259+M259</f>
        <v>0</v>
      </c>
      <c r="E259" s="34">
        <f>D259/C259*100</f>
        <v>0</v>
      </c>
      <c r="F259" s="16"/>
      <c r="G259" s="16"/>
      <c r="H259" s="34"/>
      <c r="I259" s="16"/>
      <c r="J259" s="16"/>
      <c r="K259" s="34"/>
      <c r="L259" s="16">
        <v>115</v>
      </c>
      <c r="M259" s="16">
        <v>0</v>
      </c>
      <c r="N259" s="34">
        <f>M259/L259*100</f>
        <v>0</v>
      </c>
    </row>
    <row r="260" spans="1:14" ht="16.2" x14ac:dyDescent="0.35">
      <c r="A260" s="71" t="s">
        <v>31</v>
      </c>
      <c r="B260" s="101"/>
      <c r="C260" s="35">
        <f>C258+C259</f>
        <v>498.5</v>
      </c>
      <c r="D260" s="35">
        <f>D258+D259</f>
        <v>0</v>
      </c>
      <c r="E260" s="35">
        <f t="shared" si="304"/>
        <v>0</v>
      </c>
      <c r="F260" s="35">
        <f t="shared" ref="F260:G260" si="306">F258+F259</f>
        <v>0</v>
      </c>
      <c r="G260" s="35">
        <f t="shared" si="306"/>
        <v>0</v>
      </c>
      <c r="H260" s="34"/>
      <c r="I260" s="35">
        <f t="shared" ref="I260:J260" si="307">I258+I259</f>
        <v>83.5</v>
      </c>
      <c r="J260" s="35">
        <f t="shared" si="307"/>
        <v>0</v>
      </c>
      <c r="K260" s="35">
        <f t="shared" si="305"/>
        <v>0</v>
      </c>
      <c r="L260" s="35">
        <f>SUM(L258:L259)</f>
        <v>415</v>
      </c>
      <c r="M260" s="35">
        <f>SUM(M258:M259)</f>
        <v>0</v>
      </c>
      <c r="N260" s="35">
        <f t="shared" si="287"/>
        <v>0</v>
      </c>
    </row>
    <row r="261" spans="1:14" ht="30" customHeight="1" x14ac:dyDescent="0.3">
      <c r="A261" s="60" t="s">
        <v>94</v>
      </c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2"/>
    </row>
    <row r="262" spans="1:14" ht="33" customHeight="1" x14ac:dyDescent="0.3">
      <c r="A262" s="55" t="s">
        <v>44</v>
      </c>
      <c r="B262" s="56"/>
      <c r="C262" s="34">
        <f t="shared" ref="C262:D264" si="308">F262+I262+L262</f>
        <v>915</v>
      </c>
      <c r="D262" s="34">
        <f t="shared" si="308"/>
        <v>0</v>
      </c>
      <c r="E262" s="34">
        <f t="shared" ref="E262:E265" si="309">D262/C262*100</f>
        <v>0</v>
      </c>
      <c r="F262" s="16"/>
      <c r="G262" s="16"/>
      <c r="H262" s="34"/>
      <c r="I262" s="16"/>
      <c r="J262" s="16"/>
      <c r="K262" s="34"/>
      <c r="L262" s="16">
        <v>915</v>
      </c>
      <c r="M262" s="16">
        <v>0</v>
      </c>
      <c r="N262" s="34">
        <f t="shared" si="287"/>
        <v>0</v>
      </c>
    </row>
    <row r="263" spans="1:14" x14ac:dyDescent="0.3">
      <c r="A263" s="57" t="s">
        <v>45</v>
      </c>
      <c r="B263" s="56"/>
      <c r="C263" s="34">
        <f t="shared" si="308"/>
        <v>70</v>
      </c>
      <c r="D263" s="34">
        <f t="shared" si="308"/>
        <v>0</v>
      </c>
      <c r="E263" s="34">
        <f>D263/C263*100</f>
        <v>0</v>
      </c>
      <c r="F263" s="16"/>
      <c r="G263" s="16"/>
      <c r="H263" s="34"/>
      <c r="I263" s="16"/>
      <c r="J263" s="16"/>
      <c r="K263" s="34"/>
      <c r="L263" s="16">
        <v>70</v>
      </c>
      <c r="M263" s="16">
        <v>0</v>
      </c>
      <c r="N263" s="34">
        <f>M263/L263*100</f>
        <v>0</v>
      </c>
    </row>
    <row r="264" spans="1:14" ht="30.75" customHeight="1" x14ac:dyDescent="0.3">
      <c r="A264" s="57" t="s">
        <v>46</v>
      </c>
      <c r="B264" s="56"/>
      <c r="C264" s="34">
        <f t="shared" si="308"/>
        <v>100</v>
      </c>
      <c r="D264" s="34">
        <f t="shared" si="308"/>
        <v>0</v>
      </c>
      <c r="E264" s="34">
        <f t="shared" si="309"/>
        <v>0</v>
      </c>
      <c r="F264" s="16"/>
      <c r="G264" s="16"/>
      <c r="H264" s="34"/>
      <c r="I264" s="16"/>
      <c r="J264" s="16"/>
      <c r="K264" s="34"/>
      <c r="L264" s="16">
        <v>100</v>
      </c>
      <c r="M264" s="16">
        <v>0</v>
      </c>
      <c r="N264" s="34">
        <f t="shared" si="287"/>
        <v>0</v>
      </c>
    </row>
    <row r="265" spans="1:14" ht="16.2" x14ac:dyDescent="0.35">
      <c r="A265" s="71" t="s">
        <v>31</v>
      </c>
      <c r="B265" s="101"/>
      <c r="C265" s="35">
        <f>C262+C263+C264</f>
        <v>1085</v>
      </c>
      <c r="D265" s="35">
        <f>D262+D263+D264</f>
        <v>0</v>
      </c>
      <c r="E265" s="35">
        <f t="shared" si="309"/>
        <v>0</v>
      </c>
      <c r="F265" s="35">
        <f t="shared" ref="F265:G265" si="310">F262+F263+F264</f>
        <v>0</v>
      </c>
      <c r="G265" s="35">
        <f t="shared" si="310"/>
        <v>0</v>
      </c>
      <c r="H265" s="34"/>
      <c r="I265" s="35">
        <f t="shared" ref="I265:J265" si="311">I262+I263+I264</f>
        <v>0</v>
      </c>
      <c r="J265" s="35">
        <f t="shared" si="311"/>
        <v>0</v>
      </c>
      <c r="K265" s="34"/>
      <c r="L265" s="35">
        <f>SUM(L262:L264)</f>
        <v>1085</v>
      </c>
      <c r="M265" s="35">
        <f>SUM(M262:M264)</f>
        <v>0</v>
      </c>
      <c r="N265" s="35">
        <f t="shared" si="287"/>
        <v>0</v>
      </c>
    </row>
    <row r="266" spans="1:14" x14ac:dyDescent="0.3">
      <c r="A266" s="52" t="s">
        <v>116</v>
      </c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6"/>
    </row>
    <row r="267" spans="1:14" x14ac:dyDescent="0.3">
      <c r="A267" s="57" t="s">
        <v>44</v>
      </c>
      <c r="B267" s="77"/>
      <c r="C267" s="34">
        <f t="shared" ref="C267:D267" si="312">F267+I267+L267</f>
        <v>100</v>
      </c>
      <c r="D267" s="34">
        <f t="shared" si="312"/>
        <v>0</v>
      </c>
      <c r="E267" s="34"/>
      <c r="F267" s="20"/>
      <c r="G267" s="20"/>
      <c r="H267" s="34"/>
      <c r="I267" s="20"/>
      <c r="J267" s="20"/>
      <c r="K267" s="34"/>
      <c r="L267" s="20">
        <v>100</v>
      </c>
      <c r="M267" s="20">
        <v>0</v>
      </c>
      <c r="N267" s="34">
        <f t="shared" si="287"/>
        <v>0</v>
      </c>
    </row>
    <row r="268" spans="1:14" ht="16.2" x14ac:dyDescent="0.35">
      <c r="A268" s="71" t="s">
        <v>31</v>
      </c>
      <c r="B268" s="101"/>
      <c r="C268" s="35">
        <f>C267</f>
        <v>100</v>
      </c>
      <c r="D268" s="35">
        <f>D267</f>
        <v>0</v>
      </c>
      <c r="E268" s="34"/>
      <c r="F268" s="35">
        <f t="shared" ref="F268:G268" si="313">F267</f>
        <v>0</v>
      </c>
      <c r="G268" s="35">
        <f t="shared" si="313"/>
        <v>0</v>
      </c>
      <c r="H268" s="34"/>
      <c r="I268" s="35">
        <f t="shared" ref="I268:J268" si="314">I267</f>
        <v>0</v>
      </c>
      <c r="J268" s="35">
        <f t="shared" si="314"/>
        <v>0</v>
      </c>
      <c r="K268" s="34"/>
      <c r="L268" s="35">
        <f t="shared" ref="L268:M268" si="315">L267</f>
        <v>100</v>
      </c>
      <c r="M268" s="35">
        <f t="shared" si="315"/>
        <v>0</v>
      </c>
      <c r="N268" s="35">
        <f t="shared" si="287"/>
        <v>0</v>
      </c>
    </row>
    <row r="269" spans="1:14" ht="15.75" customHeight="1" x14ac:dyDescent="0.3">
      <c r="A269" s="52" t="s">
        <v>95</v>
      </c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4"/>
    </row>
    <row r="270" spans="1:14" ht="30" customHeight="1" x14ac:dyDescent="0.3">
      <c r="A270" s="55" t="s">
        <v>44</v>
      </c>
      <c r="B270" s="56"/>
      <c r="C270" s="34">
        <f>F270+I270+L270</f>
        <v>20</v>
      </c>
      <c r="D270" s="34">
        <f>G270+J270+M270</f>
        <v>0</v>
      </c>
      <c r="E270" s="34">
        <f t="shared" ref="E270:E271" si="316">D270/C270*100</f>
        <v>0</v>
      </c>
      <c r="F270" s="16"/>
      <c r="G270" s="16"/>
      <c r="H270" s="34"/>
      <c r="I270" s="16"/>
      <c r="J270" s="16"/>
      <c r="K270" s="34"/>
      <c r="L270" s="16">
        <v>20</v>
      </c>
      <c r="M270" s="16">
        <v>0</v>
      </c>
      <c r="N270" s="34">
        <f t="shared" si="287"/>
        <v>0</v>
      </c>
    </row>
    <row r="271" spans="1:14" ht="16.2" x14ac:dyDescent="0.35">
      <c r="A271" s="71" t="s">
        <v>31</v>
      </c>
      <c r="B271" s="101"/>
      <c r="C271" s="35">
        <f>C270</f>
        <v>20</v>
      </c>
      <c r="D271" s="35">
        <f>D270</f>
        <v>0</v>
      </c>
      <c r="E271" s="35">
        <f t="shared" si="316"/>
        <v>0</v>
      </c>
      <c r="F271" s="35">
        <f t="shared" ref="F271:G271" si="317">F270</f>
        <v>0</v>
      </c>
      <c r="G271" s="35">
        <f t="shared" si="317"/>
        <v>0</v>
      </c>
      <c r="H271" s="34"/>
      <c r="I271" s="35">
        <f t="shared" ref="I271:J271" si="318">I270</f>
        <v>0</v>
      </c>
      <c r="J271" s="35">
        <f t="shared" si="318"/>
        <v>0</v>
      </c>
      <c r="K271" s="34"/>
      <c r="L271" s="35">
        <f>SUM(L270)</f>
        <v>20</v>
      </c>
      <c r="M271" s="35">
        <f>SUM(M270)</f>
        <v>0</v>
      </c>
      <c r="N271" s="35">
        <f t="shared" si="287"/>
        <v>0</v>
      </c>
    </row>
    <row r="272" spans="1:14" ht="39" customHeight="1" x14ac:dyDescent="0.3">
      <c r="A272" s="52" t="s">
        <v>96</v>
      </c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4"/>
    </row>
    <row r="273" spans="1:14" ht="27.75" customHeight="1" x14ac:dyDescent="0.3">
      <c r="A273" s="57" t="s">
        <v>58</v>
      </c>
      <c r="B273" s="56"/>
      <c r="C273" s="34">
        <f>F273+I273+L273</f>
        <v>100</v>
      </c>
      <c r="D273" s="34">
        <f>G273+J273+M273</f>
        <v>0</v>
      </c>
      <c r="E273" s="34"/>
      <c r="F273" s="16"/>
      <c r="G273" s="16"/>
      <c r="H273" s="34"/>
      <c r="I273" s="16"/>
      <c r="J273" s="16"/>
      <c r="K273" s="34"/>
      <c r="L273" s="16">
        <v>100</v>
      </c>
      <c r="M273" s="16">
        <v>0</v>
      </c>
      <c r="N273" s="34">
        <f t="shared" si="287"/>
        <v>0</v>
      </c>
    </row>
    <row r="274" spans="1:14" ht="16.2" x14ac:dyDescent="0.35">
      <c r="A274" s="71" t="s">
        <v>31</v>
      </c>
      <c r="B274" s="101"/>
      <c r="C274" s="35">
        <f>C273</f>
        <v>100</v>
      </c>
      <c r="D274" s="35">
        <f>D273</f>
        <v>0</v>
      </c>
      <c r="E274" s="35"/>
      <c r="F274" s="35">
        <f t="shared" ref="F274:G274" si="319">F273</f>
        <v>0</v>
      </c>
      <c r="G274" s="35">
        <f t="shared" si="319"/>
        <v>0</v>
      </c>
      <c r="H274" s="34"/>
      <c r="I274" s="35">
        <f t="shared" ref="I274:J274" si="320">I273</f>
        <v>0</v>
      </c>
      <c r="J274" s="35">
        <f t="shared" si="320"/>
        <v>0</v>
      </c>
      <c r="K274" s="34"/>
      <c r="L274" s="35">
        <f>SUM(L273)</f>
        <v>100</v>
      </c>
      <c r="M274" s="35">
        <f>SUM(M273)</f>
        <v>0</v>
      </c>
      <c r="N274" s="35">
        <f t="shared" si="287"/>
        <v>0</v>
      </c>
    </row>
    <row r="275" spans="1:14" ht="16.5" hidden="1" customHeight="1" x14ac:dyDescent="0.25">
      <c r="A275" s="106" t="s">
        <v>97</v>
      </c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8"/>
    </row>
    <row r="276" spans="1:14" ht="30.75" hidden="1" customHeight="1" x14ac:dyDescent="0.3">
      <c r="A276" s="109" t="s">
        <v>58</v>
      </c>
      <c r="B276" s="110"/>
      <c r="C276" s="32">
        <f>F276+I276+L276</f>
        <v>0</v>
      </c>
      <c r="D276" s="32">
        <f>G276+J276+M276</f>
        <v>0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</row>
    <row r="277" spans="1:14" ht="16.2" hidden="1" x14ac:dyDescent="0.35">
      <c r="A277" s="111" t="s">
        <v>31</v>
      </c>
      <c r="B277" s="112"/>
      <c r="C277" s="33">
        <f>C276</f>
        <v>0</v>
      </c>
      <c r="D277" s="33">
        <f>D276</f>
        <v>0</v>
      </c>
      <c r="E277" s="33"/>
      <c r="F277" s="33">
        <f t="shared" ref="F277:G277" si="321">F276</f>
        <v>0</v>
      </c>
      <c r="G277" s="33">
        <f t="shared" si="321"/>
        <v>0</v>
      </c>
      <c r="H277" s="33"/>
      <c r="I277" s="33">
        <f t="shared" ref="I277:J277" si="322">I276</f>
        <v>0</v>
      </c>
      <c r="J277" s="33">
        <f t="shared" si="322"/>
        <v>0</v>
      </c>
      <c r="K277" s="33"/>
      <c r="L277" s="33">
        <f>SUM(L276)</f>
        <v>0</v>
      </c>
      <c r="M277" s="33">
        <f>SUM(M276)</f>
        <v>0</v>
      </c>
      <c r="N277" s="33"/>
    </row>
    <row r="278" spans="1:14" ht="15.75" hidden="1" customHeight="1" x14ac:dyDescent="0.25">
      <c r="A278" s="106" t="s">
        <v>98</v>
      </c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8"/>
    </row>
    <row r="279" spans="1:14" ht="32.25" hidden="1" customHeight="1" x14ac:dyDescent="0.3">
      <c r="A279" s="109" t="s">
        <v>99</v>
      </c>
      <c r="B279" s="110"/>
      <c r="C279" s="32">
        <f>F279+I279+L279</f>
        <v>0</v>
      </c>
      <c r="D279" s="32">
        <f>G279+J279+M279</f>
        <v>0</v>
      </c>
      <c r="E279" s="32" t="e">
        <f t="shared" ref="E279:E281" si="323">D279/C279*100</f>
        <v>#DIV/0!</v>
      </c>
      <c r="F279" s="32"/>
      <c r="G279" s="32"/>
      <c r="H279" s="32"/>
      <c r="I279" s="32"/>
      <c r="J279" s="32"/>
      <c r="K279" s="32"/>
      <c r="L279" s="32"/>
      <c r="M279" s="32"/>
      <c r="N279" s="32" t="e">
        <f t="shared" si="287"/>
        <v>#DIV/0!</v>
      </c>
    </row>
    <row r="280" spans="1:14" ht="16.2" hidden="1" x14ac:dyDescent="0.35">
      <c r="A280" s="111" t="s">
        <v>31</v>
      </c>
      <c r="B280" s="112"/>
      <c r="C280" s="33">
        <f>C279</f>
        <v>0</v>
      </c>
      <c r="D280" s="33">
        <f>D279</f>
        <v>0</v>
      </c>
      <c r="E280" s="33" t="e">
        <f t="shared" si="323"/>
        <v>#DIV/0!</v>
      </c>
      <c r="F280" s="33">
        <f t="shared" ref="F280:G280" si="324">F279</f>
        <v>0</v>
      </c>
      <c r="G280" s="33">
        <f t="shared" si="324"/>
        <v>0</v>
      </c>
      <c r="H280" s="33"/>
      <c r="I280" s="33">
        <f t="shared" ref="I280:J280" si="325">I279</f>
        <v>0</v>
      </c>
      <c r="J280" s="33">
        <f t="shared" si="325"/>
        <v>0</v>
      </c>
      <c r="K280" s="33"/>
      <c r="L280" s="33">
        <f>SUM(L279)</f>
        <v>0</v>
      </c>
      <c r="M280" s="33">
        <f>SUM(M279)</f>
        <v>0</v>
      </c>
      <c r="N280" s="33" t="e">
        <f t="shared" si="287"/>
        <v>#DIV/0!</v>
      </c>
    </row>
    <row r="281" spans="1:14" x14ac:dyDescent="0.3">
      <c r="A281" s="72" t="s">
        <v>53</v>
      </c>
      <c r="B281" s="97"/>
      <c r="C281" s="37">
        <f>C253+C260+C265+C271+C274+C277+C280+C268+C256</f>
        <v>5306.6</v>
      </c>
      <c r="D281" s="37">
        <f>D253+D260+D265+D271+D274+D277+D280+D268+D256</f>
        <v>0</v>
      </c>
      <c r="E281" s="37">
        <f t="shared" si="323"/>
        <v>0</v>
      </c>
      <c r="F281" s="37">
        <f t="shared" ref="F281:G281" si="326">F253+F260+F265+F271+F274+F277+F280+F268+F256</f>
        <v>0</v>
      </c>
      <c r="G281" s="37">
        <f t="shared" si="326"/>
        <v>0</v>
      </c>
      <c r="H281" s="34"/>
      <c r="I281" s="37">
        <f t="shared" ref="I281:J281" si="327">I253+I260+I265+I271+I274+I277+I280+I268+I256</f>
        <v>3421.6</v>
      </c>
      <c r="J281" s="37">
        <f t="shared" si="327"/>
        <v>0</v>
      </c>
      <c r="K281" s="37">
        <f t="shared" ref="K281" si="328">J281/I281*100</f>
        <v>0</v>
      </c>
      <c r="L281" s="37">
        <f t="shared" ref="L281:M281" si="329">L253+L260+L265+L271+L274+L277+L280+L268+L256</f>
        <v>1885</v>
      </c>
      <c r="M281" s="37">
        <f t="shared" si="329"/>
        <v>0</v>
      </c>
      <c r="N281" s="37">
        <f t="shared" si="287"/>
        <v>0</v>
      </c>
    </row>
    <row r="282" spans="1:14" ht="15.75" hidden="1" customHeight="1" x14ac:dyDescent="0.35">
      <c r="A282" s="8">
        <v>14</v>
      </c>
      <c r="B282" s="66" t="s">
        <v>15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8"/>
    </row>
    <row r="283" spans="1:14" ht="15.75" hidden="1" customHeight="1" x14ac:dyDescent="0.25">
      <c r="A283" s="52" t="s">
        <v>100</v>
      </c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4"/>
    </row>
    <row r="284" spans="1:14" ht="28.5" hidden="1" customHeight="1" x14ac:dyDescent="0.3">
      <c r="A284" s="57" t="s">
        <v>99</v>
      </c>
      <c r="B284" s="56"/>
      <c r="C284" s="16">
        <f>F284+I284+L284</f>
        <v>0</v>
      </c>
      <c r="D284" s="16">
        <f>G284+J284+M284</f>
        <v>0</v>
      </c>
      <c r="E284" s="16" t="e">
        <f t="shared" ref="E284:E285" si="330">D284/C284*100</f>
        <v>#DIV/0!</v>
      </c>
      <c r="F284" s="16"/>
      <c r="G284" s="16"/>
      <c r="H284" s="16"/>
      <c r="I284" s="16"/>
      <c r="J284" s="16"/>
      <c r="K284" s="16" t="e">
        <f t="shared" ref="K284:K285" si="331">J284/I284*100</f>
        <v>#DIV/0!</v>
      </c>
      <c r="L284" s="16"/>
      <c r="M284" s="16"/>
      <c r="N284" s="20"/>
    </row>
    <row r="285" spans="1:14" ht="16.2" hidden="1" x14ac:dyDescent="0.35">
      <c r="A285" s="71" t="s">
        <v>31</v>
      </c>
      <c r="B285" s="101"/>
      <c r="C285" s="17">
        <f>C284</f>
        <v>0</v>
      </c>
      <c r="D285" s="17">
        <f>D284</f>
        <v>0</v>
      </c>
      <c r="E285" s="17" t="e">
        <f t="shared" si="330"/>
        <v>#DIV/0!</v>
      </c>
      <c r="F285" s="17">
        <f t="shared" ref="F285:G285" si="332">F284</f>
        <v>0</v>
      </c>
      <c r="G285" s="17">
        <f t="shared" si="332"/>
        <v>0</v>
      </c>
      <c r="H285" s="17"/>
      <c r="I285" s="17">
        <f t="shared" ref="I285:J285" si="333">I284</f>
        <v>0</v>
      </c>
      <c r="J285" s="17">
        <f t="shared" si="333"/>
        <v>0</v>
      </c>
      <c r="K285" s="17" t="e">
        <f t="shared" si="331"/>
        <v>#DIV/0!</v>
      </c>
      <c r="L285" s="17">
        <f>SUM(L284)</f>
        <v>0</v>
      </c>
      <c r="M285" s="17">
        <f>SUM(M284)</f>
        <v>0</v>
      </c>
      <c r="N285" s="20"/>
    </row>
    <row r="286" spans="1:14" ht="48.75" hidden="1" customHeight="1" x14ac:dyDescent="0.25">
      <c r="A286" s="94" t="s">
        <v>101</v>
      </c>
      <c r="B286" s="95"/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6"/>
    </row>
    <row r="287" spans="1:14" ht="30.75" hidden="1" customHeight="1" x14ac:dyDescent="0.3">
      <c r="A287" s="57" t="s">
        <v>99</v>
      </c>
      <c r="B287" s="56"/>
      <c r="C287" s="16">
        <f>F287+I287+L287</f>
        <v>0</v>
      </c>
      <c r="D287" s="16">
        <f>G287+J287+M287</f>
        <v>0</v>
      </c>
      <c r="E287" s="16" t="e">
        <f t="shared" ref="E287:E288" si="334">D287/C287*100</f>
        <v>#DIV/0!</v>
      </c>
      <c r="F287" s="16"/>
      <c r="G287" s="16"/>
      <c r="H287" s="16"/>
      <c r="I287" s="16"/>
      <c r="J287" s="16"/>
      <c r="K287" s="16" t="e">
        <f t="shared" ref="K287:K288" si="335">J287/I287*100</f>
        <v>#DIV/0!</v>
      </c>
      <c r="L287" s="16"/>
      <c r="M287" s="16"/>
      <c r="N287" s="16"/>
    </row>
    <row r="288" spans="1:14" ht="16.2" hidden="1" x14ac:dyDescent="0.35">
      <c r="A288" s="71" t="s">
        <v>31</v>
      </c>
      <c r="B288" s="101"/>
      <c r="C288" s="17">
        <f>C287</f>
        <v>0</v>
      </c>
      <c r="D288" s="17">
        <f>D287</f>
        <v>0</v>
      </c>
      <c r="E288" s="17" t="e">
        <f t="shared" si="334"/>
        <v>#DIV/0!</v>
      </c>
      <c r="F288" s="17">
        <f t="shared" ref="F288:G288" si="336">F287</f>
        <v>0</v>
      </c>
      <c r="G288" s="17">
        <f t="shared" si="336"/>
        <v>0</v>
      </c>
      <c r="H288" s="17"/>
      <c r="I288" s="17">
        <f t="shared" ref="I288:J288" si="337">I287</f>
        <v>0</v>
      </c>
      <c r="J288" s="17">
        <f t="shared" si="337"/>
        <v>0</v>
      </c>
      <c r="K288" s="17" t="e">
        <f t="shared" si="335"/>
        <v>#DIV/0!</v>
      </c>
      <c r="L288" s="17">
        <f>SUM(L287)</f>
        <v>0</v>
      </c>
      <c r="M288" s="17">
        <f>SUM(M287)</f>
        <v>0</v>
      </c>
      <c r="N288" s="17"/>
    </row>
    <row r="289" spans="1:14" ht="30.75" hidden="1" customHeight="1" x14ac:dyDescent="0.25">
      <c r="A289" s="52" t="s">
        <v>102</v>
      </c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4"/>
    </row>
    <row r="290" spans="1:14" ht="30" hidden="1" customHeight="1" x14ac:dyDescent="0.3">
      <c r="A290" s="57" t="s">
        <v>99</v>
      </c>
      <c r="B290" s="56"/>
      <c r="C290" s="16">
        <f>F290+I290+L290</f>
        <v>0</v>
      </c>
      <c r="D290" s="16">
        <f>G290+J290+M290</f>
        <v>0</v>
      </c>
      <c r="E290" s="16" t="e">
        <f t="shared" ref="E290:E291" si="338">D290/C290*100</f>
        <v>#DIV/0!</v>
      </c>
      <c r="F290" s="16"/>
      <c r="G290" s="16"/>
      <c r="H290" s="16"/>
      <c r="I290" s="16"/>
      <c r="J290" s="16"/>
      <c r="K290" s="16" t="e">
        <f t="shared" ref="K290:K291" si="339">J290/I290*100</f>
        <v>#DIV/0!</v>
      </c>
      <c r="L290" s="16"/>
      <c r="M290" s="16"/>
      <c r="N290" s="20"/>
    </row>
    <row r="291" spans="1:14" ht="16.2" hidden="1" x14ac:dyDescent="0.35">
      <c r="A291" s="71" t="s">
        <v>31</v>
      </c>
      <c r="B291" s="101"/>
      <c r="C291" s="17">
        <f>C290</f>
        <v>0</v>
      </c>
      <c r="D291" s="17">
        <f>D290</f>
        <v>0</v>
      </c>
      <c r="E291" s="17" t="e">
        <f t="shared" si="338"/>
        <v>#DIV/0!</v>
      </c>
      <c r="F291" s="17">
        <f t="shared" ref="F291:G291" si="340">F290</f>
        <v>0</v>
      </c>
      <c r="G291" s="17">
        <f t="shared" si="340"/>
        <v>0</v>
      </c>
      <c r="H291" s="17"/>
      <c r="I291" s="17">
        <f t="shared" ref="I291:J291" si="341">I290</f>
        <v>0</v>
      </c>
      <c r="J291" s="17">
        <f t="shared" si="341"/>
        <v>0</v>
      </c>
      <c r="K291" s="17" t="e">
        <f t="shared" si="339"/>
        <v>#DIV/0!</v>
      </c>
      <c r="L291" s="17">
        <f>SUM(L290)</f>
        <v>0</v>
      </c>
      <c r="M291" s="17">
        <f>SUM(M290)</f>
        <v>0</v>
      </c>
      <c r="N291" s="20"/>
    </row>
    <row r="292" spans="1:14" ht="50.25" hidden="1" customHeight="1" x14ac:dyDescent="0.25">
      <c r="A292" s="94" t="s">
        <v>103</v>
      </c>
      <c r="B292" s="95"/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6"/>
    </row>
    <row r="293" spans="1:14" ht="30" hidden="1" customHeight="1" x14ac:dyDescent="0.3">
      <c r="A293" s="57" t="s">
        <v>99</v>
      </c>
      <c r="B293" s="56"/>
      <c r="C293" s="16">
        <f>F293+I293+L293</f>
        <v>0</v>
      </c>
      <c r="D293" s="16">
        <f>G293+J293+M293</f>
        <v>0</v>
      </c>
      <c r="E293" s="16" t="e">
        <f t="shared" ref="E293:E294" si="342">D293/C293*100</f>
        <v>#DIV/0!</v>
      </c>
      <c r="F293" s="16"/>
      <c r="G293" s="16"/>
      <c r="H293" s="16"/>
      <c r="I293" s="16"/>
      <c r="J293" s="16"/>
      <c r="K293" s="16" t="e">
        <f t="shared" ref="K293:K294" si="343">J293/I293*100</f>
        <v>#DIV/0!</v>
      </c>
      <c r="L293" s="16"/>
      <c r="M293" s="16"/>
      <c r="N293" s="20"/>
    </row>
    <row r="294" spans="1:14" ht="16.2" hidden="1" x14ac:dyDescent="0.35">
      <c r="A294" s="71" t="s">
        <v>31</v>
      </c>
      <c r="B294" s="101"/>
      <c r="C294" s="17">
        <f>C293</f>
        <v>0</v>
      </c>
      <c r="D294" s="17">
        <f>D293</f>
        <v>0</v>
      </c>
      <c r="E294" s="17" t="e">
        <f t="shared" si="342"/>
        <v>#DIV/0!</v>
      </c>
      <c r="F294" s="17">
        <f t="shared" ref="F294:G294" si="344">F293</f>
        <v>0</v>
      </c>
      <c r="G294" s="17">
        <f t="shared" si="344"/>
        <v>0</v>
      </c>
      <c r="H294" s="17"/>
      <c r="I294" s="17">
        <f t="shared" ref="I294:J294" si="345">I293</f>
        <v>0</v>
      </c>
      <c r="J294" s="17">
        <f t="shared" si="345"/>
        <v>0</v>
      </c>
      <c r="K294" s="17" t="e">
        <f t="shared" si="343"/>
        <v>#DIV/0!</v>
      </c>
      <c r="L294" s="17">
        <f>SUM(L293)</f>
        <v>0</v>
      </c>
      <c r="M294" s="17">
        <f>SUM(M293)</f>
        <v>0</v>
      </c>
      <c r="N294" s="17"/>
    </row>
    <row r="295" spans="1:14" ht="15.75" hidden="1" customHeight="1" x14ac:dyDescent="0.25">
      <c r="A295" s="52" t="s">
        <v>104</v>
      </c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4"/>
    </row>
    <row r="296" spans="1:14" ht="31.5" hidden="1" customHeight="1" x14ac:dyDescent="0.3">
      <c r="A296" s="57" t="s">
        <v>99</v>
      </c>
      <c r="B296" s="56"/>
      <c r="C296" s="16">
        <f>F296+I296+L296</f>
        <v>0</v>
      </c>
      <c r="D296" s="16">
        <f>G296+J296+M296</f>
        <v>0</v>
      </c>
      <c r="E296" s="16" t="e">
        <f t="shared" ref="E296:E303" si="346">D296/C296*100</f>
        <v>#DIV/0!</v>
      </c>
      <c r="F296" s="16"/>
      <c r="G296" s="16"/>
      <c r="H296" s="16"/>
      <c r="I296" s="16"/>
      <c r="J296" s="16"/>
      <c r="K296" s="16" t="e">
        <f t="shared" ref="K296:K297" si="347">J296/I296*100</f>
        <v>#DIV/0!</v>
      </c>
      <c r="L296" s="16"/>
      <c r="M296" s="16"/>
      <c r="N296" s="16" t="e">
        <f t="shared" si="287"/>
        <v>#DIV/0!</v>
      </c>
    </row>
    <row r="297" spans="1:14" ht="16.2" hidden="1" x14ac:dyDescent="0.35">
      <c r="A297" s="71" t="s">
        <v>31</v>
      </c>
      <c r="B297" s="101"/>
      <c r="C297" s="17">
        <f>C296</f>
        <v>0</v>
      </c>
      <c r="D297" s="17">
        <f>D296</f>
        <v>0</v>
      </c>
      <c r="E297" s="17" t="e">
        <f t="shared" si="346"/>
        <v>#DIV/0!</v>
      </c>
      <c r="F297" s="17">
        <f t="shared" ref="F297:G297" si="348">F296</f>
        <v>0</v>
      </c>
      <c r="G297" s="17">
        <f t="shared" si="348"/>
        <v>0</v>
      </c>
      <c r="H297" s="17"/>
      <c r="I297" s="17">
        <f t="shared" ref="I297:J297" si="349">I296</f>
        <v>0</v>
      </c>
      <c r="J297" s="17">
        <f t="shared" si="349"/>
        <v>0</v>
      </c>
      <c r="K297" s="17" t="e">
        <f t="shared" si="347"/>
        <v>#DIV/0!</v>
      </c>
      <c r="L297" s="17">
        <f>SUM(L296)</f>
        <v>0</v>
      </c>
      <c r="M297" s="17">
        <f>SUM(M296)</f>
        <v>0</v>
      </c>
      <c r="N297" s="17" t="e">
        <f t="shared" si="287"/>
        <v>#DIV/0!</v>
      </c>
    </row>
    <row r="298" spans="1:14" ht="46.5" hidden="1" customHeight="1" x14ac:dyDescent="0.25">
      <c r="A298" s="117" t="s">
        <v>113</v>
      </c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9"/>
    </row>
    <row r="299" spans="1:14" ht="15.75" hidden="1" customHeight="1" x14ac:dyDescent="0.35">
      <c r="A299" s="57" t="s">
        <v>99</v>
      </c>
      <c r="B299" s="56"/>
      <c r="C299" s="16">
        <f>F299+I299+L299</f>
        <v>0</v>
      </c>
      <c r="D299" s="16">
        <f>G299+J299+M299</f>
        <v>0</v>
      </c>
      <c r="E299" s="16" t="e">
        <f t="shared" si="346"/>
        <v>#DIV/0!</v>
      </c>
      <c r="F299" s="17"/>
      <c r="G299" s="17"/>
      <c r="H299" s="16"/>
      <c r="I299" s="16"/>
      <c r="J299" s="16"/>
      <c r="K299" s="16"/>
      <c r="L299" s="16"/>
      <c r="M299" s="16"/>
      <c r="N299" s="16" t="e">
        <f t="shared" si="287"/>
        <v>#DIV/0!</v>
      </c>
    </row>
    <row r="300" spans="1:14" ht="15.75" hidden="1" customHeight="1" x14ac:dyDescent="0.35">
      <c r="A300" s="71" t="s">
        <v>31</v>
      </c>
      <c r="B300" s="101"/>
      <c r="C300" s="17">
        <f>C299</f>
        <v>0</v>
      </c>
      <c r="D300" s="17">
        <f>D299</f>
        <v>0</v>
      </c>
      <c r="E300" s="16" t="e">
        <f t="shared" si="346"/>
        <v>#DIV/0!</v>
      </c>
      <c r="F300" s="17">
        <f t="shared" ref="F300:G300" si="350">F299</f>
        <v>0</v>
      </c>
      <c r="G300" s="17">
        <f t="shared" si="350"/>
        <v>0</v>
      </c>
      <c r="H300" s="17"/>
      <c r="I300" s="17">
        <f t="shared" ref="I300:J300" si="351">I299</f>
        <v>0</v>
      </c>
      <c r="J300" s="17">
        <f t="shared" si="351"/>
        <v>0</v>
      </c>
      <c r="K300" s="16"/>
      <c r="L300" s="17">
        <f>SUM(L299)</f>
        <v>0</v>
      </c>
      <c r="M300" s="17">
        <f>SUM(M299)</f>
        <v>0</v>
      </c>
      <c r="N300" s="16" t="e">
        <f t="shared" si="287"/>
        <v>#DIV/0!</v>
      </c>
    </row>
    <row r="301" spans="1:14" ht="51" hidden="1" customHeight="1" x14ac:dyDescent="0.25">
      <c r="A301" s="52" t="s">
        <v>117</v>
      </c>
      <c r="B301" s="115"/>
      <c r="C301" s="115"/>
      <c r="D301" s="115"/>
      <c r="E301" s="115"/>
      <c r="F301" s="115"/>
      <c r="G301" s="115"/>
      <c r="H301" s="115"/>
      <c r="I301" s="115"/>
      <c r="J301" s="115"/>
      <c r="K301" s="115"/>
      <c r="L301" s="115"/>
      <c r="M301" s="115"/>
      <c r="N301" s="116"/>
    </row>
    <row r="302" spans="1:14" ht="33.75" hidden="1" customHeight="1" x14ac:dyDescent="0.35">
      <c r="A302" s="57" t="s">
        <v>37</v>
      </c>
      <c r="B302" s="77"/>
      <c r="C302" s="16">
        <f>F302+I302+L302</f>
        <v>0</v>
      </c>
      <c r="D302" s="16">
        <f>G302+J302+M302</f>
        <v>0</v>
      </c>
      <c r="E302" s="16" t="e">
        <f t="shared" si="346"/>
        <v>#DIV/0!</v>
      </c>
      <c r="F302" s="17"/>
      <c r="G302" s="17"/>
      <c r="H302" s="17"/>
      <c r="I302" s="17"/>
      <c r="J302" s="17"/>
      <c r="K302" s="16"/>
      <c r="L302" s="16"/>
      <c r="M302" s="16"/>
      <c r="N302" s="16" t="e">
        <f t="shared" si="287"/>
        <v>#DIV/0!</v>
      </c>
    </row>
    <row r="303" spans="1:14" ht="15.75" hidden="1" customHeight="1" x14ac:dyDescent="0.35">
      <c r="A303" s="71" t="s">
        <v>31</v>
      </c>
      <c r="B303" s="101"/>
      <c r="C303" s="17">
        <f>C302</f>
        <v>0</v>
      </c>
      <c r="D303" s="17">
        <f>D302</f>
        <v>0</v>
      </c>
      <c r="E303" s="16" t="e">
        <f t="shared" si="346"/>
        <v>#DIV/0!</v>
      </c>
      <c r="F303" s="17">
        <f t="shared" ref="F303:G303" si="352">F302</f>
        <v>0</v>
      </c>
      <c r="G303" s="17">
        <f t="shared" si="352"/>
        <v>0</v>
      </c>
      <c r="H303" s="17"/>
      <c r="I303" s="17">
        <f t="shared" ref="I303:J303" si="353">I302</f>
        <v>0</v>
      </c>
      <c r="J303" s="17">
        <f t="shared" si="353"/>
        <v>0</v>
      </c>
      <c r="K303" s="16"/>
      <c r="L303" s="17">
        <f t="shared" ref="L303:M303" si="354">L302</f>
        <v>0</v>
      </c>
      <c r="M303" s="17">
        <f t="shared" si="354"/>
        <v>0</v>
      </c>
      <c r="N303" s="16" t="e">
        <f t="shared" si="287"/>
        <v>#DIV/0!</v>
      </c>
    </row>
    <row r="304" spans="1:14" ht="15.75" hidden="1" customHeight="1" x14ac:dyDescent="0.3">
      <c r="A304" s="52" t="s">
        <v>105</v>
      </c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4"/>
    </row>
    <row r="305" spans="1:14" hidden="1" x14ac:dyDescent="0.3">
      <c r="A305" s="55" t="s">
        <v>39</v>
      </c>
      <c r="B305" s="56"/>
      <c r="C305" s="34">
        <f>F305+I305+L305</f>
        <v>0</v>
      </c>
      <c r="D305" s="34">
        <f>G305+J305+M305</f>
        <v>0</v>
      </c>
      <c r="E305" s="34"/>
      <c r="F305" s="16"/>
      <c r="G305" s="16"/>
      <c r="H305" s="34"/>
      <c r="I305" s="16"/>
      <c r="J305" s="16"/>
      <c r="K305" s="34"/>
      <c r="L305" s="16"/>
      <c r="M305" s="16"/>
      <c r="N305" s="34"/>
    </row>
    <row r="306" spans="1:14" ht="16.2" hidden="1" x14ac:dyDescent="0.35">
      <c r="A306" s="71" t="s">
        <v>31</v>
      </c>
      <c r="B306" s="101"/>
      <c r="C306" s="35">
        <f>C305</f>
        <v>0</v>
      </c>
      <c r="D306" s="35">
        <f>D305</f>
        <v>0</v>
      </c>
      <c r="E306" s="35"/>
      <c r="F306" s="35">
        <f t="shared" ref="F306:G306" si="355">F305</f>
        <v>0</v>
      </c>
      <c r="G306" s="35">
        <f t="shared" si="355"/>
        <v>0</v>
      </c>
      <c r="H306" s="34"/>
      <c r="I306" s="35">
        <f t="shared" ref="I306:J306" si="356">I305</f>
        <v>0</v>
      </c>
      <c r="J306" s="35">
        <f t="shared" si="356"/>
        <v>0</v>
      </c>
      <c r="K306" s="35"/>
      <c r="L306" s="35">
        <f>SUM(L305)</f>
        <v>0</v>
      </c>
      <c r="M306" s="35">
        <f>SUM(M305)</f>
        <v>0</v>
      </c>
      <c r="N306" s="34"/>
    </row>
    <row r="307" spans="1:14" hidden="1" x14ac:dyDescent="0.3">
      <c r="A307" s="71" t="s">
        <v>53</v>
      </c>
      <c r="B307" s="59"/>
      <c r="C307" s="37">
        <f>C285+C288+C291+C294+C306+C297+C300+C303</f>
        <v>0</v>
      </c>
      <c r="D307" s="37">
        <f>D285+D288+D291+D294+D306+D297+D300+D303</f>
        <v>0</v>
      </c>
      <c r="E307" s="37"/>
      <c r="F307" s="37">
        <f t="shared" ref="F307:G307" si="357">F285+F288+F291+F294+F306+F297+F300+F303</f>
        <v>0</v>
      </c>
      <c r="G307" s="37">
        <f t="shared" si="357"/>
        <v>0</v>
      </c>
      <c r="H307" s="34"/>
      <c r="I307" s="37">
        <f t="shared" ref="I307:J307" si="358">I285+I288+I291+I294+I306+I297+I300+I303</f>
        <v>0</v>
      </c>
      <c r="J307" s="37">
        <f t="shared" si="358"/>
        <v>0</v>
      </c>
      <c r="K307" s="37"/>
      <c r="L307" s="37">
        <f t="shared" ref="L307:M307" si="359">L285+L288+L291+L294+L306+L297+L300+L303</f>
        <v>0</v>
      </c>
      <c r="M307" s="37">
        <f t="shared" si="359"/>
        <v>0</v>
      </c>
      <c r="N307" s="34"/>
    </row>
    <row r="308" spans="1:14" ht="38.25" customHeight="1" x14ac:dyDescent="0.3">
      <c r="A308" s="113" t="s">
        <v>106</v>
      </c>
      <c r="B308" s="114"/>
      <c r="C308" s="51">
        <f>C32+C57+C91+C106+C119+C153+C177+C200+C212+C224+C232+C249+C281+C307</f>
        <v>1888163.6</v>
      </c>
      <c r="D308" s="51">
        <f>D32+D57+D91+D106+D119+D153+D177+D200+D212+D224+D232+D249+D281+D307</f>
        <v>32039.199999999997</v>
      </c>
      <c r="E308" s="51">
        <f t="shared" ref="E305:E308" si="360">D308/C308*100</f>
        <v>1.696844489534699</v>
      </c>
      <c r="F308" s="51">
        <f>F32+F57+F91+F106+F119+F153+F177+F200+F212+F224+F232+F249+F281+F307</f>
        <v>108569.09999999999</v>
      </c>
      <c r="G308" s="51">
        <f>G32+G57+G91+G106+G119+G153+G177+G200+G212+G224+G232+G249+G281+G307</f>
        <v>0</v>
      </c>
      <c r="H308" s="34">
        <f t="shared" ref="H305:H308" si="361">G308/F308*100</f>
        <v>0</v>
      </c>
      <c r="I308" s="51">
        <f>I32+I57+I91+I106+I119+I153+I177+I200+I212+I224+I232+I249+I281+I307</f>
        <v>1086539.4999999998</v>
      </c>
      <c r="J308" s="51">
        <f>J32+J57+J91+J106+J119+J153+J177+J200+J212+J224+J232+J249+J281+J307</f>
        <v>23937.4</v>
      </c>
      <c r="K308" s="51">
        <f t="shared" ref="K307:K308" si="362">J308/I308*100</f>
        <v>2.203086035988568</v>
      </c>
      <c r="L308" s="51">
        <f>L32+L57+L91+L106+L119+L153+L177+L200+L212+L224+L232+L249+L281+L307</f>
        <v>693055</v>
      </c>
      <c r="M308" s="51">
        <f>M32+M57+M91+M106+M119+M153+M177+M200+M212+M224+M232+M249+M281+M307</f>
        <v>8101.7999999999993</v>
      </c>
      <c r="N308" s="37">
        <f t="shared" si="287"/>
        <v>1.1689981314614279</v>
      </c>
    </row>
    <row r="309" spans="1:14" hidden="1" x14ac:dyDescent="0.3">
      <c r="A309" s="5"/>
      <c r="B309" s="5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</row>
    <row r="310" spans="1:14" ht="49.5" hidden="1" customHeight="1" x14ac:dyDescent="0.3">
      <c r="A310" s="5"/>
      <c r="B310" s="12" t="s">
        <v>132</v>
      </c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</row>
    <row r="311" spans="1:14" hidden="1" x14ac:dyDescent="0.3">
      <c r="A311" s="5"/>
      <c r="B311" s="5" t="s">
        <v>124</v>
      </c>
      <c r="C311" s="30">
        <f>C305+C230+C227+C206+C203+C187+C175+C151+C148+C143+C137+C129+C126+C116+C113+C109+C97+C94+C83+C77+C71+C68+C64+C60+C46+C42+C39</f>
        <v>65589.099999999991</v>
      </c>
      <c r="D311" s="30">
        <f>D305+D230+D227+D206+D203+D187+D175+D151+D148+D143+D137+D129+D126+D116+D113+D109+D97+D94+D83+D77+D71+D68+D64+D60+D46+D42+D39</f>
        <v>1408.5</v>
      </c>
      <c r="E311" s="30">
        <f>D311/C311*100</f>
        <v>2.1474604774268897</v>
      </c>
      <c r="F311" s="30">
        <f>F305+F230+F227+F206+F203+F187+F175+F151+F148+F143+F137+F129+F126+F116+F113+F109+F97+F94+F83+F77+F71+F68+F64+F60+F46+F42+F39</f>
        <v>175.9</v>
      </c>
      <c r="G311" s="30">
        <f>G305+G230+G227+G206+G203+G187+G175+G151+G148+G143+G137+G129+G126+G116+G113+G109+G97+G94+G83+G77+G71+G68+G64+G60+G46+G42+G39</f>
        <v>0</v>
      </c>
      <c r="H311" s="30">
        <f>G311/F311*100</f>
        <v>0</v>
      </c>
      <c r="I311" s="30">
        <f>I305+I230+I227+I206+I203+I187+I175+I151+I148+I143+I137+I129+I126+I116+I113+I109+I97+I94+I83+I77+I71+I68+I64+I60+I46+I42+I39</f>
        <v>16745.400000000001</v>
      </c>
      <c r="J311" s="30">
        <f>J305+J230+J227+J206+J203+J187+J175+J151+J148+J143+J137+J129+J126+J116+J113+J109+J97+J94+J83+J77+J71+J68+J64+J60+J46+J42+J39</f>
        <v>178.3</v>
      </c>
      <c r="K311" s="30">
        <f>J311/I311*100</f>
        <v>1.0647700263953084</v>
      </c>
      <c r="L311" s="30">
        <f>L305+L230+L227+L206+L203+L187+L175+L151+L148+L143+L137+L129+L126+L116+L113+L109+L97+L94+L83+L77+L71+L68+L64+L60+L46+L42+L39</f>
        <v>48667.799999999988</v>
      </c>
      <c r="M311" s="30">
        <f>M305+M230+M227+M206+M203+M187+M175+M151+M148+M143+M137+M129+M126+M116+M113+M109+M97+M94+M83+M77+M71+M68+M64+M60+M46+M42+M39</f>
        <v>1230.2</v>
      </c>
      <c r="N311" s="30">
        <f>M311/L311*100</f>
        <v>2.5277493537821729</v>
      </c>
    </row>
    <row r="312" spans="1:14" hidden="1" x14ac:dyDescent="0.3">
      <c r="A312" s="5"/>
      <c r="B312" s="5" t="s">
        <v>126</v>
      </c>
      <c r="C312" s="30">
        <f>C235+C238+C244+C247+C207</f>
        <v>13396.800000000001</v>
      </c>
      <c r="D312" s="30">
        <f>D235+D238+D244+D247+D207</f>
        <v>112.4</v>
      </c>
      <c r="E312" s="30">
        <f t="shared" ref="E312:E318" si="363">D312/C312*100</f>
        <v>0.8390063298698196</v>
      </c>
      <c r="F312" s="30">
        <f t="shared" ref="F312:G312" si="364">F235+F238+F244+F247+F207</f>
        <v>0</v>
      </c>
      <c r="G312" s="30">
        <f t="shared" si="364"/>
        <v>0</v>
      </c>
      <c r="H312" s="30"/>
      <c r="I312" s="30">
        <f t="shared" ref="I312:J312" si="365">I235+I238+I244+I247+I207</f>
        <v>7818.5</v>
      </c>
      <c r="J312" s="30">
        <f t="shared" si="365"/>
        <v>0</v>
      </c>
      <c r="K312" s="30">
        <f t="shared" ref="K312:K318" si="366">J312/I312*100</f>
        <v>0</v>
      </c>
      <c r="L312" s="30">
        <f t="shared" ref="L312:M312" si="367">L235+L238+L244+L247+L207</f>
        <v>5578.3</v>
      </c>
      <c r="M312" s="30">
        <f t="shared" si="367"/>
        <v>112.4</v>
      </c>
      <c r="N312" s="30">
        <f t="shared" ref="N312:N318" si="368">M312/L312*100</f>
        <v>2.0149507914597637</v>
      </c>
    </row>
    <row r="313" spans="1:14" hidden="1" x14ac:dyDescent="0.3">
      <c r="A313" s="5"/>
      <c r="B313" s="5" t="s">
        <v>127</v>
      </c>
      <c r="C313" s="30">
        <f>C36+C55+C74</f>
        <v>70407.8</v>
      </c>
      <c r="D313" s="30">
        <f>D36+D55+D74</f>
        <v>0</v>
      </c>
      <c r="E313" s="30">
        <f t="shared" si="363"/>
        <v>0</v>
      </c>
      <c r="F313" s="30">
        <f>F36+F55+F74</f>
        <v>12899.4</v>
      </c>
      <c r="G313" s="30">
        <f>G36+G55+G74</f>
        <v>0</v>
      </c>
      <c r="H313" s="30">
        <f t="shared" ref="H313:H318" si="369">G313/F313*100</f>
        <v>0</v>
      </c>
      <c r="I313" s="30">
        <f>I36+I55+I74</f>
        <v>55772.4</v>
      </c>
      <c r="J313" s="30">
        <f>J36+J55+J74</f>
        <v>0</v>
      </c>
      <c r="K313" s="30">
        <f t="shared" si="366"/>
        <v>0</v>
      </c>
      <c r="L313" s="30">
        <f>L36+L55+L74</f>
        <v>1736</v>
      </c>
      <c r="M313" s="30">
        <f>M36+M55+M74</f>
        <v>0</v>
      </c>
      <c r="N313" s="30">
        <f t="shared" si="368"/>
        <v>0</v>
      </c>
    </row>
    <row r="314" spans="1:14" hidden="1" x14ac:dyDescent="0.3">
      <c r="A314" s="5"/>
      <c r="B314" s="5" t="s">
        <v>128</v>
      </c>
      <c r="C314" s="30">
        <f>C8+C11+C12+C15+C18+C21+C27+C43+C50+C65+C98+C122+C138+C215+C252+C255+C258+C262+C267+C270+C61</f>
        <v>1521431.6</v>
      </c>
      <c r="D314" s="30">
        <f>D8+D11+D12+D15+D18+D21+D27+D43+D50+D65+D98+D122+D138+D215+D252+D255+D258+D262+D267+D270+D61</f>
        <v>27470.999999999993</v>
      </c>
      <c r="E314" s="30">
        <f t="shared" si="363"/>
        <v>1.805602039552747</v>
      </c>
      <c r="F314" s="30">
        <f>F8+F11+F12+F15+F18+F21+F27+F43+F50+F65+F98+F122+F138+F215+F252+F255+F258+F262+F267+F270+F61</f>
        <v>95493.8</v>
      </c>
      <c r="G314" s="30">
        <f>G8+G11+G12+G15+G18+G21+G27+G43+G50+G65+G98+G122+G138+G215+G252+G255+G258+G262+G267+G270+G61</f>
        <v>0</v>
      </c>
      <c r="H314" s="30">
        <f t="shared" si="369"/>
        <v>0</v>
      </c>
      <c r="I314" s="30">
        <f>I8+I11+I12+I15+I18+I21+I27+I43+I50+I65+I98+I122+I138+I215+I252+I255+I258+I262+I267+I270+I61</f>
        <v>1004864.2999999999</v>
      </c>
      <c r="J314" s="30">
        <f>J8+J11+J12+J15+J18+J21+J27+J43+J50+J65+J98+J122+J138+J215+J252+J255+J258+J262+J267+J270+J61</f>
        <v>23759.1</v>
      </c>
      <c r="K314" s="30">
        <f t="shared" si="366"/>
        <v>2.3644088062437887</v>
      </c>
      <c r="L314" s="30">
        <f>L8+L11+L12+L15+L18+L21+L27+L43+L50+L65+L98+L122+L138+L215+L252+L255+L258+L262+L267+L270+L61</f>
        <v>421073.5</v>
      </c>
      <c r="M314" s="30">
        <f>M8+M11+M12+M15+M18+M21+M27+M43+M50+M65+M98+M122+M138+M215+M252+M255+M258+M262+M267+M270+M61</f>
        <v>3711.8999999999996</v>
      </c>
      <c r="N314" s="30">
        <f t="shared" si="368"/>
        <v>0.88153255904254246</v>
      </c>
    </row>
    <row r="315" spans="1:14" hidden="1" x14ac:dyDescent="0.3">
      <c r="A315" s="5"/>
      <c r="B315" s="5" t="s">
        <v>129</v>
      </c>
      <c r="C315" s="30">
        <f>C51+C123+C139+C156+C159+C163+C166+C169+C172+C263</f>
        <v>96978.9</v>
      </c>
      <c r="D315" s="30">
        <f>D51+D123+D139+D156+D159+D163+D166+D169+D172+D263</f>
        <v>1083.8</v>
      </c>
      <c r="E315" s="30">
        <f t="shared" si="363"/>
        <v>1.1175626863163017</v>
      </c>
      <c r="F315" s="30">
        <f>F51+F123+F139+F156+F159+F163+F166+F169+F172+F263</f>
        <v>0</v>
      </c>
      <c r="G315" s="30">
        <f>G51+G123+G139+G156+G159+G163+G166+G169+G172+G263</f>
        <v>0</v>
      </c>
      <c r="H315" s="30" t="e">
        <f t="shared" si="369"/>
        <v>#DIV/0!</v>
      </c>
      <c r="I315" s="30">
        <f>I51+I123+I139+I156+I159+I163+I166+I169+I172+I263</f>
        <v>174.5</v>
      </c>
      <c r="J315" s="30">
        <f>J51+J123+J139+J156+J159+J163+J166+J169+J172+J263</f>
        <v>0</v>
      </c>
      <c r="K315" s="30">
        <f t="shared" si="366"/>
        <v>0</v>
      </c>
      <c r="L315" s="30">
        <f>L51+L123+L139+L156+L159+L163+L166+L169+L172+L263</f>
        <v>96804.4</v>
      </c>
      <c r="M315" s="30">
        <f>M51+M123+M139+M156+M159+M163+M166+M169+M172+M263</f>
        <v>1083.8</v>
      </c>
      <c r="N315" s="30">
        <f t="shared" si="368"/>
        <v>1.1195772093004037</v>
      </c>
    </row>
    <row r="316" spans="1:14" hidden="1" x14ac:dyDescent="0.3">
      <c r="A316" s="5"/>
      <c r="B316" s="5" t="s">
        <v>130</v>
      </c>
      <c r="C316" s="30">
        <f>C140+C180+C188+C192+C195+C198+C264</f>
        <v>111128.59999999999</v>
      </c>
      <c r="D316" s="30">
        <f>D140+D180+D188+D192+D195+D198+D264</f>
        <v>1751.1</v>
      </c>
      <c r="E316" s="30">
        <f t="shared" si="363"/>
        <v>1.5757419782126292</v>
      </c>
      <c r="F316" s="30">
        <f t="shared" ref="F316:G316" si="370">F140+F180+F188+F192+F195+F198+F264</f>
        <v>0</v>
      </c>
      <c r="G316" s="30">
        <f t="shared" si="370"/>
        <v>0</v>
      </c>
      <c r="H316" s="30"/>
      <c r="I316" s="30">
        <f t="shared" ref="I316:J316" si="371">I140+I180+I188+I192+I195+I198+I264</f>
        <v>1164.4000000000001</v>
      </c>
      <c r="J316" s="30">
        <f t="shared" si="371"/>
        <v>0</v>
      </c>
      <c r="K316" s="30">
        <f t="shared" si="366"/>
        <v>0</v>
      </c>
      <c r="L316" s="30">
        <f t="shared" ref="L316:M316" si="372">L140+L180+L188+L192+L195+L198+L264</f>
        <v>109964.2</v>
      </c>
      <c r="M316" s="30">
        <f t="shared" si="372"/>
        <v>1751.1</v>
      </c>
      <c r="N316" s="30">
        <f t="shared" si="368"/>
        <v>1.5924273536296356</v>
      </c>
    </row>
    <row r="317" spans="1:14" hidden="1" x14ac:dyDescent="0.3">
      <c r="A317" s="5"/>
      <c r="B317" s="5" t="s">
        <v>131</v>
      </c>
      <c r="C317" s="30">
        <f>C273+C259+C222+C219+C216+C125</f>
        <v>7161.7999999999993</v>
      </c>
      <c r="D317" s="30">
        <f>D273+D259+D222+D219+D216+D125</f>
        <v>212.39999999999998</v>
      </c>
      <c r="E317" s="30">
        <f t="shared" si="363"/>
        <v>2.9657348711217848</v>
      </c>
      <c r="F317" s="30">
        <f t="shared" ref="F317:G317" si="373">F273+F259+F222+F219+F216+F125</f>
        <v>0</v>
      </c>
      <c r="G317" s="30">
        <f t="shared" si="373"/>
        <v>0</v>
      </c>
      <c r="H317" s="30"/>
      <c r="I317" s="30">
        <f t="shared" ref="I317:J317" si="374">I273+I259+I222+I219+I216+I125</f>
        <v>0</v>
      </c>
      <c r="J317" s="30">
        <f t="shared" si="374"/>
        <v>0</v>
      </c>
      <c r="K317" s="30"/>
      <c r="L317" s="30">
        <f t="shared" ref="L317:M317" si="375">L273+L259+L222+L219+L216+L125</f>
        <v>7161.7999999999993</v>
      </c>
      <c r="M317" s="30">
        <f t="shared" si="375"/>
        <v>212.39999999999998</v>
      </c>
      <c r="N317" s="30">
        <f t="shared" si="368"/>
        <v>2.9657348711217848</v>
      </c>
    </row>
    <row r="318" spans="1:14" hidden="1" x14ac:dyDescent="0.3">
      <c r="A318" s="5"/>
      <c r="B318" s="5" t="s">
        <v>125</v>
      </c>
      <c r="C318" s="30">
        <f>C311+C312+C313+C314+C315+C316+C317</f>
        <v>1886094.6</v>
      </c>
      <c r="D318" s="30">
        <f>D311+D312+D313+D314+D315+D316+D317</f>
        <v>32039.199999999993</v>
      </c>
      <c r="E318" s="30">
        <f t="shared" si="363"/>
        <v>1.6987058867566871</v>
      </c>
      <c r="F318" s="30">
        <f t="shared" ref="F318:G318" si="376">F311+F312+F313+F314+F315+F316+F317</f>
        <v>108569.1</v>
      </c>
      <c r="G318" s="30">
        <f t="shared" si="376"/>
        <v>0</v>
      </c>
      <c r="H318" s="30">
        <f t="shared" si="369"/>
        <v>0</v>
      </c>
      <c r="I318" s="30">
        <f t="shared" ref="I318:J318" si="377">I311+I312+I313+I314+I315+I316+I317</f>
        <v>1086539.4999999998</v>
      </c>
      <c r="J318" s="30">
        <f t="shared" si="377"/>
        <v>23937.399999999998</v>
      </c>
      <c r="K318" s="30">
        <f t="shared" si="366"/>
        <v>2.2030860359885676</v>
      </c>
      <c r="L318" s="30">
        <f t="shared" ref="L318:M318" si="378">L311+L312+L313+L314+L315+L316+L317</f>
        <v>690986</v>
      </c>
      <c r="M318" s="30">
        <f t="shared" si="378"/>
        <v>8101.7999999999993</v>
      </c>
      <c r="N318" s="30">
        <f t="shared" si="368"/>
        <v>1.1724984297800534</v>
      </c>
    </row>
    <row r="319" spans="1:14" hidden="1" x14ac:dyDescent="0.3">
      <c r="A319" s="5"/>
      <c r="B319" s="5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</row>
    <row r="320" spans="1:14" hidden="1" x14ac:dyDescent="0.3">
      <c r="A320" s="5"/>
      <c r="B320" s="5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</row>
    <row r="321" spans="1:14" x14ac:dyDescent="0.3">
      <c r="A321" s="5"/>
      <c r="B321" s="5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</row>
    <row r="322" spans="1:14" x14ac:dyDescent="0.3">
      <c r="A322" s="5"/>
      <c r="B322" s="5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</row>
    <row r="323" spans="1:14" x14ac:dyDescent="0.3">
      <c r="A323" s="5"/>
      <c r="B323" s="5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</row>
    <row r="324" spans="1:14" x14ac:dyDescent="0.3">
      <c r="A324" s="5"/>
      <c r="B324" s="5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</row>
    <row r="325" spans="1:14" x14ac:dyDescent="0.3">
      <c r="A325" s="5"/>
      <c r="B325" s="5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x14ac:dyDescent="0.3">
      <c r="A326" s="5"/>
      <c r="B326" s="5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</row>
    <row r="327" spans="1:14" x14ac:dyDescent="0.3">
      <c r="A327" s="5"/>
      <c r="B327" s="5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</row>
    <row r="328" spans="1:14" x14ac:dyDescent="0.3">
      <c r="A328" s="5"/>
      <c r="B328" s="5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</row>
    <row r="329" spans="1:14" x14ac:dyDescent="0.3">
      <c r="A329" s="5"/>
      <c r="B329" s="5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</row>
    <row r="330" spans="1:14" x14ac:dyDescent="0.3">
      <c r="A330" s="5"/>
      <c r="B330" s="5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</row>
    <row r="331" spans="1:14" x14ac:dyDescent="0.3">
      <c r="A331" s="5"/>
      <c r="B331" s="5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</row>
    <row r="332" spans="1:14" x14ac:dyDescent="0.3">
      <c r="A332" s="5"/>
      <c r="B332" s="5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</row>
    <row r="333" spans="1:14" x14ac:dyDescent="0.3">
      <c r="A333" s="5"/>
      <c r="B333" s="5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</row>
    <row r="334" spans="1:14" x14ac:dyDescent="0.3">
      <c r="A334" s="5"/>
      <c r="B334" s="5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</row>
    <row r="335" spans="1:14" x14ac:dyDescent="0.3">
      <c r="A335" s="5"/>
      <c r="B335" s="5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</row>
    <row r="336" spans="1:14" x14ac:dyDescent="0.3">
      <c r="A336" s="5"/>
      <c r="B336" s="5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</row>
    <row r="337" spans="1:14" x14ac:dyDescent="0.3">
      <c r="A337" s="5"/>
      <c r="B337" s="5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</row>
    <row r="338" spans="1:14" x14ac:dyDescent="0.3">
      <c r="A338" s="5"/>
      <c r="B338" s="5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</row>
    <row r="339" spans="1:14" x14ac:dyDescent="0.3">
      <c r="A339" s="5"/>
      <c r="B339" s="5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</row>
  </sheetData>
  <mergeCells count="313">
    <mergeCell ref="A88:N88"/>
    <mergeCell ref="A89:B89"/>
    <mergeCell ref="A90:B90"/>
    <mergeCell ref="A254:N254"/>
    <mergeCell ref="A255:B255"/>
    <mergeCell ref="A256:B256"/>
    <mergeCell ref="A82:N82"/>
    <mergeCell ref="A83:B83"/>
    <mergeCell ref="A84:B84"/>
    <mergeCell ref="A174:N174"/>
    <mergeCell ref="A175:B175"/>
    <mergeCell ref="A176:B176"/>
    <mergeCell ref="A223:B223"/>
    <mergeCell ref="A224:B224"/>
    <mergeCell ref="A206:B206"/>
    <mergeCell ref="A208:B208"/>
    <mergeCell ref="A210:B210"/>
    <mergeCell ref="A211:B211"/>
    <mergeCell ref="A212:B212"/>
    <mergeCell ref="A219:B219"/>
    <mergeCell ref="A215:B215"/>
    <mergeCell ref="A207:B207"/>
    <mergeCell ref="A192:B192"/>
    <mergeCell ref="A193:B193"/>
    <mergeCell ref="A221:N221"/>
    <mergeCell ref="B225:N225"/>
    <mergeCell ref="A222:B222"/>
    <mergeCell ref="A195:B195"/>
    <mergeCell ref="A205:N205"/>
    <mergeCell ref="A209:N209"/>
    <mergeCell ref="A18:B18"/>
    <mergeCell ref="A21:B21"/>
    <mergeCell ref="A16:B16"/>
    <mergeCell ref="A19:B19"/>
    <mergeCell ref="A22:B22"/>
    <mergeCell ref="A203:B203"/>
    <mergeCell ref="A204:B204"/>
    <mergeCell ref="A216:B216"/>
    <mergeCell ref="A217:B217"/>
    <mergeCell ref="A220:B220"/>
    <mergeCell ref="B213:N213"/>
    <mergeCell ref="A214:N214"/>
    <mergeCell ref="A218:N218"/>
    <mergeCell ref="A202:N202"/>
    <mergeCell ref="A163:B163"/>
    <mergeCell ref="A164:B164"/>
    <mergeCell ref="A166:B166"/>
    <mergeCell ref="A167:B167"/>
    <mergeCell ref="A251:N251"/>
    <mergeCell ref="A244:B244"/>
    <mergeCell ref="A227:B227"/>
    <mergeCell ref="A228:B228"/>
    <mergeCell ref="A267:B267"/>
    <mergeCell ref="A230:B230"/>
    <mergeCell ref="A231:B231"/>
    <mergeCell ref="A232:B232"/>
    <mergeCell ref="A226:N226"/>
    <mergeCell ref="A229:N229"/>
    <mergeCell ref="B233:N233"/>
    <mergeCell ref="A234:N234"/>
    <mergeCell ref="A262:B262"/>
    <mergeCell ref="A252:B252"/>
    <mergeCell ref="A246:N246"/>
    <mergeCell ref="A279:B279"/>
    <mergeCell ref="A272:N272"/>
    <mergeCell ref="A275:N275"/>
    <mergeCell ref="A281:B281"/>
    <mergeCell ref="A268:B268"/>
    <mergeCell ref="A1:N1"/>
    <mergeCell ref="A253:B253"/>
    <mergeCell ref="A258:B258"/>
    <mergeCell ref="A259:B259"/>
    <mergeCell ref="A260:B260"/>
    <mergeCell ref="A245:B245"/>
    <mergeCell ref="A247:B247"/>
    <mergeCell ref="A248:B248"/>
    <mergeCell ref="A249:B249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5:B15"/>
    <mergeCell ref="A24:B24"/>
    <mergeCell ref="A25:B25"/>
    <mergeCell ref="A235:B235"/>
    <mergeCell ref="A236:B236"/>
    <mergeCell ref="A136:N136"/>
    <mergeCell ref="A142:N142"/>
    <mergeCell ref="A147:N147"/>
    <mergeCell ref="A150:N150"/>
    <mergeCell ref="A280:B280"/>
    <mergeCell ref="A238:B238"/>
    <mergeCell ref="A239:B239"/>
    <mergeCell ref="A241:B241"/>
    <mergeCell ref="A242:B242"/>
    <mergeCell ref="A237:N237"/>
    <mergeCell ref="A240:N240"/>
    <mergeCell ref="A243:N243"/>
    <mergeCell ref="A257:N257"/>
    <mergeCell ref="A261:N261"/>
    <mergeCell ref="B250:N250"/>
    <mergeCell ref="A266:N266"/>
    <mergeCell ref="A263:B263"/>
    <mergeCell ref="A264:B264"/>
    <mergeCell ref="A265:B265"/>
    <mergeCell ref="A270:B270"/>
    <mergeCell ref="A307:B307"/>
    <mergeCell ref="A308:B308"/>
    <mergeCell ref="A290:B290"/>
    <mergeCell ref="A291:B291"/>
    <mergeCell ref="A293:B293"/>
    <mergeCell ref="A294:B294"/>
    <mergeCell ref="A296:B296"/>
    <mergeCell ref="A297:B297"/>
    <mergeCell ref="A304:N304"/>
    <mergeCell ref="A301:N301"/>
    <mergeCell ref="A302:B302"/>
    <mergeCell ref="A303:B303"/>
    <mergeCell ref="A292:N292"/>
    <mergeCell ref="A295:N295"/>
    <mergeCell ref="A298:N298"/>
    <mergeCell ref="A299:B299"/>
    <mergeCell ref="A300:B300"/>
    <mergeCell ref="A194:N194"/>
    <mergeCell ref="A197:N197"/>
    <mergeCell ref="B201:N201"/>
    <mergeCell ref="A196:B196"/>
    <mergeCell ref="A198:B198"/>
    <mergeCell ref="A199:B199"/>
    <mergeCell ref="A200:B200"/>
    <mergeCell ref="A305:B305"/>
    <mergeCell ref="A306:B306"/>
    <mergeCell ref="A284:B284"/>
    <mergeCell ref="A278:N278"/>
    <mergeCell ref="B282:N282"/>
    <mergeCell ref="A283:N283"/>
    <mergeCell ref="A286:N286"/>
    <mergeCell ref="A289:N289"/>
    <mergeCell ref="A288:B288"/>
    <mergeCell ref="A269:N269"/>
    <mergeCell ref="A285:B285"/>
    <mergeCell ref="A287:B287"/>
    <mergeCell ref="A271:B271"/>
    <mergeCell ref="A273:B273"/>
    <mergeCell ref="A274:B274"/>
    <mergeCell ref="A276:B276"/>
    <mergeCell ref="A277:B277"/>
    <mergeCell ref="A162:N162"/>
    <mergeCell ref="A165:N165"/>
    <mergeCell ref="A168:N168"/>
    <mergeCell ref="A171:N171"/>
    <mergeCell ref="B178:N178"/>
    <mergeCell ref="A179:N179"/>
    <mergeCell ref="A182:N182"/>
    <mergeCell ref="A186:N186"/>
    <mergeCell ref="A191:N191"/>
    <mergeCell ref="A172:B172"/>
    <mergeCell ref="A173:B173"/>
    <mergeCell ref="A177:B177"/>
    <mergeCell ref="A180:B180"/>
    <mergeCell ref="A181:B181"/>
    <mergeCell ref="A183:B183"/>
    <mergeCell ref="A184:B184"/>
    <mergeCell ref="A185:B185"/>
    <mergeCell ref="A187:B187"/>
    <mergeCell ref="A188:B188"/>
    <mergeCell ref="A190:B190"/>
    <mergeCell ref="A189:B189"/>
    <mergeCell ref="A169:B169"/>
    <mergeCell ref="A170:B170"/>
    <mergeCell ref="A153:B153"/>
    <mergeCell ref="A156:B156"/>
    <mergeCell ref="A157:B157"/>
    <mergeCell ref="A159:B159"/>
    <mergeCell ref="A161:B161"/>
    <mergeCell ref="A145:B145"/>
    <mergeCell ref="A146:B146"/>
    <mergeCell ref="A148:B148"/>
    <mergeCell ref="A149:B149"/>
    <mergeCell ref="A151:B151"/>
    <mergeCell ref="A152:B152"/>
    <mergeCell ref="B154:N154"/>
    <mergeCell ref="A155:N155"/>
    <mergeCell ref="A158:N158"/>
    <mergeCell ref="A160:B160"/>
    <mergeCell ref="A144:B144"/>
    <mergeCell ref="A68:B68"/>
    <mergeCell ref="A69:B69"/>
    <mergeCell ref="A94:B94"/>
    <mergeCell ref="A97:B97"/>
    <mergeCell ref="A98:B98"/>
    <mergeCell ref="A78:B78"/>
    <mergeCell ref="A91:B91"/>
    <mergeCell ref="A96:N96"/>
    <mergeCell ref="A102:N102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27:B27"/>
    <mergeCell ref="A28:B28"/>
    <mergeCell ref="A32:B32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A29:N29"/>
    <mergeCell ref="A30:B30"/>
    <mergeCell ref="A31:B31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</mergeCells>
  <pageMargins left="0.47244094488188981" right="0.31496062992125984" top="0.43307086614173229" bottom="0.35433070866141736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Matyshova</cp:lastModifiedBy>
  <cp:lastPrinted>2021-02-03T09:55:10Z</cp:lastPrinted>
  <dcterms:created xsi:type="dcterms:W3CDTF">2016-11-22T06:59:06Z</dcterms:created>
  <dcterms:modified xsi:type="dcterms:W3CDTF">2021-02-03T10:03:09Z</dcterms:modified>
</cp:coreProperties>
</file>