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2120" windowHeight="7935"/>
  </bookViews>
  <sheets>
    <sheet name="Лист1" sheetId="1" r:id="rId1"/>
  </sheets>
  <definedNames>
    <definedName name="_xlnm.Print_Titles" localSheetId="0">Лист1!$3:$4</definedName>
  </definedNames>
  <calcPr calcId="124519" iterateDelta="1E-4"/>
</workbook>
</file>

<file path=xl/calcChain.xml><?xml version="1.0" encoding="utf-8"?>
<calcChain xmlns="http://schemas.openxmlformats.org/spreadsheetml/2006/main">
  <c r="I269" i="1"/>
  <c r="G269"/>
  <c r="F269"/>
  <c r="K244"/>
  <c r="M244"/>
  <c r="L244"/>
  <c r="J244"/>
  <c r="I244"/>
  <c r="G244"/>
  <c r="F244"/>
  <c r="N243"/>
  <c r="K243"/>
  <c r="D243"/>
  <c r="D244" s="1"/>
  <c r="C243"/>
  <c r="C244" s="1"/>
  <c r="C178"/>
  <c r="C177"/>
  <c r="C176"/>
  <c r="N176"/>
  <c r="D164"/>
  <c r="E164" s="1"/>
  <c r="C164"/>
  <c r="N164"/>
  <c r="M165"/>
  <c r="L165"/>
  <c r="J165"/>
  <c r="I165"/>
  <c r="G165"/>
  <c r="F165"/>
  <c r="D165"/>
  <c r="C165"/>
  <c r="D79"/>
  <c r="D80" s="1"/>
  <c r="C79"/>
  <c r="C80" s="1"/>
  <c r="F80"/>
  <c r="G80"/>
  <c r="I80"/>
  <c r="J80"/>
  <c r="N79"/>
  <c r="M80"/>
  <c r="L80"/>
  <c r="L153"/>
  <c r="E244" l="1"/>
  <c r="N244"/>
  <c r="E243"/>
  <c r="E165"/>
  <c r="N165"/>
  <c r="N80"/>
  <c r="E79"/>
  <c r="E80"/>
  <c r="L187"/>
  <c r="N90"/>
  <c r="M142"/>
  <c r="L142"/>
  <c r="N116"/>
  <c r="D38"/>
  <c r="N107"/>
  <c r="C39"/>
  <c r="D39"/>
  <c r="M68"/>
  <c r="D290" l="1"/>
  <c r="J224"/>
  <c r="G108"/>
  <c r="F108"/>
  <c r="J108"/>
  <c r="I108"/>
  <c r="M108"/>
  <c r="D108" s="1"/>
  <c r="L108"/>
  <c r="C108" s="1"/>
  <c r="C107"/>
  <c r="D107"/>
  <c r="G61"/>
  <c r="F61"/>
  <c r="J58"/>
  <c r="I58"/>
  <c r="M58"/>
  <c r="L58"/>
  <c r="C56"/>
  <c r="K57"/>
  <c r="J153"/>
  <c r="K14"/>
  <c r="K58" l="1"/>
  <c r="D287"/>
  <c r="N94" l="1"/>
  <c r="N95" s="1"/>
  <c r="D94"/>
  <c r="C94"/>
  <c r="M95"/>
  <c r="L95"/>
  <c r="J95"/>
  <c r="I95"/>
  <c r="G95"/>
  <c r="F95"/>
  <c r="C290"/>
  <c r="N290"/>
  <c r="E290"/>
  <c r="M291"/>
  <c r="L291"/>
  <c r="J291"/>
  <c r="I291"/>
  <c r="G291"/>
  <c r="F291"/>
  <c r="D291"/>
  <c r="C291"/>
  <c r="D255"/>
  <c r="D256" s="1"/>
  <c r="C255"/>
  <c r="N255"/>
  <c r="M256"/>
  <c r="L256"/>
  <c r="J256"/>
  <c r="I256"/>
  <c r="G256"/>
  <c r="F256"/>
  <c r="D51"/>
  <c r="D52" s="1"/>
  <c r="C51"/>
  <c r="C52" s="1"/>
  <c r="M52"/>
  <c r="L52"/>
  <c r="J52"/>
  <c r="I52"/>
  <c r="G52"/>
  <c r="F52"/>
  <c r="N51"/>
  <c r="M162"/>
  <c r="L162"/>
  <c r="L199"/>
  <c r="D195"/>
  <c r="C195"/>
  <c r="N195"/>
  <c r="M196"/>
  <c r="L196"/>
  <c r="J196"/>
  <c r="I196"/>
  <c r="G196"/>
  <c r="F196"/>
  <c r="C88"/>
  <c r="D84"/>
  <c r="D26"/>
  <c r="C26"/>
  <c r="E94" l="1"/>
  <c r="E291"/>
  <c r="E255"/>
  <c r="C256"/>
  <c r="E256" s="1"/>
  <c r="N291"/>
  <c r="N256"/>
  <c r="E51"/>
  <c r="N52"/>
  <c r="E52"/>
  <c r="E195"/>
  <c r="D169"/>
  <c r="D161"/>
  <c r="C161"/>
  <c r="K293" l="1"/>
  <c r="M224" l="1"/>
  <c r="L224"/>
  <c r="M216"/>
  <c r="L216"/>
  <c r="M187"/>
  <c r="M184"/>
  <c r="L184"/>
  <c r="M181"/>
  <c r="L181"/>
  <c r="M178"/>
  <c r="L178"/>
  <c r="M150"/>
  <c r="L150"/>
  <c r="M147"/>
  <c r="L147"/>
  <c r="M91"/>
  <c r="L91"/>
  <c r="M62"/>
  <c r="L62"/>
  <c r="M40"/>
  <c r="L40"/>
  <c r="M15"/>
  <c r="L15"/>
  <c r="M12"/>
  <c r="L12"/>
  <c r="M294" l="1"/>
  <c r="L294"/>
  <c r="M288"/>
  <c r="L288"/>
  <c r="M285"/>
  <c r="L285"/>
  <c r="M282"/>
  <c r="L282"/>
  <c r="M276"/>
  <c r="L276"/>
  <c r="M273"/>
  <c r="L273"/>
  <c r="M268"/>
  <c r="L268"/>
  <c r="M265"/>
  <c r="L265"/>
  <c r="M262"/>
  <c r="L262"/>
  <c r="M259"/>
  <c r="L259"/>
  <c r="M253"/>
  <c r="L253"/>
  <c r="M248"/>
  <c r="L248"/>
  <c r="L269" s="1"/>
  <c r="M241"/>
  <c r="L241"/>
  <c r="D240"/>
  <c r="M236"/>
  <c r="L236"/>
  <c r="M233"/>
  <c r="L233"/>
  <c r="M227"/>
  <c r="M237" s="1"/>
  <c r="L227"/>
  <c r="L237" s="1"/>
  <c r="M219"/>
  <c r="M220" s="1"/>
  <c r="L219"/>
  <c r="L220" s="1"/>
  <c r="M211"/>
  <c r="L211"/>
  <c r="M208"/>
  <c r="L208"/>
  <c r="M205"/>
  <c r="L205"/>
  <c r="M199"/>
  <c r="M192"/>
  <c r="L192"/>
  <c r="L200" s="1"/>
  <c r="D198"/>
  <c r="D191"/>
  <c r="C191"/>
  <c r="C32"/>
  <c r="D177"/>
  <c r="D173"/>
  <c r="C173"/>
  <c r="C169"/>
  <c r="M170"/>
  <c r="L170"/>
  <c r="D158"/>
  <c r="C158"/>
  <c r="M159"/>
  <c r="L159"/>
  <c r="M156"/>
  <c r="M153"/>
  <c r="D149"/>
  <c r="C149"/>
  <c r="D141"/>
  <c r="C141"/>
  <c r="D138"/>
  <c r="C138"/>
  <c r="M139"/>
  <c r="L139"/>
  <c r="D133"/>
  <c r="C133"/>
  <c r="M136"/>
  <c r="L136"/>
  <c r="L131"/>
  <c r="M131"/>
  <c r="D123"/>
  <c r="C123"/>
  <c r="D122"/>
  <c r="C122"/>
  <c r="D119"/>
  <c r="C119"/>
  <c r="L120"/>
  <c r="M120"/>
  <c r="M269" l="1"/>
  <c r="M166"/>
  <c r="M200"/>
  <c r="M212"/>
  <c r="L212"/>
  <c r="L117"/>
  <c r="M117"/>
  <c r="C113"/>
  <c r="C115"/>
  <c r="C116"/>
  <c r="C112"/>
  <c r="D106"/>
  <c r="C106"/>
  <c r="D103"/>
  <c r="C103"/>
  <c r="M104"/>
  <c r="L104"/>
  <c r="D99"/>
  <c r="C99"/>
  <c r="D93"/>
  <c r="D95" s="1"/>
  <c r="C93"/>
  <c r="C95" s="1"/>
  <c r="D88"/>
  <c r="C89"/>
  <c r="D89"/>
  <c r="C90"/>
  <c r="D90"/>
  <c r="D87"/>
  <c r="C87"/>
  <c r="D76"/>
  <c r="D77" s="1"/>
  <c r="C76"/>
  <c r="C77" s="1"/>
  <c r="M77"/>
  <c r="L77"/>
  <c r="D73"/>
  <c r="D74" s="1"/>
  <c r="C73"/>
  <c r="C74" s="1"/>
  <c r="L74"/>
  <c r="M74"/>
  <c r="D70"/>
  <c r="D71" s="1"/>
  <c r="C70"/>
  <c r="C71" s="1"/>
  <c r="M71"/>
  <c r="L71"/>
  <c r="D67"/>
  <c r="D68" s="1"/>
  <c r="C67"/>
  <c r="C68" s="1"/>
  <c r="L68"/>
  <c r="D64"/>
  <c r="D65" s="1"/>
  <c r="C64"/>
  <c r="C65" s="1"/>
  <c r="M65"/>
  <c r="M81" s="1"/>
  <c r="L65"/>
  <c r="L81" s="1"/>
  <c r="D60"/>
  <c r="D57"/>
  <c r="C57"/>
  <c r="C46"/>
  <c r="C47"/>
  <c r="C48"/>
  <c r="C45"/>
  <c r="L49"/>
  <c r="M43"/>
  <c r="L43"/>
  <c r="C38"/>
  <c r="D35"/>
  <c r="C35"/>
  <c r="M36"/>
  <c r="L36"/>
  <c r="C31"/>
  <c r="M27"/>
  <c r="L27"/>
  <c r="C23"/>
  <c r="M24"/>
  <c r="L24"/>
  <c r="D20"/>
  <c r="D21" s="1"/>
  <c r="C20"/>
  <c r="C21" s="1"/>
  <c r="M21"/>
  <c r="L21"/>
  <c r="D17"/>
  <c r="D18" s="1"/>
  <c r="C17"/>
  <c r="C18" s="1"/>
  <c r="M18"/>
  <c r="L18"/>
  <c r="D14"/>
  <c r="D15" s="1"/>
  <c r="C8"/>
  <c r="C9" s="1"/>
  <c r="D8"/>
  <c r="D9" s="1"/>
  <c r="C11"/>
  <c r="M9"/>
  <c r="L9"/>
  <c r="E95" l="1"/>
  <c r="C117"/>
  <c r="D23"/>
  <c r="D11"/>
  <c r="D91"/>
  <c r="K20"/>
  <c r="J288"/>
  <c r="I288"/>
  <c r="G288"/>
  <c r="F288"/>
  <c r="F156" l="1"/>
  <c r="G156"/>
  <c r="I156"/>
  <c r="J156"/>
  <c r="D85"/>
  <c r="F85"/>
  <c r="G85"/>
  <c r="I85"/>
  <c r="J85"/>
  <c r="L33"/>
  <c r="L53" s="1"/>
  <c r="N35"/>
  <c r="M85"/>
  <c r="M96" s="1"/>
  <c r="L100"/>
  <c r="L101" s="1"/>
  <c r="L109" s="1"/>
  <c r="M100"/>
  <c r="M101" s="1"/>
  <c r="M109" s="1"/>
  <c r="N119"/>
  <c r="N123"/>
  <c r="L124"/>
  <c r="L125" s="1"/>
  <c r="L143" s="1"/>
  <c r="M124"/>
  <c r="M125" s="1"/>
  <c r="M143" s="1"/>
  <c r="L134"/>
  <c r="M134"/>
  <c r="L135"/>
  <c r="M135"/>
  <c r="L172"/>
  <c r="L174" s="1"/>
  <c r="L188" s="1"/>
  <c r="M172"/>
  <c r="M174" s="1"/>
  <c r="M188" s="1"/>
  <c r="E64"/>
  <c r="I174"/>
  <c r="H174"/>
  <c r="I187"/>
  <c r="H187"/>
  <c r="I181"/>
  <c r="H181"/>
  <c r="I178"/>
  <c r="H178"/>
  <c r="J117"/>
  <c r="I117"/>
  <c r="G117"/>
  <c r="F117"/>
  <c r="J77"/>
  <c r="I77"/>
  <c r="G77"/>
  <c r="F77"/>
  <c r="J33"/>
  <c r="I33"/>
  <c r="G33"/>
  <c r="F33"/>
  <c r="C33"/>
  <c r="H188" l="1"/>
  <c r="N172"/>
  <c r="N141"/>
  <c r="N135"/>
  <c r="N134"/>
  <c r="N133"/>
  <c r="N124"/>
  <c r="N103"/>
  <c r="N89"/>
  <c r="N88"/>
  <c r="N87"/>
  <c r="N169"/>
  <c r="E169" s="1"/>
  <c r="N138"/>
  <c r="N122"/>
  <c r="N106"/>
  <c r="N100"/>
  <c r="N99"/>
  <c r="N73"/>
  <c r="N67"/>
  <c r="N191"/>
  <c r="N64"/>
  <c r="N57"/>
  <c r="N26"/>
  <c r="N23"/>
  <c r="N20"/>
  <c r="N17"/>
  <c r="N11"/>
  <c r="N8"/>
  <c r="J205"/>
  <c r="I205"/>
  <c r="G205"/>
  <c r="F205"/>
  <c r="E57"/>
  <c r="G58"/>
  <c r="F58"/>
  <c r="C58"/>
  <c r="C101"/>
  <c r="K284"/>
  <c r="K281"/>
  <c r="K278"/>
  <c r="K275"/>
  <c r="K272"/>
  <c r="K246"/>
  <c r="K240"/>
  <c r="K232"/>
  <c r="K226"/>
  <c r="K223"/>
  <c r="K152"/>
  <c r="K149"/>
  <c r="K70"/>
  <c r="K39"/>
  <c r="K38"/>
  <c r="K32"/>
  <c r="K11"/>
  <c r="K8"/>
  <c r="E191"/>
  <c r="E172"/>
  <c r="E141"/>
  <c r="E138"/>
  <c r="E135"/>
  <c r="E134"/>
  <c r="E133"/>
  <c r="E124"/>
  <c r="E123"/>
  <c r="E122"/>
  <c r="E119"/>
  <c r="E107"/>
  <c r="E106"/>
  <c r="E103"/>
  <c r="E100"/>
  <c r="E99"/>
  <c r="E89"/>
  <c r="E88"/>
  <c r="E87"/>
  <c r="E73"/>
  <c r="E70"/>
  <c r="E67"/>
  <c r="E35"/>
  <c r="E26"/>
  <c r="E23"/>
  <c r="E20"/>
  <c r="E17"/>
  <c r="E11"/>
  <c r="E8"/>
  <c r="J294"/>
  <c r="I294"/>
  <c r="G294"/>
  <c r="F294"/>
  <c r="J285"/>
  <c r="I285"/>
  <c r="G285"/>
  <c r="F285"/>
  <c r="J282"/>
  <c r="I282"/>
  <c r="G282"/>
  <c r="F282"/>
  <c r="J279"/>
  <c r="I279"/>
  <c r="G279"/>
  <c r="F279"/>
  <c r="J276"/>
  <c r="I276"/>
  <c r="G276"/>
  <c r="F276"/>
  <c r="J273"/>
  <c r="J295" s="1"/>
  <c r="I273"/>
  <c r="I295" s="1"/>
  <c r="G273"/>
  <c r="G295" s="1"/>
  <c r="F273"/>
  <c r="F295" s="1"/>
  <c r="J268"/>
  <c r="I268"/>
  <c r="G268"/>
  <c r="F268"/>
  <c r="J265"/>
  <c r="I265"/>
  <c r="G265"/>
  <c r="F265"/>
  <c r="J262"/>
  <c r="I262"/>
  <c r="G262"/>
  <c r="F262"/>
  <c r="J259"/>
  <c r="I259"/>
  <c r="G259"/>
  <c r="F259"/>
  <c r="J253"/>
  <c r="I253"/>
  <c r="G253"/>
  <c r="F253"/>
  <c r="J248"/>
  <c r="I248"/>
  <c r="G248"/>
  <c r="F248"/>
  <c r="J241"/>
  <c r="J269" s="1"/>
  <c r="I241"/>
  <c r="G241"/>
  <c r="F241"/>
  <c r="D241"/>
  <c r="J236"/>
  <c r="I236"/>
  <c r="G236"/>
  <c r="F236"/>
  <c r="J233"/>
  <c r="I233"/>
  <c r="G233"/>
  <c r="F233"/>
  <c r="J230"/>
  <c r="I230"/>
  <c r="G230"/>
  <c r="F230"/>
  <c r="J227"/>
  <c r="I227"/>
  <c r="G227"/>
  <c r="F227"/>
  <c r="J237"/>
  <c r="I224"/>
  <c r="I237" s="1"/>
  <c r="G224"/>
  <c r="G237" s="1"/>
  <c r="F224"/>
  <c r="F237" s="1"/>
  <c r="J219"/>
  <c r="I219"/>
  <c r="G219"/>
  <c r="F219"/>
  <c r="J216"/>
  <c r="J220" s="1"/>
  <c r="I216"/>
  <c r="I220" s="1"/>
  <c r="G216"/>
  <c r="G220" s="1"/>
  <c r="F216"/>
  <c r="F220" s="1"/>
  <c r="J211"/>
  <c r="I211"/>
  <c r="G211"/>
  <c r="F211"/>
  <c r="J208"/>
  <c r="I208"/>
  <c r="G208"/>
  <c r="F208"/>
  <c r="J199"/>
  <c r="I199"/>
  <c r="G199"/>
  <c r="F199"/>
  <c r="D199"/>
  <c r="J192"/>
  <c r="I192"/>
  <c r="G192"/>
  <c r="F192"/>
  <c r="D192"/>
  <c r="C192"/>
  <c r="J187"/>
  <c r="G187"/>
  <c r="F187"/>
  <c r="J184"/>
  <c r="I184"/>
  <c r="G184"/>
  <c r="F184"/>
  <c r="J181"/>
  <c r="G181"/>
  <c r="F181"/>
  <c r="J178"/>
  <c r="G178"/>
  <c r="F178"/>
  <c r="J174"/>
  <c r="G174"/>
  <c r="F174"/>
  <c r="D174"/>
  <c r="C174"/>
  <c r="J170"/>
  <c r="I170"/>
  <c r="G170"/>
  <c r="F170"/>
  <c r="D170"/>
  <c r="C170"/>
  <c r="J162"/>
  <c r="I162"/>
  <c r="G162"/>
  <c r="D162" s="1"/>
  <c r="F162"/>
  <c r="C162" s="1"/>
  <c r="J159"/>
  <c r="I159"/>
  <c r="G159"/>
  <c r="F159"/>
  <c r="I153"/>
  <c r="G153"/>
  <c r="F153"/>
  <c r="J150"/>
  <c r="I150"/>
  <c r="G150"/>
  <c r="F150"/>
  <c r="J147"/>
  <c r="I147"/>
  <c r="I166" s="1"/>
  <c r="G147"/>
  <c r="G166" s="1"/>
  <c r="F147"/>
  <c r="F166" s="1"/>
  <c r="J142"/>
  <c r="I142"/>
  <c r="G142"/>
  <c r="F142"/>
  <c r="D142"/>
  <c r="C142"/>
  <c r="J139"/>
  <c r="I139"/>
  <c r="G139"/>
  <c r="F139"/>
  <c r="D139"/>
  <c r="C139"/>
  <c r="J136"/>
  <c r="I136"/>
  <c r="G136"/>
  <c r="F136"/>
  <c r="D136"/>
  <c r="C136"/>
  <c r="J131"/>
  <c r="I131"/>
  <c r="G131"/>
  <c r="F131"/>
  <c r="J125"/>
  <c r="I125"/>
  <c r="G125"/>
  <c r="F125"/>
  <c r="D125"/>
  <c r="C125"/>
  <c r="J120"/>
  <c r="J143" s="1"/>
  <c r="I120"/>
  <c r="I143" s="1"/>
  <c r="G120"/>
  <c r="G143" s="1"/>
  <c r="F120"/>
  <c r="F143" s="1"/>
  <c r="D120"/>
  <c r="C120"/>
  <c r="J104"/>
  <c r="I104"/>
  <c r="G104"/>
  <c r="F104"/>
  <c r="D104"/>
  <c r="C104"/>
  <c r="J101"/>
  <c r="J109" s="1"/>
  <c r="I101"/>
  <c r="I109" s="1"/>
  <c r="G101"/>
  <c r="F101"/>
  <c r="D101"/>
  <c r="J91"/>
  <c r="I91"/>
  <c r="I96" s="1"/>
  <c r="G91"/>
  <c r="G96" s="1"/>
  <c r="F91"/>
  <c r="F96" s="1"/>
  <c r="C91"/>
  <c r="J74"/>
  <c r="I74"/>
  <c r="J71"/>
  <c r="I71"/>
  <c r="G71"/>
  <c r="F71"/>
  <c r="J68"/>
  <c r="I68"/>
  <c r="G68"/>
  <c r="F68"/>
  <c r="J65"/>
  <c r="I65"/>
  <c r="G65"/>
  <c r="F65"/>
  <c r="J62"/>
  <c r="J81" s="1"/>
  <c r="I62"/>
  <c r="I81" s="1"/>
  <c r="G62"/>
  <c r="F62"/>
  <c r="J49"/>
  <c r="I49"/>
  <c r="G49"/>
  <c r="F49"/>
  <c r="C49"/>
  <c r="J43"/>
  <c r="I43"/>
  <c r="G43"/>
  <c r="F43"/>
  <c r="J40"/>
  <c r="I40"/>
  <c r="G40"/>
  <c r="F40"/>
  <c r="J36"/>
  <c r="I36"/>
  <c r="G36"/>
  <c r="F36"/>
  <c r="D36"/>
  <c r="C36"/>
  <c r="J27"/>
  <c r="I27"/>
  <c r="G27"/>
  <c r="F27"/>
  <c r="D27"/>
  <c r="C27"/>
  <c r="J24"/>
  <c r="I24"/>
  <c r="G24"/>
  <c r="F24"/>
  <c r="D24"/>
  <c r="C24"/>
  <c r="J21"/>
  <c r="I21"/>
  <c r="G21"/>
  <c r="F21"/>
  <c r="J18"/>
  <c r="I18"/>
  <c r="G18"/>
  <c r="F18"/>
  <c r="J15"/>
  <c r="I15"/>
  <c r="G15"/>
  <c r="F15"/>
  <c r="J12"/>
  <c r="I12"/>
  <c r="G12"/>
  <c r="F12"/>
  <c r="D12"/>
  <c r="D28" s="1"/>
  <c r="C12"/>
  <c r="J9"/>
  <c r="I9"/>
  <c r="G9"/>
  <c r="G28" s="1"/>
  <c r="F9"/>
  <c r="F81" l="1"/>
  <c r="J166"/>
  <c r="K166" s="1"/>
  <c r="G81"/>
  <c r="G212"/>
  <c r="F53"/>
  <c r="J212"/>
  <c r="I188"/>
  <c r="F212"/>
  <c r="I212"/>
  <c r="G53"/>
  <c r="J53"/>
  <c r="I53"/>
  <c r="K294"/>
  <c r="N36"/>
  <c r="G109"/>
  <c r="N104"/>
  <c r="N108"/>
  <c r="N125"/>
  <c r="N136"/>
  <c r="N139"/>
  <c r="N142"/>
  <c r="G188"/>
  <c r="F200"/>
  <c r="I200"/>
  <c r="K295"/>
  <c r="K21"/>
  <c r="I28"/>
  <c r="N170"/>
  <c r="N192"/>
  <c r="N18"/>
  <c r="N74"/>
  <c r="N91"/>
  <c r="N68"/>
  <c r="N120"/>
  <c r="D109"/>
  <c r="N101"/>
  <c r="D96"/>
  <c r="N65"/>
  <c r="E65"/>
  <c r="N58"/>
  <c r="N27"/>
  <c r="N24"/>
  <c r="N21"/>
  <c r="J96"/>
  <c r="J200"/>
  <c r="F188"/>
  <c r="G200"/>
  <c r="K279"/>
  <c r="K285"/>
  <c r="K282"/>
  <c r="K276"/>
  <c r="E74"/>
  <c r="E71"/>
  <c r="K15"/>
  <c r="E21"/>
  <c r="E24"/>
  <c r="E27"/>
  <c r="E104"/>
  <c r="E142"/>
  <c r="K150"/>
  <c r="E170"/>
  <c r="E192"/>
  <c r="J188"/>
  <c r="K153"/>
  <c r="K273"/>
  <c r="K248"/>
  <c r="K269"/>
  <c r="K241"/>
  <c r="K227"/>
  <c r="K233"/>
  <c r="K224"/>
  <c r="K237"/>
  <c r="K178"/>
  <c r="E139"/>
  <c r="E136"/>
  <c r="E125"/>
  <c r="E120"/>
  <c r="E108"/>
  <c r="E101"/>
  <c r="C109"/>
  <c r="E91"/>
  <c r="K71"/>
  <c r="E68"/>
  <c r="K40"/>
  <c r="E36"/>
  <c r="K33"/>
  <c r="J28"/>
  <c r="E18"/>
  <c r="K12"/>
  <c r="E12"/>
  <c r="F28"/>
  <c r="K9"/>
  <c r="K53" l="1"/>
  <c r="K188"/>
  <c r="K81"/>
  <c r="M28"/>
  <c r="E109"/>
  <c r="N12"/>
  <c r="G296"/>
  <c r="F296"/>
  <c r="I296"/>
  <c r="J296"/>
  <c r="K28"/>
  <c r="N109" l="1"/>
  <c r="K296"/>
  <c r="N9"/>
  <c r="E9"/>
  <c r="N14"/>
  <c r="C14"/>
  <c r="E14" s="1"/>
  <c r="C15" l="1"/>
  <c r="E15" l="1"/>
  <c r="C28"/>
  <c r="E28" l="1"/>
  <c r="L28"/>
  <c r="N15"/>
  <c r="N28" l="1"/>
  <c r="D31"/>
  <c r="E38" l="1"/>
  <c r="D40" l="1"/>
  <c r="E39" l="1"/>
  <c r="C40" l="1"/>
  <c r="E40" l="1"/>
  <c r="C42"/>
  <c r="C43" s="1"/>
  <c r="C53" s="1"/>
  <c r="N42" l="1"/>
  <c r="D42"/>
  <c r="E42" s="1"/>
  <c r="D43" l="1"/>
  <c r="E43" s="1"/>
  <c r="N43"/>
  <c r="N45"/>
  <c r="D45"/>
  <c r="E45" s="1"/>
  <c r="D46"/>
  <c r="D47"/>
  <c r="M49"/>
  <c r="D48"/>
  <c r="N49" l="1"/>
  <c r="D49"/>
  <c r="E49" s="1"/>
  <c r="N60" l="1"/>
  <c r="C60"/>
  <c r="E60" s="1"/>
  <c r="C61"/>
  <c r="C62" l="1"/>
  <c r="C81" s="1"/>
  <c r="N61" l="1"/>
  <c r="D61"/>
  <c r="E61" s="1"/>
  <c r="D62" l="1"/>
  <c r="E62" s="1"/>
  <c r="N62"/>
  <c r="N81" l="1"/>
  <c r="N84" l="1"/>
  <c r="C84"/>
  <c r="E84" s="1"/>
  <c r="L85"/>
  <c r="L96" s="1"/>
  <c r="N85" l="1"/>
  <c r="C85"/>
  <c r="E85" l="1"/>
  <c r="C96"/>
  <c r="E96" l="1"/>
  <c r="N96"/>
  <c r="N112"/>
  <c r="D112"/>
  <c r="E112" s="1"/>
  <c r="N113"/>
  <c r="D113"/>
  <c r="N115"/>
  <c r="D115"/>
  <c r="E115" s="1"/>
  <c r="D116"/>
  <c r="E116" s="1"/>
  <c r="N117"/>
  <c r="E113" l="1"/>
  <c r="D117"/>
  <c r="E117" l="1"/>
  <c r="C127"/>
  <c r="N127"/>
  <c r="D127"/>
  <c r="E127" s="1"/>
  <c r="C128"/>
  <c r="N128"/>
  <c r="D128"/>
  <c r="C129"/>
  <c r="N129"/>
  <c r="D129"/>
  <c r="C130"/>
  <c r="E129" l="1"/>
  <c r="E128"/>
  <c r="C131"/>
  <c r="C143" s="1"/>
  <c r="N130"/>
  <c r="D130"/>
  <c r="E130" s="1"/>
  <c r="D131" l="1"/>
  <c r="D143" s="1"/>
  <c r="N131" l="1"/>
  <c r="E131"/>
  <c r="E143" l="1"/>
  <c r="N143"/>
  <c r="E161"/>
  <c r="N161"/>
  <c r="N162"/>
  <c r="E162"/>
  <c r="E149" l="1"/>
  <c r="C150"/>
  <c r="N149"/>
  <c r="D150"/>
  <c r="N150" s="1"/>
  <c r="E150" l="1"/>
  <c r="C146"/>
  <c r="C147" s="1"/>
  <c r="N146" l="1"/>
  <c r="D146"/>
  <c r="E146" s="1"/>
  <c r="D147" l="1"/>
  <c r="E147" l="1"/>
  <c r="N147"/>
  <c r="C152"/>
  <c r="C153" s="1"/>
  <c r="N152" l="1"/>
  <c r="D152"/>
  <c r="E152" s="1"/>
  <c r="D153" l="1"/>
  <c r="E153" l="1"/>
  <c r="N153"/>
  <c r="D155"/>
  <c r="D156" l="1"/>
  <c r="N155"/>
  <c r="L156"/>
  <c r="L166" s="1"/>
  <c r="C155"/>
  <c r="E155" s="1"/>
  <c r="C159"/>
  <c r="N156" l="1"/>
  <c r="C156"/>
  <c r="E156" l="1"/>
  <c r="C166"/>
  <c r="N158"/>
  <c r="E158"/>
  <c r="D159"/>
  <c r="E159" l="1"/>
  <c r="D166"/>
  <c r="N159"/>
  <c r="E166" l="1"/>
  <c r="N166"/>
  <c r="M33"/>
  <c r="D32"/>
  <c r="E32" s="1"/>
  <c r="M53" l="1"/>
  <c r="D33"/>
  <c r="D53" s="1"/>
  <c r="E33" l="1"/>
  <c r="E53"/>
  <c r="N53"/>
  <c r="N177"/>
  <c r="E177"/>
  <c r="D176"/>
  <c r="D178" l="1"/>
  <c r="E176" l="1"/>
  <c r="N178"/>
  <c r="C180"/>
  <c r="C181" s="1"/>
  <c r="E178" l="1"/>
  <c r="N180"/>
  <c r="D180"/>
  <c r="E180" s="1"/>
  <c r="D181" l="1"/>
  <c r="N181" s="1"/>
  <c r="C183"/>
  <c r="C184" s="1"/>
  <c r="E181" l="1"/>
  <c r="N183"/>
  <c r="D183"/>
  <c r="E183" s="1"/>
  <c r="D184" l="1"/>
  <c r="E184" s="1"/>
  <c r="N184"/>
  <c r="C186"/>
  <c r="C187" s="1"/>
  <c r="C188" s="1"/>
  <c r="N186" l="1"/>
  <c r="D186"/>
  <c r="E186" s="1"/>
  <c r="D187" l="1"/>
  <c r="D188" l="1"/>
  <c r="E187"/>
  <c r="N187"/>
  <c r="E188" l="1"/>
  <c r="N188"/>
  <c r="C194"/>
  <c r="C196" s="1"/>
  <c r="N194"/>
  <c r="D194"/>
  <c r="D196" s="1"/>
  <c r="N196"/>
  <c r="E194" l="1"/>
  <c r="D200" l="1"/>
  <c r="E196"/>
  <c r="N198" l="1"/>
  <c r="C198"/>
  <c r="C199" s="1"/>
  <c r="N199" l="1"/>
  <c r="E199"/>
  <c r="C200"/>
  <c r="E198"/>
  <c r="E200" l="1"/>
  <c r="N200"/>
  <c r="C203"/>
  <c r="N203"/>
  <c r="D203"/>
  <c r="C204"/>
  <c r="N204"/>
  <c r="D204"/>
  <c r="E203" l="1"/>
  <c r="C205"/>
  <c r="E204"/>
  <c r="D205"/>
  <c r="E205" l="1"/>
  <c r="N205"/>
  <c r="C207"/>
  <c r="C208" s="1"/>
  <c r="N207" l="1"/>
  <c r="D207"/>
  <c r="E207" s="1"/>
  <c r="D208" l="1"/>
  <c r="E208" l="1"/>
  <c r="N208"/>
  <c r="C210"/>
  <c r="C211" s="1"/>
  <c r="C212" l="1"/>
  <c r="N210" l="1"/>
  <c r="D210"/>
  <c r="E210" s="1"/>
  <c r="D211" l="1"/>
  <c r="E211" l="1"/>
  <c r="D212"/>
  <c r="N211"/>
  <c r="E212" l="1"/>
  <c r="N212"/>
  <c r="D215"/>
  <c r="D216" s="1"/>
  <c r="C218"/>
  <c r="C219" s="1"/>
  <c r="N218"/>
  <c r="D218"/>
  <c r="E218" l="1"/>
  <c r="D219"/>
  <c r="N219" s="1"/>
  <c r="E219" l="1"/>
  <c r="D220"/>
  <c r="D223"/>
  <c r="D224" l="1"/>
  <c r="N223" l="1"/>
  <c r="C223"/>
  <c r="E223" s="1"/>
  <c r="C224" l="1"/>
  <c r="N224"/>
  <c r="C226"/>
  <c r="C227" s="1"/>
  <c r="E224" l="1"/>
  <c r="D226"/>
  <c r="E226" s="1"/>
  <c r="D227" l="1"/>
  <c r="E227" l="1"/>
  <c r="L230"/>
  <c r="C229"/>
  <c r="C230" s="1"/>
  <c r="M230"/>
  <c r="D229"/>
  <c r="D230" s="1"/>
  <c r="C232"/>
  <c r="C233" s="1"/>
  <c r="D232"/>
  <c r="D233" s="1"/>
  <c r="E233" l="1"/>
  <c r="E232"/>
  <c r="C235"/>
  <c r="C236" s="1"/>
  <c r="C237" s="1"/>
  <c r="N235" l="1"/>
  <c r="D235"/>
  <c r="E235" s="1"/>
  <c r="D236" l="1"/>
  <c r="D237" s="1"/>
  <c r="E236" l="1"/>
  <c r="N236"/>
  <c r="N237" l="1"/>
  <c r="E237"/>
  <c r="N240"/>
  <c r="C240"/>
  <c r="E240" s="1"/>
  <c r="C241" l="1"/>
  <c r="N241" l="1"/>
  <c r="E241"/>
  <c r="D247"/>
  <c r="N247"/>
  <c r="C247"/>
  <c r="E247" s="1"/>
  <c r="D246"/>
  <c r="D248" l="1"/>
  <c r="N246" l="1"/>
  <c r="C246"/>
  <c r="E246" s="1"/>
  <c r="C248" l="1"/>
  <c r="N248" l="1"/>
  <c r="E248"/>
  <c r="C251"/>
  <c r="N251"/>
  <c r="D251"/>
  <c r="C250"/>
  <c r="N250"/>
  <c r="D250"/>
  <c r="C252"/>
  <c r="E250" l="1"/>
  <c r="E251"/>
  <c r="C253"/>
  <c r="C269" s="1"/>
  <c r="D252"/>
  <c r="E252" s="1"/>
  <c r="N252"/>
  <c r="D253" l="1"/>
  <c r="N253" l="1"/>
  <c r="E253"/>
  <c r="C258"/>
  <c r="C259" s="1"/>
  <c r="N258"/>
  <c r="D258"/>
  <c r="E258" s="1"/>
  <c r="D259" l="1"/>
  <c r="N259"/>
  <c r="D261"/>
  <c r="D262" s="1"/>
  <c r="D269" s="1"/>
  <c r="E259" l="1"/>
  <c r="N261"/>
  <c r="C261"/>
  <c r="E261" s="1"/>
  <c r="C262" l="1"/>
  <c r="E262" s="1"/>
  <c r="N262"/>
  <c r="C264"/>
  <c r="C265" s="1"/>
  <c r="D264" l="1"/>
  <c r="D265" s="1"/>
  <c r="C267"/>
  <c r="C268" s="1"/>
  <c r="N267" l="1"/>
  <c r="D267"/>
  <c r="E267" s="1"/>
  <c r="D268" l="1"/>
  <c r="E268" s="1"/>
  <c r="N268" l="1"/>
  <c r="E269"/>
  <c r="N269"/>
  <c r="D272"/>
  <c r="D273" s="1"/>
  <c r="C272" l="1"/>
  <c r="E272" s="1"/>
  <c r="C273" l="1"/>
  <c r="E273" l="1"/>
  <c r="D275"/>
  <c r="D276" l="1"/>
  <c r="C275" l="1"/>
  <c r="E275" s="1"/>
  <c r="C276" l="1"/>
  <c r="E276" l="1"/>
  <c r="D278"/>
  <c r="M279"/>
  <c r="M295" s="1"/>
  <c r="D279" l="1"/>
  <c r="C278"/>
  <c r="E278" s="1"/>
  <c r="L279"/>
  <c r="L295" s="1"/>
  <c r="L296" s="1"/>
  <c r="C279" l="1"/>
  <c r="E279" l="1"/>
  <c r="D281"/>
  <c r="D282" l="1"/>
  <c r="C281" l="1"/>
  <c r="C282" s="1"/>
  <c r="E282" l="1"/>
  <c r="E281"/>
  <c r="C284"/>
  <c r="C285" s="1"/>
  <c r="N284"/>
  <c r="D284"/>
  <c r="E284" l="1"/>
  <c r="D285"/>
  <c r="E285" s="1"/>
  <c r="N285"/>
  <c r="C287"/>
  <c r="C288" s="1"/>
  <c r="N287"/>
  <c r="N288"/>
  <c r="D293"/>
  <c r="D294" s="1"/>
  <c r="E287" l="1"/>
  <c r="D288"/>
  <c r="E288" s="1"/>
  <c r="D295" l="1"/>
  <c r="M296"/>
  <c r="C293"/>
  <c r="E293" s="1"/>
  <c r="C294" l="1"/>
  <c r="C295" s="1"/>
  <c r="E294" l="1"/>
  <c r="E295"/>
  <c r="N215"/>
  <c r="C215"/>
  <c r="E215" s="1"/>
  <c r="C216" l="1"/>
  <c r="N216" l="1"/>
  <c r="E216"/>
  <c r="C220"/>
  <c r="E220" l="1"/>
  <c r="N220"/>
  <c r="C296"/>
  <c r="N296" l="1"/>
  <c r="C114"/>
  <c r="N114"/>
  <c r="D114"/>
  <c r="E114" l="1"/>
  <c r="N56"/>
  <c r="D56"/>
  <c r="D58" l="1"/>
  <c r="E56"/>
  <c r="E58" l="1"/>
  <c r="D81"/>
  <c r="E81" s="1"/>
  <c r="D296" l="1"/>
  <c r="E296" s="1"/>
</calcChain>
</file>

<file path=xl/sharedStrings.xml><?xml version="1.0" encoding="utf-8"?>
<sst xmlns="http://schemas.openxmlformats.org/spreadsheetml/2006/main" count="319" uniqueCount="125">
  <si>
    <t>№ п/п</t>
  </si>
  <si>
    <t>Наименование муниципальной программы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</si>
  <si>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</si>
  <si>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</si>
  <si>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</si>
  <si>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</si>
  <si>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</si>
  <si>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</si>
  <si>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</si>
  <si>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</si>
  <si>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</si>
  <si>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</si>
  <si>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</si>
  <si>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</si>
  <si>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 xml:space="preserve">Муниципальная программа "Организация отдыха и  оздоровления  детей и подростков" </t>
  </si>
  <si>
    <t>Муниципальная программа "Развитие здравоохранения"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</si>
  <si>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</si>
  <si>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</si>
  <si>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</si>
  <si>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</si>
  <si>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</si>
  <si>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</si>
  <si>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</si>
  <si>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</si>
  <si>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</si>
  <si>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</si>
  <si>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</si>
  <si>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</si>
  <si>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Основное мероприятие №1. Развитие системы дошкольного образования в муниципальном образовании Кавказский район</t>
  </si>
  <si>
    <t>Управление  образования администрации МО Кавказский район</t>
  </si>
  <si>
    <t>Основное мероприятие №2. Развитие системы общего образования в муниципальном образовании Кавказский район</t>
  </si>
  <si>
    <t>Итого по основному мероприятию</t>
  </si>
  <si>
    <t>Основное мероприятие №3. Развитие системы дополнительного образования в муниципальном образовании Кавказский район</t>
  </si>
  <si>
    <t>Основное мероприятие №4. Финансовое обеспечение деятельности органов управления «Руководство и управление в сфере образования»</t>
  </si>
  <si>
    <t>Основное мероприятие №5. Финансовое обеспечение деятельности казенных учреждений</t>
  </si>
  <si>
    <t xml:space="preserve">Основное мероприятие №7.       Прочие мероприятия в области образования. Финансовое обеспечение деятельности прочих учреждений образования </t>
  </si>
  <si>
    <t>Подпрограмма № 1 "Обеспечение жильем детей-сирот и детей, оставшихся без попечения родителей"</t>
  </si>
  <si>
    <t>Управление имущественных отношений администрации МО Кавказский район</t>
  </si>
  <si>
    <t>Подпрограмма № 2  "Поддержка некоммерческой общественной организации Совет ветеранов войны, труда, Вооруженных сил и правоохранительных органов муниципального образования Кавказский район"</t>
  </si>
  <si>
    <t>Администрация МО Кавказский район</t>
  </si>
  <si>
    <t>Итого по подпрограмме</t>
  </si>
  <si>
    <t>Подпрограмма №3."Социальная поддержка детей-сирот и детей, оставшихся без попечения родителей"</t>
  </si>
  <si>
    <t>Подпрограмма №4. "Дополнительное материальное  обеспечение лиц, замещавших муниципальные должности и должности муниципальной службы в муниципальном образовании Кавказский район"</t>
  </si>
  <si>
    <t>Подпрограмма №5.                    "Доступная среда в муниципальном образовании Кавказский район"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</si>
  <si>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</si>
  <si>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</si>
  <si>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</si>
  <si>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Подпрограмма №1 "Строительство объектов социальной инфраструктуры в муниципальном образовании Кавказский район"</t>
  </si>
  <si>
    <t>Подпрограмма №2 "Повышение безопасности  дорожного движения в муниципальном образовании Кавказский район"</t>
  </si>
  <si>
    <t>Основное мероприятие №1. Подготовка  материалов для отвода земельных участков</t>
  </si>
  <si>
    <t>Основное мероприятие №2. «Осуществление отдельных государственных полномочий по ведению учета граждан отдельных категорий в качестве нуждающихся в жилых помещениях»</t>
  </si>
  <si>
    <t>Основное мероприятие №3. «Капитальный ремонт  общего имущества   собственников  помещений в многоквартирных домах, находящихся в собственности МО  Кавказский район»</t>
  </si>
  <si>
    <t>Подпрограмма №1. "Газификация муниципального образования Кавказский район"</t>
  </si>
  <si>
    <t>ВСЕГО по муниципальной программе</t>
  </si>
  <si>
    <t>МКУ "Управление по делам гражданской обороны и чрезвычайным ситуациям МО Кавказский район"</t>
  </si>
  <si>
    <t xml:space="preserve">Подпрограмма №2. «Мероприятия по обеспечению деятельности, связанной с проведением аварийно-спасательных и других неотложных работ при чрезвычайных ситуациях»  </t>
  </si>
  <si>
    <t xml:space="preserve">Подпрограмма №3. «Снижение рисков, смягчение последствий чрезвычайных ситуаций природного и техногенного характера  и гражданская оборона в муниципальном образовании Кавказский район» </t>
  </si>
  <si>
    <t>Подпрограмма №1 «Профилактика терроризма и  экстремизма, а также минимизации и (или) ликвидации последствий проявления терроризма и экстремизма  на территории муниципального образования Кавказский район»</t>
  </si>
  <si>
    <t>Отдел молодежной политики администрации МО Кавказский район</t>
  </si>
  <si>
    <t>Подпрограмма №2 «Развитие и поддержка казачества на территории муниципального образования Кавказский район»</t>
  </si>
  <si>
    <t xml:space="preserve">Подпрограмма №4  «Профилактика правонарушений и охрана общественного порядка на территории муниципального образования Кавказский район» </t>
  </si>
  <si>
    <t xml:space="preserve">Подпрограмма  №5 «Обеспечение пожарной безопасности» </t>
  </si>
  <si>
    <t xml:space="preserve">Подпрограмма №6 « Гармонизация межнациональных и межконфессиональных отношений в МО Кавказский район» </t>
  </si>
  <si>
    <t xml:space="preserve">Подпрограмма №7 «Противодействие коррупции в муниципальном образовании Кавказский район» </t>
  </si>
  <si>
    <t>Подпрограмма №8 "Создание системы комплексного обеспечения безопасности жизнедеятельности муниципального образования Кавказский район"</t>
  </si>
  <si>
    <t>Основное мероприятие №1 «Руководство и управление в сфере культуры и искусства»</t>
  </si>
  <si>
    <t>Основное мероприятие №2 «Реализация дополнительных предпрофессиональных общеобразовательных программ в области искусств»</t>
  </si>
  <si>
    <t>Основное мероприятие №3 «Организация библиотечного обслуживания населения МО Кавказский район»</t>
  </si>
  <si>
    <t>Основное мероприятие №4 «Методическое обслуживание учреждений культуры»</t>
  </si>
  <si>
    <t>Основное мероприятие №5 «Обеспечение организации и осуществления бухгалтерского учета»</t>
  </si>
  <si>
    <t>Основное мероприятие №6 «Создание условий для организации досуга и культуры»</t>
  </si>
  <si>
    <t>Основное мероприятие №1 «Руководство и управление в сфере физической культуры и спорта»</t>
  </si>
  <si>
    <t>Основное мероприятие №2 «Реализация программ дополнительного образования физкультурно-спортивной направленности»</t>
  </si>
  <si>
    <t>Основное мероприятие № 3 «Реализация программ в области физической культуры и спорта»</t>
  </si>
  <si>
    <t>Основное мероприятие № 4 «Организация и проведение спортивно-массовых и физкультурно-оздоровительных мероприятий»</t>
  </si>
  <si>
    <t>Основное мероприятие №5 «Обеспечение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мероприятий»</t>
  </si>
  <si>
    <t>Основное мероприятие №6 «Предоставление субсидий физкультурно-спортивным организациям по игровым видам спорта(в том числе клубам и центрам)»</t>
  </si>
  <si>
    <t>Подпрограмма №1 "Формирование и продвижение инвестиционно привлекательного образа муниципального образования Кавказский район»</t>
  </si>
  <si>
    <t>Подпрограмма №2 «Поддержка и развитие малого и среднего предпринимательства в муниципальном образовании Кавказский район»</t>
  </si>
  <si>
    <t>Подпрограмма №3 «Снижение административных барьеров, повышение качества и доступности предоставления государственных и муниципальных услуг  на базе муниципального казенного учреждения «Многофункциональный центр»предоставления государственных и муниципальных услуг» МО Кавказский район »</t>
  </si>
  <si>
    <t>Подпрограмма  №3 «Обеспечение жильем молодых семей»:</t>
  </si>
  <si>
    <t xml:space="preserve">Основное мероприятие № 1:  Проведение мероприятий в сфере реализации молодёжной политики на территории муниципального образования Кавказский район   </t>
  </si>
  <si>
    <t>Основное мероприятие № 2: Обеспечение деятельности (оказание услуг) муниципальных учреждений в сфере молодежной политики</t>
  </si>
  <si>
    <t>Основное мероприятие №4: Обеспечение функций органов местного самоуправления (отдел молодежной политики)</t>
  </si>
  <si>
    <t>Основное мероприятие №1. Организация информационного обеспечения населения в средствах печати</t>
  </si>
  <si>
    <t xml:space="preserve">Основное мероприятие №2. Организация информационного обеспечения населения посредством телерадиовещания </t>
  </si>
  <si>
    <t>Основное мероприятие №1. Поддержка сельскохозяйственного производства</t>
  </si>
  <si>
    <t>Управление сельского хозяйства администрации МО Кавказский район</t>
  </si>
  <si>
    <t>Основное мероприятие №2. Развитие малых форм хозяйствования в АПК на территории муниципального образования Кавказский район</t>
  </si>
  <si>
    <t>Основное мероприятие №3. Предупреждение риска заноса, распространения и ликвидации очагов африканской чумы свиней на территории муниципального образования Кавказский район</t>
  </si>
  <si>
    <t>Основное мероприятие №4. Обеспечение эпизоотического, ветеринарно-санитарного благополучия в МО Кавказский район</t>
  </si>
  <si>
    <t xml:space="preserve">Подпрограмма №1. «Стимулирование и повышение эффективности труда в сельскохозяйственном производстве» </t>
  </si>
  <si>
    <t>Основное мероприятие №1. «Организация работы лагерей дневного пребывания на базе образовательных учреждений МО Кавказский район в период осенних, зимних, весенних и летних каникул»</t>
  </si>
  <si>
    <t>Основное мероприятие №3 «Организация отдыха в краевых и муниципальных профильных сменах в оздоровительных учреждениях Краснодарского края»</t>
  </si>
  <si>
    <t>Основное мероприятие №4 «Организация малозатратных форм отдыха:  туристических слётов, палаточных лагерей,  многодневных и однодневных походов, многодневных и однодневных  экспедиций,  участие в соревнованиях, конкурсах и мероприятиях туристско-краеведческой направленности (круглогодично)»</t>
  </si>
  <si>
    <t>Основное мероприятие № 6 «Работа дневных тематических площадок   и  вечерних спортивных площадок»</t>
  </si>
  <si>
    <t>Основное мероприятие №7 «Оздоровление подростков в возрасте от 14 до 17 лет в профильных сменах проводимых департаментом молодежной политики Краснодарского края, подведомственными учреждениями департамента молодежной политики Краснодарского края»</t>
  </si>
  <si>
    <t>Основное мероприятие №8 «Организация досуга подростков  на дворовых площадках по месту жительства и клубах по месту жительства»</t>
  </si>
  <si>
    <t>Основное мероприятие №9  «Оздоровление детей с хроническими патологиями на базе амбулаторно-поликлинических учреждений»</t>
  </si>
  <si>
    <t>Отдел здравоохранения администрации МО Кавказский район</t>
  </si>
  <si>
    <t>Основное мероприятие №1 . "Организация оказания медицинской помощи"</t>
  </si>
  <si>
    <t>Основное мероприятие №2: «Обеспечение лекарственными средствами и изделиями медицинского назначения отдельных групп населения, кроме групп населения, получающих инсулин, таблетированные  сахаропонижающие препараты, средства самоконтроля и диагностические средства, либо перенесших пересадки органов и тканей, получающих иммунодепресанты»</t>
  </si>
  <si>
    <t>Основное мероприятие №3: "Предоставление дополнительной денежной компенсации на усиленное питание доноров, безвозмездно сдавшим кровь и (или) ее компоненты  в учреждениях здравоохранения Кавказского района"</t>
  </si>
  <si>
    <t>Основное мероприятие №4 : «Предоставление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случаях зубопротезирования  в учреждениях здравоохранения Кавказского района»</t>
  </si>
  <si>
    <t>Основное мероприятие №5: «Прочие мероприятия в области здравоохранения"</t>
  </si>
  <si>
    <t>Подпрограмма №1.«Амбулаторно – поликлиническая помощь (строительство зданий врача общей практики)»</t>
  </si>
  <si>
    <t xml:space="preserve">ВСЕГО  РАСХОДЫ  ПО МП ЗА СЧЕТ СРЕДСТВ БЮДЖЕТА </t>
  </si>
  <si>
    <t>тыс.руб.</t>
  </si>
  <si>
    <t xml:space="preserve">Исполнено </t>
  </si>
  <si>
    <t xml:space="preserve">Подпрограмма №1. «Мероприятия по предупреждению и ликвидации чрезвычайных ситуаций, стихийных бедствий и их последствий и обучение  населения в области ГО и ЧС в МО Кавказский район» </t>
  </si>
  <si>
    <t>Основное мероприятие №4 «Организация транспортирования твердых коммунальных  отходов с мусороперегрузочной станции Кавказскогорайона на лицензированный полигон »</t>
  </si>
  <si>
    <t>в том числе  местные средства</t>
  </si>
  <si>
    <t>Подпрограмма № 3. «Модернизация систем теплоснабжения в муниципальном образовании Кавказский район»</t>
  </si>
  <si>
    <t xml:space="preserve">Мероприятие 6 "Меры социальной поддержки о предоставлении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населенных пунктах муниципального образования Кавказский район"
</t>
  </si>
  <si>
    <t>№ 6  Финансовое обеспечение деятельности муниципального детского лагеря "Кубаночка"</t>
  </si>
  <si>
    <t>Подпрограмма № 2. "Энергосбережение и повышение энергетической эффективности на территории муниципального образования Кавказский район"</t>
  </si>
  <si>
    <t>Основное мероприятие №5  "Организация экскурсий по краю, за пределами края, за пределами РФ"</t>
  </si>
  <si>
    <t>Основное мероприятие 7
"Создание благоприятных условий , в целях привлечения медицинских работников для работы в муниципальные бюджетные учреждения здравоохранения муниципального образования Кавказский район"</t>
  </si>
  <si>
    <t>% испол-нения</t>
  </si>
  <si>
    <t>Подпрограмма № 6: «Обеспечение жильем малоимущих граждан, состоящих на учете в качестве нуждающихся в жилых помещениях»</t>
  </si>
  <si>
    <t>Подпрограмма "Обращение с твердыми коммунальными отходами на территории муниципального образования Кавказский район"</t>
  </si>
  <si>
    <t>Подпрограмма "Укрепление материально-технической базы архива муниципального образования Кавказский район"</t>
  </si>
  <si>
    <t>Организация работы "Лагерей труда и отдыха дневного пребывания"</t>
  </si>
  <si>
    <t>Исполнение  муниципальных программ муниципального образования Кавказский район на 1.08. 2019  года (бюджетные средства)</t>
  </si>
  <si>
    <t>Уточненная сводная бюджетная роспись на 1.08.2019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</si>
</sst>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wrapText="1"/>
    </xf>
    <xf numFmtId="164" fontId="9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wrapText="1"/>
    </xf>
    <xf numFmtId="49" fontId="8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5" fillId="2" borderId="0" xfId="0" applyNumberFormat="1" applyFont="1" applyFill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wrapText="1"/>
    </xf>
    <xf numFmtId="49" fontId="0" fillId="0" borderId="5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49" fontId="4" fillId="2" borderId="4" xfId="0" applyNumberFormat="1" applyFont="1" applyFill="1" applyBorder="1" applyAlignment="1">
      <alignment wrapText="1"/>
    </xf>
    <xf numFmtId="0" fontId="10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center" wrapText="1"/>
    </xf>
    <xf numFmtId="49" fontId="5" fillId="2" borderId="5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49" fontId="4" fillId="2" borderId="6" xfId="0" applyNumberFormat="1" applyFont="1" applyFill="1" applyBorder="1" applyAlignment="1">
      <alignment horizontal="left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8" fillId="2" borderId="4" xfId="0" applyNumberFormat="1" applyFont="1" applyFill="1" applyBorder="1" applyAlignment="1">
      <alignment horizontal="left" wrapText="1"/>
    </xf>
    <xf numFmtId="0" fontId="10" fillId="2" borderId="5" xfId="0" applyNumberFormat="1" applyFont="1" applyFill="1" applyBorder="1" applyAlignment="1">
      <alignment wrapText="1"/>
    </xf>
    <xf numFmtId="0" fontId="10" fillId="2" borderId="6" xfId="0" applyNumberFormat="1" applyFont="1" applyFill="1" applyBorder="1" applyAlignment="1">
      <alignment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49" fontId="12" fillId="0" borderId="4" xfId="0" applyNumberFormat="1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49" fontId="7" fillId="2" borderId="9" xfId="0" applyNumberFormat="1" applyFont="1" applyFill="1" applyBorder="1" applyAlignment="1">
      <alignment horizontal="center" wrapText="1"/>
    </xf>
    <xf numFmtId="49" fontId="7" fillId="2" borderId="10" xfId="0" applyNumberFormat="1" applyFont="1" applyFill="1" applyBorder="1" applyAlignment="1">
      <alignment horizontal="center" wrapText="1"/>
    </xf>
    <xf numFmtId="49" fontId="7" fillId="2" borderId="11" xfId="0" applyNumberFormat="1" applyFont="1" applyFill="1" applyBorder="1" applyAlignment="1">
      <alignment horizontal="center" wrapText="1"/>
    </xf>
    <xf numFmtId="164" fontId="2" fillId="0" borderId="10" xfId="0" applyNumberFormat="1" applyFont="1" applyBorder="1" applyAlignment="1">
      <alignment horizontal="right" wrapText="1"/>
    </xf>
    <xf numFmtId="164" fontId="0" fillId="0" borderId="10" xfId="0" applyNumberForma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7"/>
  <sheetViews>
    <sheetView tabSelected="1" topLeftCell="C259" zoomScale="69" zoomScaleNormal="69" workbookViewId="0">
      <selection activeCell="M204" sqref="M204"/>
    </sheetView>
  </sheetViews>
  <sheetFormatPr defaultColWidth="7.7109375" defaultRowHeight="15.75"/>
  <cols>
    <col min="1" max="1" width="6.28515625" style="1" customWidth="1"/>
    <col min="2" max="2" width="48.28515625" style="1" customWidth="1"/>
    <col min="3" max="4" width="12.42578125" style="5" customWidth="1"/>
    <col min="5" max="5" width="10.140625" style="5" customWidth="1"/>
    <col min="6" max="6" width="12.28515625" style="5" customWidth="1"/>
    <col min="7" max="7" width="12.140625" style="5" customWidth="1"/>
    <col min="8" max="8" width="10.28515625" style="5" customWidth="1"/>
    <col min="9" max="10" width="12.42578125" style="5" customWidth="1"/>
    <col min="11" max="11" width="8.42578125" style="5" customWidth="1"/>
    <col min="12" max="13" width="13" style="5" customWidth="1"/>
    <col min="14" max="14" width="8.85546875" style="5" customWidth="1"/>
    <col min="15" max="15" width="7.7109375" style="1"/>
    <col min="16" max="16" width="10.5703125" style="1" bestFit="1" customWidth="1"/>
    <col min="17" max="17" width="11.140625" style="1" customWidth="1"/>
    <col min="18" max="16384" width="7.7109375" style="1"/>
  </cols>
  <sheetData>
    <row r="1" spans="1:14" ht="40.5" customHeight="1">
      <c r="A1" s="72" t="s">
        <v>123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4.25" customHeight="1">
      <c r="E2" s="104" t="s">
        <v>107</v>
      </c>
      <c r="F2" s="105"/>
      <c r="G2" s="105"/>
      <c r="H2" s="105"/>
      <c r="I2" s="105"/>
      <c r="J2" s="105"/>
      <c r="K2" s="105"/>
    </row>
    <row r="3" spans="1:14" ht="19.5" customHeight="1">
      <c r="A3" s="95" t="s">
        <v>0</v>
      </c>
      <c r="B3" s="95" t="s">
        <v>1</v>
      </c>
      <c r="C3" s="93" t="s">
        <v>124</v>
      </c>
      <c r="D3" s="93" t="s">
        <v>108</v>
      </c>
      <c r="E3" s="93" t="s">
        <v>16</v>
      </c>
      <c r="F3" s="74" t="s">
        <v>26</v>
      </c>
      <c r="G3" s="75"/>
      <c r="H3" s="76"/>
      <c r="I3" s="74" t="s">
        <v>27</v>
      </c>
      <c r="J3" s="75"/>
      <c r="K3" s="76"/>
      <c r="L3" s="74" t="s">
        <v>111</v>
      </c>
      <c r="M3" s="75"/>
      <c r="N3" s="76"/>
    </row>
    <row r="4" spans="1:14" ht="75" customHeight="1">
      <c r="A4" s="96"/>
      <c r="B4" s="96"/>
      <c r="C4" s="94"/>
      <c r="D4" s="94"/>
      <c r="E4" s="94"/>
      <c r="F4" s="6" t="s">
        <v>124</v>
      </c>
      <c r="G4" s="6" t="s">
        <v>108</v>
      </c>
      <c r="H4" s="6" t="s">
        <v>118</v>
      </c>
      <c r="I4" s="6" t="s">
        <v>124</v>
      </c>
      <c r="J4" s="6" t="s">
        <v>108</v>
      </c>
      <c r="K4" s="6" t="s">
        <v>16</v>
      </c>
      <c r="L4" s="6" t="s">
        <v>124</v>
      </c>
      <c r="M4" s="6" t="s">
        <v>108</v>
      </c>
      <c r="N4" s="6" t="s">
        <v>16</v>
      </c>
    </row>
    <row r="5" spans="1:14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</row>
    <row r="6" spans="1:14" ht="19.5" customHeight="1">
      <c r="A6" s="15" t="s">
        <v>17</v>
      </c>
      <c r="B6" s="68" t="s">
        <v>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70"/>
    </row>
    <row r="7" spans="1:14" ht="15.75" customHeight="1">
      <c r="A7" s="37" t="s">
        <v>28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</row>
    <row r="8" spans="1:14" ht="32.25" customHeight="1">
      <c r="A8" s="71" t="s">
        <v>29</v>
      </c>
      <c r="B8" s="41"/>
      <c r="C8" s="16">
        <f>F8+I8+L8</f>
        <v>527925.69999999995</v>
      </c>
      <c r="D8" s="17">
        <f>G8+J8+M8</f>
        <v>296953.40000000002</v>
      </c>
      <c r="E8" s="16">
        <f>D8/C8*100</f>
        <v>56.249089597267201</v>
      </c>
      <c r="F8" s="16"/>
      <c r="G8" s="16"/>
      <c r="H8" s="16"/>
      <c r="I8" s="16">
        <v>356041.8</v>
      </c>
      <c r="J8" s="16">
        <v>198084.1</v>
      </c>
      <c r="K8" s="16">
        <f>J8/I8*100</f>
        <v>55.635068691372759</v>
      </c>
      <c r="L8" s="16">
        <v>171883.9</v>
      </c>
      <c r="M8" s="16">
        <v>98869.3</v>
      </c>
      <c r="N8" s="16">
        <f>M8/L8*100</f>
        <v>57.520977822821109</v>
      </c>
    </row>
    <row r="9" spans="1:14">
      <c r="A9" s="42" t="s">
        <v>31</v>
      </c>
      <c r="B9" s="41"/>
      <c r="C9" s="18">
        <f>C8</f>
        <v>527925.69999999995</v>
      </c>
      <c r="D9" s="18">
        <f>D8</f>
        <v>296953.40000000002</v>
      </c>
      <c r="E9" s="18">
        <f>D9/C9*100</f>
        <v>56.249089597267201</v>
      </c>
      <c r="F9" s="18">
        <f t="shared" ref="F9:G9" si="0">F8</f>
        <v>0</v>
      </c>
      <c r="G9" s="18">
        <f t="shared" si="0"/>
        <v>0</v>
      </c>
      <c r="H9" s="18"/>
      <c r="I9" s="18">
        <f t="shared" ref="I9:J9" si="1">I8</f>
        <v>356041.8</v>
      </c>
      <c r="J9" s="18">
        <f t="shared" si="1"/>
        <v>198084.1</v>
      </c>
      <c r="K9" s="18">
        <f>J9/I9*100</f>
        <v>55.635068691372759</v>
      </c>
      <c r="L9" s="18">
        <f>L8</f>
        <v>171883.9</v>
      </c>
      <c r="M9" s="18">
        <f>M8</f>
        <v>98869.3</v>
      </c>
      <c r="N9" s="18">
        <f>M9/L9*100</f>
        <v>57.520977822821109</v>
      </c>
    </row>
    <row r="10" spans="1:14" ht="15.75" customHeight="1">
      <c r="A10" s="37" t="s">
        <v>30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28.5" customHeight="1">
      <c r="A11" s="71" t="s">
        <v>29</v>
      </c>
      <c r="B11" s="41"/>
      <c r="C11" s="16">
        <f>I11+L11+F11</f>
        <v>611694</v>
      </c>
      <c r="D11" s="16">
        <f>J11+M11+G11</f>
        <v>350738.99999999994</v>
      </c>
      <c r="E11" s="16">
        <f t="shared" ref="E11:E12" si="2">D11/C11*100</f>
        <v>57.338963599446771</v>
      </c>
      <c r="F11" s="16">
        <v>6148.6</v>
      </c>
      <c r="G11" s="16">
        <v>1722.8</v>
      </c>
      <c r="H11" s="16"/>
      <c r="I11" s="16">
        <v>489429.9</v>
      </c>
      <c r="J11" s="16">
        <v>281118.3</v>
      </c>
      <c r="K11" s="16">
        <f t="shared" ref="K11:K12" si="3">J11/I11*100</f>
        <v>57.437908881333158</v>
      </c>
      <c r="L11" s="16">
        <v>116115.5</v>
      </c>
      <c r="M11" s="16">
        <v>67897.899999999994</v>
      </c>
      <c r="N11" s="16">
        <f t="shared" ref="N11:N12" si="4">M11/L11*100</f>
        <v>58.474450008827418</v>
      </c>
    </row>
    <row r="12" spans="1:14">
      <c r="A12" s="42" t="s">
        <v>31</v>
      </c>
      <c r="B12" s="56"/>
      <c r="C12" s="18">
        <f>C11</f>
        <v>611694</v>
      </c>
      <c r="D12" s="18">
        <f>D11</f>
        <v>350738.99999999994</v>
      </c>
      <c r="E12" s="18">
        <f t="shared" si="2"/>
        <v>57.338963599446771</v>
      </c>
      <c r="F12" s="18">
        <f t="shared" ref="F12:G12" si="5">F11</f>
        <v>6148.6</v>
      </c>
      <c r="G12" s="18">
        <f t="shared" si="5"/>
        <v>1722.8</v>
      </c>
      <c r="H12" s="18"/>
      <c r="I12" s="18">
        <f t="shared" ref="I12:J12" si="6">I11</f>
        <v>489429.9</v>
      </c>
      <c r="J12" s="18">
        <f t="shared" si="6"/>
        <v>281118.3</v>
      </c>
      <c r="K12" s="18">
        <f t="shared" si="3"/>
        <v>57.437908881333158</v>
      </c>
      <c r="L12" s="18">
        <f>SUM(L11)</f>
        <v>116115.5</v>
      </c>
      <c r="M12" s="18">
        <f>SUM(M11)</f>
        <v>67897.899999999994</v>
      </c>
      <c r="N12" s="18">
        <f t="shared" si="4"/>
        <v>58.474450008827418</v>
      </c>
    </row>
    <row r="13" spans="1:14" ht="15.75" customHeight="1">
      <c r="A13" s="62" t="s">
        <v>32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</row>
    <row r="14" spans="1:14" ht="27.75" customHeight="1">
      <c r="A14" s="40" t="s">
        <v>29</v>
      </c>
      <c r="B14" s="41"/>
      <c r="C14" s="16">
        <f>I14+L14+F14</f>
        <v>48682.3</v>
      </c>
      <c r="D14" s="16">
        <f>J14+M14+G14</f>
        <v>28713.7</v>
      </c>
      <c r="E14" s="16">
        <f t="shared" ref="E14:E15" si="7">D14/C14*100</f>
        <v>58.98180652927244</v>
      </c>
      <c r="F14" s="16"/>
      <c r="G14" s="16"/>
      <c r="H14" s="16"/>
      <c r="I14" s="16">
        <v>1156</v>
      </c>
      <c r="J14" s="16">
        <v>130</v>
      </c>
      <c r="K14" s="16">
        <f t="shared" ref="K14:K15" si="8">J14/I14*100</f>
        <v>11.245674740484429</v>
      </c>
      <c r="L14" s="16">
        <v>47526.3</v>
      </c>
      <c r="M14" s="16">
        <v>28583.7</v>
      </c>
      <c r="N14" s="16">
        <f>M14/L14*100</f>
        <v>60.142910346481834</v>
      </c>
    </row>
    <row r="15" spans="1:14">
      <c r="A15" s="55" t="s">
        <v>31</v>
      </c>
      <c r="B15" s="56"/>
      <c r="C15" s="18">
        <f>C14</f>
        <v>48682.3</v>
      </c>
      <c r="D15" s="18">
        <f>D14</f>
        <v>28713.7</v>
      </c>
      <c r="E15" s="18">
        <f t="shared" si="7"/>
        <v>58.98180652927244</v>
      </c>
      <c r="F15" s="18">
        <f t="shared" ref="F15:G15" si="9">F14</f>
        <v>0</v>
      </c>
      <c r="G15" s="18">
        <f t="shared" si="9"/>
        <v>0</v>
      </c>
      <c r="H15" s="18"/>
      <c r="I15" s="18">
        <f t="shared" ref="I15:J15" si="10">I14</f>
        <v>1156</v>
      </c>
      <c r="J15" s="18">
        <f t="shared" si="10"/>
        <v>130</v>
      </c>
      <c r="K15" s="18">
        <f t="shared" si="8"/>
        <v>11.245674740484429</v>
      </c>
      <c r="L15" s="18">
        <f>SUM(L14)</f>
        <v>47526.3</v>
      </c>
      <c r="M15" s="18">
        <f>SUM(M14)</f>
        <v>28583.7</v>
      </c>
      <c r="N15" s="18">
        <f>M15/L15*100</f>
        <v>60.142910346481834</v>
      </c>
    </row>
    <row r="16" spans="1:14" ht="15.75" customHeight="1">
      <c r="A16" s="62" t="s">
        <v>33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</row>
    <row r="17" spans="1:16" ht="30.75" customHeight="1">
      <c r="A17" s="40" t="s">
        <v>29</v>
      </c>
      <c r="B17" s="53"/>
      <c r="C17" s="16">
        <f>I17+L17+F17</f>
        <v>7523.6</v>
      </c>
      <c r="D17" s="16">
        <f>J17+M17+G17</f>
        <v>3797.8</v>
      </c>
      <c r="E17" s="16">
        <f t="shared" ref="E17:E18" si="11">D17/C17*100</f>
        <v>50.478494337817004</v>
      </c>
      <c r="F17" s="16"/>
      <c r="G17" s="16"/>
      <c r="H17" s="16"/>
      <c r="I17" s="16">
        <v>0</v>
      </c>
      <c r="J17" s="16">
        <v>0</v>
      </c>
      <c r="K17" s="16"/>
      <c r="L17" s="16">
        <v>7523.6</v>
      </c>
      <c r="M17" s="16">
        <v>3797.8</v>
      </c>
      <c r="N17" s="16">
        <f>M17/L17*100</f>
        <v>50.478494337817004</v>
      </c>
    </row>
    <row r="18" spans="1:16">
      <c r="A18" s="57" t="s">
        <v>31</v>
      </c>
      <c r="B18" s="57"/>
      <c r="C18" s="18">
        <f t="shared" ref="C18:D18" si="12">C17</f>
        <v>7523.6</v>
      </c>
      <c r="D18" s="18">
        <f t="shared" si="12"/>
        <v>3797.8</v>
      </c>
      <c r="E18" s="18">
        <f t="shared" si="11"/>
        <v>50.478494337817004</v>
      </c>
      <c r="F18" s="18">
        <f t="shared" ref="F18:G18" si="13">F17</f>
        <v>0</v>
      </c>
      <c r="G18" s="18">
        <f t="shared" si="13"/>
        <v>0</v>
      </c>
      <c r="H18" s="18"/>
      <c r="I18" s="18">
        <f t="shared" ref="I18:M18" si="14">I17</f>
        <v>0</v>
      </c>
      <c r="J18" s="18">
        <f t="shared" si="14"/>
        <v>0</v>
      </c>
      <c r="K18" s="18"/>
      <c r="L18" s="18">
        <f t="shared" si="14"/>
        <v>7523.6</v>
      </c>
      <c r="M18" s="18">
        <f t="shared" si="14"/>
        <v>3797.8</v>
      </c>
      <c r="N18" s="18">
        <f>M18/L18*100</f>
        <v>50.478494337817004</v>
      </c>
    </row>
    <row r="19" spans="1:16" ht="15.75" customHeight="1">
      <c r="A19" s="62" t="s">
        <v>34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</row>
    <row r="20" spans="1:16" ht="30" customHeight="1">
      <c r="A20" s="47" t="s">
        <v>29</v>
      </c>
      <c r="B20" s="54"/>
      <c r="C20" s="16">
        <f>I20+L20+F20</f>
        <v>32393.5</v>
      </c>
      <c r="D20" s="16">
        <f>J20+M20+G20</f>
        <v>17195.900000000001</v>
      </c>
      <c r="E20" s="16">
        <f t="shared" ref="E20:E21" si="15">D20/C20*100</f>
        <v>53.084415083272887</v>
      </c>
      <c r="F20" s="16"/>
      <c r="G20" s="16"/>
      <c r="H20" s="16"/>
      <c r="I20" s="16">
        <v>6533.5</v>
      </c>
      <c r="J20" s="16">
        <v>3258.5</v>
      </c>
      <c r="K20" s="16">
        <f t="shared" ref="K20:K21" si="16">J20/I20*100</f>
        <v>49.873727711027783</v>
      </c>
      <c r="L20" s="16">
        <v>25860</v>
      </c>
      <c r="M20" s="16">
        <v>13937.4</v>
      </c>
      <c r="N20" s="16">
        <f>M20/L20*100</f>
        <v>53.895591647331784</v>
      </c>
    </row>
    <row r="21" spans="1:16">
      <c r="A21" s="49" t="s">
        <v>31</v>
      </c>
      <c r="B21" s="58"/>
      <c r="C21" s="18">
        <f t="shared" ref="C21:D21" si="17">C20</f>
        <v>32393.5</v>
      </c>
      <c r="D21" s="18">
        <f t="shared" si="17"/>
        <v>17195.900000000001</v>
      </c>
      <c r="E21" s="18">
        <f t="shared" si="15"/>
        <v>53.084415083272887</v>
      </c>
      <c r="F21" s="18">
        <f t="shared" ref="F21:G21" si="18">F20</f>
        <v>0</v>
      </c>
      <c r="G21" s="18">
        <f t="shared" si="18"/>
        <v>0</v>
      </c>
      <c r="H21" s="18"/>
      <c r="I21" s="18">
        <f t="shared" ref="I21:M21" si="19">I20</f>
        <v>6533.5</v>
      </c>
      <c r="J21" s="18">
        <f t="shared" si="19"/>
        <v>3258.5</v>
      </c>
      <c r="K21" s="8">
        <f t="shared" si="16"/>
        <v>49.873727711027783</v>
      </c>
      <c r="L21" s="18">
        <f t="shared" si="19"/>
        <v>25860</v>
      </c>
      <c r="M21" s="18">
        <f t="shared" si="19"/>
        <v>13937.4</v>
      </c>
      <c r="N21" s="18">
        <f>M21/L21*100</f>
        <v>53.895591647331784</v>
      </c>
    </row>
    <row r="22" spans="1:16" ht="15.75" hidden="1" customHeight="1">
      <c r="A22" s="62" t="s">
        <v>114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</row>
    <row r="23" spans="1:16" ht="30.75" hidden="1" customHeight="1">
      <c r="A23" s="47" t="s">
        <v>29</v>
      </c>
      <c r="B23" s="54"/>
      <c r="C23" s="16">
        <f>I23+L23+F23</f>
        <v>0</v>
      </c>
      <c r="D23" s="16">
        <f>J23+M23+G23</f>
        <v>0</v>
      </c>
      <c r="E23" s="16" t="e">
        <f t="shared" ref="E23:E24" si="20">D23/C23*100</f>
        <v>#DIV/0!</v>
      </c>
      <c r="F23" s="16"/>
      <c r="G23" s="16"/>
      <c r="H23" s="16"/>
      <c r="I23" s="16">
        <v>0</v>
      </c>
      <c r="J23" s="16"/>
      <c r="K23" s="16"/>
      <c r="L23" s="16">
        <v>0</v>
      </c>
      <c r="M23" s="16">
        <v>0</v>
      </c>
      <c r="N23" s="16" t="e">
        <f t="shared" ref="N23:N24" si="21">M23/L23*100</f>
        <v>#DIV/0!</v>
      </c>
    </row>
    <row r="24" spans="1:16" hidden="1">
      <c r="A24" s="49" t="s">
        <v>31</v>
      </c>
      <c r="B24" s="58"/>
      <c r="C24" s="18">
        <f>C23</f>
        <v>0</v>
      </c>
      <c r="D24" s="18">
        <f>D23</f>
        <v>0</v>
      </c>
      <c r="E24" s="18" t="e">
        <f t="shared" si="20"/>
        <v>#DIV/0!</v>
      </c>
      <c r="F24" s="18">
        <f t="shared" ref="F24:G24" si="22">F23</f>
        <v>0</v>
      </c>
      <c r="G24" s="18">
        <f t="shared" si="22"/>
        <v>0</v>
      </c>
      <c r="H24" s="18"/>
      <c r="I24" s="18">
        <f t="shared" ref="I24:M24" si="23">I23</f>
        <v>0</v>
      </c>
      <c r="J24" s="18">
        <f t="shared" si="23"/>
        <v>0</v>
      </c>
      <c r="K24" s="18"/>
      <c r="L24" s="18">
        <f t="shared" si="23"/>
        <v>0</v>
      </c>
      <c r="M24" s="18">
        <f t="shared" si="23"/>
        <v>0</v>
      </c>
      <c r="N24" s="18" t="e">
        <f t="shared" si="21"/>
        <v>#DIV/0!</v>
      </c>
    </row>
    <row r="25" spans="1:16" ht="15.75" customHeight="1">
      <c r="A25" s="62" t="s">
        <v>35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</row>
    <row r="26" spans="1:16" ht="30.75" customHeight="1">
      <c r="A26" s="47" t="s">
        <v>29</v>
      </c>
      <c r="B26" s="54"/>
      <c r="C26" s="16">
        <f>I26+L26+F26</f>
        <v>3754</v>
      </c>
      <c r="D26" s="16">
        <f>J26+M26+G26</f>
        <v>2015.3</v>
      </c>
      <c r="E26" s="16">
        <f t="shared" ref="E26:E28" si="24">D26/C26*100</f>
        <v>53.684070324986678</v>
      </c>
      <c r="F26" s="16"/>
      <c r="G26" s="16"/>
      <c r="H26" s="16"/>
      <c r="I26" s="16">
        <v>0</v>
      </c>
      <c r="J26" s="16">
        <v>0</v>
      </c>
      <c r="K26" s="16"/>
      <c r="L26" s="16">
        <v>3754</v>
      </c>
      <c r="M26" s="16">
        <v>2015.3</v>
      </c>
      <c r="N26" s="16">
        <f t="shared" ref="N26:N28" si="25">M26/L26*100</f>
        <v>53.684070324986678</v>
      </c>
    </row>
    <row r="27" spans="1:16">
      <c r="A27" s="97" t="s">
        <v>31</v>
      </c>
      <c r="B27" s="98"/>
      <c r="C27" s="19">
        <f>C26</f>
        <v>3754</v>
      </c>
      <c r="D27" s="19">
        <f>D26</f>
        <v>2015.3</v>
      </c>
      <c r="E27" s="19">
        <f t="shared" si="24"/>
        <v>53.684070324986678</v>
      </c>
      <c r="F27" s="19">
        <f t="shared" ref="F27:G27" si="26">F26</f>
        <v>0</v>
      </c>
      <c r="G27" s="19">
        <f t="shared" si="26"/>
        <v>0</v>
      </c>
      <c r="H27" s="19"/>
      <c r="I27" s="19">
        <f t="shared" ref="I27:J27" si="27">I26</f>
        <v>0</v>
      </c>
      <c r="J27" s="19">
        <f t="shared" si="27"/>
        <v>0</v>
      </c>
      <c r="K27" s="16"/>
      <c r="L27" s="19">
        <f>L26</f>
        <v>3754</v>
      </c>
      <c r="M27" s="19">
        <f>M26</f>
        <v>2015.3</v>
      </c>
      <c r="N27" s="20">
        <f t="shared" si="25"/>
        <v>53.684070324986678</v>
      </c>
    </row>
    <row r="28" spans="1:16" s="3" customFormat="1">
      <c r="A28" s="99" t="s">
        <v>53</v>
      </c>
      <c r="B28" s="100"/>
      <c r="C28" s="8">
        <f>C9+C12+C15+C18+C21+C24+C27</f>
        <v>1231973.1000000001</v>
      </c>
      <c r="D28" s="8">
        <f t="shared" ref="D28" si="28">D9+D12+D15+D18+D21+D24+D27</f>
        <v>699415.1</v>
      </c>
      <c r="E28" s="8">
        <f t="shared" si="24"/>
        <v>56.771945751088225</v>
      </c>
      <c r="F28" s="8">
        <f t="shared" ref="F28:G28" si="29">F9+F12+F15+F18+F21+F24+F27</f>
        <v>6148.6</v>
      </c>
      <c r="G28" s="8">
        <f t="shared" si="29"/>
        <v>1722.8</v>
      </c>
      <c r="H28" s="8"/>
      <c r="I28" s="8">
        <f>I9+I12+I15+I18+I21+I24+I27</f>
        <v>853161.2</v>
      </c>
      <c r="J28" s="8">
        <f t="shared" ref="J28:M28" si="30">J9+J12+J15+J18+J21+J24+J27</f>
        <v>482590.9</v>
      </c>
      <c r="K28" s="8">
        <f t="shared" ref="K28" si="31">J28/I28*100</f>
        <v>56.565031321161818</v>
      </c>
      <c r="L28" s="8">
        <f t="shared" si="30"/>
        <v>372663.3</v>
      </c>
      <c r="M28" s="8">
        <f t="shared" si="30"/>
        <v>215101.4</v>
      </c>
      <c r="N28" s="8">
        <f t="shared" si="25"/>
        <v>57.72003843684098</v>
      </c>
      <c r="P28" s="4"/>
    </row>
    <row r="29" spans="1:16" ht="22.5" customHeight="1">
      <c r="A29" s="21" t="s">
        <v>18</v>
      </c>
      <c r="B29" s="101" t="s">
        <v>3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3"/>
    </row>
    <row r="30" spans="1:16" ht="15.75" customHeight="1">
      <c r="A30" s="37" t="s">
        <v>36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60"/>
    </row>
    <row r="31" spans="1:16" hidden="1">
      <c r="A31" s="71" t="s">
        <v>39</v>
      </c>
      <c r="B31" s="41"/>
      <c r="C31" s="16">
        <f>I31+L31+F31</f>
        <v>0</v>
      </c>
      <c r="D31" s="16">
        <f>J31+M31+G31</f>
        <v>0</v>
      </c>
      <c r="E31" s="16"/>
      <c r="F31" s="22">
        <v>0</v>
      </c>
      <c r="G31" s="22">
        <v>0</v>
      </c>
      <c r="H31" s="22"/>
      <c r="I31" s="22">
        <v>0</v>
      </c>
      <c r="J31" s="22">
        <v>0</v>
      </c>
      <c r="K31" s="16"/>
      <c r="L31" s="16">
        <v>0</v>
      </c>
      <c r="M31" s="16">
        <v>0</v>
      </c>
      <c r="N31" s="16"/>
    </row>
    <row r="32" spans="1:16" ht="32.25" customHeight="1">
      <c r="A32" s="52" t="s">
        <v>37</v>
      </c>
      <c r="B32" s="54"/>
      <c r="C32" s="16">
        <f>I32+L32+F32</f>
        <v>69711.600000000006</v>
      </c>
      <c r="D32" s="16">
        <f>J32+M32+G32</f>
        <v>55022.7</v>
      </c>
      <c r="E32" s="16">
        <f t="shared" ref="E32:E33" si="32">D32/C32*100</f>
        <v>78.929044807463882</v>
      </c>
      <c r="F32" s="22">
        <v>9828.1</v>
      </c>
      <c r="G32" s="22">
        <v>8786.2999999999993</v>
      </c>
      <c r="H32" s="22"/>
      <c r="I32" s="22">
        <v>59883.5</v>
      </c>
      <c r="J32" s="22">
        <v>46236.4</v>
      </c>
      <c r="K32" s="16">
        <f t="shared" ref="K32:K33" si="33">J32/I32*100</f>
        <v>77.210583883707542</v>
      </c>
      <c r="L32" s="16">
        <v>0</v>
      </c>
      <c r="M32" s="16">
        <v>0</v>
      </c>
      <c r="N32" s="23"/>
    </row>
    <row r="33" spans="1:14">
      <c r="A33" s="44" t="s">
        <v>40</v>
      </c>
      <c r="B33" s="54"/>
      <c r="C33" s="24">
        <f>C32+C31</f>
        <v>69711.600000000006</v>
      </c>
      <c r="D33" s="24">
        <f>D32+D31</f>
        <v>55022.7</v>
      </c>
      <c r="E33" s="18">
        <f t="shared" si="32"/>
        <v>78.929044807463882</v>
      </c>
      <c r="F33" s="24">
        <f>F32+F31</f>
        <v>9828.1</v>
      </c>
      <c r="G33" s="24">
        <f>G32+G31</f>
        <v>8786.2999999999993</v>
      </c>
      <c r="H33" s="22"/>
      <c r="I33" s="24">
        <f>I32+I31</f>
        <v>59883.5</v>
      </c>
      <c r="J33" s="24">
        <f>J32+J31</f>
        <v>46236.4</v>
      </c>
      <c r="K33" s="8">
        <f t="shared" si="33"/>
        <v>77.210583883707542</v>
      </c>
      <c r="L33" s="24">
        <f>L32+L31</f>
        <v>0</v>
      </c>
      <c r="M33" s="24">
        <f>M32+M31</f>
        <v>0</v>
      </c>
      <c r="N33" s="20"/>
    </row>
    <row r="34" spans="1:14" ht="30" customHeight="1">
      <c r="A34" s="37" t="s">
        <v>38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0"/>
    </row>
    <row r="35" spans="1:14">
      <c r="A35" s="71" t="s">
        <v>39</v>
      </c>
      <c r="B35" s="41"/>
      <c r="C35" s="16">
        <f>I35+L35+F35</f>
        <v>760</v>
      </c>
      <c r="D35" s="16">
        <f>J35+M35+G35</f>
        <v>442</v>
      </c>
      <c r="E35" s="16">
        <f t="shared" ref="E35:E36" si="34">D35/C35*100</f>
        <v>58.15789473684211</v>
      </c>
      <c r="F35" s="22"/>
      <c r="G35" s="22"/>
      <c r="H35" s="16"/>
      <c r="I35" s="22"/>
      <c r="J35" s="22"/>
      <c r="K35" s="16"/>
      <c r="L35" s="16">
        <v>760</v>
      </c>
      <c r="M35" s="16">
        <v>442</v>
      </c>
      <c r="N35" s="16">
        <f t="shared" ref="N35:N101" si="35">M35/L35*100</f>
        <v>58.15789473684211</v>
      </c>
    </row>
    <row r="36" spans="1:14">
      <c r="A36" s="44" t="s">
        <v>40</v>
      </c>
      <c r="B36" s="54"/>
      <c r="C36" s="24">
        <f>C35</f>
        <v>760</v>
      </c>
      <c r="D36" s="24">
        <f>D35</f>
        <v>442</v>
      </c>
      <c r="E36" s="18">
        <f t="shared" si="34"/>
        <v>58.15789473684211</v>
      </c>
      <c r="F36" s="24">
        <f t="shared" ref="F36:G36" si="36">F35</f>
        <v>0</v>
      </c>
      <c r="G36" s="24">
        <f t="shared" si="36"/>
        <v>0</v>
      </c>
      <c r="H36" s="18"/>
      <c r="I36" s="24">
        <f t="shared" ref="I36:J36" si="37">I35</f>
        <v>0</v>
      </c>
      <c r="J36" s="24">
        <f t="shared" si="37"/>
        <v>0</v>
      </c>
      <c r="K36" s="18"/>
      <c r="L36" s="18">
        <f>L35</f>
        <v>760</v>
      </c>
      <c r="M36" s="18">
        <f>M35</f>
        <v>442</v>
      </c>
      <c r="N36" s="18">
        <f t="shared" si="35"/>
        <v>58.15789473684211</v>
      </c>
    </row>
    <row r="37" spans="1:14" ht="15.75" customHeight="1">
      <c r="A37" s="37" t="s">
        <v>41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0"/>
    </row>
    <row r="38" spans="1:14">
      <c r="A38" s="71" t="s">
        <v>39</v>
      </c>
      <c r="B38" s="41"/>
      <c r="C38" s="16">
        <f>I38+L38+F38</f>
        <v>7615.8</v>
      </c>
      <c r="D38" s="16">
        <f>J38+M38+G38</f>
        <v>3798</v>
      </c>
      <c r="E38" s="16">
        <f t="shared" ref="E38:E40" si="38">D38/C38*100</f>
        <v>49.870007090522336</v>
      </c>
      <c r="F38" s="22"/>
      <c r="G38" s="22"/>
      <c r="H38" s="16"/>
      <c r="I38" s="22">
        <v>7615.8</v>
      </c>
      <c r="J38" s="22">
        <v>3798</v>
      </c>
      <c r="K38" s="16">
        <f t="shared" ref="K38:K40" si="39">J38/I38*100</f>
        <v>49.870007090522336</v>
      </c>
      <c r="L38" s="16">
        <v>0</v>
      </c>
      <c r="M38" s="16">
        <v>0</v>
      </c>
      <c r="N38" s="16"/>
    </row>
    <row r="39" spans="1:14" ht="30.75" customHeight="1">
      <c r="A39" s="71" t="s">
        <v>29</v>
      </c>
      <c r="B39" s="41"/>
      <c r="C39" s="16">
        <f>I39+L39+F39</f>
        <v>116316.7</v>
      </c>
      <c r="D39" s="16">
        <f>J39+M39+G39</f>
        <v>61606.2</v>
      </c>
      <c r="E39" s="16">
        <f t="shared" si="38"/>
        <v>52.964191728272894</v>
      </c>
      <c r="F39" s="22"/>
      <c r="G39" s="22"/>
      <c r="H39" s="16"/>
      <c r="I39" s="22">
        <v>116316.7</v>
      </c>
      <c r="J39" s="22">
        <v>61606.2</v>
      </c>
      <c r="K39" s="16">
        <f t="shared" si="39"/>
        <v>52.964191728272894</v>
      </c>
      <c r="L39" s="16">
        <v>0</v>
      </c>
      <c r="M39" s="16">
        <v>0</v>
      </c>
      <c r="N39" s="16"/>
    </row>
    <row r="40" spans="1:14">
      <c r="A40" s="44" t="s">
        <v>40</v>
      </c>
      <c r="B40" s="54"/>
      <c r="C40" s="24">
        <f>C38+C39</f>
        <v>123932.5</v>
      </c>
      <c r="D40" s="24">
        <f>D38+D39</f>
        <v>65404.2</v>
      </c>
      <c r="E40" s="18">
        <f t="shared" si="38"/>
        <v>52.77405039033345</v>
      </c>
      <c r="F40" s="24">
        <f t="shared" ref="F40:G40" si="40">F38+F39</f>
        <v>0</v>
      </c>
      <c r="G40" s="24">
        <f t="shared" si="40"/>
        <v>0</v>
      </c>
      <c r="H40" s="18"/>
      <c r="I40" s="24">
        <f t="shared" ref="I40:J40" si="41">I38+I39</f>
        <v>123932.5</v>
      </c>
      <c r="J40" s="24">
        <f t="shared" si="41"/>
        <v>65404.2</v>
      </c>
      <c r="K40" s="18">
        <f t="shared" si="39"/>
        <v>52.77405039033345</v>
      </c>
      <c r="L40" s="18">
        <f>SUM(L38:L39)</f>
        <v>0</v>
      </c>
      <c r="M40" s="18">
        <f>SUM(M38:M39)</f>
        <v>0</v>
      </c>
      <c r="N40" s="17"/>
    </row>
    <row r="41" spans="1:14" ht="31.5" customHeight="1">
      <c r="A41" s="37" t="s">
        <v>42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</row>
    <row r="42" spans="1:14">
      <c r="A42" s="71" t="s">
        <v>39</v>
      </c>
      <c r="B42" s="41"/>
      <c r="C42" s="16">
        <f>I42+L42+F42</f>
        <v>2500</v>
      </c>
      <c r="D42" s="16">
        <f>J42+M42+G42</f>
        <v>1386.8</v>
      </c>
      <c r="E42" s="16">
        <f t="shared" ref="E42:E43" si="42">D42/C42*100</f>
        <v>55.472000000000001</v>
      </c>
      <c r="F42" s="22"/>
      <c r="G42" s="22"/>
      <c r="H42" s="16"/>
      <c r="I42" s="22"/>
      <c r="J42" s="22"/>
      <c r="K42" s="16"/>
      <c r="L42" s="16">
        <v>2500</v>
      </c>
      <c r="M42" s="16">
        <v>1386.8</v>
      </c>
      <c r="N42" s="16">
        <f t="shared" si="35"/>
        <v>55.472000000000001</v>
      </c>
    </row>
    <row r="43" spans="1:14">
      <c r="A43" s="42" t="s">
        <v>40</v>
      </c>
      <c r="B43" s="41"/>
      <c r="C43" s="24">
        <f>C42</f>
        <v>2500</v>
      </c>
      <c r="D43" s="24">
        <f>D42</f>
        <v>1386.8</v>
      </c>
      <c r="E43" s="18">
        <f t="shared" si="42"/>
        <v>55.472000000000001</v>
      </c>
      <c r="F43" s="24">
        <f t="shared" ref="F43:G43" si="43">F42</f>
        <v>0</v>
      </c>
      <c r="G43" s="24">
        <f t="shared" si="43"/>
        <v>0</v>
      </c>
      <c r="H43" s="18"/>
      <c r="I43" s="24">
        <f t="shared" ref="I43:J43" si="44">I42</f>
        <v>0</v>
      </c>
      <c r="J43" s="24">
        <f t="shared" si="44"/>
        <v>0</v>
      </c>
      <c r="K43" s="18"/>
      <c r="L43" s="18">
        <f>L42</f>
        <v>2500</v>
      </c>
      <c r="M43" s="18">
        <f>M42</f>
        <v>1386.8</v>
      </c>
      <c r="N43" s="18">
        <f t="shared" si="35"/>
        <v>55.472000000000001</v>
      </c>
    </row>
    <row r="44" spans="1:14" ht="15.75" customHeight="1">
      <c r="A44" s="37" t="s">
        <v>43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0"/>
    </row>
    <row r="45" spans="1:14" hidden="1">
      <c r="A45" s="71" t="s">
        <v>39</v>
      </c>
      <c r="B45" s="41"/>
      <c r="C45" s="16">
        <f>I45+L45+F45</f>
        <v>0</v>
      </c>
      <c r="D45" s="16">
        <f>J45+M45+G45</f>
        <v>0</v>
      </c>
      <c r="E45" s="16" t="e">
        <f t="shared" ref="E45:E53" si="45">D45/C45*100</f>
        <v>#DIV/0!</v>
      </c>
      <c r="F45" s="22"/>
      <c r="G45" s="22"/>
      <c r="H45" s="16"/>
      <c r="I45" s="22"/>
      <c r="J45" s="22"/>
      <c r="K45" s="16"/>
      <c r="L45" s="16">
        <v>0</v>
      </c>
      <c r="M45" s="16">
        <v>0</v>
      </c>
      <c r="N45" s="16" t="e">
        <f t="shared" si="35"/>
        <v>#DIV/0!</v>
      </c>
    </row>
    <row r="46" spans="1:14" ht="32.25" customHeight="1">
      <c r="A46" s="71" t="s">
        <v>44</v>
      </c>
      <c r="B46" s="41"/>
      <c r="C46" s="16">
        <f t="shared" ref="C46:C48" si="46">I46+L46+F46</f>
        <v>640</v>
      </c>
      <c r="D46" s="16">
        <f t="shared" ref="D46:D48" si="47">J46+M46+G46</f>
        <v>0</v>
      </c>
      <c r="E46" s="16"/>
      <c r="F46" s="22"/>
      <c r="G46" s="22"/>
      <c r="H46" s="16"/>
      <c r="I46" s="22"/>
      <c r="J46" s="22"/>
      <c r="K46" s="16"/>
      <c r="L46" s="16">
        <v>640</v>
      </c>
      <c r="M46" s="16">
        <v>0</v>
      </c>
      <c r="N46" s="16"/>
    </row>
    <row r="47" spans="1:14" ht="30.75" hidden="1" customHeight="1">
      <c r="A47" s="71" t="s">
        <v>45</v>
      </c>
      <c r="B47" s="41"/>
      <c r="C47" s="16">
        <f t="shared" si="46"/>
        <v>0</v>
      </c>
      <c r="D47" s="16">
        <f t="shared" si="47"/>
        <v>0</v>
      </c>
      <c r="E47" s="16"/>
      <c r="F47" s="22"/>
      <c r="G47" s="22"/>
      <c r="H47" s="16"/>
      <c r="I47" s="22"/>
      <c r="J47" s="22"/>
      <c r="K47" s="16"/>
      <c r="L47" s="16">
        <v>0</v>
      </c>
      <c r="M47" s="16">
        <v>0</v>
      </c>
      <c r="N47" s="16"/>
    </row>
    <row r="48" spans="1:14" ht="33.75" hidden="1" customHeight="1">
      <c r="A48" s="71" t="s">
        <v>46</v>
      </c>
      <c r="B48" s="41"/>
      <c r="C48" s="16">
        <f t="shared" si="46"/>
        <v>0</v>
      </c>
      <c r="D48" s="16">
        <f t="shared" si="47"/>
        <v>0</v>
      </c>
      <c r="E48" s="16">
        <v>0</v>
      </c>
      <c r="F48" s="22"/>
      <c r="G48" s="22"/>
      <c r="H48" s="16"/>
      <c r="I48" s="22"/>
      <c r="J48" s="22"/>
      <c r="K48" s="16"/>
      <c r="L48" s="16">
        <v>0</v>
      </c>
      <c r="M48" s="16">
        <v>0</v>
      </c>
      <c r="N48" s="16"/>
    </row>
    <row r="49" spans="1:14">
      <c r="A49" s="42" t="s">
        <v>40</v>
      </c>
      <c r="B49" s="56"/>
      <c r="C49" s="24">
        <f>C45+C46+C47+C48</f>
        <v>640</v>
      </c>
      <c r="D49" s="24">
        <f>D45+D46+D47+D48</f>
        <v>0</v>
      </c>
      <c r="E49" s="18">
        <f t="shared" si="45"/>
        <v>0</v>
      </c>
      <c r="F49" s="24">
        <f t="shared" ref="F49:G49" si="48">F45+F46+F47+F48</f>
        <v>0</v>
      </c>
      <c r="G49" s="24">
        <f t="shared" si="48"/>
        <v>0</v>
      </c>
      <c r="H49" s="18"/>
      <c r="I49" s="24">
        <f t="shared" ref="I49:M49" si="49">I45+I46+I47+I48</f>
        <v>0</v>
      </c>
      <c r="J49" s="24">
        <f t="shared" si="49"/>
        <v>0</v>
      </c>
      <c r="K49" s="18"/>
      <c r="L49" s="24">
        <f t="shared" si="49"/>
        <v>640</v>
      </c>
      <c r="M49" s="24">
        <f t="shared" si="49"/>
        <v>0</v>
      </c>
      <c r="N49" s="18">
        <f t="shared" si="35"/>
        <v>0</v>
      </c>
    </row>
    <row r="50" spans="1:14">
      <c r="A50" s="37" t="s">
        <v>119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4"/>
    </row>
    <row r="51" spans="1:14">
      <c r="A51" s="71" t="s">
        <v>37</v>
      </c>
      <c r="B51" s="89"/>
      <c r="C51" s="16">
        <f t="shared" ref="C51:D51" si="50">I51+L51+F51</f>
        <v>3861.9</v>
      </c>
      <c r="D51" s="16">
        <f t="shared" si="50"/>
        <v>3850</v>
      </c>
      <c r="E51" s="16">
        <f t="shared" si="45"/>
        <v>99.691861518941451</v>
      </c>
      <c r="F51" s="25"/>
      <c r="G51" s="25"/>
      <c r="H51" s="17"/>
      <c r="I51" s="25"/>
      <c r="J51" s="25"/>
      <c r="K51" s="17"/>
      <c r="L51" s="22">
        <v>3861.9</v>
      </c>
      <c r="M51" s="22">
        <v>3850</v>
      </c>
      <c r="N51" s="8">
        <f t="shared" si="35"/>
        <v>99.691861518941451</v>
      </c>
    </row>
    <row r="52" spans="1:14">
      <c r="A52" s="42" t="s">
        <v>40</v>
      </c>
      <c r="B52" s="89"/>
      <c r="C52" s="24">
        <f>C51</f>
        <v>3861.9</v>
      </c>
      <c r="D52" s="24">
        <f>D51</f>
        <v>3850</v>
      </c>
      <c r="E52" s="16">
        <f t="shared" si="45"/>
        <v>99.691861518941451</v>
      </c>
      <c r="F52" s="24">
        <f t="shared" ref="F52:G52" si="51">F51</f>
        <v>0</v>
      </c>
      <c r="G52" s="24">
        <f t="shared" si="51"/>
        <v>0</v>
      </c>
      <c r="H52" s="18"/>
      <c r="I52" s="24">
        <f t="shared" ref="I52:J52" si="52">I51</f>
        <v>0</v>
      </c>
      <c r="J52" s="24">
        <f t="shared" si="52"/>
        <v>0</v>
      </c>
      <c r="K52" s="18"/>
      <c r="L52" s="24">
        <f t="shared" ref="L52:M52" si="53">L51</f>
        <v>3861.9</v>
      </c>
      <c r="M52" s="24">
        <f t="shared" si="53"/>
        <v>3850</v>
      </c>
      <c r="N52" s="18">
        <f t="shared" si="35"/>
        <v>99.691861518941451</v>
      </c>
    </row>
    <row r="53" spans="1:14">
      <c r="A53" s="42" t="s">
        <v>53</v>
      </c>
      <c r="B53" s="41"/>
      <c r="C53" s="9">
        <f>C33+C36+C40+C43+C49+C52</f>
        <v>201406</v>
      </c>
      <c r="D53" s="9">
        <f>D33+D36+D40+D43+D49+D52</f>
        <v>126105.7</v>
      </c>
      <c r="E53" s="8">
        <f t="shared" si="45"/>
        <v>62.612682839637344</v>
      </c>
      <c r="F53" s="9">
        <f t="shared" ref="F53:G53" si="54">F33+F36+F40+F43+F49+F52</f>
        <v>9828.1</v>
      </c>
      <c r="G53" s="9">
        <f t="shared" si="54"/>
        <v>8786.2999999999993</v>
      </c>
      <c r="H53" s="8"/>
      <c r="I53" s="9">
        <f t="shared" ref="I53:J53" si="55">I33+I36+I40+I43+I49+I52</f>
        <v>183816</v>
      </c>
      <c r="J53" s="9">
        <f t="shared" si="55"/>
        <v>111640.6</v>
      </c>
      <c r="K53" s="8">
        <f t="shared" ref="K53" si="56">J53/I53*100</f>
        <v>60.734974104539333</v>
      </c>
      <c r="L53" s="9">
        <f t="shared" ref="L53:M53" si="57">L33+L36+L40+L43+L49+L52</f>
        <v>7761.9</v>
      </c>
      <c r="M53" s="9">
        <f t="shared" si="57"/>
        <v>5678.8</v>
      </c>
      <c r="N53" s="8">
        <f t="shared" si="35"/>
        <v>73.162498872698706</v>
      </c>
    </row>
    <row r="54" spans="1:14" ht="33" customHeight="1">
      <c r="A54" s="26" t="s">
        <v>19</v>
      </c>
      <c r="B54" s="65" t="s">
        <v>4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7"/>
    </row>
    <row r="55" spans="1:14" ht="15.75" customHeight="1">
      <c r="A55" s="37" t="s">
        <v>47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1:14">
      <c r="A56" s="71" t="s">
        <v>39</v>
      </c>
      <c r="B56" s="41"/>
      <c r="C56" s="16">
        <f t="shared" ref="C56:C57" si="58">I56+L56+F56</f>
        <v>266362.60000000003</v>
      </c>
      <c r="D56" s="16">
        <f t="shared" ref="D56:D57" si="59">J56+M56+G56</f>
        <v>110460.3</v>
      </c>
      <c r="E56" s="16">
        <f t="shared" ref="E56:E58" si="60">D56/C56*100</f>
        <v>41.469898551823711</v>
      </c>
      <c r="F56" s="22"/>
      <c r="G56" s="22"/>
      <c r="H56" s="16"/>
      <c r="I56" s="22">
        <v>248933.7</v>
      </c>
      <c r="J56" s="22">
        <v>104635.3</v>
      </c>
      <c r="K56" s="16"/>
      <c r="L56" s="16">
        <v>17428.900000000001</v>
      </c>
      <c r="M56" s="16">
        <v>5825</v>
      </c>
      <c r="N56" s="16">
        <f t="shared" si="35"/>
        <v>33.421501070061794</v>
      </c>
    </row>
    <row r="57" spans="1:14" hidden="1">
      <c r="A57" s="71" t="s">
        <v>44</v>
      </c>
      <c r="B57" s="41"/>
      <c r="C57" s="16">
        <f t="shared" si="58"/>
        <v>0</v>
      </c>
      <c r="D57" s="16">
        <f t="shared" si="59"/>
        <v>0</v>
      </c>
      <c r="E57" s="16" t="e">
        <f t="shared" si="60"/>
        <v>#DIV/0!</v>
      </c>
      <c r="F57" s="22"/>
      <c r="G57" s="22"/>
      <c r="H57" s="16"/>
      <c r="I57" s="22">
        <v>0</v>
      </c>
      <c r="J57" s="22">
        <v>0</v>
      </c>
      <c r="K57" s="16" t="e">
        <f t="shared" ref="K57:K58" si="61">J57/I57*100</f>
        <v>#DIV/0!</v>
      </c>
      <c r="L57" s="16"/>
      <c r="M57" s="16"/>
      <c r="N57" s="16" t="e">
        <f t="shared" si="35"/>
        <v>#DIV/0!</v>
      </c>
    </row>
    <row r="58" spans="1:14">
      <c r="A58" s="44" t="s">
        <v>40</v>
      </c>
      <c r="B58" s="54"/>
      <c r="C58" s="24">
        <f>C56+C57</f>
        <v>266362.60000000003</v>
      </c>
      <c r="D58" s="24">
        <f>D56+D57</f>
        <v>110460.3</v>
      </c>
      <c r="E58" s="18">
        <f t="shared" si="60"/>
        <v>41.469898551823711</v>
      </c>
      <c r="F58" s="24">
        <f>F56+F57</f>
        <v>0</v>
      </c>
      <c r="G58" s="24">
        <f>G56+G57</f>
        <v>0</v>
      </c>
      <c r="H58" s="18"/>
      <c r="I58" s="24">
        <f>SUM(I56:I57)</f>
        <v>248933.7</v>
      </c>
      <c r="J58" s="24">
        <f>SUM(J56:J57)</f>
        <v>104635.3</v>
      </c>
      <c r="K58" s="18">
        <f t="shared" si="61"/>
        <v>42.033400861353847</v>
      </c>
      <c r="L58" s="24">
        <f>SUM(L56:L57)</f>
        <v>17428.900000000001</v>
      </c>
      <c r="M58" s="24">
        <f>SUM(M56:M57)</f>
        <v>5825</v>
      </c>
      <c r="N58" s="18">
        <f t="shared" si="35"/>
        <v>33.421501070061794</v>
      </c>
    </row>
    <row r="59" spans="1:14" ht="15.75" customHeight="1">
      <c r="A59" s="37" t="s">
        <v>48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60"/>
    </row>
    <row r="60" spans="1:14">
      <c r="A60" s="71" t="s">
        <v>39</v>
      </c>
      <c r="B60" s="41"/>
      <c r="C60" s="16">
        <f t="shared" ref="C60:D60" si="62">I60+L60+F60</f>
        <v>2825.9</v>
      </c>
      <c r="D60" s="16">
        <f t="shared" si="62"/>
        <v>593.70000000000005</v>
      </c>
      <c r="E60" s="16">
        <f t="shared" ref="E60:E65" si="63">D60/C60*100</f>
        <v>21.00923599561202</v>
      </c>
      <c r="F60" s="22"/>
      <c r="G60" s="22"/>
      <c r="H60" s="16"/>
      <c r="I60" s="22"/>
      <c r="J60" s="22"/>
      <c r="K60" s="16"/>
      <c r="L60" s="16">
        <v>2825.9</v>
      </c>
      <c r="M60" s="16">
        <v>593.70000000000005</v>
      </c>
      <c r="N60" s="16">
        <f t="shared" si="35"/>
        <v>21.00923599561202</v>
      </c>
    </row>
    <row r="61" spans="1:14" ht="28.5" customHeight="1">
      <c r="A61" s="71" t="s">
        <v>44</v>
      </c>
      <c r="B61" s="41"/>
      <c r="C61" s="16">
        <f t="shared" ref="C61" si="64">I61+L61+F61</f>
        <v>300</v>
      </c>
      <c r="D61" s="16">
        <f t="shared" ref="D61" si="65">J61+M61+G61</f>
        <v>177.6</v>
      </c>
      <c r="E61" s="16">
        <f t="shared" si="63"/>
        <v>59.199999999999996</v>
      </c>
      <c r="F61" s="24">
        <f>SUM(F59:F60)</f>
        <v>0</v>
      </c>
      <c r="G61" s="24">
        <f>SUM(G59:G60)</f>
        <v>0</v>
      </c>
      <c r="H61" s="16"/>
      <c r="I61" s="22"/>
      <c r="J61" s="22"/>
      <c r="K61" s="16"/>
      <c r="L61" s="16">
        <v>300</v>
      </c>
      <c r="M61" s="16">
        <v>177.6</v>
      </c>
      <c r="N61" s="16">
        <f t="shared" si="35"/>
        <v>59.199999999999996</v>
      </c>
    </row>
    <row r="62" spans="1:14">
      <c r="A62" s="44" t="s">
        <v>40</v>
      </c>
      <c r="B62" s="54"/>
      <c r="C62" s="24">
        <f>C60+C61</f>
        <v>3125.9</v>
      </c>
      <c r="D62" s="24">
        <f>D60+D61</f>
        <v>771.30000000000007</v>
      </c>
      <c r="E62" s="18">
        <f t="shared" si="63"/>
        <v>24.674493745801211</v>
      </c>
      <c r="F62" s="24">
        <f t="shared" ref="F62:G62" si="66">F60+F61</f>
        <v>0</v>
      </c>
      <c r="G62" s="24">
        <f t="shared" si="66"/>
        <v>0</v>
      </c>
      <c r="H62" s="18"/>
      <c r="I62" s="24">
        <f t="shared" ref="I62:J62" si="67">I60+I61</f>
        <v>0</v>
      </c>
      <c r="J62" s="24">
        <f t="shared" si="67"/>
        <v>0</v>
      </c>
      <c r="K62" s="18">
        <v>0</v>
      </c>
      <c r="L62" s="18">
        <f>SUM(L60:L61)</f>
        <v>3125.9</v>
      </c>
      <c r="M62" s="18">
        <f>SUM(M60:M61)</f>
        <v>771.30000000000007</v>
      </c>
      <c r="N62" s="18">
        <f t="shared" si="35"/>
        <v>24.674493745801211</v>
      </c>
    </row>
    <row r="63" spans="1:14" ht="15.75" customHeight="1">
      <c r="A63" s="37" t="s">
        <v>80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60"/>
    </row>
    <row r="64" spans="1:14">
      <c r="A64" s="71" t="s">
        <v>39</v>
      </c>
      <c r="B64" s="41"/>
      <c r="C64" s="16">
        <f t="shared" ref="C64" si="68">I64+L64+F64</f>
        <v>987.7</v>
      </c>
      <c r="D64" s="16">
        <f t="shared" ref="D64" si="69">J64+M64+G64</f>
        <v>740.69999999999993</v>
      </c>
      <c r="E64" s="16">
        <f t="shared" si="63"/>
        <v>74.992406601194688</v>
      </c>
      <c r="F64" s="22">
        <v>259.5</v>
      </c>
      <c r="G64" s="22">
        <v>194.6</v>
      </c>
      <c r="H64" s="16"/>
      <c r="I64" s="22">
        <v>244.3</v>
      </c>
      <c r="J64" s="22">
        <v>183.2</v>
      </c>
      <c r="K64" s="16">
        <v>0</v>
      </c>
      <c r="L64" s="16">
        <v>483.9</v>
      </c>
      <c r="M64" s="16">
        <v>362.9</v>
      </c>
      <c r="N64" s="16">
        <f t="shared" si="35"/>
        <v>74.994833643314735</v>
      </c>
    </row>
    <row r="65" spans="1:14">
      <c r="A65" s="44" t="s">
        <v>40</v>
      </c>
      <c r="B65" s="54"/>
      <c r="C65" s="24">
        <f>C64</f>
        <v>987.7</v>
      </c>
      <c r="D65" s="24">
        <f>D64</f>
        <v>740.69999999999993</v>
      </c>
      <c r="E65" s="16">
        <f t="shared" si="63"/>
        <v>74.992406601194688</v>
      </c>
      <c r="F65" s="24">
        <f t="shared" ref="F65:G65" si="70">F64</f>
        <v>259.5</v>
      </c>
      <c r="G65" s="24">
        <f t="shared" si="70"/>
        <v>194.6</v>
      </c>
      <c r="H65" s="16"/>
      <c r="I65" s="24">
        <f t="shared" ref="I65:J65" si="71">I64</f>
        <v>244.3</v>
      </c>
      <c r="J65" s="24">
        <f t="shared" si="71"/>
        <v>183.2</v>
      </c>
      <c r="K65" s="16">
        <v>0</v>
      </c>
      <c r="L65" s="18">
        <f>L64</f>
        <v>483.9</v>
      </c>
      <c r="M65" s="18">
        <f>M64</f>
        <v>362.9</v>
      </c>
      <c r="N65" s="18">
        <f t="shared" si="35"/>
        <v>74.994833643314735</v>
      </c>
    </row>
    <row r="66" spans="1:14" ht="15.75" customHeight="1">
      <c r="A66" s="37" t="s">
        <v>49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60"/>
    </row>
    <row r="67" spans="1:14">
      <c r="A67" s="71" t="s">
        <v>39</v>
      </c>
      <c r="B67" s="41"/>
      <c r="C67" s="16">
        <f t="shared" ref="C67" si="72">I67+L67+F67</f>
        <v>230.5</v>
      </c>
      <c r="D67" s="16">
        <f t="shared" ref="D67" si="73">J67+M67+G67</f>
        <v>0</v>
      </c>
      <c r="E67" s="16">
        <f t="shared" ref="E67:E68" si="74">D67/C67*100</f>
        <v>0</v>
      </c>
      <c r="F67" s="22"/>
      <c r="G67" s="22"/>
      <c r="H67" s="16"/>
      <c r="I67" s="22"/>
      <c r="J67" s="22"/>
      <c r="K67" s="16"/>
      <c r="L67" s="16">
        <v>230.5</v>
      </c>
      <c r="M67" s="16">
        <v>0</v>
      </c>
      <c r="N67" s="16">
        <f t="shared" si="35"/>
        <v>0</v>
      </c>
    </row>
    <row r="68" spans="1:14">
      <c r="A68" s="42" t="s">
        <v>31</v>
      </c>
      <c r="B68" s="41"/>
      <c r="C68" s="24">
        <f>C67</f>
        <v>230.5</v>
      </c>
      <c r="D68" s="24">
        <f>D67</f>
        <v>0</v>
      </c>
      <c r="E68" s="18">
        <f t="shared" si="74"/>
        <v>0</v>
      </c>
      <c r="F68" s="24">
        <f t="shared" ref="F68:G68" si="75">F67</f>
        <v>0</v>
      </c>
      <c r="G68" s="24">
        <f t="shared" si="75"/>
        <v>0</v>
      </c>
      <c r="H68" s="18"/>
      <c r="I68" s="24">
        <f t="shared" ref="I68:J68" si="76">I67</f>
        <v>0</v>
      </c>
      <c r="J68" s="24">
        <f t="shared" si="76"/>
        <v>0</v>
      </c>
      <c r="K68" s="18"/>
      <c r="L68" s="18">
        <f>L67</f>
        <v>230.5</v>
      </c>
      <c r="M68" s="18">
        <f>M67</f>
        <v>0</v>
      </c>
      <c r="N68" s="18">
        <f t="shared" si="35"/>
        <v>0</v>
      </c>
    </row>
    <row r="69" spans="1:14" ht="33" customHeight="1">
      <c r="A69" s="37" t="s">
        <v>50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60"/>
    </row>
    <row r="70" spans="1:14" ht="33" customHeight="1">
      <c r="A70" s="71" t="s">
        <v>37</v>
      </c>
      <c r="B70" s="41"/>
      <c r="C70" s="16">
        <f t="shared" ref="C70" si="77">I70+L70+F70</f>
        <v>617.1</v>
      </c>
      <c r="D70" s="16">
        <f t="shared" ref="D70" si="78">J70+M70+G70</f>
        <v>358.9</v>
      </c>
      <c r="E70" s="16">
        <f t="shared" ref="E70:E71" si="79">D70/C70*100</f>
        <v>58.159131421163501</v>
      </c>
      <c r="F70" s="22"/>
      <c r="G70" s="22"/>
      <c r="H70" s="16"/>
      <c r="I70" s="22">
        <v>617.1</v>
      </c>
      <c r="J70" s="22">
        <v>358.9</v>
      </c>
      <c r="K70" s="16">
        <f t="shared" ref="K70:K71" si="80">J70/I70*100</f>
        <v>58.159131421163501</v>
      </c>
      <c r="L70" s="16">
        <v>0</v>
      </c>
      <c r="M70" s="16">
        <v>0</v>
      </c>
      <c r="N70" s="16"/>
    </row>
    <row r="71" spans="1:14">
      <c r="A71" s="42" t="s">
        <v>31</v>
      </c>
      <c r="B71" s="56"/>
      <c r="C71" s="24">
        <f>C70</f>
        <v>617.1</v>
      </c>
      <c r="D71" s="24">
        <f>D70</f>
        <v>358.9</v>
      </c>
      <c r="E71" s="18">
        <f t="shared" si="79"/>
        <v>58.159131421163501</v>
      </c>
      <c r="F71" s="24">
        <f t="shared" ref="F71:G71" si="81">F70</f>
        <v>0</v>
      </c>
      <c r="G71" s="24">
        <f t="shared" si="81"/>
        <v>0</v>
      </c>
      <c r="H71" s="18"/>
      <c r="I71" s="24">
        <f t="shared" ref="I71:J71" si="82">I70</f>
        <v>617.1</v>
      </c>
      <c r="J71" s="24">
        <f t="shared" si="82"/>
        <v>358.9</v>
      </c>
      <c r="K71" s="18">
        <f t="shared" si="80"/>
        <v>58.159131421163501</v>
      </c>
      <c r="L71" s="18">
        <f>L70</f>
        <v>0</v>
      </c>
      <c r="M71" s="18">
        <f>M70</f>
        <v>0</v>
      </c>
      <c r="N71" s="17"/>
    </row>
    <row r="72" spans="1:14" ht="33" customHeight="1">
      <c r="A72" s="37" t="s">
        <v>51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60"/>
    </row>
    <row r="73" spans="1:14">
      <c r="A73" s="52" t="s">
        <v>39</v>
      </c>
      <c r="B73" s="54"/>
      <c r="C73" s="16">
        <f t="shared" ref="C73" si="83">I73+L73+F73</f>
        <v>420</v>
      </c>
      <c r="D73" s="16">
        <f t="shared" ref="D73" si="84">J73+M73+G73</f>
        <v>0</v>
      </c>
      <c r="E73" s="16">
        <f t="shared" ref="E73:E81" si="85">D73/C73*100</f>
        <v>0</v>
      </c>
      <c r="F73" s="16"/>
      <c r="G73" s="16"/>
      <c r="H73" s="16"/>
      <c r="I73" s="16"/>
      <c r="J73" s="16"/>
      <c r="K73" s="16"/>
      <c r="L73" s="16">
        <v>420</v>
      </c>
      <c r="M73" s="16">
        <v>0</v>
      </c>
      <c r="N73" s="16">
        <f t="shared" si="35"/>
        <v>0</v>
      </c>
    </row>
    <row r="74" spans="1:14">
      <c r="A74" s="92" t="s">
        <v>31</v>
      </c>
      <c r="B74" s="92"/>
      <c r="C74" s="24">
        <f>C73</f>
        <v>420</v>
      </c>
      <c r="D74" s="24">
        <f>D73</f>
        <v>0</v>
      </c>
      <c r="E74" s="18">
        <f t="shared" si="85"/>
        <v>0</v>
      </c>
      <c r="F74" s="18"/>
      <c r="G74" s="18"/>
      <c r="H74" s="18"/>
      <c r="I74" s="18">
        <f t="shared" ref="I74:J74" si="86">I73</f>
        <v>0</v>
      </c>
      <c r="J74" s="18">
        <f t="shared" si="86"/>
        <v>0</v>
      </c>
      <c r="K74" s="18"/>
      <c r="L74" s="18">
        <f>L73</f>
        <v>420</v>
      </c>
      <c r="M74" s="18">
        <f>M73</f>
        <v>0</v>
      </c>
      <c r="N74" s="18">
        <f t="shared" si="35"/>
        <v>0</v>
      </c>
    </row>
    <row r="75" spans="1:14" ht="32.25" hidden="1" customHeight="1">
      <c r="A75" s="62" t="s">
        <v>110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4"/>
    </row>
    <row r="76" spans="1:14" hidden="1">
      <c r="A76" s="52" t="s">
        <v>39</v>
      </c>
      <c r="B76" s="54"/>
      <c r="C76" s="16">
        <f t="shared" ref="C76" si="87">I76+L76+F76</f>
        <v>0</v>
      </c>
      <c r="D76" s="16">
        <f t="shared" ref="D76" si="88">J76+M76+G76</f>
        <v>0</v>
      </c>
      <c r="E76" s="28"/>
      <c r="F76" s="29"/>
      <c r="G76" s="29"/>
      <c r="H76" s="28">
        <v>0</v>
      </c>
      <c r="I76" s="29"/>
      <c r="J76" s="29"/>
      <c r="K76" s="28"/>
      <c r="L76" s="28">
        <v>0</v>
      </c>
      <c r="M76" s="28">
        <v>0</v>
      </c>
      <c r="N76" s="28"/>
    </row>
    <row r="77" spans="1:14" hidden="1">
      <c r="A77" s="92" t="s">
        <v>31</v>
      </c>
      <c r="B77" s="92"/>
      <c r="C77" s="24">
        <f>C76</f>
        <v>0</v>
      </c>
      <c r="D77" s="24">
        <f>D76</f>
        <v>0</v>
      </c>
      <c r="E77" s="28"/>
      <c r="F77" s="29">
        <f t="shared" ref="F77:G77" si="89">F76</f>
        <v>0</v>
      </c>
      <c r="G77" s="29">
        <f t="shared" si="89"/>
        <v>0</v>
      </c>
      <c r="H77" s="28">
        <v>0</v>
      </c>
      <c r="I77" s="29">
        <f t="shared" ref="I77:J77" si="90">I76</f>
        <v>0</v>
      </c>
      <c r="J77" s="29">
        <f t="shared" si="90"/>
        <v>0</v>
      </c>
      <c r="K77" s="28"/>
      <c r="L77" s="29">
        <f>L76</f>
        <v>0</v>
      </c>
      <c r="M77" s="29">
        <f>M76</f>
        <v>0</v>
      </c>
      <c r="N77" s="29"/>
    </row>
    <row r="78" spans="1:14">
      <c r="A78" s="44" t="s">
        <v>120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6"/>
    </row>
    <row r="79" spans="1:14">
      <c r="A79" s="47" t="s">
        <v>39</v>
      </c>
      <c r="B79" s="48"/>
      <c r="C79" s="16">
        <f t="shared" ref="C79:D79" si="91">I79+L79+F79</f>
        <v>608</v>
      </c>
      <c r="D79" s="16">
        <f t="shared" si="91"/>
        <v>0</v>
      </c>
      <c r="E79" s="16">
        <f t="shared" ref="E79:E80" si="92">D79/C79*100</f>
        <v>0</v>
      </c>
      <c r="F79" s="36"/>
      <c r="G79" s="36"/>
      <c r="H79" s="28"/>
      <c r="I79" s="36"/>
      <c r="J79" s="36"/>
      <c r="K79" s="28"/>
      <c r="L79" s="36">
        <v>608</v>
      </c>
      <c r="M79" s="36">
        <v>0</v>
      </c>
      <c r="N79" s="16">
        <f t="shared" si="35"/>
        <v>0</v>
      </c>
    </row>
    <row r="80" spans="1:14">
      <c r="A80" s="49" t="s">
        <v>40</v>
      </c>
      <c r="B80" s="50"/>
      <c r="C80" s="24">
        <f>C79</f>
        <v>608</v>
      </c>
      <c r="D80" s="24">
        <f>D79</f>
        <v>0</v>
      </c>
      <c r="E80" s="16">
        <f t="shared" si="92"/>
        <v>0</v>
      </c>
      <c r="F80" s="24">
        <f t="shared" ref="F80:G80" si="93">F79</f>
        <v>0</v>
      </c>
      <c r="G80" s="24">
        <f t="shared" si="93"/>
        <v>0</v>
      </c>
      <c r="H80" s="28"/>
      <c r="I80" s="24">
        <f t="shared" ref="I80:J80" si="94">I79</f>
        <v>0</v>
      </c>
      <c r="J80" s="24">
        <f t="shared" si="94"/>
        <v>0</v>
      </c>
      <c r="K80" s="28"/>
      <c r="L80" s="24">
        <f t="shared" ref="L80:M80" si="95">L79</f>
        <v>608</v>
      </c>
      <c r="M80" s="24">
        <f t="shared" si="95"/>
        <v>0</v>
      </c>
      <c r="N80" s="16">
        <f t="shared" si="35"/>
        <v>0</v>
      </c>
    </row>
    <row r="81" spans="1:14">
      <c r="A81" s="49" t="s">
        <v>53</v>
      </c>
      <c r="B81" s="54"/>
      <c r="C81" s="10">
        <f>C58+C62+C65+C68+C71+C74+C77+C80</f>
        <v>272351.80000000005</v>
      </c>
      <c r="D81" s="10">
        <f>D58+D62+D65+D68+D71+D74+D77+D80</f>
        <v>112331.2</v>
      </c>
      <c r="E81" s="10">
        <f t="shared" si="85"/>
        <v>41.244889881396041</v>
      </c>
      <c r="F81" s="10">
        <f t="shared" ref="F81:G81" si="96">F58+F62+F65+F68+F71+F74+F77+F80</f>
        <v>259.5</v>
      </c>
      <c r="G81" s="10">
        <f t="shared" si="96"/>
        <v>194.6</v>
      </c>
      <c r="H81" s="10"/>
      <c r="I81" s="10">
        <f t="shared" ref="I81:J81" si="97">I58+I62+I65+I68+I71+I74+I77+I80</f>
        <v>249795.1</v>
      </c>
      <c r="J81" s="10">
        <f t="shared" si="97"/>
        <v>105177.4</v>
      </c>
      <c r="K81" s="10">
        <f t="shared" ref="K81" si="98">J81/I81*100</f>
        <v>42.105469642919338</v>
      </c>
      <c r="L81" s="10">
        <f t="shared" ref="L81:M81" si="99">L58+L62+L65+L68+L71+L74+L77+L80</f>
        <v>22297.200000000004</v>
      </c>
      <c r="M81" s="10">
        <f t="shared" si="99"/>
        <v>6959.2</v>
      </c>
      <c r="N81" s="10">
        <f t="shared" si="35"/>
        <v>31.211093769621289</v>
      </c>
    </row>
    <row r="82" spans="1:14" ht="22.5" customHeight="1">
      <c r="A82" s="30" t="s">
        <v>20</v>
      </c>
      <c r="B82" s="68" t="s">
        <v>5</v>
      </c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70"/>
    </row>
    <row r="83" spans="1:14" ht="22.5" customHeight="1">
      <c r="A83" s="62" t="s">
        <v>52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4"/>
    </row>
    <row r="84" spans="1:14" ht="22.5" customHeight="1">
      <c r="A84" s="47" t="s">
        <v>39</v>
      </c>
      <c r="B84" s="54"/>
      <c r="C84" s="16">
        <f t="shared" ref="C84" si="100">I84+L84+F84</f>
        <v>1413.5</v>
      </c>
      <c r="D84" s="16">
        <f>J84+M84+G84</f>
        <v>260.10000000000002</v>
      </c>
      <c r="E84" s="16">
        <f t="shared" ref="E84:E85" si="101">D84/C84*100</f>
        <v>18.401131941987973</v>
      </c>
      <c r="F84" s="16"/>
      <c r="G84" s="16"/>
      <c r="H84" s="16"/>
      <c r="I84" s="16"/>
      <c r="J84" s="16"/>
      <c r="K84" s="16"/>
      <c r="L84" s="16">
        <v>1413.5</v>
      </c>
      <c r="M84" s="16">
        <v>260.10000000000002</v>
      </c>
      <c r="N84" s="16">
        <f t="shared" si="35"/>
        <v>18.401131941987973</v>
      </c>
    </row>
    <row r="85" spans="1:14" ht="15.75" customHeight="1">
      <c r="A85" s="55" t="s">
        <v>40</v>
      </c>
      <c r="B85" s="56"/>
      <c r="C85" s="18">
        <f>C84</f>
        <v>1413.5</v>
      </c>
      <c r="D85" s="18">
        <f>D84</f>
        <v>260.10000000000002</v>
      </c>
      <c r="E85" s="18">
        <f t="shared" si="101"/>
        <v>18.401131941987973</v>
      </c>
      <c r="F85" s="18">
        <f t="shared" ref="F85:G85" si="102">F84</f>
        <v>0</v>
      </c>
      <c r="G85" s="18">
        <f t="shared" si="102"/>
        <v>0</v>
      </c>
      <c r="H85" s="18"/>
      <c r="I85" s="18">
        <f t="shared" ref="I85:M85" si="103">I84</f>
        <v>0</v>
      </c>
      <c r="J85" s="18">
        <f t="shared" si="103"/>
        <v>0</v>
      </c>
      <c r="K85" s="8"/>
      <c r="L85" s="18">
        <f t="shared" si="103"/>
        <v>1413.5</v>
      </c>
      <c r="M85" s="18">
        <f t="shared" si="103"/>
        <v>260.10000000000002</v>
      </c>
      <c r="N85" s="18">
        <f t="shared" si="35"/>
        <v>18.401131941987973</v>
      </c>
    </row>
    <row r="86" spans="1:14" ht="15.75" customHeight="1">
      <c r="A86" s="62" t="s">
        <v>115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4"/>
    </row>
    <row r="87" spans="1:14">
      <c r="A87" s="47" t="s">
        <v>39</v>
      </c>
      <c r="B87" s="54"/>
      <c r="C87" s="16">
        <f t="shared" ref="C87" si="104">I87+L87+F87</f>
        <v>20</v>
      </c>
      <c r="D87" s="16">
        <f t="shared" ref="D87" si="105">J87+M87+G87</f>
        <v>0</v>
      </c>
      <c r="E87" s="16">
        <f t="shared" ref="E87:E91" si="106">D87/C87*100</f>
        <v>0</v>
      </c>
      <c r="F87" s="16"/>
      <c r="G87" s="16"/>
      <c r="H87" s="16"/>
      <c r="I87" s="16"/>
      <c r="J87" s="16"/>
      <c r="K87" s="16"/>
      <c r="L87" s="16">
        <v>20</v>
      </c>
      <c r="M87" s="16">
        <v>0</v>
      </c>
      <c r="N87" s="16">
        <f t="shared" si="35"/>
        <v>0</v>
      </c>
    </row>
    <row r="88" spans="1:14" ht="34.5" customHeight="1">
      <c r="A88" s="47" t="s">
        <v>44</v>
      </c>
      <c r="B88" s="54"/>
      <c r="C88" s="16">
        <f t="shared" ref="C88:C90" si="107">I88+L88+F88</f>
        <v>80</v>
      </c>
      <c r="D88" s="16">
        <f t="shared" ref="D88:D90" si="108">J88+M88+G88</f>
        <v>60.8</v>
      </c>
      <c r="E88" s="16">
        <f t="shared" si="106"/>
        <v>76</v>
      </c>
      <c r="F88" s="16"/>
      <c r="G88" s="16"/>
      <c r="H88" s="16"/>
      <c r="I88" s="16"/>
      <c r="J88" s="16"/>
      <c r="K88" s="16"/>
      <c r="L88" s="16">
        <v>80</v>
      </c>
      <c r="M88" s="16">
        <v>60.8</v>
      </c>
      <c r="N88" s="16">
        <f t="shared" si="35"/>
        <v>76</v>
      </c>
    </row>
    <row r="89" spans="1:14" ht="30.75" hidden="1" customHeight="1">
      <c r="A89" s="71" t="s">
        <v>45</v>
      </c>
      <c r="B89" s="41"/>
      <c r="C89" s="16">
        <f t="shared" si="107"/>
        <v>0</v>
      </c>
      <c r="D89" s="16">
        <f t="shared" si="108"/>
        <v>0</v>
      </c>
      <c r="E89" s="16" t="e">
        <f t="shared" si="106"/>
        <v>#DIV/0!</v>
      </c>
      <c r="F89" s="16"/>
      <c r="G89" s="16"/>
      <c r="H89" s="16"/>
      <c r="I89" s="16"/>
      <c r="J89" s="16"/>
      <c r="K89" s="16"/>
      <c r="L89" s="16">
        <v>0</v>
      </c>
      <c r="M89" s="16">
        <v>0</v>
      </c>
      <c r="N89" s="16" t="e">
        <f t="shared" si="35"/>
        <v>#DIV/0!</v>
      </c>
    </row>
    <row r="90" spans="1:14" ht="35.25" hidden="1" customHeight="1">
      <c r="A90" s="71" t="s">
        <v>46</v>
      </c>
      <c r="B90" s="41"/>
      <c r="C90" s="16">
        <f t="shared" si="107"/>
        <v>0</v>
      </c>
      <c r="D90" s="16">
        <f t="shared" si="108"/>
        <v>0</v>
      </c>
      <c r="E90" s="16"/>
      <c r="F90" s="16"/>
      <c r="G90" s="16"/>
      <c r="H90" s="16"/>
      <c r="I90" s="16"/>
      <c r="J90" s="16"/>
      <c r="K90" s="16"/>
      <c r="L90" s="16">
        <v>0</v>
      </c>
      <c r="M90" s="16">
        <v>0</v>
      </c>
      <c r="N90" s="16" t="e">
        <f t="shared" si="35"/>
        <v>#DIV/0!</v>
      </c>
    </row>
    <row r="91" spans="1:14" ht="17.25" customHeight="1">
      <c r="A91" s="42" t="s">
        <v>40</v>
      </c>
      <c r="B91" s="56"/>
      <c r="C91" s="18">
        <f>C87+C88+C89+C90</f>
        <v>100</v>
      </c>
      <c r="D91" s="18">
        <f>D87+D88+D89+D90</f>
        <v>60.8</v>
      </c>
      <c r="E91" s="18">
        <f t="shared" si="106"/>
        <v>60.8</v>
      </c>
      <c r="F91" s="18">
        <f t="shared" ref="F91:G91" si="109">F87+F88+F89+F90</f>
        <v>0</v>
      </c>
      <c r="G91" s="18">
        <f t="shared" si="109"/>
        <v>0</v>
      </c>
      <c r="H91" s="18"/>
      <c r="I91" s="18">
        <f t="shared" ref="I91:J91" si="110">I87+I88+I89+I90</f>
        <v>0</v>
      </c>
      <c r="J91" s="18">
        <f t="shared" si="110"/>
        <v>0</v>
      </c>
      <c r="K91" s="18"/>
      <c r="L91" s="18">
        <f>SUM(L87:L90)</f>
        <v>100</v>
      </c>
      <c r="M91" s="18">
        <f>SUM(M87:M90)</f>
        <v>60.8</v>
      </c>
      <c r="N91" s="18">
        <f t="shared" si="35"/>
        <v>60.8</v>
      </c>
    </row>
    <row r="92" spans="1:14" ht="19.5" hidden="1" customHeight="1">
      <c r="A92" s="77" t="s">
        <v>112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9"/>
    </row>
    <row r="93" spans="1:14" ht="17.25" hidden="1" customHeight="1">
      <c r="A93" s="47" t="s">
        <v>39</v>
      </c>
      <c r="B93" s="54"/>
      <c r="C93" s="16">
        <f t="shared" ref="C93:C94" si="111">I93+L93+F93</f>
        <v>0</v>
      </c>
      <c r="D93" s="16">
        <f t="shared" ref="D93:D94" si="112">J93+M93+G93</f>
        <v>0</v>
      </c>
      <c r="E93" s="16"/>
      <c r="F93" s="18"/>
      <c r="G93" s="18"/>
      <c r="H93" s="16"/>
      <c r="I93" s="18"/>
      <c r="J93" s="18"/>
      <c r="K93" s="16"/>
      <c r="L93" s="16">
        <v>0</v>
      </c>
      <c r="M93" s="16">
        <v>0</v>
      </c>
      <c r="N93" s="16"/>
    </row>
    <row r="94" spans="1:14" ht="32.25" hidden="1" customHeight="1">
      <c r="A94" s="47" t="s">
        <v>44</v>
      </c>
      <c r="B94" s="54"/>
      <c r="C94" s="16">
        <f t="shared" si="111"/>
        <v>0</v>
      </c>
      <c r="D94" s="16">
        <f t="shared" si="112"/>
        <v>0</v>
      </c>
      <c r="E94" s="16" t="e">
        <f t="shared" ref="E94:E95" si="113">D94/C94*100</f>
        <v>#DIV/0!</v>
      </c>
      <c r="F94" s="18"/>
      <c r="G94" s="18"/>
      <c r="H94" s="16"/>
      <c r="I94" s="18"/>
      <c r="J94" s="18"/>
      <c r="K94" s="16"/>
      <c r="L94" s="16">
        <v>0</v>
      </c>
      <c r="M94" s="16">
        <v>0</v>
      </c>
      <c r="N94" s="16" t="e">
        <f t="shared" si="35"/>
        <v>#DIV/0!</v>
      </c>
    </row>
    <row r="95" spans="1:14" ht="17.25" hidden="1" customHeight="1">
      <c r="A95" s="42" t="s">
        <v>40</v>
      </c>
      <c r="B95" s="56"/>
      <c r="C95" s="18">
        <f>C93+C94</f>
        <v>0</v>
      </c>
      <c r="D95" s="18">
        <f>D93+D94</f>
        <v>0</v>
      </c>
      <c r="E95" s="16" t="e">
        <f t="shared" si="113"/>
        <v>#DIV/0!</v>
      </c>
      <c r="F95" s="18">
        <f t="shared" ref="F95:G95" si="114">F93+F94</f>
        <v>0</v>
      </c>
      <c r="G95" s="18">
        <f t="shared" si="114"/>
        <v>0</v>
      </c>
      <c r="H95" s="16"/>
      <c r="I95" s="18">
        <f t="shared" ref="I95:J95" si="115">I93+I94</f>
        <v>0</v>
      </c>
      <c r="J95" s="18">
        <f t="shared" si="115"/>
        <v>0</v>
      </c>
      <c r="K95" s="16"/>
      <c r="L95" s="18">
        <f t="shared" ref="L95:N95" si="116">L93+L94</f>
        <v>0</v>
      </c>
      <c r="M95" s="18">
        <f t="shared" si="116"/>
        <v>0</v>
      </c>
      <c r="N95" s="18" t="e">
        <f t="shared" si="116"/>
        <v>#DIV/0!</v>
      </c>
    </row>
    <row r="96" spans="1:14" ht="15.75" customHeight="1">
      <c r="A96" s="49" t="s">
        <v>53</v>
      </c>
      <c r="B96" s="54"/>
      <c r="C96" s="8">
        <f>C85+C91+C95</f>
        <v>1513.5</v>
      </c>
      <c r="D96" s="8">
        <f>D85+D91+D95</f>
        <v>320.90000000000003</v>
      </c>
      <c r="E96" s="8">
        <f t="shared" ref="E96" si="117">D96/C96*100</f>
        <v>21.202510736703008</v>
      </c>
      <c r="F96" s="8">
        <f t="shared" ref="F96:G96" si="118">F85+F91+F95</f>
        <v>0</v>
      </c>
      <c r="G96" s="8">
        <f t="shared" si="118"/>
        <v>0</v>
      </c>
      <c r="H96" s="8"/>
      <c r="I96" s="8">
        <f t="shared" ref="I96:M96" si="119">I85+I91+I95</f>
        <v>0</v>
      </c>
      <c r="J96" s="8">
        <f t="shared" si="119"/>
        <v>0</v>
      </c>
      <c r="K96" s="8"/>
      <c r="L96" s="8">
        <f t="shared" si="119"/>
        <v>1513.5</v>
      </c>
      <c r="M96" s="8">
        <f t="shared" si="119"/>
        <v>320.90000000000003</v>
      </c>
      <c r="N96" s="8">
        <f t="shared" si="35"/>
        <v>21.202510736703008</v>
      </c>
    </row>
    <row r="97" spans="1:14" ht="16.5" customHeight="1">
      <c r="A97" s="31" t="s">
        <v>21</v>
      </c>
      <c r="B97" s="65" t="s">
        <v>6</v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7"/>
    </row>
    <row r="98" spans="1:14" ht="32.25" customHeight="1">
      <c r="A98" s="37" t="s">
        <v>109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60"/>
    </row>
    <row r="99" spans="1:14" s="2" customFormat="1">
      <c r="A99" s="40" t="s">
        <v>39</v>
      </c>
      <c r="B99" s="41"/>
      <c r="C99" s="16">
        <f t="shared" ref="C99" si="120">I99+L99+F99</f>
        <v>9304.2999999999993</v>
      </c>
      <c r="D99" s="16">
        <f t="shared" ref="D99" si="121">J99+M99+G99</f>
        <v>4851</v>
      </c>
      <c r="E99" s="16">
        <f t="shared" ref="E99:E101" si="122">D99/C99*100</f>
        <v>52.137183882720898</v>
      </c>
      <c r="F99" s="16"/>
      <c r="G99" s="16"/>
      <c r="H99" s="16"/>
      <c r="I99" s="16"/>
      <c r="J99" s="16"/>
      <c r="K99" s="16"/>
      <c r="L99" s="32">
        <v>9304.2999999999993</v>
      </c>
      <c r="M99" s="32">
        <v>4851</v>
      </c>
      <c r="N99" s="16">
        <f t="shared" si="35"/>
        <v>52.137183882720898</v>
      </c>
    </row>
    <row r="100" spans="1:14" ht="30.75" hidden="1" customHeight="1">
      <c r="A100" s="40" t="s">
        <v>54</v>
      </c>
      <c r="B100" s="41"/>
      <c r="C100" s="16">
        <v>0</v>
      </c>
      <c r="D100" s="16">
        <v>0</v>
      </c>
      <c r="E100" s="16" t="e">
        <f t="shared" si="122"/>
        <v>#DIV/0!</v>
      </c>
      <c r="F100" s="16"/>
      <c r="G100" s="16"/>
      <c r="H100" s="16"/>
      <c r="I100" s="16"/>
      <c r="J100" s="16"/>
      <c r="K100" s="16"/>
      <c r="L100" s="27">
        <f t="shared" ref="L100" si="123">C100-F100-I100</f>
        <v>0</v>
      </c>
      <c r="M100" s="27">
        <f t="shared" ref="M100" si="124">D100-G100-J100</f>
        <v>0</v>
      </c>
      <c r="N100" s="17" t="e">
        <f t="shared" si="35"/>
        <v>#DIV/0!</v>
      </c>
    </row>
    <row r="101" spans="1:14">
      <c r="A101" s="49" t="s">
        <v>40</v>
      </c>
      <c r="B101" s="58"/>
      <c r="C101" s="18">
        <f>C99+C100</f>
        <v>9304.2999999999993</v>
      </c>
      <c r="D101" s="18">
        <f>D99+D100</f>
        <v>4851</v>
      </c>
      <c r="E101" s="18">
        <f t="shared" si="122"/>
        <v>52.137183882720898</v>
      </c>
      <c r="F101" s="18">
        <f t="shared" ref="F101:G101" si="125">F99+F100</f>
        <v>0</v>
      </c>
      <c r="G101" s="18">
        <f t="shared" si="125"/>
        <v>0</v>
      </c>
      <c r="H101" s="18"/>
      <c r="I101" s="18">
        <f t="shared" ref="I101:J101" si="126">I99+I100</f>
        <v>0</v>
      </c>
      <c r="J101" s="18">
        <f t="shared" si="126"/>
        <v>0</v>
      </c>
      <c r="K101" s="18"/>
      <c r="L101" s="33">
        <f>SUM(L99:L100)</f>
        <v>9304.2999999999993</v>
      </c>
      <c r="M101" s="33">
        <f>SUM(M99:M100)</f>
        <v>4851</v>
      </c>
      <c r="N101" s="18">
        <f t="shared" si="35"/>
        <v>52.137183882720898</v>
      </c>
    </row>
    <row r="102" spans="1:14" ht="25.5" customHeight="1">
      <c r="A102" s="62" t="s">
        <v>55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4"/>
    </row>
    <row r="103" spans="1:14">
      <c r="A103" s="40" t="s">
        <v>39</v>
      </c>
      <c r="B103" s="41"/>
      <c r="C103" s="16">
        <f t="shared" ref="C103" si="127">I103+L103+F103</f>
        <v>8825.5</v>
      </c>
      <c r="D103" s="16">
        <f t="shared" ref="D103" si="128">J103+M103+G103</f>
        <v>5494.9</v>
      </c>
      <c r="E103" s="16">
        <f t="shared" ref="E103:E104" si="129">D103/C103*100</f>
        <v>62.261628236360544</v>
      </c>
      <c r="F103" s="16"/>
      <c r="G103" s="16"/>
      <c r="H103" s="16"/>
      <c r="I103" s="16"/>
      <c r="J103" s="16"/>
      <c r="K103" s="16"/>
      <c r="L103" s="16">
        <v>8825.5</v>
      </c>
      <c r="M103" s="16">
        <v>5494.9</v>
      </c>
      <c r="N103" s="16">
        <f t="shared" ref="N103:N159" si="130">M103/L103*100</f>
        <v>62.261628236360544</v>
      </c>
    </row>
    <row r="104" spans="1:14">
      <c r="A104" s="55" t="s">
        <v>40</v>
      </c>
      <c r="B104" s="56"/>
      <c r="C104" s="18">
        <f>C103</f>
        <v>8825.5</v>
      </c>
      <c r="D104" s="18">
        <f>D103</f>
        <v>5494.9</v>
      </c>
      <c r="E104" s="18">
        <f t="shared" si="129"/>
        <v>62.261628236360544</v>
      </c>
      <c r="F104" s="18">
        <f t="shared" ref="F104:G104" si="131">F103</f>
        <v>0</v>
      </c>
      <c r="G104" s="18">
        <f t="shared" si="131"/>
        <v>0</v>
      </c>
      <c r="H104" s="18"/>
      <c r="I104" s="18">
        <f t="shared" ref="I104:J104" si="132">I103</f>
        <v>0</v>
      </c>
      <c r="J104" s="18">
        <f t="shared" si="132"/>
        <v>0</v>
      </c>
      <c r="K104" s="18"/>
      <c r="L104" s="18">
        <f>L103</f>
        <v>8825.5</v>
      </c>
      <c r="M104" s="18">
        <f>M103</f>
        <v>5494.9</v>
      </c>
      <c r="N104" s="18">
        <f t="shared" si="130"/>
        <v>62.261628236360544</v>
      </c>
    </row>
    <row r="105" spans="1:14" ht="34.5" customHeight="1">
      <c r="A105" s="62" t="s">
        <v>56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4"/>
    </row>
    <row r="106" spans="1:14" ht="18.75" customHeight="1">
      <c r="A106" s="40" t="s">
        <v>39</v>
      </c>
      <c r="B106" s="41"/>
      <c r="C106" s="16">
        <f t="shared" ref="C106" si="133">I106+L106+F106</f>
        <v>285</v>
      </c>
      <c r="D106" s="16">
        <f t="shared" ref="D106" si="134">J106+M106+G106</f>
        <v>82.3</v>
      </c>
      <c r="E106" s="16">
        <f t="shared" ref="E106:E109" si="135">D106/C106*100</f>
        <v>28.87719298245614</v>
      </c>
      <c r="F106" s="16"/>
      <c r="G106" s="16"/>
      <c r="H106" s="16"/>
      <c r="I106" s="16"/>
      <c r="J106" s="16"/>
      <c r="K106" s="16"/>
      <c r="L106" s="16">
        <v>285</v>
      </c>
      <c r="M106" s="16">
        <v>82.3</v>
      </c>
      <c r="N106" s="16">
        <f t="shared" si="130"/>
        <v>28.87719298245614</v>
      </c>
    </row>
    <row r="107" spans="1:14" ht="34.5" hidden="1" customHeight="1">
      <c r="A107" s="71" t="s">
        <v>99</v>
      </c>
      <c r="B107" s="41"/>
      <c r="C107" s="16">
        <f t="shared" ref="C107" si="136">I107+L107+F107</f>
        <v>0</v>
      </c>
      <c r="D107" s="16">
        <f t="shared" ref="D107" si="137">J107+M107+G107</f>
        <v>0</v>
      </c>
      <c r="E107" s="16" t="e">
        <f t="shared" si="135"/>
        <v>#DIV/0!</v>
      </c>
      <c r="F107" s="16"/>
      <c r="G107" s="16"/>
      <c r="H107" s="16"/>
      <c r="I107" s="16">
        <v>0</v>
      </c>
      <c r="J107" s="16">
        <v>0</v>
      </c>
      <c r="K107" s="16"/>
      <c r="L107" s="16">
        <v>0</v>
      </c>
      <c r="M107" s="16">
        <v>0</v>
      </c>
      <c r="N107" s="16" t="e">
        <f t="shared" si="130"/>
        <v>#DIV/0!</v>
      </c>
    </row>
    <row r="108" spans="1:14">
      <c r="A108" s="55" t="s">
        <v>40</v>
      </c>
      <c r="B108" s="56"/>
      <c r="C108" s="8">
        <f t="shared" ref="C108" si="138">I108+L108+F108</f>
        <v>285</v>
      </c>
      <c r="D108" s="8">
        <f t="shared" ref="D108" si="139">J108+M108+G108</f>
        <v>82.3</v>
      </c>
      <c r="E108" s="16">
        <f t="shared" si="135"/>
        <v>28.87719298245614</v>
      </c>
      <c r="F108" s="18">
        <f>SUM(F106:F107)</f>
        <v>0</v>
      </c>
      <c r="G108" s="18">
        <f>SUM(G106:G107)</f>
        <v>0</v>
      </c>
      <c r="H108" s="16"/>
      <c r="I108" s="18">
        <f>SUM(I106:I107)</f>
        <v>0</v>
      </c>
      <c r="J108" s="18">
        <f>SUM(J106:J107)</f>
        <v>0</v>
      </c>
      <c r="K108" s="16"/>
      <c r="L108" s="18">
        <f>SUM(L106:L107)</f>
        <v>285</v>
      </c>
      <c r="M108" s="18">
        <f>SUM(M106:M107)</f>
        <v>82.3</v>
      </c>
      <c r="N108" s="18">
        <f t="shared" si="130"/>
        <v>28.87719298245614</v>
      </c>
    </row>
    <row r="109" spans="1:14">
      <c r="A109" s="44" t="s">
        <v>53</v>
      </c>
      <c r="B109" s="58"/>
      <c r="C109" s="8">
        <f>C101+C104+C108</f>
        <v>18414.8</v>
      </c>
      <c r="D109" s="8">
        <f>D101+D104+D108</f>
        <v>10428.199999999999</v>
      </c>
      <c r="E109" s="8">
        <f t="shared" si="135"/>
        <v>56.629450224819166</v>
      </c>
      <c r="F109" s="8"/>
      <c r="G109" s="8">
        <f t="shared" ref="G109" si="140">G101+G104+G108</f>
        <v>0</v>
      </c>
      <c r="H109" s="8"/>
      <c r="I109" s="8">
        <f t="shared" ref="I109:J109" si="141">I101+I104+I108</f>
        <v>0</v>
      </c>
      <c r="J109" s="8">
        <f t="shared" si="141"/>
        <v>0</v>
      </c>
      <c r="K109" s="8"/>
      <c r="L109" s="8">
        <f>L101+L104+L108</f>
        <v>18414.8</v>
      </c>
      <c r="M109" s="8">
        <f>M101+M104+M108</f>
        <v>10428.199999999999</v>
      </c>
      <c r="N109" s="8">
        <f t="shared" si="130"/>
        <v>56.629450224819166</v>
      </c>
    </row>
    <row r="110" spans="1:14" ht="15.75" customHeight="1">
      <c r="A110" s="26" t="s">
        <v>22</v>
      </c>
      <c r="B110" s="65" t="s">
        <v>7</v>
      </c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7"/>
    </row>
    <row r="111" spans="1:14" ht="33.75" customHeight="1">
      <c r="A111" s="62" t="s">
        <v>57</v>
      </c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4"/>
    </row>
    <row r="112" spans="1:14" ht="28.5" customHeight="1">
      <c r="A112" s="40" t="s">
        <v>44</v>
      </c>
      <c r="B112" s="41"/>
      <c r="C112" s="16">
        <f t="shared" ref="C112" si="142">I112+L112+F112</f>
        <v>8393.7999999999993</v>
      </c>
      <c r="D112" s="16">
        <f t="shared" ref="D112" si="143">J112+M112+G112</f>
        <v>7695.9</v>
      </c>
      <c r="E112" s="16">
        <f t="shared" ref="E112:E117" si="144">D112/C112*100</f>
        <v>91.685529795801671</v>
      </c>
      <c r="F112" s="16"/>
      <c r="G112" s="16"/>
      <c r="H112" s="16"/>
      <c r="I112" s="16"/>
      <c r="J112" s="16"/>
      <c r="K112" s="16"/>
      <c r="L112" s="16">
        <v>8393.7999999999993</v>
      </c>
      <c r="M112" s="32">
        <v>7695.9</v>
      </c>
      <c r="N112" s="16">
        <f t="shared" si="130"/>
        <v>91.685529795801671</v>
      </c>
    </row>
    <row r="113" spans="1:14">
      <c r="A113" s="71" t="s">
        <v>45</v>
      </c>
      <c r="B113" s="41"/>
      <c r="C113" s="16">
        <f t="shared" ref="C113:C116" si="145">I113+L113+F113</f>
        <v>542</v>
      </c>
      <c r="D113" s="16">
        <f t="shared" ref="D113:D116" si="146">J113+M113+G113</f>
        <v>500</v>
      </c>
      <c r="E113" s="16">
        <f t="shared" si="144"/>
        <v>92.250922509225092</v>
      </c>
      <c r="F113" s="16"/>
      <c r="G113" s="16"/>
      <c r="H113" s="16"/>
      <c r="I113" s="16"/>
      <c r="J113" s="16"/>
      <c r="K113" s="16"/>
      <c r="L113" s="16">
        <v>542</v>
      </c>
      <c r="M113" s="32">
        <v>500</v>
      </c>
      <c r="N113" s="16">
        <f t="shared" si="130"/>
        <v>92.250922509225092</v>
      </c>
    </row>
    <row r="114" spans="1:14" ht="30.75" hidden="1" customHeight="1">
      <c r="A114" s="71" t="s">
        <v>46</v>
      </c>
      <c r="B114" s="41"/>
      <c r="C114" s="16">
        <f t="shared" si="145"/>
        <v>0</v>
      </c>
      <c r="D114" s="16">
        <f t="shared" si="146"/>
        <v>0</v>
      </c>
      <c r="E114" s="16" t="e">
        <f t="shared" si="144"/>
        <v>#DIV/0!</v>
      </c>
      <c r="F114" s="16"/>
      <c r="G114" s="16"/>
      <c r="H114" s="16"/>
      <c r="I114" s="16"/>
      <c r="J114" s="16"/>
      <c r="K114" s="16"/>
      <c r="L114" s="16"/>
      <c r="M114" s="32"/>
      <c r="N114" s="16" t="e">
        <f t="shared" si="130"/>
        <v>#DIV/0!</v>
      </c>
    </row>
    <row r="115" spans="1:14" ht="33.75" customHeight="1">
      <c r="A115" s="71" t="s">
        <v>58</v>
      </c>
      <c r="B115" s="41"/>
      <c r="C115" s="16">
        <f t="shared" si="145"/>
        <v>50</v>
      </c>
      <c r="D115" s="16">
        <f t="shared" si="146"/>
        <v>15</v>
      </c>
      <c r="E115" s="16">
        <f t="shared" si="144"/>
        <v>30</v>
      </c>
      <c r="F115" s="16"/>
      <c r="G115" s="16"/>
      <c r="H115" s="16"/>
      <c r="I115" s="16"/>
      <c r="J115" s="16"/>
      <c r="K115" s="16"/>
      <c r="L115" s="16">
        <v>50</v>
      </c>
      <c r="M115" s="32">
        <v>15</v>
      </c>
      <c r="N115" s="16">
        <f t="shared" si="130"/>
        <v>30</v>
      </c>
    </row>
    <row r="116" spans="1:14" ht="18.75" customHeight="1">
      <c r="A116" s="71" t="s">
        <v>39</v>
      </c>
      <c r="B116" s="41"/>
      <c r="C116" s="16">
        <f t="shared" si="145"/>
        <v>88</v>
      </c>
      <c r="D116" s="16">
        <f t="shared" si="146"/>
        <v>60.8</v>
      </c>
      <c r="E116" s="16">
        <f t="shared" si="144"/>
        <v>69.090909090909093</v>
      </c>
      <c r="F116" s="16"/>
      <c r="G116" s="16"/>
      <c r="H116" s="16"/>
      <c r="I116" s="16"/>
      <c r="J116" s="16"/>
      <c r="K116" s="16"/>
      <c r="L116" s="16">
        <v>88</v>
      </c>
      <c r="M116" s="32">
        <v>60.8</v>
      </c>
      <c r="N116" s="16">
        <f t="shared" si="130"/>
        <v>69.090909090909093</v>
      </c>
    </row>
    <row r="117" spans="1:14">
      <c r="A117" s="55" t="s">
        <v>40</v>
      </c>
      <c r="B117" s="56"/>
      <c r="C117" s="33">
        <f>C112+C113+C115+C116</f>
        <v>9073.7999999999993</v>
      </c>
      <c r="D117" s="33">
        <f>D112+D113+D115+D116</f>
        <v>8271.6999999999989</v>
      </c>
      <c r="E117" s="18">
        <f t="shared" si="144"/>
        <v>91.160263616125548</v>
      </c>
      <c r="F117" s="18">
        <f t="shared" ref="F117:G117" si="147">F112+F113+F114+F115+F116</f>
        <v>0</v>
      </c>
      <c r="G117" s="18">
        <f t="shared" si="147"/>
        <v>0</v>
      </c>
      <c r="H117" s="18"/>
      <c r="I117" s="18">
        <f t="shared" ref="I117:J117" si="148">I112+I113+I114+I115+I116</f>
        <v>0</v>
      </c>
      <c r="J117" s="18">
        <f t="shared" si="148"/>
        <v>0</v>
      </c>
      <c r="K117" s="8"/>
      <c r="L117" s="18">
        <f>L112+L113+L115+L116</f>
        <v>9073.7999999999993</v>
      </c>
      <c r="M117" s="33">
        <f>M112+M113+M115+M116</f>
        <v>8271.6999999999989</v>
      </c>
      <c r="N117" s="18">
        <f t="shared" si="130"/>
        <v>91.160263616125548</v>
      </c>
    </row>
    <row r="118" spans="1:14" ht="15.75" customHeight="1">
      <c r="A118" s="62" t="s">
        <v>59</v>
      </c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4"/>
    </row>
    <row r="119" spans="1:14">
      <c r="A119" s="40" t="s">
        <v>39</v>
      </c>
      <c r="B119" s="41"/>
      <c r="C119" s="16">
        <f t="shared" ref="C119" si="149">I119+L119+F119</f>
        <v>400</v>
      </c>
      <c r="D119" s="16">
        <f t="shared" ref="D119" si="150">J119+M119+G119</f>
        <v>300</v>
      </c>
      <c r="E119" s="16">
        <f t="shared" ref="E119:E120" si="151">D119/C119*100</f>
        <v>75</v>
      </c>
      <c r="F119" s="16"/>
      <c r="G119" s="16"/>
      <c r="H119" s="16"/>
      <c r="I119" s="16"/>
      <c r="J119" s="16"/>
      <c r="K119" s="16"/>
      <c r="L119" s="16">
        <v>400</v>
      </c>
      <c r="M119" s="16">
        <v>300</v>
      </c>
      <c r="N119" s="16">
        <f t="shared" si="130"/>
        <v>75</v>
      </c>
    </row>
    <row r="120" spans="1:14">
      <c r="A120" s="55" t="s">
        <v>40</v>
      </c>
      <c r="B120" s="56"/>
      <c r="C120" s="18">
        <f>C119</f>
        <v>400</v>
      </c>
      <c r="D120" s="18">
        <f>D119</f>
        <v>300</v>
      </c>
      <c r="E120" s="18">
        <f t="shared" si="151"/>
        <v>75</v>
      </c>
      <c r="F120" s="18">
        <f t="shared" ref="F120:G120" si="152">F119</f>
        <v>0</v>
      </c>
      <c r="G120" s="18">
        <f t="shared" si="152"/>
        <v>0</v>
      </c>
      <c r="H120" s="18"/>
      <c r="I120" s="18">
        <f t="shared" ref="I120:J120" si="153">I119</f>
        <v>0</v>
      </c>
      <c r="J120" s="18">
        <f t="shared" si="153"/>
        <v>0</v>
      </c>
      <c r="K120" s="18"/>
      <c r="L120" s="18">
        <f>L119</f>
        <v>400</v>
      </c>
      <c r="M120" s="18">
        <f>M119</f>
        <v>300</v>
      </c>
      <c r="N120" s="18">
        <f t="shared" si="130"/>
        <v>75</v>
      </c>
    </row>
    <row r="121" spans="1:14" ht="15.75" hidden="1" customHeight="1">
      <c r="A121" s="62" t="s">
        <v>60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4"/>
    </row>
    <row r="122" spans="1:14" hidden="1">
      <c r="A122" s="40" t="s">
        <v>39</v>
      </c>
      <c r="B122" s="41"/>
      <c r="C122" s="16">
        <f t="shared" ref="C122:C123" si="154">I122+L122+F122</f>
        <v>0</v>
      </c>
      <c r="D122" s="16">
        <f t="shared" ref="D122:D123" si="155">J122+M122+G122</f>
        <v>0</v>
      </c>
      <c r="E122" s="16" t="e">
        <f t="shared" ref="E122:E125" si="156">D122/C122*100</f>
        <v>#DIV/0!</v>
      </c>
      <c r="F122" s="16"/>
      <c r="G122" s="16"/>
      <c r="H122" s="16"/>
      <c r="I122" s="16"/>
      <c r="J122" s="16"/>
      <c r="K122" s="16"/>
      <c r="L122" s="16"/>
      <c r="M122" s="16"/>
      <c r="N122" s="16" t="e">
        <f t="shared" si="130"/>
        <v>#DIV/0!</v>
      </c>
    </row>
    <row r="123" spans="1:14" ht="30" hidden="1" customHeight="1">
      <c r="A123" s="40" t="s">
        <v>44</v>
      </c>
      <c r="B123" s="41"/>
      <c r="C123" s="16">
        <f t="shared" si="154"/>
        <v>0</v>
      </c>
      <c r="D123" s="16">
        <f t="shared" si="155"/>
        <v>0</v>
      </c>
      <c r="E123" s="16" t="e">
        <f t="shared" si="156"/>
        <v>#DIV/0!</v>
      </c>
      <c r="F123" s="16"/>
      <c r="G123" s="16"/>
      <c r="H123" s="16"/>
      <c r="I123" s="16"/>
      <c r="J123" s="16"/>
      <c r="K123" s="16"/>
      <c r="L123" s="16"/>
      <c r="M123" s="16"/>
      <c r="N123" s="16" t="e">
        <f t="shared" si="130"/>
        <v>#DIV/0!</v>
      </c>
    </row>
    <row r="124" spans="1:14" ht="30.75" hidden="1" customHeight="1">
      <c r="A124" s="71" t="s">
        <v>58</v>
      </c>
      <c r="B124" s="41"/>
      <c r="C124" s="16">
        <v>0</v>
      </c>
      <c r="D124" s="16">
        <v>0</v>
      </c>
      <c r="E124" s="16" t="e">
        <f t="shared" si="156"/>
        <v>#DIV/0!</v>
      </c>
      <c r="F124" s="16"/>
      <c r="G124" s="16"/>
      <c r="H124" s="16"/>
      <c r="I124" s="16"/>
      <c r="J124" s="16"/>
      <c r="K124" s="16"/>
      <c r="L124" s="17">
        <f t="shared" ref="L124:L135" si="157">C124-F124-I124</f>
        <v>0</v>
      </c>
      <c r="M124" s="17">
        <f t="shared" ref="M124:M135" si="158">D124-G124-J124</f>
        <v>0</v>
      </c>
      <c r="N124" s="17" t="e">
        <f t="shared" si="130"/>
        <v>#DIV/0!</v>
      </c>
    </row>
    <row r="125" spans="1:14" hidden="1">
      <c r="A125" s="55" t="s">
        <v>40</v>
      </c>
      <c r="B125" s="56"/>
      <c r="C125" s="18">
        <f>C122+C123+C124</f>
        <v>0</v>
      </c>
      <c r="D125" s="18">
        <f>D122+D123+D124</f>
        <v>0</v>
      </c>
      <c r="E125" s="18" t="e">
        <f t="shared" si="156"/>
        <v>#DIV/0!</v>
      </c>
      <c r="F125" s="18">
        <f t="shared" ref="F125:G125" si="159">F122+F123+F124</f>
        <v>0</v>
      </c>
      <c r="G125" s="18">
        <f t="shared" si="159"/>
        <v>0</v>
      </c>
      <c r="H125" s="18"/>
      <c r="I125" s="18">
        <f t="shared" ref="I125:J125" si="160">I122+I123+I124</f>
        <v>0</v>
      </c>
      <c r="J125" s="18">
        <f t="shared" si="160"/>
        <v>0</v>
      </c>
      <c r="K125" s="18"/>
      <c r="L125" s="18">
        <f>SUM(L122:L124)</f>
        <v>0</v>
      </c>
      <c r="M125" s="18">
        <f>SUM(M122:M124)</f>
        <v>0</v>
      </c>
      <c r="N125" s="18" t="e">
        <f t="shared" si="130"/>
        <v>#DIV/0!</v>
      </c>
    </row>
    <row r="126" spans="1:14" ht="15.75" customHeight="1">
      <c r="A126" s="37" t="s">
        <v>61</v>
      </c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60"/>
    </row>
    <row r="127" spans="1:14">
      <c r="A127" s="40" t="s">
        <v>39</v>
      </c>
      <c r="B127" s="41"/>
      <c r="C127" s="16">
        <f t="shared" ref="C127:C130" si="161">I127+L127+F127</f>
        <v>160</v>
      </c>
      <c r="D127" s="16">
        <f t="shared" ref="D127:D130" si="162">J127+M127+G127</f>
        <v>16.5</v>
      </c>
      <c r="E127" s="16">
        <f t="shared" ref="E127:E131" si="163">D127/C127*100</f>
        <v>10.3125</v>
      </c>
      <c r="F127" s="16"/>
      <c r="G127" s="16"/>
      <c r="H127" s="16"/>
      <c r="I127" s="16"/>
      <c r="J127" s="16"/>
      <c r="K127" s="16"/>
      <c r="L127" s="16">
        <v>160</v>
      </c>
      <c r="M127" s="16">
        <v>16.5</v>
      </c>
      <c r="N127" s="16">
        <f t="shared" si="130"/>
        <v>10.3125</v>
      </c>
    </row>
    <row r="128" spans="1:14" ht="28.5" customHeight="1">
      <c r="A128" s="40" t="s">
        <v>44</v>
      </c>
      <c r="B128" s="41"/>
      <c r="C128" s="16">
        <f t="shared" si="161"/>
        <v>5015</v>
      </c>
      <c r="D128" s="16">
        <f t="shared" si="162"/>
        <v>3620.7</v>
      </c>
      <c r="E128" s="16">
        <f t="shared" si="163"/>
        <v>72.197407776669991</v>
      </c>
      <c r="F128" s="16"/>
      <c r="G128" s="16"/>
      <c r="H128" s="16"/>
      <c r="I128" s="16"/>
      <c r="J128" s="16"/>
      <c r="K128" s="16"/>
      <c r="L128" s="16">
        <v>5015</v>
      </c>
      <c r="M128" s="16">
        <v>3620.7</v>
      </c>
      <c r="N128" s="16">
        <f t="shared" si="130"/>
        <v>72.197407776669991</v>
      </c>
    </row>
    <row r="129" spans="1:14">
      <c r="A129" s="71" t="s">
        <v>45</v>
      </c>
      <c r="B129" s="41"/>
      <c r="C129" s="16">
        <f t="shared" si="161"/>
        <v>350</v>
      </c>
      <c r="D129" s="16">
        <f t="shared" si="162"/>
        <v>168.4</v>
      </c>
      <c r="E129" s="16">
        <f t="shared" si="163"/>
        <v>48.114285714285714</v>
      </c>
      <c r="F129" s="16"/>
      <c r="G129" s="16"/>
      <c r="H129" s="16"/>
      <c r="I129" s="16"/>
      <c r="J129" s="16"/>
      <c r="K129" s="16"/>
      <c r="L129" s="16">
        <v>350</v>
      </c>
      <c r="M129" s="16">
        <v>168.4</v>
      </c>
      <c r="N129" s="16">
        <f t="shared" si="130"/>
        <v>48.114285714285714</v>
      </c>
    </row>
    <row r="130" spans="1:14" ht="33.75" customHeight="1">
      <c r="A130" s="71" t="s">
        <v>46</v>
      </c>
      <c r="B130" s="41"/>
      <c r="C130" s="16">
        <f t="shared" si="161"/>
        <v>392.9</v>
      </c>
      <c r="D130" s="16">
        <f t="shared" si="162"/>
        <v>240.6</v>
      </c>
      <c r="E130" s="16">
        <f t="shared" si="163"/>
        <v>61.236955968439808</v>
      </c>
      <c r="F130" s="16"/>
      <c r="G130" s="16"/>
      <c r="H130" s="16"/>
      <c r="I130" s="16"/>
      <c r="J130" s="16"/>
      <c r="K130" s="16"/>
      <c r="L130" s="16">
        <v>392.9</v>
      </c>
      <c r="M130" s="16">
        <v>240.6</v>
      </c>
      <c r="N130" s="16">
        <f t="shared" si="130"/>
        <v>61.236955968439808</v>
      </c>
    </row>
    <row r="131" spans="1:14">
      <c r="A131" s="55" t="s">
        <v>40</v>
      </c>
      <c r="B131" s="56"/>
      <c r="C131" s="18">
        <f>C127+C128+C129+C130</f>
        <v>5917.9</v>
      </c>
      <c r="D131" s="18">
        <f>D127+D128+D129+D130</f>
        <v>4046.2</v>
      </c>
      <c r="E131" s="18">
        <f t="shared" si="163"/>
        <v>68.372226634448026</v>
      </c>
      <c r="F131" s="18">
        <f t="shared" ref="F131:G131" si="164">F127+F128+F129+F130</f>
        <v>0</v>
      </c>
      <c r="G131" s="18">
        <f t="shared" si="164"/>
        <v>0</v>
      </c>
      <c r="H131" s="18"/>
      <c r="I131" s="18">
        <f t="shared" ref="I131:J131" si="165">I127+I128+I129+I130</f>
        <v>0</v>
      </c>
      <c r="J131" s="18">
        <f t="shared" si="165"/>
        <v>0</v>
      </c>
      <c r="K131" s="18"/>
      <c r="L131" s="18">
        <f>SUM(L127:L130)</f>
        <v>5917.9</v>
      </c>
      <c r="M131" s="18">
        <f>SUM(M127:M130)</f>
        <v>4046.2</v>
      </c>
      <c r="N131" s="18">
        <f t="shared" si="130"/>
        <v>68.372226634448026</v>
      </c>
    </row>
    <row r="132" spans="1:14" ht="15.75" customHeight="1">
      <c r="A132" s="62" t="s">
        <v>62</v>
      </c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4"/>
    </row>
    <row r="133" spans="1:14">
      <c r="A133" s="40" t="s">
        <v>39</v>
      </c>
      <c r="B133" s="41"/>
      <c r="C133" s="16">
        <f t="shared" ref="C133" si="166">I133+L133+F133</f>
        <v>100</v>
      </c>
      <c r="D133" s="16">
        <f t="shared" ref="D133" si="167">J133+M133+G133</f>
        <v>0</v>
      </c>
      <c r="E133" s="16">
        <f t="shared" ref="E133:E136" si="168">D133/C133*100</f>
        <v>0</v>
      </c>
      <c r="F133" s="16"/>
      <c r="G133" s="16"/>
      <c r="H133" s="16"/>
      <c r="I133" s="16"/>
      <c r="J133" s="16"/>
      <c r="K133" s="16"/>
      <c r="L133" s="16">
        <v>100</v>
      </c>
      <c r="M133" s="32">
        <v>0</v>
      </c>
      <c r="N133" s="16">
        <f t="shared" si="130"/>
        <v>0</v>
      </c>
    </row>
    <row r="134" spans="1:14" hidden="1">
      <c r="A134" s="71" t="s">
        <v>45</v>
      </c>
      <c r="B134" s="41"/>
      <c r="C134" s="16">
        <v>0</v>
      </c>
      <c r="D134" s="16">
        <v>0</v>
      </c>
      <c r="E134" s="16" t="e">
        <f t="shared" si="168"/>
        <v>#DIV/0!</v>
      </c>
      <c r="F134" s="16"/>
      <c r="G134" s="16"/>
      <c r="H134" s="16"/>
      <c r="I134" s="16"/>
      <c r="J134" s="16"/>
      <c r="K134" s="16"/>
      <c r="L134" s="17">
        <f t="shared" si="157"/>
        <v>0</v>
      </c>
      <c r="M134" s="27">
        <f t="shared" si="158"/>
        <v>0</v>
      </c>
      <c r="N134" s="17" t="e">
        <f t="shared" si="130"/>
        <v>#DIV/0!</v>
      </c>
    </row>
    <row r="135" spans="1:14" ht="30.75" hidden="1" customHeight="1">
      <c r="A135" s="71" t="s">
        <v>58</v>
      </c>
      <c r="B135" s="41"/>
      <c r="C135" s="16">
        <v>0</v>
      </c>
      <c r="D135" s="16">
        <v>0</v>
      </c>
      <c r="E135" s="16" t="e">
        <f t="shared" si="168"/>
        <v>#DIV/0!</v>
      </c>
      <c r="F135" s="16"/>
      <c r="G135" s="16"/>
      <c r="H135" s="16"/>
      <c r="I135" s="16"/>
      <c r="J135" s="16"/>
      <c r="K135" s="16"/>
      <c r="L135" s="17">
        <f t="shared" si="157"/>
        <v>0</v>
      </c>
      <c r="M135" s="27">
        <f t="shared" si="158"/>
        <v>0</v>
      </c>
      <c r="N135" s="17" t="e">
        <f t="shared" si="130"/>
        <v>#DIV/0!</v>
      </c>
    </row>
    <row r="136" spans="1:14">
      <c r="A136" s="55" t="s">
        <v>40</v>
      </c>
      <c r="B136" s="56"/>
      <c r="C136" s="18">
        <f>C133+C134+C135</f>
        <v>100</v>
      </c>
      <c r="D136" s="18">
        <f>D133+D134+D135</f>
        <v>0</v>
      </c>
      <c r="E136" s="18">
        <f t="shared" si="168"/>
        <v>0</v>
      </c>
      <c r="F136" s="18">
        <f t="shared" ref="F136:G136" si="169">F133+F134+F135</f>
        <v>0</v>
      </c>
      <c r="G136" s="18">
        <f t="shared" si="169"/>
        <v>0</v>
      </c>
      <c r="H136" s="18"/>
      <c r="I136" s="18">
        <f t="shared" ref="I136:J136" si="170">I133+I134+I135</f>
        <v>0</v>
      </c>
      <c r="J136" s="18">
        <f t="shared" si="170"/>
        <v>0</v>
      </c>
      <c r="K136" s="18"/>
      <c r="L136" s="18">
        <f>L133</f>
        <v>100</v>
      </c>
      <c r="M136" s="33">
        <f>M133</f>
        <v>0</v>
      </c>
      <c r="N136" s="18">
        <f t="shared" si="130"/>
        <v>0</v>
      </c>
    </row>
    <row r="137" spans="1:14" ht="15.75" customHeight="1">
      <c r="A137" s="62" t="s">
        <v>63</v>
      </c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4"/>
    </row>
    <row r="138" spans="1:14" ht="15.75" customHeight="1">
      <c r="A138" s="40" t="s">
        <v>39</v>
      </c>
      <c r="B138" s="41"/>
      <c r="C138" s="16">
        <f t="shared" ref="C138" si="171">I138+L138+F138</f>
        <v>100</v>
      </c>
      <c r="D138" s="16">
        <f t="shared" ref="D138" si="172">J138+M138+G138</f>
        <v>85</v>
      </c>
      <c r="E138" s="16">
        <f t="shared" ref="E138:E139" si="173">D138/C138*100</f>
        <v>85</v>
      </c>
      <c r="F138" s="16"/>
      <c r="G138" s="16"/>
      <c r="H138" s="16"/>
      <c r="I138" s="16"/>
      <c r="J138" s="16"/>
      <c r="K138" s="16"/>
      <c r="L138" s="16">
        <v>100</v>
      </c>
      <c r="M138" s="32">
        <v>85</v>
      </c>
      <c r="N138" s="16">
        <f t="shared" si="130"/>
        <v>85</v>
      </c>
    </row>
    <row r="139" spans="1:14" ht="15.75" customHeight="1">
      <c r="A139" s="55" t="s">
        <v>40</v>
      </c>
      <c r="B139" s="56"/>
      <c r="C139" s="18">
        <f>C138</f>
        <v>100</v>
      </c>
      <c r="D139" s="18">
        <f>D138</f>
        <v>85</v>
      </c>
      <c r="E139" s="18">
        <f t="shared" si="173"/>
        <v>85</v>
      </c>
      <c r="F139" s="18">
        <f t="shared" ref="F139:G139" si="174">F138</f>
        <v>0</v>
      </c>
      <c r="G139" s="18">
        <f t="shared" si="174"/>
        <v>0</v>
      </c>
      <c r="H139" s="18"/>
      <c r="I139" s="18">
        <f t="shared" ref="I139:J139" si="175">I138</f>
        <v>0</v>
      </c>
      <c r="J139" s="18">
        <f t="shared" si="175"/>
        <v>0</v>
      </c>
      <c r="K139" s="18"/>
      <c r="L139" s="18">
        <f>SUM(L138)</f>
        <v>100</v>
      </c>
      <c r="M139" s="33">
        <f>SUM(M138)</f>
        <v>85</v>
      </c>
      <c r="N139" s="18">
        <f t="shared" si="130"/>
        <v>85</v>
      </c>
    </row>
    <row r="140" spans="1:14" ht="15.75" customHeight="1">
      <c r="A140" s="62" t="s">
        <v>64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4"/>
    </row>
    <row r="141" spans="1:14">
      <c r="A141" s="40" t="s">
        <v>39</v>
      </c>
      <c r="B141" s="41"/>
      <c r="C141" s="16">
        <f t="shared" ref="C141" si="176">I141+L141+F141</f>
        <v>3473.3</v>
      </c>
      <c r="D141" s="16">
        <f t="shared" ref="D141" si="177">J141+M141+G141</f>
        <v>1909.8</v>
      </c>
      <c r="E141" s="16">
        <f t="shared" ref="E141:E143" si="178">D141/C141*100</f>
        <v>54.985172602424207</v>
      </c>
      <c r="F141" s="16"/>
      <c r="G141" s="16"/>
      <c r="H141" s="16"/>
      <c r="I141" s="16"/>
      <c r="J141" s="16"/>
      <c r="K141" s="16"/>
      <c r="L141" s="16">
        <v>3473.3</v>
      </c>
      <c r="M141" s="16">
        <v>1909.8</v>
      </c>
      <c r="N141" s="16">
        <f t="shared" si="130"/>
        <v>54.985172602424207</v>
      </c>
    </row>
    <row r="142" spans="1:14">
      <c r="A142" s="55" t="s">
        <v>40</v>
      </c>
      <c r="B142" s="56"/>
      <c r="C142" s="18">
        <f>C141</f>
        <v>3473.3</v>
      </c>
      <c r="D142" s="18">
        <f>D141</f>
        <v>1909.8</v>
      </c>
      <c r="E142" s="18">
        <f t="shared" si="178"/>
        <v>54.985172602424207</v>
      </c>
      <c r="F142" s="18">
        <f t="shared" ref="F142:G142" si="179">F141</f>
        <v>0</v>
      </c>
      <c r="G142" s="18">
        <f t="shared" si="179"/>
        <v>0</v>
      </c>
      <c r="H142" s="18"/>
      <c r="I142" s="18">
        <f t="shared" ref="I142:M142" si="180">I141</f>
        <v>0</v>
      </c>
      <c r="J142" s="18">
        <f t="shared" si="180"/>
        <v>0</v>
      </c>
      <c r="K142" s="18"/>
      <c r="L142" s="18">
        <f t="shared" si="180"/>
        <v>3473.3</v>
      </c>
      <c r="M142" s="18">
        <f t="shared" si="180"/>
        <v>1909.8</v>
      </c>
      <c r="N142" s="16">
        <f t="shared" si="130"/>
        <v>54.985172602424207</v>
      </c>
    </row>
    <row r="143" spans="1:14">
      <c r="A143" s="42" t="s">
        <v>53</v>
      </c>
      <c r="B143" s="56"/>
      <c r="C143" s="8">
        <f>C117+C120+C125+C131+C136+C139+C142</f>
        <v>19065</v>
      </c>
      <c r="D143" s="8">
        <f>D117+D120+D125+D131+D136+D139+D142</f>
        <v>14612.699999999997</v>
      </c>
      <c r="E143" s="8">
        <f t="shared" si="178"/>
        <v>76.646734854445313</v>
      </c>
      <c r="F143" s="8">
        <f>F117+F120+F125+F131+F136+F139+F142</f>
        <v>0</v>
      </c>
      <c r="G143" s="8">
        <f>G117+G120+G125+G131+G136+G139+G142</f>
        <v>0</v>
      </c>
      <c r="H143" s="16"/>
      <c r="I143" s="8">
        <f>I117+I120+I125+I131+I136+I139+I142</f>
        <v>0</v>
      </c>
      <c r="J143" s="8">
        <f>J117+J120+J125+J131+J136+J139+J142</f>
        <v>0</v>
      </c>
      <c r="K143" s="8"/>
      <c r="L143" s="8">
        <f>L117+L120+L125+L131+L136+L139+L142</f>
        <v>19065</v>
      </c>
      <c r="M143" s="8">
        <f>M117+M120+M125+M131+M136+M139+M142</f>
        <v>14612.699999999997</v>
      </c>
      <c r="N143" s="18">
        <f t="shared" si="130"/>
        <v>76.646734854445313</v>
      </c>
    </row>
    <row r="144" spans="1:14" ht="15.75" customHeight="1">
      <c r="A144" s="26" t="s">
        <v>23</v>
      </c>
      <c r="B144" s="68" t="s">
        <v>8</v>
      </c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70"/>
    </row>
    <row r="145" spans="1:14" ht="15.75" customHeight="1">
      <c r="A145" s="37" t="s">
        <v>65</v>
      </c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60"/>
    </row>
    <row r="146" spans="1:14">
      <c r="A146" s="71" t="s">
        <v>45</v>
      </c>
      <c r="B146" s="41"/>
      <c r="C146" s="16">
        <f>F146+I146+L146</f>
        <v>2748</v>
      </c>
      <c r="D146" s="16">
        <f>G146+J146+M146</f>
        <v>1477.4</v>
      </c>
      <c r="E146" s="16">
        <f t="shared" ref="E146:E147" si="181">D146/C146*100</f>
        <v>53.762736535662306</v>
      </c>
      <c r="F146" s="16"/>
      <c r="G146" s="16"/>
      <c r="H146" s="16"/>
      <c r="I146" s="16"/>
      <c r="J146" s="16"/>
      <c r="K146" s="16"/>
      <c r="L146" s="16">
        <v>2748</v>
      </c>
      <c r="M146" s="16">
        <v>1477.4</v>
      </c>
      <c r="N146" s="16">
        <f t="shared" si="130"/>
        <v>53.762736535662306</v>
      </c>
    </row>
    <row r="147" spans="1:14">
      <c r="A147" s="42" t="s">
        <v>31</v>
      </c>
      <c r="B147" s="43"/>
      <c r="C147" s="18">
        <f>C146</f>
        <v>2748</v>
      </c>
      <c r="D147" s="18">
        <f>D146</f>
        <v>1477.4</v>
      </c>
      <c r="E147" s="18">
        <f t="shared" si="181"/>
        <v>53.762736535662306</v>
      </c>
      <c r="F147" s="18">
        <f t="shared" ref="F147:G147" si="182">F146</f>
        <v>0</v>
      </c>
      <c r="G147" s="18">
        <f t="shared" si="182"/>
        <v>0</v>
      </c>
      <c r="H147" s="18"/>
      <c r="I147" s="18">
        <f t="shared" ref="I147:J147" si="183">I146</f>
        <v>0</v>
      </c>
      <c r="J147" s="18">
        <f t="shared" si="183"/>
        <v>0</v>
      </c>
      <c r="K147" s="18"/>
      <c r="L147" s="18">
        <f>SUM(L146)</f>
        <v>2748</v>
      </c>
      <c r="M147" s="18">
        <f>SUM(M146)</f>
        <v>1477.4</v>
      </c>
      <c r="N147" s="18">
        <f t="shared" si="130"/>
        <v>53.762736535662306</v>
      </c>
    </row>
    <row r="148" spans="1:14" ht="15.75" customHeight="1">
      <c r="A148" s="37" t="s">
        <v>66</v>
      </c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60"/>
    </row>
    <row r="149" spans="1:14">
      <c r="A149" s="71" t="s">
        <v>45</v>
      </c>
      <c r="B149" s="41"/>
      <c r="C149" s="16">
        <f>F149+I149+L149</f>
        <v>64497.599999999999</v>
      </c>
      <c r="D149" s="16">
        <f>G149+J149+M149</f>
        <v>37321.300000000003</v>
      </c>
      <c r="E149" s="16">
        <f t="shared" ref="E149:E150" si="184">D149/C149*100</f>
        <v>57.864633722805195</v>
      </c>
      <c r="F149" s="16"/>
      <c r="G149" s="16"/>
      <c r="H149" s="16"/>
      <c r="I149" s="16">
        <v>164.7</v>
      </c>
      <c r="J149" s="16">
        <v>69.8</v>
      </c>
      <c r="K149" s="16">
        <f t="shared" ref="K149:K150" si="185">J149/I149*100</f>
        <v>42.380085003035823</v>
      </c>
      <c r="L149" s="16">
        <v>64332.9</v>
      </c>
      <c r="M149" s="16">
        <v>37251.5</v>
      </c>
      <c r="N149" s="17">
        <f t="shared" si="130"/>
        <v>57.904276039165026</v>
      </c>
    </row>
    <row r="150" spans="1:14">
      <c r="A150" s="44" t="s">
        <v>31</v>
      </c>
      <c r="B150" s="91"/>
      <c r="C150" s="18">
        <f>C149</f>
        <v>64497.599999999999</v>
      </c>
      <c r="D150" s="18">
        <f>D149</f>
        <v>37321.300000000003</v>
      </c>
      <c r="E150" s="18">
        <f t="shared" si="184"/>
        <v>57.864633722805195</v>
      </c>
      <c r="F150" s="18">
        <f t="shared" ref="F150:G150" si="186">F149</f>
        <v>0</v>
      </c>
      <c r="G150" s="18">
        <f t="shared" si="186"/>
        <v>0</v>
      </c>
      <c r="H150" s="18"/>
      <c r="I150" s="18">
        <f t="shared" ref="I150:J150" si="187">I149</f>
        <v>164.7</v>
      </c>
      <c r="J150" s="18">
        <f t="shared" si="187"/>
        <v>69.8</v>
      </c>
      <c r="K150" s="18">
        <f t="shared" si="185"/>
        <v>42.380085003035823</v>
      </c>
      <c r="L150" s="18">
        <f>SUM(L149)</f>
        <v>64332.9</v>
      </c>
      <c r="M150" s="18">
        <f>SUM(M149)</f>
        <v>37251.5</v>
      </c>
      <c r="N150" s="18">
        <f t="shared" si="130"/>
        <v>57.904276039165026</v>
      </c>
    </row>
    <row r="151" spans="1:14" ht="15.75" customHeight="1">
      <c r="A151" s="37" t="s">
        <v>67</v>
      </c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60"/>
    </row>
    <row r="152" spans="1:14">
      <c r="A152" s="71" t="s">
        <v>45</v>
      </c>
      <c r="B152" s="41"/>
      <c r="C152" s="16">
        <f>F152+I152+L152</f>
        <v>4501.7</v>
      </c>
      <c r="D152" s="16">
        <f>G152+J152+M152</f>
        <v>2176.6</v>
      </c>
      <c r="E152" s="16">
        <f t="shared" ref="E152:E153" si="188">D152/C152*100</f>
        <v>48.350623097940776</v>
      </c>
      <c r="F152" s="16">
        <v>55.8</v>
      </c>
      <c r="G152" s="16"/>
      <c r="H152" s="16"/>
      <c r="I152" s="16">
        <v>17.600000000000001</v>
      </c>
      <c r="J152" s="16"/>
      <c r="K152" s="16">
        <f t="shared" ref="K152:K153" si="189">J152/I152*100</f>
        <v>0</v>
      </c>
      <c r="L152" s="16">
        <v>4428.3</v>
      </c>
      <c r="M152" s="16">
        <v>2176.6</v>
      </c>
      <c r="N152" s="16">
        <f t="shared" si="130"/>
        <v>49.152044802745969</v>
      </c>
    </row>
    <row r="153" spans="1:14">
      <c r="A153" s="44" t="s">
        <v>31</v>
      </c>
      <c r="B153" s="91"/>
      <c r="C153" s="18">
        <f>C152</f>
        <v>4501.7</v>
      </c>
      <c r="D153" s="18">
        <f>D152</f>
        <v>2176.6</v>
      </c>
      <c r="E153" s="18">
        <f t="shared" si="188"/>
        <v>48.350623097940776</v>
      </c>
      <c r="F153" s="18">
        <f t="shared" ref="F153:G153" si="190">F152</f>
        <v>55.8</v>
      </c>
      <c r="G153" s="18">
        <f t="shared" si="190"/>
        <v>0</v>
      </c>
      <c r="H153" s="18"/>
      <c r="I153" s="18">
        <f t="shared" ref="I153:J153" si="191">I152</f>
        <v>17.600000000000001</v>
      </c>
      <c r="J153" s="18">
        <f t="shared" si="191"/>
        <v>0</v>
      </c>
      <c r="K153" s="18">
        <f t="shared" si="189"/>
        <v>0</v>
      </c>
      <c r="L153" s="18">
        <f>SUM(L152)</f>
        <v>4428.3</v>
      </c>
      <c r="M153" s="18">
        <f>SUM(M152)</f>
        <v>2176.6</v>
      </c>
      <c r="N153" s="18">
        <f t="shared" si="130"/>
        <v>49.152044802745969</v>
      </c>
    </row>
    <row r="154" spans="1:14" ht="15.75" customHeight="1">
      <c r="A154" s="62" t="s">
        <v>68</v>
      </c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4"/>
    </row>
    <row r="155" spans="1:14">
      <c r="A155" s="71" t="s">
        <v>45</v>
      </c>
      <c r="B155" s="41"/>
      <c r="C155" s="16">
        <f>F155+I155+L155</f>
        <v>4250</v>
      </c>
      <c r="D155" s="16">
        <f>G155+J155+M155</f>
        <v>2328.8000000000002</v>
      </c>
      <c r="E155" s="16">
        <f t="shared" ref="E155:E156" si="192">D155/C155*100</f>
        <v>54.795294117647067</v>
      </c>
      <c r="F155" s="16"/>
      <c r="G155" s="16"/>
      <c r="H155" s="16"/>
      <c r="I155" s="16"/>
      <c r="J155" s="16"/>
      <c r="K155" s="16"/>
      <c r="L155" s="16">
        <v>4250</v>
      </c>
      <c r="M155" s="16">
        <v>2328.8000000000002</v>
      </c>
      <c r="N155" s="16">
        <f t="shared" si="130"/>
        <v>54.795294117647067</v>
      </c>
    </row>
    <row r="156" spans="1:14" ht="15.75" customHeight="1">
      <c r="A156" s="42" t="s">
        <v>31</v>
      </c>
      <c r="B156" s="43"/>
      <c r="C156" s="18">
        <f>C155</f>
        <v>4250</v>
      </c>
      <c r="D156" s="18">
        <f>D155</f>
        <v>2328.8000000000002</v>
      </c>
      <c r="E156" s="18">
        <f t="shared" si="192"/>
        <v>54.795294117647067</v>
      </c>
      <c r="F156" s="18">
        <f t="shared" ref="F156:G156" si="193">F155</f>
        <v>0</v>
      </c>
      <c r="G156" s="18">
        <f t="shared" si="193"/>
        <v>0</v>
      </c>
      <c r="H156" s="18"/>
      <c r="I156" s="18">
        <f t="shared" ref="I156:J156" si="194">I155</f>
        <v>0</v>
      </c>
      <c r="J156" s="18">
        <f t="shared" si="194"/>
        <v>0</v>
      </c>
      <c r="K156" s="18"/>
      <c r="L156" s="18">
        <f>SUM(L155)</f>
        <v>4250</v>
      </c>
      <c r="M156" s="18">
        <f>SUM(M155)</f>
        <v>2328.8000000000002</v>
      </c>
      <c r="N156" s="18">
        <f t="shared" si="130"/>
        <v>54.795294117647067</v>
      </c>
    </row>
    <row r="157" spans="1:14" ht="15.75" customHeight="1">
      <c r="A157" s="37" t="s">
        <v>69</v>
      </c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60"/>
    </row>
    <row r="158" spans="1:14">
      <c r="A158" s="71" t="s">
        <v>45</v>
      </c>
      <c r="B158" s="41"/>
      <c r="C158" s="16">
        <f>F158+I158+L158</f>
        <v>12054</v>
      </c>
      <c r="D158" s="16">
        <f>G158+J158+M158</f>
        <v>6138.5</v>
      </c>
      <c r="E158" s="16">
        <f t="shared" ref="E158:E159" si="195">D158/C158*100</f>
        <v>50.92500414800066</v>
      </c>
      <c r="F158" s="16"/>
      <c r="G158" s="16"/>
      <c r="H158" s="16"/>
      <c r="I158" s="16"/>
      <c r="J158" s="16"/>
      <c r="K158" s="16"/>
      <c r="L158" s="16">
        <v>12054</v>
      </c>
      <c r="M158" s="16">
        <v>6138.5</v>
      </c>
      <c r="N158" s="16">
        <f t="shared" si="130"/>
        <v>50.92500414800066</v>
      </c>
    </row>
    <row r="159" spans="1:14">
      <c r="A159" s="44" t="s">
        <v>31</v>
      </c>
      <c r="B159" s="91"/>
      <c r="C159" s="18">
        <f>C158</f>
        <v>12054</v>
      </c>
      <c r="D159" s="18">
        <f>D158</f>
        <v>6138.5</v>
      </c>
      <c r="E159" s="18">
        <f t="shared" si="195"/>
        <v>50.92500414800066</v>
      </c>
      <c r="F159" s="18">
        <f t="shared" ref="F159:G159" si="196">F158</f>
        <v>0</v>
      </c>
      <c r="G159" s="18">
        <f t="shared" si="196"/>
        <v>0</v>
      </c>
      <c r="H159" s="18"/>
      <c r="I159" s="18">
        <f t="shared" ref="I159:J159" si="197">I158</f>
        <v>0</v>
      </c>
      <c r="J159" s="18">
        <f t="shared" si="197"/>
        <v>0</v>
      </c>
      <c r="K159" s="18"/>
      <c r="L159" s="18">
        <f>SUM(L158)</f>
        <v>12054</v>
      </c>
      <c r="M159" s="18">
        <f>SUM(M158)</f>
        <v>6138.5</v>
      </c>
      <c r="N159" s="18">
        <f t="shared" si="130"/>
        <v>50.92500414800066</v>
      </c>
    </row>
    <row r="160" spans="1:14" ht="15.75" customHeight="1">
      <c r="A160" s="62" t="s">
        <v>70</v>
      </c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4"/>
    </row>
    <row r="161" spans="1:14">
      <c r="A161" s="71" t="s">
        <v>45</v>
      </c>
      <c r="B161" s="41"/>
      <c r="C161" s="16">
        <f>F161+I161+L161</f>
        <v>1130</v>
      </c>
      <c r="D161" s="16">
        <f>G161+J161+M161</f>
        <v>519.5</v>
      </c>
      <c r="E161" s="16">
        <f t="shared" ref="E161:E166" si="198">D161/C161*100</f>
        <v>45.973451327433629</v>
      </c>
      <c r="F161" s="16"/>
      <c r="G161" s="16"/>
      <c r="H161" s="16"/>
      <c r="I161" s="16"/>
      <c r="J161" s="16"/>
      <c r="K161" s="16"/>
      <c r="L161" s="16">
        <v>1130</v>
      </c>
      <c r="M161" s="16">
        <v>519.5</v>
      </c>
      <c r="N161" s="16">
        <f t="shared" ref="N161:N224" si="199">M161/L161*100</f>
        <v>45.973451327433629</v>
      </c>
    </row>
    <row r="162" spans="1:14">
      <c r="A162" s="44" t="s">
        <v>31</v>
      </c>
      <c r="B162" s="91"/>
      <c r="C162" s="16">
        <f>F162+I162+L162</f>
        <v>1130</v>
      </c>
      <c r="D162" s="16">
        <f>G162+J162+M162</f>
        <v>519.5</v>
      </c>
      <c r="E162" s="18">
        <f t="shared" si="198"/>
        <v>45.973451327433629</v>
      </c>
      <c r="F162" s="18">
        <f t="shared" ref="F162:G162" si="200">F161</f>
        <v>0</v>
      </c>
      <c r="G162" s="18">
        <f t="shared" si="200"/>
        <v>0</v>
      </c>
      <c r="H162" s="18"/>
      <c r="I162" s="18">
        <f t="shared" ref="I162:M162" si="201">I161</f>
        <v>0</v>
      </c>
      <c r="J162" s="18">
        <f t="shared" si="201"/>
        <v>0</v>
      </c>
      <c r="K162" s="18"/>
      <c r="L162" s="18">
        <f t="shared" si="201"/>
        <v>1130</v>
      </c>
      <c r="M162" s="18">
        <f t="shared" si="201"/>
        <v>519.5</v>
      </c>
      <c r="N162" s="16">
        <f t="shared" si="199"/>
        <v>45.973451327433629</v>
      </c>
    </row>
    <row r="163" spans="1:14">
      <c r="A163" s="44" t="s">
        <v>121</v>
      </c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0"/>
    </row>
    <row r="164" spans="1:14">
      <c r="A164" s="52" t="s">
        <v>39</v>
      </c>
      <c r="B164" s="48"/>
      <c r="C164" s="16">
        <f>F164+I164+L164</f>
        <v>2698.1</v>
      </c>
      <c r="D164" s="16">
        <f>G164+J164+M164</f>
        <v>0</v>
      </c>
      <c r="E164" s="16">
        <f t="shared" si="198"/>
        <v>0</v>
      </c>
      <c r="F164" s="17"/>
      <c r="G164" s="17"/>
      <c r="H164" s="17"/>
      <c r="I164" s="17">
        <v>1376</v>
      </c>
      <c r="J164" s="17"/>
      <c r="K164" s="16">
        <v>0</v>
      </c>
      <c r="L164" s="17">
        <v>1322.1</v>
      </c>
      <c r="M164" s="17"/>
      <c r="N164" s="16">
        <f t="shared" ref="N164:N165" si="202">M164/L164*100</f>
        <v>0</v>
      </c>
    </row>
    <row r="165" spans="1:14">
      <c r="A165" s="44" t="s">
        <v>40</v>
      </c>
      <c r="B165" s="50"/>
      <c r="C165" s="16">
        <f>C164</f>
        <v>2698.1</v>
      </c>
      <c r="D165" s="16">
        <f>D164</f>
        <v>0</v>
      </c>
      <c r="E165" s="16">
        <f t="shared" si="198"/>
        <v>0</v>
      </c>
      <c r="F165" s="16">
        <f t="shared" ref="F165:G165" si="203">F164</f>
        <v>0</v>
      </c>
      <c r="G165" s="16">
        <f t="shared" si="203"/>
        <v>0</v>
      </c>
      <c r="H165" s="18"/>
      <c r="I165" s="16">
        <f t="shared" ref="I165:J165" si="204">I164</f>
        <v>1376</v>
      </c>
      <c r="J165" s="16">
        <f t="shared" si="204"/>
        <v>0</v>
      </c>
      <c r="K165" s="16">
        <v>0</v>
      </c>
      <c r="L165" s="16">
        <f t="shared" ref="L165:M165" si="205">L164</f>
        <v>1322.1</v>
      </c>
      <c r="M165" s="16">
        <f t="shared" si="205"/>
        <v>0</v>
      </c>
      <c r="N165" s="16">
        <f t="shared" si="202"/>
        <v>0</v>
      </c>
    </row>
    <row r="166" spans="1:14">
      <c r="A166" s="44" t="s">
        <v>53</v>
      </c>
      <c r="B166" s="58"/>
      <c r="C166" s="8">
        <f>C147+C150+C153+C156+C162+C159+C165</f>
        <v>91879.400000000009</v>
      </c>
      <c r="D166" s="8">
        <f>D147+D150+D153+D156+D162+D159+D165</f>
        <v>49962.100000000006</v>
      </c>
      <c r="E166" s="8">
        <f t="shared" si="198"/>
        <v>54.377912785673402</v>
      </c>
      <c r="F166" s="8">
        <f t="shared" ref="F166:G166" si="206">F147+F150+F153+F156+F162+F159+F165</f>
        <v>55.8</v>
      </c>
      <c r="G166" s="8">
        <f t="shared" si="206"/>
        <v>0</v>
      </c>
      <c r="H166" s="8"/>
      <c r="I166" s="8">
        <f t="shared" ref="I166:J166" si="207">I147+I150+I153+I156+I162+I159+I165</f>
        <v>1558.3</v>
      </c>
      <c r="J166" s="8">
        <f t="shared" si="207"/>
        <v>69.8</v>
      </c>
      <c r="K166" s="8">
        <f t="shared" ref="K166" si="208">J166/I166*100</f>
        <v>4.4792401976512863</v>
      </c>
      <c r="L166" s="8">
        <f t="shared" ref="L166:M166" si="209">L147+L150+L153+L156+L162+L159+L165</f>
        <v>90265.3</v>
      </c>
      <c r="M166" s="8">
        <f t="shared" si="209"/>
        <v>49892.3</v>
      </c>
      <c r="N166" s="18">
        <f t="shared" si="199"/>
        <v>55.272956496017855</v>
      </c>
    </row>
    <row r="167" spans="1:14" ht="27.75" customHeight="1">
      <c r="A167" s="26" t="s">
        <v>24</v>
      </c>
      <c r="B167" s="68" t="s">
        <v>9</v>
      </c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70"/>
    </row>
    <row r="168" spans="1:14" ht="15.75" customHeight="1">
      <c r="A168" s="62" t="s">
        <v>71</v>
      </c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4"/>
    </row>
    <row r="169" spans="1:14" ht="30" customHeight="1">
      <c r="A169" s="71" t="s">
        <v>46</v>
      </c>
      <c r="B169" s="41"/>
      <c r="C169" s="16">
        <f>F169+I169+L169</f>
        <v>2232</v>
      </c>
      <c r="D169" s="16">
        <f>G169+J169+M169</f>
        <v>1142.7</v>
      </c>
      <c r="E169" s="16">
        <f>H169+K169+N169</f>
        <v>51.196236559139784</v>
      </c>
      <c r="F169" s="16"/>
      <c r="G169" s="16"/>
      <c r="H169" s="16"/>
      <c r="I169" s="16"/>
      <c r="J169" s="16"/>
      <c r="K169" s="16"/>
      <c r="L169" s="16">
        <v>2232</v>
      </c>
      <c r="M169" s="16">
        <v>1142.7</v>
      </c>
      <c r="N169" s="16">
        <f t="shared" si="199"/>
        <v>51.196236559139784</v>
      </c>
    </row>
    <row r="170" spans="1:14">
      <c r="A170" s="44" t="s">
        <v>31</v>
      </c>
      <c r="B170" s="91"/>
      <c r="C170" s="18">
        <f>C169</f>
        <v>2232</v>
      </c>
      <c r="D170" s="18">
        <f>D169</f>
        <v>1142.7</v>
      </c>
      <c r="E170" s="16">
        <f t="shared" ref="E170" si="210">D170/C170*100</f>
        <v>51.196236559139784</v>
      </c>
      <c r="F170" s="18">
        <f t="shared" ref="F170:G170" si="211">F169</f>
        <v>0</v>
      </c>
      <c r="G170" s="18">
        <f t="shared" si="211"/>
        <v>0</v>
      </c>
      <c r="H170" s="16"/>
      <c r="I170" s="18">
        <f t="shared" ref="I170:J170" si="212">I169</f>
        <v>0</v>
      </c>
      <c r="J170" s="18">
        <f t="shared" si="212"/>
        <v>0</v>
      </c>
      <c r="K170" s="16"/>
      <c r="L170" s="18">
        <f>SUM(L169)</f>
        <v>2232</v>
      </c>
      <c r="M170" s="18">
        <f>SUM(M169)</f>
        <v>1142.7</v>
      </c>
      <c r="N170" s="18">
        <f t="shared" si="199"/>
        <v>51.196236559139784</v>
      </c>
    </row>
    <row r="171" spans="1:14" ht="15.75" hidden="1" customHeight="1">
      <c r="A171" s="37" t="s">
        <v>72</v>
      </c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60"/>
    </row>
    <row r="172" spans="1:14" hidden="1">
      <c r="A172" s="40" t="s">
        <v>39</v>
      </c>
      <c r="B172" s="41"/>
      <c r="C172" s="16">
        <v>0</v>
      </c>
      <c r="D172" s="16">
        <v>0</v>
      </c>
      <c r="E172" s="16" t="e">
        <f t="shared" ref="E172" si="213">D172/C172*100</f>
        <v>#DIV/0!</v>
      </c>
      <c r="F172" s="16"/>
      <c r="G172" s="16"/>
      <c r="H172" s="32"/>
      <c r="I172" s="16"/>
      <c r="J172" s="16"/>
      <c r="K172" s="32"/>
      <c r="L172" s="27">
        <f t="shared" ref="L172" si="214">C172-F172-I172</f>
        <v>0</v>
      </c>
      <c r="M172" s="27">
        <f t="shared" ref="M172" si="215">D172-G172-J172</f>
        <v>0</v>
      </c>
      <c r="N172" s="17" t="e">
        <f t="shared" si="199"/>
        <v>#DIV/0!</v>
      </c>
    </row>
    <row r="173" spans="1:14" ht="31.5" hidden="1" customHeight="1">
      <c r="A173" s="71" t="s">
        <v>46</v>
      </c>
      <c r="B173" s="41"/>
      <c r="C173" s="16">
        <f>F173+I173+L173</f>
        <v>0</v>
      </c>
      <c r="D173" s="16">
        <f>G173+J173+M173</f>
        <v>0</v>
      </c>
      <c r="E173" s="16"/>
      <c r="F173" s="16"/>
      <c r="G173" s="16"/>
      <c r="H173" s="16"/>
      <c r="I173" s="16"/>
      <c r="J173" s="16"/>
      <c r="K173" s="16"/>
      <c r="L173" s="17"/>
      <c r="M173" s="17">
        <v>0</v>
      </c>
      <c r="N173" s="17"/>
    </row>
    <row r="174" spans="1:14" hidden="1">
      <c r="A174" s="44" t="s">
        <v>31</v>
      </c>
      <c r="B174" s="91"/>
      <c r="C174" s="18">
        <f>C172+C173</f>
        <v>0</v>
      </c>
      <c r="D174" s="18">
        <f>D172+D173</f>
        <v>0</v>
      </c>
      <c r="E174" s="16"/>
      <c r="F174" s="18">
        <f t="shared" ref="F174:I174" si="216">F172+F173</f>
        <v>0</v>
      </c>
      <c r="G174" s="18">
        <f t="shared" si="216"/>
        <v>0</v>
      </c>
      <c r="H174" s="18">
        <f t="shared" si="216"/>
        <v>0</v>
      </c>
      <c r="I174" s="18">
        <f t="shared" si="216"/>
        <v>0</v>
      </c>
      <c r="J174" s="18">
        <f t="shared" ref="J174" si="217">J172+J173</f>
        <v>0</v>
      </c>
      <c r="K174" s="16"/>
      <c r="L174" s="17">
        <f>SUM(L172:L173)</f>
        <v>0</v>
      </c>
      <c r="M174" s="17">
        <f>SUM(M172:M173)</f>
        <v>0</v>
      </c>
      <c r="N174" s="17"/>
    </row>
    <row r="175" spans="1:14" ht="15.75" customHeight="1">
      <c r="A175" s="37" t="s">
        <v>73</v>
      </c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60"/>
    </row>
    <row r="176" spans="1:14">
      <c r="A176" s="40" t="s">
        <v>39</v>
      </c>
      <c r="B176" s="41"/>
      <c r="C176" s="16">
        <f>F176+I176+L176</f>
        <v>2030.6</v>
      </c>
      <c r="D176" s="16">
        <f>G176+J176+M176</f>
        <v>1099.2</v>
      </c>
      <c r="E176" s="16">
        <f t="shared" ref="E176:E178" si="218">D176/C176*100</f>
        <v>54.131783709248502</v>
      </c>
      <c r="F176" s="16"/>
      <c r="G176" s="16"/>
      <c r="H176" s="16"/>
      <c r="I176" s="16"/>
      <c r="J176" s="16"/>
      <c r="K176" s="16">
        <v>0</v>
      </c>
      <c r="L176" s="16">
        <v>2030.6</v>
      </c>
      <c r="M176" s="16">
        <v>1099.2</v>
      </c>
      <c r="N176" s="16">
        <f t="shared" si="199"/>
        <v>54.131783709248502</v>
      </c>
    </row>
    <row r="177" spans="1:14" ht="30" customHeight="1">
      <c r="A177" s="71" t="s">
        <v>46</v>
      </c>
      <c r="B177" s="41"/>
      <c r="C177" s="16">
        <f>F177+I177+L177</f>
        <v>93365</v>
      </c>
      <c r="D177" s="16">
        <f>G177+J177+M177</f>
        <v>49755.8</v>
      </c>
      <c r="E177" s="16">
        <f t="shared" si="218"/>
        <v>53.291704600224932</v>
      </c>
      <c r="F177" s="16"/>
      <c r="G177" s="16"/>
      <c r="H177" s="16"/>
      <c r="I177" s="16">
        <v>406.3</v>
      </c>
      <c r="J177" s="16">
        <v>250</v>
      </c>
      <c r="K177" s="16">
        <v>0</v>
      </c>
      <c r="L177" s="16">
        <v>92958.7</v>
      </c>
      <c r="M177" s="16">
        <v>49505.8</v>
      </c>
      <c r="N177" s="16">
        <f t="shared" si="199"/>
        <v>53.255693119632696</v>
      </c>
    </row>
    <row r="178" spans="1:14" ht="18.75" customHeight="1">
      <c r="A178" s="42" t="s">
        <v>31</v>
      </c>
      <c r="B178" s="43"/>
      <c r="C178" s="18">
        <f>C176+C177</f>
        <v>95395.6</v>
      </c>
      <c r="D178" s="18">
        <f>D176+D177</f>
        <v>50855</v>
      </c>
      <c r="E178" s="18">
        <f t="shared" si="218"/>
        <v>53.309586605671534</v>
      </c>
      <c r="F178" s="18">
        <f t="shared" ref="F178:I178" si="219">F176+F177</f>
        <v>0</v>
      </c>
      <c r="G178" s="18">
        <f t="shared" si="219"/>
        <v>0</v>
      </c>
      <c r="H178" s="18">
        <f t="shared" si="219"/>
        <v>0</v>
      </c>
      <c r="I178" s="18">
        <f t="shared" si="219"/>
        <v>406.3</v>
      </c>
      <c r="J178" s="18">
        <f t="shared" ref="J178" si="220">J176+J177</f>
        <v>250</v>
      </c>
      <c r="K178" s="18">
        <f t="shared" ref="K178" si="221">J178/I178*100</f>
        <v>61.530888506030024</v>
      </c>
      <c r="L178" s="18">
        <f>SUM(L176:L177)</f>
        <v>94989.3</v>
      </c>
      <c r="M178" s="18">
        <f>SUM(M176:M177)</f>
        <v>50605</v>
      </c>
      <c r="N178" s="18">
        <f t="shared" si="199"/>
        <v>53.274421434835297</v>
      </c>
    </row>
    <row r="179" spans="1:14" ht="15.75" customHeight="1">
      <c r="A179" s="62" t="s">
        <v>74</v>
      </c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4"/>
    </row>
    <row r="180" spans="1:14" ht="31.5" customHeight="1">
      <c r="A180" s="71" t="s">
        <v>46</v>
      </c>
      <c r="B180" s="41"/>
      <c r="C180" s="16">
        <f>F180+I180+L180</f>
        <v>2180</v>
      </c>
      <c r="D180" s="16">
        <f>G180+J180+M180</f>
        <v>1085.9000000000001</v>
      </c>
      <c r="E180" s="16">
        <f t="shared" ref="E180:E181" si="222">D180/C180*100</f>
        <v>49.811926605504588</v>
      </c>
      <c r="F180" s="16"/>
      <c r="G180" s="16"/>
      <c r="H180" s="16"/>
      <c r="I180" s="16"/>
      <c r="J180" s="16"/>
      <c r="K180" s="16"/>
      <c r="L180" s="16">
        <v>2180</v>
      </c>
      <c r="M180" s="16">
        <v>1085.9000000000001</v>
      </c>
      <c r="N180" s="16">
        <f t="shared" si="199"/>
        <v>49.811926605504588</v>
      </c>
    </row>
    <row r="181" spans="1:14">
      <c r="A181" s="42" t="s">
        <v>31</v>
      </c>
      <c r="B181" s="43"/>
      <c r="C181" s="18">
        <f>C180</f>
        <v>2180</v>
      </c>
      <c r="D181" s="18">
        <f>D180</f>
        <v>1085.9000000000001</v>
      </c>
      <c r="E181" s="18">
        <f t="shared" si="222"/>
        <v>49.811926605504588</v>
      </c>
      <c r="F181" s="18">
        <f t="shared" ref="F181:I181" si="223">F180</f>
        <v>0</v>
      </c>
      <c r="G181" s="18">
        <f t="shared" si="223"/>
        <v>0</v>
      </c>
      <c r="H181" s="18">
        <f t="shared" si="223"/>
        <v>0</v>
      </c>
      <c r="I181" s="18">
        <f t="shared" si="223"/>
        <v>0</v>
      </c>
      <c r="J181" s="18">
        <f t="shared" ref="J181" si="224">J180</f>
        <v>0</v>
      </c>
      <c r="K181" s="18"/>
      <c r="L181" s="18">
        <f>SUM(L180)</f>
        <v>2180</v>
      </c>
      <c r="M181" s="18">
        <f>SUM(M180)</f>
        <v>1085.9000000000001</v>
      </c>
      <c r="N181" s="18">
        <f t="shared" si="199"/>
        <v>49.811926605504588</v>
      </c>
    </row>
    <row r="182" spans="1:14" ht="28.5" customHeight="1">
      <c r="A182" s="62" t="s">
        <v>75</v>
      </c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4"/>
    </row>
    <row r="183" spans="1:14" ht="31.5" customHeight="1">
      <c r="A183" s="71" t="s">
        <v>46</v>
      </c>
      <c r="B183" s="41"/>
      <c r="C183" s="16">
        <f>F183+I183+L183</f>
        <v>600</v>
      </c>
      <c r="D183" s="16">
        <f>G183+J183+M183</f>
        <v>505.7</v>
      </c>
      <c r="E183" s="16">
        <f t="shared" ref="E183:E184" si="225">D183/C183*100</f>
        <v>84.283333333333331</v>
      </c>
      <c r="F183" s="16"/>
      <c r="G183" s="16"/>
      <c r="H183" s="16"/>
      <c r="I183" s="16"/>
      <c r="J183" s="16"/>
      <c r="K183" s="16"/>
      <c r="L183" s="16">
        <v>600</v>
      </c>
      <c r="M183" s="16">
        <v>505.7</v>
      </c>
      <c r="N183" s="16">
        <f t="shared" si="199"/>
        <v>84.283333333333331</v>
      </c>
    </row>
    <row r="184" spans="1:14">
      <c r="A184" s="44" t="s">
        <v>31</v>
      </c>
      <c r="B184" s="91"/>
      <c r="C184" s="18">
        <f>C183</f>
        <v>600</v>
      </c>
      <c r="D184" s="18">
        <f>D183</f>
        <v>505.7</v>
      </c>
      <c r="E184" s="18">
        <f t="shared" si="225"/>
        <v>84.283333333333331</v>
      </c>
      <c r="F184" s="18">
        <f t="shared" ref="F184:G184" si="226">F183</f>
        <v>0</v>
      </c>
      <c r="G184" s="18">
        <f t="shared" si="226"/>
        <v>0</v>
      </c>
      <c r="H184" s="18"/>
      <c r="I184" s="18">
        <f t="shared" ref="I184:J184" si="227">I183</f>
        <v>0</v>
      </c>
      <c r="J184" s="18">
        <f t="shared" si="227"/>
        <v>0</v>
      </c>
      <c r="K184" s="18"/>
      <c r="L184" s="18">
        <f>SUM(L183)</f>
        <v>600</v>
      </c>
      <c r="M184" s="18">
        <f>SUM(M183)</f>
        <v>505.7</v>
      </c>
      <c r="N184" s="18">
        <f t="shared" si="199"/>
        <v>84.283333333333331</v>
      </c>
    </row>
    <row r="185" spans="1:14" ht="15.75" customHeight="1">
      <c r="A185" s="37" t="s">
        <v>76</v>
      </c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60"/>
    </row>
    <row r="186" spans="1:14" ht="28.5" customHeight="1">
      <c r="A186" s="71" t="s">
        <v>46</v>
      </c>
      <c r="B186" s="41"/>
      <c r="C186" s="16">
        <f>F186+I186+L186</f>
        <v>1000</v>
      </c>
      <c r="D186" s="16">
        <f>G186+J186+M186</f>
        <v>1000</v>
      </c>
      <c r="E186" s="16">
        <f t="shared" ref="E186:E188" si="228">D186/C186*100</f>
        <v>100</v>
      </c>
      <c r="F186" s="16"/>
      <c r="G186" s="16"/>
      <c r="H186" s="16"/>
      <c r="I186" s="16"/>
      <c r="J186" s="16"/>
      <c r="K186" s="16"/>
      <c r="L186" s="16">
        <v>1000</v>
      </c>
      <c r="M186" s="16">
        <v>1000</v>
      </c>
      <c r="N186" s="16">
        <f t="shared" si="199"/>
        <v>100</v>
      </c>
    </row>
    <row r="187" spans="1:14">
      <c r="A187" s="44" t="s">
        <v>31</v>
      </c>
      <c r="B187" s="91"/>
      <c r="C187" s="18">
        <f>C186</f>
        <v>1000</v>
      </c>
      <c r="D187" s="18">
        <f>D186</f>
        <v>1000</v>
      </c>
      <c r="E187" s="18">
        <f t="shared" si="228"/>
        <v>100</v>
      </c>
      <c r="F187" s="18">
        <f t="shared" ref="F187:I187" si="229">F186</f>
        <v>0</v>
      </c>
      <c r="G187" s="18">
        <f t="shared" si="229"/>
        <v>0</v>
      </c>
      <c r="H187" s="18">
        <f t="shared" si="229"/>
        <v>0</v>
      </c>
      <c r="I187" s="18">
        <f t="shared" si="229"/>
        <v>0</v>
      </c>
      <c r="J187" s="18">
        <f t="shared" ref="J187" si="230">J186</f>
        <v>0</v>
      </c>
      <c r="K187" s="18"/>
      <c r="L187" s="18">
        <f>SUM(L186)</f>
        <v>1000</v>
      </c>
      <c r="M187" s="18">
        <f>SUM(M186)</f>
        <v>1000</v>
      </c>
      <c r="N187" s="16">
        <f t="shared" si="199"/>
        <v>100</v>
      </c>
    </row>
    <row r="188" spans="1:14">
      <c r="A188" s="44" t="s">
        <v>53</v>
      </c>
      <c r="B188" s="58"/>
      <c r="C188" s="8">
        <f>C170+C174+C178+C181+C184+C187</f>
        <v>101407.6</v>
      </c>
      <c r="D188" s="8">
        <f>D170+D174+D178+D181+D184+D187</f>
        <v>54589.299999999996</v>
      </c>
      <c r="E188" s="8">
        <f t="shared" si="228"/>
        <v>53.83156686481091</v>
      </c>
      <c r="F188" s="8">
        <f>F170+F174+F178+F181+F184+F187</f>
        <v>0</v>
      </c>
      <c r="G188" s="8">
        <f>G170+G174+G178+G181+G184+G187</f>
        <v>0</v>
      </c>
      <c r="H188" s="8">
        <f>H170+H174+H178+H181+H184+H187</f>
        <v>0</v>
      </c>
      <c r="I188" s="8">
        <f>I170+I174+I178+I181+I184+I187</f>
        <v>406.3</v>
      </c>
      <c r="J188" s="8">
        <f>J170+J174+J178+J181+J184+J187</f>
        <v>250</v>
      </c>
      <c r="K188" s="8">
        <f t="shared" ref="K188" si="231">J188/I188*100</f>
        <v>61.530888506030024</v>
      </c>
      <c r="L188" s="8">
        <f>L170+L174+L178+L181+L184+L187</f>
        <v>101001.3</v>
      </c>
      <c r="M188" s="8">
        <f>M170+M174+M178+M181+M184+M187</f>
        <v>54339.299999999996</v>
      </c>
      <c r="N188" s="8">
        <f t="shared" si="199"/>
        <v>53.800594645811486</v>
      </c>
    </row>
    <row r="189" spans="1:14" ht="28.5" customHeight="1">
      <c r="A189" s="26" t="s">
        <v>25</v>
      </c>
      <c r="B189" s="68" t="s">
        <v>10</v>
      </c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70"/>
    </row>
    <row r="190" spans="1:14" ht="15.75" customHeight="1">
      <c r="A190" s="37" t="s">
        <v>77</v>
      </c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60"/>
    </row>
    <row r="191" spans="1:14">
      <c r="A191" s="40" t="s">
        <v>39</v>
      </c>
      <c r="B191" s="41"/>
      <c r="C191" s="16">
        <f>F191+I191+L191</f>
        <v>935</v>
      </c>
      <c r="D191" s="16">
        <f>G191+J191+M191</f>
        <v>815.8</v>
      </c>
      <c r="E191" s="16">
        <f t="shared" ref="E191:E192" si="232">D191/C191*100</f>
        <v>87.251336898395721</v>
      </c>
      <c r="F191" s="16"/>
      <c r="G191" s="16"/>
      <c r="H191" s="16"/>
      <c r="I191" s="16"/>
      <c r="J191" s="16"/>
      <c r="K191" s="16"/>
      <c r="L191" s="17">
        <v>935</v>
      </c>
      <c r="M191" s="17">
        <v>815.8</v>
      </c>
      <c r="N191" s="17">
        <f t="shared" si="199"/>
        <v>87.251336898395721</v>
      </c>
    </row>
    <row r="192" spans="1:14">
      <c r="A192" s="55" t="s">
        <v>40</v>
      </c>
      <c r="B192" s="56"/>
      <c r="C192" s="18">
        <f>C191</f>
        <v>935</v>
      </c>
      <c r="D192" s="18">
        <f>D191</f>
        <v>815.8</v>
      </c>
      <c r="E192" s="18">
        <f t="shared" si="232"/>
        <v>87.251336898395721</v>
      </c>
      <c r="F192" s="18">
        <f t="shared" ref="F192:G192" si="233">F191</f>
        <v>0</v>
      </c>
      <c r="G192" s="18">
        <f t="shared" si="233"/>
        <v>0</v>
      </c>
      <c r="H192" s="18"/>
      <c r="I192" s="18">
        <f t="shared" ref="I192:J192" si="234">I191</f>
        <v>0</v>
      </c>
      <c r="J192" s="18">
        <f t="shared" si="234"/>
        <v>0</v>
      </c>
      <c r="K192" s="18"/>
      <c r="L192" s="18">
        <f>SUM(L191)</f>
        <v>935</v>
      </c>
      <c r="M192" s="18">
        <f>SUM(M191)</f>
        <v>815.8</v>
      </c>
      <c r="N192" s="17">
        <f t="shared" si="199"/>
        <v>87.251336898395721</v>
      </c>
    </row>
    <row r="193" spans="1:14" ht="15.75" customHeight="1">
      <c r="A193" s="37" t="s">
        <v>78</v>
      </c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60"/>
    </row>
    <row r="194" spans="1:14">
      <c r="A194" s="40" t="s">
        <v>39</v>
      </c>
      <c r="B194" s="41"/>
      <c r="C194" s="16">
        <f>F194+I194+L194</f>
        <v>206</v>
      </c>
      <c r="D194" s="16">
        <f>G194+J194+M194</f>
        <v>68</v>
      </c>
      <c r="E194" s="16">
        <f t="shared" ref="E194:E196" si="235">D194/C194*100</f>
        <v>33.009708737864081</v>
      </c>
      <c r="F194" s="16"/>
      <c r="G194" s="16"/>
      <c r="H194" s="16"/>
      <c r="I194" s="16"/>
      <c r="J194" s="16"/>
      <c r="K194" s="16"/>
      <c r="L194" s="17">
        <v>206</v>
      </c>
      <c r="M194" s="17">
        <v>68</v>
      </c>
      <c r="N194" s="17">
        <f t="shared" si="199"/>
        <v>33.009708737864081</v>
      </c>
    </row>
    <row r="195" spans="1:14">
      <c r="A195" s="71" t="s">
        <v>87</v>
      </c>
      <c r="B195" s="90"/>
      <c r="C195" s="16">
        <f>F195+I195+L195</f>
        <v>790</v>
      </c>
      <c r="D195" s="16">
        <f>G195+J195+M195</f>
        <v>491</v>
      </c>
      <c r="E195" s="16">
        <f t="shared" si="235"/>
        <v>62.151898734177216</v>
      </c>
      <c r="F195" s="16"/>
      <c r="G195" s="16"/>
      <c r="H195" s="16"/>
      <c r="I195" s="16"/>
      <c r="J195" s="16"/>
      <c r="K195" s="16"/>
      <c r="L195" s="17">
        <v>790</v>
      </c>
      <c r="M195" s="17">
        <v>491</v>
      </c>
      <c r="N195" s="17">
        <f t="shared" si="199"/>
        <v>62.151898734177216</v>
      </c>
    </row>
    <row r="196" spans="1:14">
      <c r="A196" s="55" t="s">
        <v>40</v>
      </c>
      <c r="B196" s="56"/>
      <c r="C196" s="18">
        <f>C194+C195</f>
        <v>996</v>
      </c>
      <c r="D196" s="18">
        <f>D194+D195</f>
        <v>559</v>
      </c>
      <c r="E196" s="18">
        <f t="shared" si="235"/>
        <v>56.124497991967871</v>
      </c>
      <c r="F196" s="18">
        <f>F194+F195</f>
        <v>0</v>
      </c>
      <c r="G196" s="18">
        <f>G194+G195</f>
        <v>0</v>
      </c>
      <c r="H196" s="18"/>
      <c r="I196" s="18">
        <f>I194+I195</f>
        <v>0</v>
      </c>
      <c r="J196" s="18">
        <f>J194+J195</f>
        <v>0</v>
      </c>
      <c r="K196" s="18"/>
      <c r="L196" s="18">
        <f>L194+L195</f>
        <v>996</v>
      </c>
      <c r="M196" s="18">
        <f>M194+M195</f>
        <v>559</v>
      </c>
      <c r="N196" s="17">
        <f t="shared" si="199"/>
        <v>56.124497991967871</v>
      </c>
    </row>
    <row r="197" spans="1:14" ht="31.5" hidden="1" customHeight="1">
      <c r="A197" s="77" t="s">
        <v>79</v>
      </c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9"/>
    </row>
    <row r="198" spans="1:14" hidden="1">
      <c r="A198" s="40" t="s">
        <v>39</v>
      </c>
      <c r="B198" s="41"/>
      <c r="C198" s="16">
        <f>F198+I198+L198</f>
        <v>0</v>
      </c>
      <c r="D198" s="16">
        <f>G198+J198+M198</f>
        <v>0</v>
      </c>
      <c r="E198" s="16" t="e">
        <f t="shared" ref="E198:E200" si="236">D198/C198*100</f>
        <v>#DIV/0!</v>
      </c>
      <c r="F198" s="16"/>
      <c r="G198" s="16"/>
      <c r="H198" s="16"/>
      <c r="I198" s="16"/>
      <c r="J198" s="16"/>
      <c r="K198" s="16"/>
      <c r="L198" s="16"/>
      <c r="M198" s="16"/>
      <c r="N198" s="16" t="e">
        <f t="shared" si="199"/>
        <v>#DIV/0!</v>
      </c>
    </row>
    <row r="199" spans="1:14" hidden="1">
      <c r="A199" s="55" t="s">
        <v>40</v>
      </c>
      <c r="B199" s="56"/>
      <c r="C199" s="18">
        <f>C198</f>
        <v>0</v>
      </c>
      <c r="D199" s="18">
        <f>D198</f>
        <v>0</v>
      </c>
      <c r="E199" s="18" t="e">
        <f t="shared" si="236"/>
        <v>#DIV/0!</v>
      </c>
      <c r="F199" s="18">
        <f t="shared" ref="F199:G199" si="237">F198</f>
        <v>0</v>
      </c>
      <c r="G199" s="18">
        <f t="shared" si="237"/>
        <v>0</v>
      </c>
      <c r="H199" s="18"/>
      <c r="I199" s="18">
        <f t="shared" ref="I199:J199" si="238">I198</f>
        <v>0</v>
      </c>
      <c r="J199" s="18">
        <f t="shared" si="238"/>
        <v>0</v>
      </c>
      <c r="K199" s="18"/>
      <c r="L199" s="18">
        <f>SUM(L198)</f>
        <v>0</v>
      </c>
      <c r="M199" s="18">
        <f>SUM(M198)</f>
        <v>0</v>
      </c>
      <c r="N199" s="16" t="e">
        <f t="shared" si="199"/>
        <v>#DIV/0!</v>
      </c>
    </row>
    <row r="200" spans="1:14">
      <c r="A200" s="44" t="s">
        <v>53</v>
      </c>
      <c r="B200" s="58"/>
      <c r="C200" s="8">
        <f>C192+C196+C199</f>
        <v>1931</v>
      </c>
      <c r="D200" s="8">
        <f>D192+D196+D199</f>
        <v>1374.8</v>
      </c>
      <c r="E200" s="8">
        <f t="shared" si="236"/>
        <v>71.196271361988607</v>
      </c>
      <c r="F200" s="8">
        <f t="shared" ref="F200:G200" si="239">F192+F196+F199</f>
        <v>0</v>
      </c>
      <c r="G200" s="8">
        <f t="shared" si="239"/>
        <v>0</v>
      </c>
      <c r="H200" s="8"/>
      <c r="I200" s="8">
        <f t="shared" ref="I200:M200" si="240">I192+I196+I199</f>
        <v>0</v>
      </c>
      <c r="J200" s="8">
        <f t="shared" si="240"/>
        <v>0</v>
      </c>
      <c r="K200" s="8"/>
      <c r="L200" s="8">
        <f t="shared" si="240"/>
        <v>1931</v>
      </c>
      <c r="M200" s="8">
        <f t="shared" si="240"/>
        <v>1374.8</v>
      </c>
      <c r="N200" s="8">
        <f t="shared" si="199"/>
        <v>71.196271361988607</v>
      </c>
    </row>
    <row r="201" spans="1:14" ht="21" customHeight="1">
      <c r="A201" s="26">
        <v>10</v>
      </c>
      <c r="B201" s="68" t="s">
        <v>11</v>
      </c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70"/>
    </row>
    <row r="202" spans="1:14" ht="15.75" customHeight="1">
      <c r="A202" s="62" t="s">
        <v>81</v>
      </c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4"/>
    </row>
    <row r="203" spans="1:14" ht="30" customHeight="1">
      <c r="A203" s="71" t="s">
        <v>44</v>
      </c>
      <c r="B203" s="90"/>
      <c r="C203" s="16">
        <f>F203+I203+L203</f>
        <v>50</v>
      </c>
      <c r="D203" s="16">
        <f>G203+J203+M203</f>
        <v>25.8</v>
      </c>
      <c r="E203" s="16">
        <f t="shared" ref="E203:E205" si="241">D203/C203*100</f>
        <v>51.6</v>
      </c>
      <c r="F203" s="16"/>
      <c r="G203" s="16"/>
      <c r="H203" s="16"/>
      <c r="I203" s="16"/>
      <c r="J203" s="16"/>
      <c r="K203" s="16"/>
      <c r="L203" s="16">
        <v>50</v>
      </c>
      <c r="M203" s="16">
        <v>25.8</v>
      </c>
      <c r="N203" s="16">
        <f t="shared" si="199"/>
        <v>51.6</v>
      </c>
    </row>
    <row r="204" spans="1:14" ht="30.75" customHeight="1">
      <c r="A204" s="71" t="s">
        <v>58</v>
      </c>
      <c r="B204" s="41"/>
      <c r="C204" s="16">
        <f>F204+I204+L204</f>
        <v>300</v>
      </c>
      <c r="D204" s="16">
        <f>G204+J204+M204</f>
        <v>266.60000000000002</v>
      </c>
      <c r="E204" s="16">
        <f t="shared" si="241"/>
        <v>88.866666666666674</v>
      </c>
      <c r="F204" s="16"/>
      <c r="G204" s="16"/>
      <c r="H204" s="16"/>
      <c r="I204" s="16"/>
      <c r="J204" s="16"/>
      <c r="K204" s="16"/>
      <c r="L204" s="16">
        <v>300</v>
      </c>
      <c r="M204" s="16">
        <v>266.60000000000002</v>
      </c>
      <c r="N204" s="16">
        <f t="shared" si="199"/>
        <v>88.866666666666674</v>
      </c>
    </row>
    <row r="205" spans="1:14">
      <c r="A205" s="42" t="s">
        <v>31</v>
      </c>
      <c r="B205" s="43"/>
      <c r="C205" s="18">
        <f>C204+C203</f>
        <v>350</v>
      </c>
      <c r="D205" s="18">
        <f>D204+D203</f>
        <v>292.40000000000003</v>
      </c>
      <c r="E205" s="18">
        <f t="shared" si="241"/>
        <v>83.542857142857159</v>
      </c>
      <c r="F205" s="18">
        <f t="shared" ref="F205:G205" si="242">F204+F203</f>
        <v>0</v>
      </c>
      <c r="G205" s="18">
        <f t="shared" si="242"/>
        <v>0</v>
      </c>
      <c r="H205" s="18"/>
      <c r="I205" s="18">
        <f t="shared" ref="I205:J205" si="243">I204+I203</f>
        <v>0</v>
      </c>
      <c r="J205" s="18">
        <f t="shared" si="243"/>
        <v>0</v>
      </c>
      <c r="K205" s="18"/>
      <c r="L205" s="18">
        <f>SUM(L203:L204)</f>
        <v>350</v>
      </c>
      <c r="M205" s="18">
        <f>SUM(M203:M204)</f>
        <v>292.40000000000003</v>
      </c>
      <c r="N205" s="18">
        <f t="shared" si="199"/>
        <v>83.542857142857159</v>
      </c>
    </row>
    <row r="206" spans="1:14" ht="15.75" customHeight="1">
      <c r="A206" s="37" t="s">
        <v>82</v>
      </c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60"/>
    </row>
    <row r="207" spans="1:14" ht="30.75" customHeight="1">
      <c r="A207" s="71" t="s">
        <v>58</v>
      </c>
      <c r="B207" s="41"/>
      <c r="C207" s="16">
        <f>F207+I207+L207</f>
        <v>3280</v>
      </c>
      <c r="D207" s="16">
        <f>G207+J207+M207</f>
        <v>1581.9</v>
      </c>
      <c r="E207" s="16">
        <f t="shared" ref="E207:E208" si="244">D207/C207*100</f>
        <v>48.228658536585364</v>
      </c>
      <c r="F207" s="16"/>
      <c r="G207" s="16"/>
      <c r="H207" s="16"/>
      <c r="I207" s="16"/>
      <c r="J207" s="16"/>
      <c r="K207" s="16"/>
      <c r="L207" s="16">
        <v>3280</v>
      </c>
      <c r="M207" s="16">
        <v>1581.9</v>
      </c>
      <c r="N207" s="16">
        <f t="shared" si="199"/>
        <v>48.228658536585364</v>
      </c>
    </row>
    <row r="208" spans="1:14">
      <c r="A208" s="42" t="s">
        <v>31</v>
      </c>
      <c r="B208" s="43"/>
      <c r="C208" s="18">
        <f>C207</f>
        <v>3280</v>
      </c>
      <c r="D208" s="18">
        <f>D207</f>
        <v>1581.9</v>
      </c>
      <c r="E208" s="18">
        <f t="shared" si="244"/>
        <v>48.228658536585364</v>
      </c>
      <c r="F208" s="18">
        <f t="shared" ref="F208:G208" si="245">F207</f>
        <v>0</v>
      </c>
      <c r="G208" s="18">
        <f t="shared" si="245"/>
        <v>0</v>
      </c>
      <c r="H208" s="18"/>
      <c r="I208" s="18">
        <f t="shared" ref="I208:J208" si="246">I207</f>
        <v>0</v>
      </c>
      <c r="J208" s="18">
        <f t="shared" si="246"/>
        <v>0</v>
      </c>
      <c r="K208" s="18"/>
      <c r="L208" s="18">
        <f>SUM(L207)</f>
        <v>3280</v>
      </c>
      <c r="M208" s="18">
        <f>SUM(M207)</f>
        <v>1581.9</v>
      </c>
      <c r="N208" s="18">
        <f t="shared" si="199"/>
        <v>48.228658536585364</v>
      </c>
    </row>
    <row r="209" spans="1:14" ht="15.75" customHeight="1">
      <c r="A209" s="62" t="s">
        <v>83</v>
      </c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4"/>
    </row>
    <row r="210" spans="1:14" ht="28.5" customHeight="1">
      <c r="A210" s="71" t="s">
        <v>58</v>
      </c>
      <c r="B210" s="41"/>
      <c r="C210" s="16">
        <f>F210+I210+L210</f>
        <v>2610</v>
      </c>
      <c r="D210" s="16">
        <f>G210+J210+M210</f>
        <v>1282.9000000000001</v>
      </c>
      <c r="E210" s="16">
        <f t="shared" ref="E210:E212" si="247">D210/C210*100</f>
        <v>49.153256704980848</v>
      </c>
      <c r="F210" s="16"/>
      <c r="G210" s="16"/>
      <c r="H210" s="16"/>
      <c r="I210" s="16"/>
      <c r="J210" s="16"/>
      <c r="K210" s="16"/>
      <c r="L210" s="16">
        <v>2610</v>
      </c>
      <c r="M210" s="16">
        <v>1282.9000000000001</v>
      </c>
      <c r="N210" s="16">
        <f t="shared" si="199"/>
        <v>49.153256704980848</v>
      </c>
    </row>
    <row r="211" spans="1:14">
      <c r="A211" s="42" t="s">
        <v>31</v>
      </c>
      <c r="B211" s="43"/>
      <c r="C211" s="18">
        <f>C210</f>
        <v>2610</v>
      </c>
      <c r="D211" s="18">
        <f>D210</f>
        <v>1282.9000000000001</v>
      </c>
      <c r="E211" s="18">
        <f t="shared" si="247"/>
        <v>49.153256704980848</v>
      </c>
      <c r="F211" s="18">
        <f t="shared" ref="F211:G211" si="248">F210</f>
        <v>0</v>
      </c>
      <c r="G211" s="18">
        <f t="shared" si="248"/>
        <v>0</v>
      </c>
      <c r="H211" s="18"/>
      <c r="I211" s="18">
        <f t="shared" ref="I211:J211" si="249">I210</f>
        <v>0</v>
      </c>
      <c r="J211" s="18">
        <f t="shared" si="249"/>
        <v>0</v>
      </c>
      <c r="K211" s="18"/>
      <c r="L211" s="18">
        <f>SUM(L210)</f>
        <v>2610</v>
      </c>
      <c r="M211" s="18">
        <f>SUM(M210)</f>
        <v>1282.9000000000001</v>
      </c>
      <c r="N211" s="18">
        <f t="shared" si="199"/>
        <v>49.153256704980848</v>
      </c>
    </row>
    <row r="212" spans="1:14">
      <c r="A212" s="44" t="s">
        <v>53</v>
      </c>
      <c r="B212" s="58"/>
      <c r="C212" s="8">
        <f>C205+C208+C211</f>
        <v>6240</v>
      </c>
      <c r="D212" s="8">
        <f>D205+D208+D211</f>
        <v>3157.2000000000003</v>
      </c>
      <c r="E212" s="16">
        <f t="shared" si="247"/>
        <v>50.596153846153847</v>
      </c>
      <c r="F212" s="8">
        <f>F205+F208+F211</f>
        <v>0</v>
      </c>
      <c r="G212" s="8">
        <f>G205+G208+G211</f>
        <v>0</v>
      </c>
      <c r="H212" s="16"/>
      <c r="I212" s="8">
        <f>I205+I208+I211</f>
        <v>0</v>
      </c>
      <c r="J212" s="8">
        <f>J205+J208+J211</f>
        <v>0</v>
      </c>
      <c r="K212" s="16"/>
      <c r="L212" s="8">
        <f>L205+L208+L211</f>
        <v>6240</v>
      </c>
      <c r="M212" s="8">
        <f>M205+M208+M211</f>
        <v>3157.2000000000003</v>
      </c>
      <c r="N212" s="8">
        <f t="shared" si="199"/>
        <v>50.596153846153847</v>
      </c>
    </row>
    <row r="213" spans="1:14" ht="22.5" customHeight="1">
      <c r="A213" s="26">
        <v>11</v>
      </c>
      <c r="B213" s="68" t="s">
        <v>12</v>
      </c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70"/>
    </row>
    <row r="214" spans="1:14" ht="15.75" customHeight="1">
      <c r="A214" s="62" t="s">
        <v>84</v>
      </c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4"/>
    </row>
    <row r="215" spans="1:14">
      <c r="A215" s="40" t="s">
        <v>39</v>
      </c>
      <c r="B215" s="41"/>
      <c r="C215" s="16">
        <f>F215+I215+L215</f>
        <v>1250</v>
      </c>
      <c r="D215" s="16">
        <f>G215+J215+M215</f>
        <v>589</v>
      </c>
      <c r="E215" s="16">
        <f t="shared" ref="E215:E216" si="250">D215/C215*100</f>
        <v>47.12</v>
      </c>
      <c r="F215" s="16"/>
      <c r="G215" s="16"/>
      <c r="H215" s="16"/>
      <c r="I215" s="16"/>
      <c r="J215" s="16"/>
      <c r="K215" s="16"/>
      <c r="L215" s="16">
        <v>1250</v>
      </c>
      <c r="M215" s="16">
        <v>589</v>
      </c>
      <c r="N215" s="16">
        <f t="shared" si="199"/>
        <v>47.12</v>
      </c>
    </row>
    <row r="216" spans="1:14">
      <c r="A216" s="42" t="s">
        <v>31</v>
      </c>
      <c r="B216" s="43"/>
      <c r="C216" s="34">
        <f>C215</f>
        <v>1250</v>
      </c>
      <c r="D216" s="34">
        <f>D215</f>
        <v>589</v>
      </c>
      <c r="E216" s="18">
        <f t="shared" si="250"/>
        <v>47.12</v>
      </c>
      <c r="F216" s="34">
        <f t="shared" ref="F216:G216" si="251">F215</f>
        <v>0</v>
      </c>
      <c r="G216" s="34">
        <f t="shared" si="251"/>
        <v>0</v>
      </c>
      <c r="H216" s="18"/>
      <c r="I216" s="34">
        <f t="shared" ref="I216:J216" si="252">I215</f>
        <v>0</v>
      </c>
      <c r="J216" s="34">
        <f t="shared" si="252"/>
        <v>0</v>
      </c>
      <c r="K216" s="18"/>
      <c r="L216" s="18">
        <f>SUM(L215)</f>
        <v>1250</v>
      </c>
      <c r="M216" s="18">
        <f>SUM(M215)</f>
        <v>589</v>
      </c>
      <c r="N216" s="18">
        <f t="shared" si="199"/>
        <v>47.12</v>
      </c>
    </row>
    <row r="217" spans="1:14" ht="15.75" customHeight="1">
      <c r="A217" s="62" t="s">
        <v>85</v>
      </c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4"/>
    </row>
    <row r="218" spans="1:14">
      <c r="A218" s="40" t="s">
        <v>39</v>
      </c>
      <c r="B218" s="41"/>
      <c r="C218" s="16">
        <f>F218+I218+L218</f>
        <v>1200</v>
      </c>
      <c r="D218" s="16">
        <f>G218+J218+M218</f>
        <v>793.8</v>
      </c>
      <c r="E218" s="16">
        <f t="shared" ref="E218:E220" si="253">D218/C218*100</f>
        <v>66.149999999999991</v>
      </c>
      <c r="F218" s="16"/>
      <c r="G218" s="16"/>
      <c r="H218" s="16"/>
      <c r="I218" s="16"/>
      <c r="J218" s="16"/>
      <c r="K218" s="16"/>
      <c r="L218" s="16">
        <v>1200</v>
      </c>
      <c r="M218" s="16">
        <v>793.8</v>
      </c>
      <c r="N218" s="16">
        <f t="shared" si="199"/>
        <v>66.149999999999991</v>
      </c>
    </row>
    <row r="219" spans="1:14">
      <c r="A219" s="42" t="s">
        <v>31</v>
      </c>
      <c r="B219" s="43"/>
      <c r="C219" s="18">
        <f>C218</f>
        <v>1200</v>
      </c>
      <c r="D219" s="18">
        <f>D218</f>
        <v>793.8</v>
      </c>
      <c r="E219" s="18">
        <f t="shared" si="253"/>
        <v>66.149999999999991</v>
      </c>
      <c r="F219" s="18">
        <f t="shared" ref="F219:G219" si="254">F218</f>
        <v>0</v>
      </c>
      <c r="G219" s="18">
        <f t="shared" si="254"/>
        <v>0</v>
      </c>
      <c r="H219" s="18"/>
      <c r="I219" s="18">
        <f t="shared" ref="I219:J219" si="255">I218</f>
        <v>0</v>
      </c>
      <c r="J219" s="18">
        <f t="shared" si="255"/>
        <v>0</v>
      </c>
      <c r="K219" s="18"/>
      <c r="L219" s="18">
        <f>SUM(L218)</f>
        <v>1200</v>
      </c>
      <c r="M219" s="18">
        <f>SUM(M218)</f>
        <v>793.8</v>
      </c>
      <c r="N219" s="18">
        <f t="shared" si="199"/>
        <v>66.149999999999991</v>
      </c>
    </row>
    <row r="220" spans="1:14">
      <c r="A220" s="44" t="s">
        <v>53</v>
      </c>
      <c r="B220" s="58"/>
      <c r="C220" s="8">
        <f>C216+C219</f>
        <v>2450</v>
      </c>
      <c r="D220" s="8">
        <f>D216+D219</f>
        <v>1382.8</v>
      </c>
      <c r="E220" s="8">
        <f t="shared" si="253"/>
        <v>56.440816326530609</v>
      </c>
      <c r="F220" s="8">
        <f t="shared" ref="F220:G220" si="256">F216+F219</f>
        <v>0</v>
      </c>
      <c r="G220" s="8">
        <f t="shared" si="256"/>
        <v>0</v>
      </c>
      <c r="H220" s="8"/>
      <c r="I220" s="8">
        <f t="shared" ref="I220:M220" si="257">I216+I219</f>
        <v>0</v>
      </c>
      <c r="J220" s="8">
        <f t="shared" si="257"/>
        <v>0</v>
      </c>
      <c r="K220" s="8"/>
      <c r="L220" s="8">
        <f t="shared" si="257"/>
        <v>2450</v>
      </c>
      <c r="M220" s="8">
        <f t="shared" si="257"/>
        <v>1382.8</v>
      </c>
      <c r="N220" s="8">
        <f t="shared" si="199"/>
        <v>56.440816326530609</v>
      </c>
    </row>
    <row r="221" spans="1:14" ht="15.75" customHeight="1">
      <c r="A221" s="26">
        <v>12</v>
      </c>
      <c r="B221" s="65" t="s">
        <v>13</v>
      </c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7"/>
    </row>
    <row r="222" spans="1:14" ht="15.75" customHeight="1">
      <c r="A222" s="37" t="s">
        <v>86</v>
      </c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60"/>
    </row>
    <row r="223" spans="1:14" ht="30.75" customHeight="1">
      <c r="A223" s="71" t="s">
        <v>87</v>
      </c>
      <c r="B223" s="73"/>
      <c r="C223" s="16">
        <f>F223+I223+L223</f>
        <v>5074.3</v>
      </c>
      <c r="D223" s="16">
        <f>G223+J223+M223</f>
        <v>2683.2000000000003</v>
      </c>
      <c r="E223" s="16">
        <f t="shared" ref="E223:E224" si="258">D223/C223*100</f>
        <v>52.878229509488996</v>
      </c>
      <c r="F223" s="16"/>
      <c r="G223" s="16"/>
      <c r="H223" s="16"/>
      <c r="I223" s="16">
        <v>617.29999999999995</v>
      </c>
      <c r="J223" s="16">
        <v>280.8</v>
      </c>
      <c r="K223" s="16">
        <f t="shared" ref="K223:K224" si="259">J223/I223*100</f>
        <v>45.488417301150172</v>
      </c>
      <c r="L223" s="16">
        <v>4457</v>
      </c>
      <c r="M223" s="16">
        <v>2402.4</v>
      </c>
      <c r="N223" s="16">
        <f t="shared" si="199"/>
        <v>53.901727619474983</v>
      </c>
    </row>
    <row r="224" spans="1:14">
      <c r="A224" s="42" t="s">
        <v>31</v>
      </c>
      <c r="B224" s="43"/>
      <c r="C224" s="18">
        <f>C223</f>
        <v>5074.3</v>
      </c>
      <c r="D224" s="18">
        <f>D223</f>
        <v>2683.2000000000003</v>
      </c>
      <c r="E224" s="18">
        <f t="shared" si="258"/>
        <v>52.878229509488996</v>
      </c>
      <c r="F224" s="18">
        <f t="shared" ref="F224:G224" si="260">F223</f>
        <v>0</v>
      </c>
      <c r="G224" s="18">
        <f t="shared" si="260"/>
        <v>0</v>
      </c>
      <c r="H224" s="18"/>
      <c r="I224" s="18">
        <f t="shared" ref="I224:J224" si="261">I223</f>
        <v>617.29999999999995</v>
      </c>
      <c r="J224" s="18">
        <f t="shared" si="261"/>
        <v>280.8</v>
      </c>
      <c r="K224" s="18">
        <f t="shared" si="259"/>
        <v>45.488417301150172</v>
      </c>
      <c r="L224" s="18">
        <f>SUM(L223)</f>
        <v>4457</v>
      </c>
      <c r="M224" s="18">
        <f>SUM(M223)</f>
        <v>2402.4</v>
      </c>
      <c r="N224" s="18">
        <f t="shared" si="199"/>
        <v>53.901727619474983</v>
      </c>
    </row>
    <row r="225" spans="1:14" ht="15.75" customHeight="1">
      <c r="A225" s="37" t="s">
        <v>88</v>
      </c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60"/>
    </row>
    <row r="226" spans="1:14" ht="30.75" customHeight="1">
      <c r="A226" s="71" t="s">
        <v>87</v>
      </c>
      <c r="B226" s="73"/>
      <c r="C226" s="16">
        <f>F226+I226+L226</f>
        <v>11000</v>
      </c>
      <c r="D226" s="16">
        <f>G226+J226+M226</f>
        <v>4245.6000000000004</v>
      </c>
      <c r="E226" s="16">
        <f t="shared" ref="E226:E227" si="262">D226/C226*100</f>
        <v>38.596363636363641</v>
      </c>
      <c r="F226" s="16"/>
      <c r="G226" s="16"/>
      <c r="H226" s="16"/>
      <c r="I226" s="16">
        <v>11000</v>
      </c>
      <c r="J226" s="16">
        <v>4245.6000000000004</v>
      </c>
      <c r="K226" s="16">
        <f t="shared" ref="K226:K227" si="263">J226/I226*100</f>
        <v>38.596363636363641</v>
      </c>
      <c r="L226" s="16"/>
      <c r="M226" s="16"/>
      <c r="N226" s="16"/>
    </row>
    <row r="227" spans="1:14">
      <c r="A227" s="42" t="s">
        <v>31</v>
      </c>
      <c r="B227" s="43"/>
      <c r="C227" s="18">
        <f>C226</f>
        <v>11000</v>
      </c>
      <c r="D227" s="18">
        <f>D226</f>
        <v>4245.6000000000004</v>
      </c>
      <c r="E227" s="18">
        <f t="shared" si="262"/>
        <v>38.596363636363641</v>
      </c>
      <c r="F227" s="18">
        <f t="shared" ref="F227:G227" si="264">F226</f>
        <v>0</v>
      </c>
      <c r="G227" s="18">
        <f t="shared" si="264"/>
        <v>0</v>
      </c>
      <c r="H227" s="18"/>
      <c r="I227" s="18">
        <f t="shared" ref="I227:J227" si="265">I226</f>
        <v>11000</v>
      </c>
      <c r="J227" s="18">
        <f t="shared" si="265"/>
        <v>4245.6000000000004</v>
      </c>
      <c r="K227" s="18">
        <f t="shared" si="263"/>
        <v>38.596363636363641</v>
      </c>
      <c r="L227" s="18">
        <f>SUM(L226)</f>
        <v>0</v>
      </c>
      <c r="M227" s="18">
        <f>SUM(M226)</f>
        <v>0</v>
      </c>
      <c r="N227" s="18"/>
    </row>
    <row r="228" spans="1:14" ht="15.75" hidden="1" customHeight="1">
      <c r="A228" s="37" t="s">
        <v>89</v>
      </c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60"/>
    </row>
    <row r="229" spans="1:14" ht="30.75" hidden="1" customHeight="1">
      <c r="A229" s="71" t="s">
        <v>87</v>
      </c>
      <c r="B229" s="73"/>
      <c r="C229" s="16">
        <f>F229+I229+L229</f>
        <v>0</v>
      </c>
      <c r="D229" s="16">
        <f>G229+J229+M229</f>
        <v>0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hidden="1">
      <c r="A230" s="42" t="s">
        <v>31</v>
      </c>
      <c r="B230" s="43"/>
      <c r="C230" s="18">
        <f>C229</f>
        <v>0</v>
      </c>
      <c r="D230" s="18">
        <f>D229</f>
        <v>0</v>
      </c>
      <c r="E230" s="16"/>
      <c r="F230" s="18">
        <f t="shared" ref="F230:G230" si="266">F229</f>
        <v>0</v>
      </c>
      <c r="G230" s="18">
        <f t="shared" si="266"/>
        <v>0</v>
      </c>
      <c r="H230" s="16"/>
      <c r="I230" s="18">
        <f t="shared" ref="I230:J230" si="267">I229</f>
        <v>0</v>
      </c>
      <c r="J230" s="18">
        <f t="shared" si="267"/>
        <v>0</v>
      </c>
      <c r="K230" s="16"/>
      <c r="L230" s="18">
        <f>SUM(L229)</f>
        <v>0</v>
      </c>
      <c r="M230" s="18">
        <f>SUM(M229)</f>
        <v>0</v>
      </c>
      <c r="N230" s="18"/>
    </row>
    <row r="231" spans="1:14" ht="15.75" customHeight="1">
      <c r="A231" s="37" t="s">
        <v>90</v>
      </c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60"/>
    </row>
    <row r="232" spans="1:14" ht="30.75" customHeight="1">
      <c r="A232" s="71" t="s">
        <v>87</v>
      </c>
      <c r="B232" s="73"/>
      <c r="C232" s="16">
        <f>F232+I232+L232</f>
        <v>487.2</v>
      </c>
      <c r="D232" s="16">
        <f>G232+J232+M232</f>
        <v>0</v>
      </c>
      <c r="E232" s="16">
        <f t="shared" ref="E232:E233" si="268">D232/C232*100</f>
        <v>0</v>
      </c>
      <c r="F232" s="16"/>
      <c r="G232" s="16"/>
      <c r="H232" s="16"/>
      <c r="I232" s="16">
        <v>487.2</v>
      </c>
      <c r="J232" s="16">
        <v>0</v>
      </c>
      <c r="K232" s="16">
        <f t="shared" ref="K232:K233" si="269">J232/I232*100</f>
        <v>0</v>
      </c>
      <c r="L232" s="16"/>
      <c r="M232" s="16">
        <v>0</v>
      </c>
      <c r="N232" s="17"/>
    </row>
    <row r="233" spans="1:14">
      <c r="A233" s="42" t="s">
        <v>31</v>
      </c>
      <c r="B233" s="43"/>
      <c r="C233" s="18">
        <f>C232</f>
        <v>487.2</v>
      </c>
      <c r="D233" s="18">
        <f>D232</f>
        <v>0</v>
      </c>
      <c r="E233" s="18">
        <f t="shared" si="268"/>
        <v>0</v>
      </c>
      <c r="F233" s="18">
        <f t="shared" ref="F233:G233" si="270">F232</f>
        <v>0</v>
      </c>
      <c r="G233" s="18">
        <f t="shared" si="270"/>
        <v>0</v>
      </c>
      <c r="H233" s="18"/>
      <c r="I233" s="18">
        <f t="shared" ref="I233:J233" si="271">I232</f>
        <v>487.2</v>
      </c>
      <c r="J233" s="18">
        <f t="shared" si="271"/>
        <v>0</v>
      </c>
      <c r="K233" s="18">
        <f t="shared" si="269"/>
        <v>0</v>
      </c>
      <c r="L233" s="18">
        <f>SUM(L232)</f>
        <v>0</v>
      </c>
      <c r="M233" s="18">
        <f>SUM(M232)</f>
        <v>0</v>
      </c>
      <c r="N233" s="17"/>
    </row>
    <row r="234" spans="1:14" ht="15.75" customHeight="1">
      <c r="A234" s="37" t="s">
        <v>91</v>
      </c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60"/>
    </row>
    <row r="235" spans="1:14" ht="33" customHeight="1">
      <c r="A235" s="71" t="s">
        <v>87</v>
      </c>
      <c r="B235" s="73"/>
      <c r="C235" s="16">
        <f>F235+I235+L235</f>
        <v>200</v>
      </c>
      <c r="D235" s="16">
        <f>G235+J235+M235</f>
        <v>168.1</v>
      </c>
      <c r="E235" s="16">
        <f t="shared" ref="E235:E237" si="272">D235/C235*100</f>
        <v>84.05</v>
      </c>
      <c r="F235" s="16"/>
      <c r="G235" s="16"/>
      <c r="H235" s="16"/>
      <c r="I235" s="16"/>
      <c r="J235" s="16"/>
      <c r="K235" s="16"/>
      <c r="L235" s="16">
        <v>200</v>
      </c>
      <c r="M235" s="16">
        <v>168.1</v>
      </c>
      <c r="N235" s="16">
        <f t="shared" ref="N235:N296" si="273">M235/L235*100</f>
        <v>84.05</v>
      </c>
    </row>
    <row r="236" spans="1:14">
      <c r="A236" s="55" t="s">
        <v>40</v>
      </c>
      <c r="B236" s="56"/>
      <c r="C236" s="18">
        <f>C235</f>
        <v>200</v>
      </c>
      <c r="D236" s="18">
        <f>D235</f>
        <v>168.1</v>
      </c>
      <c r="E236" s="18">
        <f t="shared" si="272"/>
        <v>84.05</v>
      </c>
      <c r="F236" s="18">
        <f t="shared" ref="F236:G236" si="274">F235</f>
        <v>0</v>
      </c>
      <c r="G236" s="18">
        <f t="shared" si="274"/>
        <v>0</v>
      </c>
      <c r="H236" s="18"/>
      <c r="I236" s="18">
        <f t="shared" ref="I236:J236" si="275">I235</f>
        <v>0</v>
      </c>
      <c r="J236" s="18">
        <f t="shared" si="275"/>
        <v>0</v>
      </c>
      <c r="K236" s="18"/>
      <c r="L236" s="18">
        <f>SUM(L235)</f>
        <v>200</v>
      </c>
      <c r="M236" s="18">
        <f>SUM(M235)</f>
        <v>168.1</v>
      </c>
      <c r="N236" s="18">
        <f t="shared" si="273"/>
        <v>84.05</v>
      </c>
    </row>
    <row r="237" spans="1:14">
      <c r="A237" s="44" t="s">
        <v>53</v>
      </c>
      <c r="B237" s="58"/>
      <c r="C237" s="8">
        <f t="shared" ref="C237:D237" si="276">C224+C227+C236+C233+C229</f>
        <v>16761.5</v>
      </c>
      <c r="D237" s="8">
        <f t="shared" si="276"/>
        <v>7096.9000000000015</v>
      </c>
      <c r="E237" s="8">
        <f t="shared" si="272"/>
        <v>42.340482653700448</v>
      </c>
      <c r="F237" s="8">
        <f t="shared" ref="F237:G237" si="277">F224+F227+F236+F233+F229</f>
        <v>0</v>
      </c>
      <c r="G237" s="8">
        <f t="shared" si="277"/>
        <v>0</v>
      </c>
      <c r="H237" s="8"/>
      <c r="I237" s="8">
        <f>I224+I227+I236+I233+I229</f>
        <v>12104.5</v>
      </c>
      <c r="J237" s="8">
        <f>J224+J227+J236+J233+J229</f>
        <v>4526.4000000000005</v>
      </c>
      <c r="K237" s="8">
        <f t="shared" ref="K237" si="278">J237/I237*100</f>
        <v>37.394357470362266</v>
      </c>
      <c r="L237" s="8">
        <f t="shared" ref="L237:M237" si="279">L224+L227+L236+L233+L229</f>
        <v>4657</v>
      </c>
      <c r="M237" s="8">
        <f t="shared" si="279"/>
        <v>2570.5</v>
      </c>
      <c r="N237" s="8">
        <f t="shared" si="273"/>
        <v>55.196478419583428</v>
      </c>
    </row>
    <row r="238" spans="1:14" ht="15.75" customHeight="1">
      <c r="A238" s="26">
        <v>13</v>
      </c>
      <c r="B238" s="68" t="s">
        <v>14</v>
      </c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70"/>
    </row>
    <row r="239" spans="1:14" ht="34.5" customHeight="1">
      <c r="A239" s="37" t="s">
        <v>92</v>
      </c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60"/>
    </row>
    <row r="240" spans="1:14" ht="32.25" customHeight="1">
      <c r="A240" s="40" t="s">
        <v>44</v>
      </c>
      <c r="B240" s="41"/>
      <c r="C240" s="16">
        <f>F240+I240+L240</f>
        <v>2776.9</v>
      </c>
      <c r="D240" s="16">
        <f>G240+J240+M240</f>
        <v>2776.7</v>
      </c>
      <c r="E240" s="16">
        <f t="shared" ref="E240:E244" si="280">D240/C240*100</f>
        <v>99.992797724080802</v>
      </c>
      <c r="F240" s="16"/>
      <c r="G240" s="16"/>
      <c r="H240" s="16"/>
      <c r="I240" s="16">
        <v>1920.4</v>
      </c>
      <c r="J240" s="16">
        <v>1920.4</v>
      </c>
      <c r="K240" s="16">
        <f t="shared" ref="K240:K241" si="281">J240/I240*100</f>
        <v>100</v>
      </c>
      <c r="L240" s="16">
        <v>856.5</v>
      </c>
      <c r="M240" s="16">
        <v>856.3</v>
      </c>
      <c r="N240" s="16">
        <f t="shared" si="273"/>
        <v>99.97664915353181</v>
      </c>
    </row>
    <row r="241" spans="1:14">
      <c r="A241" s="42" t="s">
        <v>31</v>
      </c>
      <c r="B241" s="43"/>
      <c r="C241" s="18">
        <f>C240</f>
        <v>2776.9</v>
      </c>
      <c r="D241" s="18">
        <f>D240</f>
        <v>2776.7</v>
      </c>
      <c r="E241" s="18">
        <f t="shared" si="280"/>
        <v>99.992797724080802</v>
      </c>
      <c r="F241" s="18">
        <f t="shared" ref="F241:G241" si="282">F240</f>
        <v>0</v>
      </c>
      <c r="G241" s="18">
        <f t="shared" si="282"/>
        <v>0</v>
      </c>
      <c r="H241" s="18"/>
      <c r="I241" s="18">
        <f t="shared" ref="I241:J241" si="283">I240</f>
        <v>1920.4</v>
      </c>
      <c r="J241" s="18">
        <f t="shared" si="283"/>
        <v>1920.4</v>
      </c>
      <c r="K241" s="18">
        <f t="shared" si="281"/>
        <v>100</v>
      </c>
      <c r="L241" s="18">
        <f>SUM(L240)</f>
        <v>856.5</v>
      </c>
      <c r="M241" s="18">
        <f>SUM(M240)</f>
        <v>856.3</v>
      </c>
      <c r="N241" s="18">
        <f t="shared" si="273"/>
        <v>99.97664915353181</v>
      </c>
    </row>
    <row r="242" spans="1:14">
      <c r="A242" s="37" t="s">
        <v>122</v>
      </c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9"/>
    </row>
    <row r="243" spans="1:14">
      <c r="A243" s="40" t="s">
        <v>44</v>
      </c>
      <c r="B243" s="41"/>
      <c r="C243" s="16">
        <f>F243+I243+L243</f>
        <v>74.5</v>
      </c>
      <c r="D243" s="16">
        <f>G243+J243+M243</f>
        <v>74.5</v>
      </c>
      <c r="E243" s="16">
        <f t="shared" si="280"/>
        <v>100</v>
      </c>
      <c r="F243" s="18"/>
      <c r="G243" s="18"/>
      <c r="H243" s="18"/>
      <c r="I243" s="16"/>
      <c r="J243" s="16"/>
      <c r="K243" s="16" t="e">
        <f>J243/I243*100</f>
        <v>#DIV/0!</v>
      </c>
      <c r="L243" s="16">
        <v>74.5</v>
      </c>
      <c r="M243" s="16">
        <v>74.5</v>
      </c>
      <c r="N243" s="16">
        <f t="shared" si="273"/>
        <v>100</v>
      </c>
    </row>
    <row r="244" spans="1:14">
      <c r="A244" s="42" t="s">
        <v>31</v>
      </c>
      <c r="B244" s="43"/>
      <c r="C244" s="18">
        <f>C243</f>
        <v>74.5</v>
      </c>
      <c r="D244" s="18">
        <f>D243</f>
        <v>74.5</v>
      </c>
      <c r="E244" s="16">
        <f t="shared" si="280"/>
        <v>100</v>
      </c>
      <c r="F244" s="18">
        <f t="shared" ref="F244:G244" si="284">F243</f>
        <v>0</v>
      </c>
      <c r="G244" s="18">
        <f t="shared" si="284"/>
        <v>0</v>
      </c>
      <c r="H244" s="18"/>
      <c r="I244" s="18">
        <f t="shared" ref="I244:J244" si="285">I243</f>
        <v>0</v>
      </c>
      <c r="J244" s="18">
        <f t="shared" si="285"/>
        <v>0</v>
      </c>
      <c r="K244" s="16" t="e">
        <f>J244/I244*100</f>
        <v>#DIV/0!</v>
      </c>
      <c r="L244" s="18">
        <f t="shared" ref="L244:M244" si="286">L243</f>
        <v>74.5</v>
      </c>
      <c r="M244" s="18">
        <f t="shared" si="286"/>
        <v>74.5</v>
      </c>
      <c r="N244" s="16">
        <f t="shared" si="273"/>
        <v>100</v>
      </c>
    </row>
    <row r="245" spans="1:14" ht="19.5" customHeight="1">
      <c r="A245" s="37" t="s">
        <v>93</v>
      </c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60"/>
    </row>
    <row r="246" spans="1:14" ht="30.75" customHeight="1">
      <c r="A246" s="40" t="s">
        <v>44</v>
      </c>
      <c r="B246" s="41"/>
      <c r="C246" s="16">
        <f>F246+I246+L246</f>
        <v>358.5</v>
      </c>
      <c r="D246" s="16">
        <f>G246+J246+M246</f>
        <v>45.2</v>
      </c>
      <c r="E246" s="16">
        <f t="shared" ref="E246:E248" si="287">D246/C246*100</f>
        <v>12.608089260808928</v>
      </c>
      <c r="F246" s="16"/>
      <c r="G246" s="16"/>
      <c r="H246" s="16"/>
      <c r="I246" s="16">
        <v>77.7</v>
      </c>
      <c r="J246" s="16">
        <v>45.2</v>
      </c>
      <c r="K246" s="16">
        <f t="shared" ref="K246:K248" si="288">J246/I246*100</f>
        <v>58.172458172458178</v>
      </c>
      <c r="L246" s="16">
        <v>280.8</v>
      </c>
      <c r="M246" s="16">
        <v>0</v>
      </c>
      <c r="N246" s="16">
        <f t="shared" si="273"/>
        <v>0</v>
      </c>
    </row>
    <row r="247" spans="1:14" ht="30.75" customHeight="1">
      <c r="A247" s="71" t="s">
        <v>58</v>
      </c>
      <c r="B247" s="41"/>
      <c r="C247" s="16">
        <f>F247+I247+L247</f>
        <v>100</v>
      </c>
      <c r="D247" s="16">
        <f>G247+J247+M247</f>
        <v>0</v>
      </c>
      <c r="E247" s="16">
        <f t="shared" si="287"/>
        <v>0</v>
      </c>
      <c r="F247" s="16"/>
      <c r="G247" s="16"/>
      <c r="H247" s="16"/>
      <c r="I247" s="16"/>
      <c r="J247" s="16"/>
      <c r="K247" s="16"/>
      <c r="L247" s="16">
        <v>100</v>
      </c>
      <c r="M247" s="16">
        <v>0</v>
      </c>
      <c r="N247" s="8">
        <f t="shared" si="273"/>
        <v>0</v>
      </c>
    </row>
    <row r="248" spans="1:14">
      <c r="A248" s="42" t="s">
        <v>31</v>
      </c>
      <c r="B248" s="43"/>
      <c r="C248" s="18">
        <f>C246+C247</f>
        <v>458.5</v>
      </c>
      <c r="D248" s="18">
        <f>D246+D247</f>
        <v>45.2</v>
      </c>
      <c r="E248" s="18">
        <f t="shared" si="287"/>
        <v>9.8582333696837523</v>
      </c>
      <c r="F248" s="18">
        <f t="shared" ref="F248:G248" si="289">F246+F247</f>
        <v>0</v>
      </c>
      <c r="G248" s="18">
        <f t="shared" si="289"/>
        <v>0</v>
      </c>
      <c r="H248" s="18"/>
      <c r="I248" s="18">
        <f t="shared" ref="I248:J248" si="290">I246+I247</f>
        <v>77.7</v>
      </c>
      <c r="J248" s="18">
        <f t="shared" si="290"/>
        <v>45.2</v>
      </c>
      <c r="K248" s="18">
        <f t="shared" si="288"/>
        <v>58.172458172458178</v>
      </c>
      <c r="L248" s="18">
        <f>SUM(L246:L247)</f>
        <v>380.8</v>
      </c>
      <c r="M248" s="18">
        <f>SUM(M246:M247)</f>
        <v>0</v>
      </c>
      <c r="N248" s="18">
        <f t="shared" si="273"/>
        <v>0</v>
      </c>
    </row>
    <row r="249" spans="1:14" ht="30" customHeight="1">
      <c r="A249" s="62" t="s">
        <v>94</v>
      </c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4"/>
    </row>
    <row r="250" spans="1:14" ht="33" customHeight="1">
      <c r="A250" s="40" t="s">
        <v>44</v>
      </c>
      <c r="B250" s="41"/>
      <c r="C250" s="16">
        <f t="shared" ref="C250:D252" si="291">F250+I250+L250</f>
        <v>798.6</v>
      </c>
      <c r="D250" s="16">
        <f t="shared" si="291"/>
        <v>575.70000000000005</v>
      </c>
      <c r="E250" s="16">
        <f t="shared" ref="E250:E256" si="292">D250/C250*100</f>
        <v>72.088655146506383</v>
      </c>
      <c r="F250" s="16"/>
      <c r="G250" s="16"/>
      <c r="H250" s="16"/>
      <c r="I250" s="16"/>
      <c r="J250" s="16"/>
      <c r="K250" s="16"/>
      <c r="L250" s="16">
        <v>798.6</v>
      </c>
      <c r="M250" s="16">
        <v>575.70000000000005</v>
      </c>
      <c r="N250" s="16">
        <f t="shared" si="273"/>
        <v>72.088655146506383</v>
      </c>
    </row>
    <row r="251" spans="1:14">
      <c r="A251" s="71" t="s">
        <v>45</v>
      </c>
      <c r="B251" s="41"/>
      <c r="C251" s="16">
        <f t="shared" si="291"/>
        <v>70</v>
      </c>
      <c r="D251" s="16">
        <f t="shared" si="291"/>
        <v>13.5</v>
      </c>
      <c r="E251" s="16">
        <f t="shared" si="292"/>
        <v>19.285714285714288</v>
      </c>
      <c r="F251" s="16"/>
      <c r="G251" s="16"/>
      <c r="H251" s="16"/>
      <c r="I251" s="16"/>
      <c r="J251" s="16"/>
      <c r="K251" s="16"/>
      <c r="L251" s="16">
        <v>70</v>
      </c>
      <c r="M251" s="16">
        <v>13.5</v>
      </c>
      <c r="N251" s="16">
        <f t="shared" si="273"/>
        <v>19.285714285714288</v>
      </c>
    </row>
    <row r="252" spans="1:14" ht="30.75" customHeight="1">
      <c r="A252" s="71" t="s">
        <v>46</v>
      </c>
      <c r="B252" s="41"/>
      <c r="C252" s="16">
        <f t="shared" si="291"/>
        <v>100</v>
      </c>
      <c r="D252" s="16">
        <f t="shared" si="291"/>
        <v>100</v>
      </c>
      <c r="E252" s="16">
        <f t="shared" si="292"/>
        <v>100</v>
      </c>
      <c r="F252" s="16"/>
      <c r="G252" s="16"/>
      <c r="H252" s="16"/>
      <c r="I252" s="16"/>
      <c r="J252" s="16"/>
      <c r="K252" s="16"/>
      <c r="L252" s="16">
        <v>100</v>
      </c>
      <c r="M252" s="16">
        <v>100</v>
      </c>
      <c r="N252" s="16">
        <f t="shared" si="273"/>
        <v>100</v>
      </c>
    </row>
    <row r="253" spans="1:14">
      <c r="A253" s="42" t="s">
        <v>31</v>
      </c>
      <c r="B253" s="43"/>
      <c r="C253" s="18">
        <f>C250+C251+C252</f>
        <v>968.6</v>
      </c>
      <c r="D253" s="18">
        <f>D250+D251+D252</f>
        <v>689.2</v>
      </c>
      <c r="E253" s="18">
        <f t="shared" si="292"/>
        <v>71.154243237662612</v>
      </c>
      <c r="F253" s="18">
        <f t="shared" ref="F253:G253" si="293">F250+F251+F252</f>
        <v>0</v>
      </c>
      <c r="G253" s="18">
        <f t="shared" si="293"/>
        <v>0</v>
      </c>
      <c r="H253" s="18"/>
      <c r="I253" s="18">
        <f t="shared" ref="I253:J253" si="294">I250+I251+I252</f>
        <v>0</v>
      </c>
      <c r="J253" s="18">
        <f t="shared" si="294"/>
        <v>0</v>
      </c>
      <c r="K253" s="18"/>
      <c r="L253" s="18">
        <f>SUM(L250:L252)</f>
        <v>968.6</v>
      </c>
      <c r="M253" s="18">
        <f>SUM(M250:M252)</f>
        <v>689.2</v>
      </c>
      <c r="N253" s="18">
        <f t="shared" si="273"/>
        <v>71.154243237662612</v>
      </c>
    </row>
    <row r="254" spans="1:14">
      <c r="A254" s="37" t="s">
        <v>116</v>
      </c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4"/>
    </row>
    <row r="255" spans="1:14">
      <c r="A255" s="42" t="s">
        <v>44</v>
      </c>
      <c r="B255" s="61"/>
      <c r="C255" s="16">
        <f t="shared" ref="C255:D255" si="295">F255+I255+L255</f>
        <v>93.5</v>
      </c>
      <c r="D255" s="16">
        <f t="shared" si="295"/>
        <v>82.5</v>
      </c>
      <c r="E255" s="16">
        <f t="shared" si="292"/>
        <v>88.235294117647058</v>
      </c>
      <c r="F255" s="18"/>
      <c r="G255" s="18"/>
      <c r="H255" s="18"/>
      <c r="I255" s="18"/>
      <c r="J255" s="18"/>
      <c r="K255" s="16"/>
      <c r="L255" s="18">
        <v>93.5</v>
      </c>
      <c r="M255" s="18">
        <v>82.5</v>
      </c>
      <c r="N255" s="16">
        <f t="shared" si="273"/>
        <v>88.235294117647058</v>
      </c>
    </row>
    <row r="256" spans="1:14">
      <c r="A256" s="42" t="s">
        <v>31</v>
      </c>
      <c r="B256" s="43"/>
      <c r="C256" s="18">
        <f>C255</f>
        <v>93.5</v>
      </c>
      <c r="D256" s="18">
        <f>D255</f>
        <v>82.5</v>
      </c>
      <c r="E256" s="16">
        <f t="shared" si="292"/>
        <v>88.235294117647058</v>
      </c>
      <c r="F256" s="18">
        <f t="shared" ref="F256:G256" si="296">F255</f>
        <v>0</v>
      </c>
      <c r="G256" s="18">
        <f t="shared" si="296"/>
        <v>0</v>
      </c>
      <c r="H256" s="18"/>
      <c r="I256" s="18">
        <f t="shared" ref="I256:J256" si="297">I255</f>
        <v>0</v>
      </c>
      <c r="J256" s="18">
        <f t="shared" si="297"/>
        <v>0</v>
      </c>
      <c r="K256" s="16"/>
      <c r="L256" s="18">
        <f t="shared" ref="L256:M256" si="298">L255</f>
        <v>93.5</v>
      </c>
      <c r="M256" s="18">
        <f t="shared" si="298"/>
        <v>82.5</v>
      </c>
      <c r="N256" s="16">
        <f t="shared" si="273"/>
        <v>88.235294117647058</v>
      </c>
    </row>
    <row r="257" spans="1:14" ht="15.75" customHeight="1">
      <c r="A257" s="37" t="s">
        <v>95</v>
      </c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60"/>
    </row>
    <row r="258" spans="1:14" ht="30" customHeight="1">
      <c r="A258" s="40" t="s">
        <v>44</v>
      </c>
      <c r="B258" s="41"/>
      <c r="C258" s="16">
        <f>F258+I258+L258</f>
        <v>10</v>
      </c>
      <c r="D258" s="16">
        <f>G258+J258+M258</f>
        <v>0</v>
      </c>
      <c r="E258" s="16">
        <f t="shared" ref="E258:E259" si="299">D258/C258*100</f>
        <v>0</v>
      </c>
      <c r="F258" s="16"/>
      <c r="G258" s="16"/>
      <c r="H258" s="16"/>
      <c r="I258" s="16"/>
      <c r="J258" s="16"/>
      <c r="K258" s="16"/>
      <c r="L258" s="16">
        <v>10</v>
      </c>
      <c r="M258" s="16">
        <v>0</v>
      </c>
      <c r="N258" s="16">
        <f t="shared" si="273"/>
        <v>0</v>
      </c>
    </row>
    <row r="259" spans="1:14">
      <c r="A259" s="42" t="s">
        <v>31</v>
      </c>
      <c r="B259" s="43"/>
      <c r="C259" s="18">
        <f>C258</f>
        <v>10</v>
      </c>
      <c r="D259" s="18">
        <f>D258</f>
        <v>0</v>
      </c>
      <c r="E259" s="18">
        <f t="shared" si="299"/>
        <v>0</v>
      </c>
      <c r="F259" s="18">
        <f t="shared" ref="F259:G259" si="300">F258</f>
        <v>0</v>
      </c>
      <c r="G259" s="18">
        <f t="shared" si="300"/>
        <v>0</v>
      </c>
      <c r="H259" s="18"/>
      <c r="I259" s="18">
        <f t="shared" ref="I259:J259" si="301">I258</f>
        <v>0</v>
      </c>
      <c r="J259" s="18">
        <f t="shared" si="301"/>
        <v>0</v>
      </c>
      <c r="K259" s="18"/>
      <c r="L259" s="18">
        <f>SUM(L258)</f>
        <v>10</v>
      </c>
      <c r="M259" s="18">
        <f>SUM(M258)</f>
        <v>0</v>
      </c>
      <c r="N259" s="18">
        <f t="shared" si="273"/>
        <v>0</v>
      </c>
    </row>
    <row r="260" spans="1:14" ht="39" customHeight="1">
      <c r="A260" s="37" t="s">
        <v>96</v>
      </c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60"/>
    </row>
    <row r="261" spans="1:14" ht="27.75" customHeight="1">
      <c r="A261" s="71" t="s">
        <v>58</v>
      </c>
      <c r="B261" s="41"/>
      <c r="C261" s="16">
        <f>F261+I261+L261</f>
        <v>100</v>
      </c>
      <c r="D261" s="16">
        <f>G261+J261+M261</f>
        <v>20</v>
      </c>
      <c r="E261" s="16">
        <f t="shared" ref="E261:E262" si="302">D261/C261*100</f>
        <v>20</v>
      </c>
      <c r="F261" s="16"/>
      <c r="G261" s="16"/>
      <c r="H261" s="16"/>
      <c r="I261" s="16"/>
      <c r="J261" s="16"/>
      <c r="K261" s="17"/>
      <c r="L261" s="16">
        <v>100</v>
      </c>
      <c r="M261" s="16">
        <v>20</v>
      </c>
      <c r="N261" s="16">
        <f t="shared" si="273"/>
        <v>20</v>
      </c>
    </row>
    <row r="262" spans="1:14">
      <c r="A262" s="42" t="s">
        <v>31</v>
      </c>
      <c r="B262" s="43"/>
      <c r="C262" s="18">
        <f>C261</f>
        <v>100</v>
      </c>
      <c r="D262" s="18">
        <f>D261</f>
        <v>20</v>
      </c>
      <c r="E262" s="18">
        <f t="shared" si="302"/>
        <v>20</v>
      </c>
      <c r="F262" s="18">
        <f t="shared" ref="F262:G262" si="303">F261</f>
        <v>0</v>
      </c>
      <c r="G262" s="18">
        <f t="shared" si="303"/>
        <v>0</v>
      </c>
      <c r="H262" s="18"/>
      <c r="I262" s="18">
        <f t="shared" ref="I262:J262" si="304">I261</f>
        <v>0</v>
      </c>
      <c r="J262" s="18">
        <f t="shared" si="304"/>
        <v>0</v>
      </c>
      <c r="K262" s="18"/>
      <c r="L262" s="18">
        <f>SUM(L261)</f>
        <v>100</v>
      </c>
      <c r="M262" s="18">
        <f>SUM(M261)</f>
        <v>20</v>
      </c>
      <c r="N262" s="18">
        <f t="shared" si="273"/>
        <v>20</v>
      </c>
    </row>
    <row r="263" spans="1:14" ht="16.5" hidden="1" customHeight="1">
      <c r="A263" s="37" t="s">
        <v>97</v>
      </c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60"/>
    </row>
    <row r="264" spans="1:14" ht="30.75" hidden="1" customHeight="1">
      <c r="A264" s="71" t="s">
        <v>58</v>
      </c>
      <c r="B264" s="41"/>
      <c r="C264" s="16">
        <f>F264+I264+L264</f>
        <v>0</v>
      </c>
      <c r="D264" s="16">
        <f>G264+J264+M264</f>
        <v>0</v>
      </c>
      <c r="E264" s="16"/>
      <c r="F264" s="16"/>
      <c r="G264" s="16"/>
      <c r="H264" s="16"/>
      <c r="I264" s="16"/>
      <c r="J264" s="16"/>
      <c r="K264" s="16"/>
      <c r="L264" s="16"/>
      <c r="M264" s="16"/>
      <c r="N264" s="16"/>
    </row>
    <row r="265" spans="1:14" hidden="1">
      <c r="A265" s="42" t="s">
        <v>31</v>
      </c>
      <c r="B265" s="43"/>
      <c r="C265" s="18">
        <f>C264</f>
        <v>0</v>
      </c>
      <c r="D265" s="18">
        <f>D264</f>
        <v>0</v>
      </c>
      <c r="E265" s="18"/>
      <c r="F265" s="18">
        <f t="shared" ref="F265:G265" si="305">F264</f>
        <v>0</v>
      </c>
      <c r="G265" s="18">
        <f t="shared" si="305"/>
        <v>0</v>
      </c>
      <c r="H265" s="18"/>
      <c r="I265" s="18">
        <f t="shared" ref="I265:J265" si="306">I264</f>
        <v>0</v>
      </c>
      <c r="J265" s="18">
        <f t="shared" si="306"/>
        <v>0</v>
      </c>
      <c r="K265" s="18"/>
      <c r="L265" s="18">
        <f>SUM(L264)</f>
        <v>0</v>
      </c>
      <c r="M265" s="18">
        <f>SUM(M264)</f>
        <v>0</v>
      </c>
      <c r="N265" s="18"/>
    </row>
    <row r="266" spans="1:14" ht="15.75" hidden="1" customHeight="1">
      <c r="A266" s="37" t="s">
        <v>98</v>
      </c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60"/>
    </row>
    <row r="267" spans="1:14" ht="32.25" hidden="1" customHeight="1">
      <c r="A267" s="71" t="s">
        <v>99</v>
      </c>
      <c r="B267" s="41"/>
      <c r="C267" s="16">
        <f>F267+I267+L267</f>
        <v>0</v>
      </c>
      <c r="D267" s="16">
        <f>G267+J267+M267</f>
        <v>0</v>
      </c>
      <c r="E267" s="16" t="e">
        <f t="shared" ref="E267:E269" si="307">D267/C267*100</f>
        <v>#DIV/0!</v>
      </c>
      <c r="F267" s="16"/>
      <c r="G267" s="16"/>
      <c r="H267" s="16"/>
      <c r="I267" s="16"/>
      <c r="J267" s="16"/>
      <c r="K267" s="16"/>
      <c r="L267" s="16"/>
      <c r="M267" s="16"/>
      <c r="N267" s="16" t="e">
        <f t="shared" si="273"/>
        <v>#DIV/0!</v>
      </c>
    </row>
    <row r="268" spans="1:14" hidden="1">
      <c r="A268" s="42" t="s">
        <v>31</v>
      </c>
      <c r="B268" s="43"/>
      <c r="C268" s="18">
        <f>C267</f>
        <v>0</v>
      </c>
      <c r="D268" s="18">
        <f>D267</f>
        <v>0</v>
      </c>
      <c r="E268" s="18" t="e">
        <f t="shared" si="307"/>
        <v>#DIV/0!</v>
      </c>
      <c r="F268" s="18">
        <f t="shared" ref="F268:G268" si="308">F267</f>
        <v>0</v>
      </c>
      <c r="G268" s="18">
        <f t="shared" si="308"/>
        <v>0</v>
      </c>
      <c r="H268" s="18"/>
      <c r="I268" s="18">
        <f t="shared" ref="I268:J268" si="309">I267</f>
        <v>0</v>
      </c>
      <c r="J268" s="18">
        <f t="shared" si="309"/>
        <v>0</v>
      </c>
      <c r="K268" s="18"/>
      <c r="L268" s="18">
        <f>SUM(L267)</f>
        <v>0</v>
      </c>
      <c r="M268" s="18">
        <f>SUM(M267)</f>
        <v>0</v>
      </c>
      <c r="N268" s="18" t="e">
        <f t="shared" si="273"/>
        <v>#DIV/0!</v>
      </c>
    </row>
    <row r="269" spans="1:14">
      <c r="A269" s="44" t="s">
        <v>53</v>
      </c>
      <c r="B269" s="58"/>
      <c r="C269" s="8">
        <f>C241+C248+C253+C259+C262+C265+C268+C256+C244</f>
        <v>4482</v>
      </c>
      <c r="D269" s="8">
        <f>D241+D248+D253+D259+D262+D265+D268+D256+D244</f>
        <v>3688.0999999999995</v>
      </c>
      <c r="E269" s="8">
        <f t="shared" si="307"/>
        <v>82.286925479696549</v>
      </c>
      <c r="F269" s="8">
        <f t="shared" ref="F269:G269" si="310">F241+F248+F253+F259+F262+F265+F268+F256+F244</f>
        <v>0</v>
      </c>
      <c r="G269" s="8">
        <f t="shared" si="310"/>
        <v>0</v>
      </c>
      <c r="H269" s="8"/>
      <c r="I269" s="8">
        <f t="shared" ref="I269:J269" si="311">I241+I248+I253+I259+I262+I265+I268+I256+I244</f>
        <v>1998.1000000000001</v>
      </c>
      <c r="J269" s="8">
        <f t="shared" si="311"/>
        <v>1965.6000000000001</v>
      </c>
      <c r="K269" s="8">
        <f t="shared" ref="K269" si="312">J269/I269*100</f>
        <v>98.373454782042941</v>
      </c>
      <c r="L269" s="8">
        <f t="shared" ref="L269:M269" si="313">L241+L248+L253+L259+L262+L265+L268+L256+L244</f>
        <v>2483.9</v>
      </c>
      <c r="M269" s="8">
        <f t="shared" si="313"/>
        <v>1722.5</v>
      </c>
      <c r="N269" s="8">
        <f t="shared" si="273"/>
        <v>69.346592052820156</v>
      </c>
    </row>
    <row r="270" spans="1:14" ht="15.75" customHeight="1">
      <c r="A270" s="26">
        <v>14</v>
      </c>
      <c r="B270" s="68" t="s">
        <v>15</v>
      </c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70"/>
    </row>
    <row r="271" spans="1:14" ht="15.75" hidden="1" customHeight="1">
      <c r="A271" s="37" t="s">
        <v>100</v>
      </c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60"/>
    </row>
    <row r="272" spans="1:14" ht="28.5" hidden="1" customHeight="1">
      <c r="A272" s="71" t="s">
        <v>99</v>
      </c>
      <c r="B272" s="41"/>
      <c r="C272" s="16">
        <f>F272+I272+L272</f>
        <v>0</v>
      </c>
      <c r="D272" s="16">
        <f>G272+J272+M272</f>
        <v>0</v>
      </c>
      <c r="E272" s="16" t="e">
        <f t="shared" ref="E272:E273" si="314">D272/C272*100</f>
        <v>#DIV/0!</v>
      </c>
      <c r="F272" s="16"/>
      <c r="G272" s="16"/>
      <c r="H272" s="16"/>
      <c r="I272" s="16"/>
      <c r="J272" s="16"/>
      <c r="K272" s="16" t="e">
        <f t="shared" ref="K272:K273" si="315">J272/I272*100</f>
        <v>#DIV/0!</v>
      </c>
      <c r="L272" s="16"/>
      <c r="M272" s="16"/>
      <c r="N272" s="17"/>
    </row>
    <row r="273" spans="1:14" hidden="1">
      <c r="A273" s="42" t="s">
        <v>31</v>
      </c>
      <c r="B273" s="43"/>
      <c r="C273" s="18">
        <f>C272</f>
        <v>0</v>
      </c>
      <c r="D273" s="18">
        <f>D272</f>
        <v>0</v>
      </c>
      <c r="E273" s="18" t="e">
        <f t="shared" si="314"/>
        <v>#DIV/0!</v>
      </c>
      <c r="F273" s="18">
        <f t="shared" ref="F273:G273" si="316">F272</f>
        <v>0</v>
      </c>
      <c r="G273" s="18">
        <f t="shared" si="316"/>
        <v>0</v>
      </c>
      <c r="H273" s="18"/>
      <c r="I273" s="18">
        <f t="shared" ref="I273:J273" si="317">I272</f>
        <v>0</v>
      </c>
      <c r="J273" s="18">
        <f t="shared" si="317"/>
        <v>0</v>
      </c>
      <c r="K273" s="18" t="e">
        <f t="shared" si="315"/>
        <v>#DIV/0!</v>
      </c>
      <c r="L273" s="18">
        <f>SUM(L272)</f>
        <v>0</v>
      </c>
      <c r="M273" s="18">
        <f>SUM(M272)</f>
        <v>0</v>
      </c>
      <c r="N273" s="17"/>
    </row>
    <row r="274" spans="1:14" ht="48.75" hidden="1" customHeight="1">
      <c r="A274" s="77" t="s">
        <v>101</v>
      </c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9"/>
    </row>
    <row r="275" spans="1:14" ht="30.75" hidden="1" customHeight="1">
      <c r="A275" s="71" t="s">
        <v>99</v>
      </c>
      <c r="B275" s="41"/>
      <c r="C275" s="16">
        <f>F275+I275+L275</f>
        <v>0</v>
      </c>
      <c r="D275" s="16">
        <f>G275+J275+M275</f>
        <v>0</v>
      </c>
      <c r="E275" s="16" t="e">
        <f t="shared" ref="E275:E276" si="318">D275/C275*100</f>
        <v>#DIV/0!</v>
      </c>
      <c r="F275" s="16"/>
      <c r="G275" s="16"/>
      <c r="H275" s="16"/>
      <c r="I275" s="16"/>
      <c r="J275" s="16"/>
      <c r="K275" s="16" t="e">
        <f t="shared" ref="K275:K276" si="319">J275/I275*100</f>
        <v>#DIV/0!</v>
      </c>
      <c r="L275" s="16"/>
      <c r="M275" s="16"/>
      <c r="N275" s="16"/>
    </row>
    <row r="276" spans="1:14" hidden="1">
      <c r="A276" s="42" t="s">
        <v>31</v>
      </c>
      <c r="B276" s="43"/>
      <c r="C276" s="18">
        <f>C275</f>
        <v>0</v>
      </c>
      <c r="D276" s="18">
        <f>D275</f>
        <v>0</v>
      </c>
      <c r="E276" s="18" t="e">
        <f t="shared" si="318"/>
        <v>#DIV/0!</v>
      </c>
      <c r="F276" s="18">
        <f t="shared" ref="F276:G276" si="320">F275</f>
        <v>0</v>
      </c>
      <c r="G276" s="18">
        <f t="shared" si="320"/>
        <v>0</v>
      </c>
      <c r="H276" s="18"/>
      <c r="I276" s="18">
        <f t="shared" ref="I276:J276" si="321">I275</f>
        <v>0</v>
      </c>
      <c r="J276" s="18">
        <f t="shared" si="321"/>
        <v>0</v>
      </c>
      <c r="K276" s="18" t="e">
        <f t="shared" si="319"/>
        <v>#DIV/0!</v>
      </c>
      <c r="L276" s="18">
        <f>SUM(L275)</f>
        <v>0</v>
      </c>
      <c r="M276" s="18">
        <f>SUM(M275)</f>
        <v>0</v>
      </c>
      <c r="N276" s="18"/>
    </row>
    <row r="277" spans="1:14" ht="30.75" hidden="1" customHeight="1">
      <c r="A277" s="37" t="s">
        <v>102</v>
      </c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60"/>
    </row>
    <row r="278" spans="1:14" ht="30" hidden="1" customHeight="1">
      <c r="A278" s="71" t="s">
        <v>99</v>
      </c>
      <c r="B278" s="41"/>
      <c r="C278" s="16">
        <f>F278+I278+L278</f>
        <v>0</v>
      </c>
      <c r="D278" s="16">
        <f>G278+J278+M278</f>
        <v>0</v>
      </c>
      <c r="E278" s="16" t="e">
        <f t="shared" ref="E278:E279" si="322">D278/C278*100</f>
        <v>#DIV/0!</v>
      </c>
      <c r="F278" s="16"/>
      <c r="G278" s="16"/>
      <c r="H278" s="16"/>
      <c r="I278" s="16"/>
      <c r="J278" s="16"/>
      <c r="K278" s="16" t="e">
        <f t="shared" ref="K278:K279" si="323">J278/I278*100</f>
        <v>#DIV/0!</v>
      </c>
      <c r="L278" s="16"/>
      <c r="M278" s="16"/>
      <c r="N278" s="17"/>
    </row>
    <row r="279" spans="1:14" hidden="1">
      <c r="A279" s="42" t="s">
        <v>31</v>
      </c>
      <c r="B279" s="43"/>
      <c r="C279" s="18">
        <f>C278</f>
        <v>0</v>
      </c>
      <c r="D279" s="18">
        <f>D278</f>
        <v>0</v>
      </c>
      <c r="E279" s="18" t="e">
        <f t="shared" si="322"/>
        <v>#DIV/0!</v>
      </c>
      <c r="F279" s="18">
        <f t="shared" ref="F279:G279" si="324">F278</f>
        <v>0</v>
      </c>
      <c r="G279" s="18">
        <f t="shared" si="324"/>
        <v>0</v>
      </c>
      <c r="H279" s="18"/>
      <c r="I279" s="18">
        <f t="shared" ref="I279:J279" si="325">I278</f>
        <v>0</v>
      </c>
      <c r="J279" s="18">
        <f t="shared" si="325"/>
        <v>0</v>
      </c>
      <c r="K279" s="18" t="e">
        <f t="shared" si="323"/>
        <v>#DIV/0!</v>
      </c>
      <c r="L279" s="18">
        <f>SUM(L278)</f>
        <v>0</v>
      </c>
      <c r="M279" s="18">
        <f>SUM(M278)</f>
        <v>0</v>
      </c>
      <c r="N279" s="17"/>
    </row>
    <row r="280" spans="1:14" ht="50.25" hidden="1" customHeight="1">
      <c r="A280" s="77" t="s">
        <v>103</v>
      </c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9"/>
    </row>
    <row r="281" spans="1:14" ht="30" hidden="1" customHeight="1">
      <c r="A281" s="71" t="s">
        <v>99</v>
      </c>
      <c r="B281" s="41"/>
      <c r="C281" s="16">
        <f>F281+I281+L281</f>
        <v>0</v>
      </c>
      <c r="D281" s="16">
        <f>G281+J281+M281</f>
        <v>0</v>
      </c>
      <c r="E281" s="16" t="e">
        <f t="shared" ref="E281:E282" si="326">D281/C281*100</f>
        <v>#DIV/0!</v>
      </c>
      <c r="F281" s="16"/>
      <c r="G281" s="16"/>
      <c r="H281" s="16"/>
      <c r="I281" s="16"/>
      <c r="J281" s="16"/>
      <c r="K281" s="16" t="e">
        <f t="shared" ref="K281:K282" si="327">J281/I281*100</f>
        <v>#DIV/0!</v>
      </c>
      <c r="L281" s="16"/>
      <c r="M281" s="16"/>
      <c r="N281" s="17"/>
    </row>
    <row r="282" spans="1:14" hidden="1">
      <c r="A282" s="42" t="s">
        <v>31</v>
      </c>
      <c r="B282" s="43"/>
      <c r="C282" s="18">
        <f>C281</f>
        <v>0</v>
      </c>
      <c r="D282" s="18">
        <f>D281</f>
        <v>0</v>
      </c>
      <c r="E282" s="18" t="e">
        <f t="shared" si="326"/>
        <v>#DIV/0!</v>
      </c>
      <c r="F282" s="18">
        <f t="shared" ref="F282:G282" si="328">F281</f>
        <v>0</v>
      </c>
      <c r="G282" s="18">
        <f t="shared" si="328"/>
        <v>0</v>
      </c>
      <c r="H282" s="18"/>
      <c r="I282" s="18">
        <f t="shared" ref="I282:J282" si="329">I281</f>
        <v>0</v>
      </c>
      <c r="J282" s="18">
        <f t="shared" si="329"/>
        <v>0</v>
      </c>
      <c r="K282" s="18" t="e">
        <f t="shared" si="327"/>
        <v>#DIV/0!</v>
      </c>
      <c r="L282" s="18">
        <f>SUM(L281)</f>
        <v>0</v>
      </c>
      <c r="M282" s="18">
        <f>SUM(M281)</f>
        <v>0</v>
      </c>
      <c r="N282" s="18"/>
    </row>
    <row r="283" spans="1:14" ht="15.75" hidden="1" customHeight="1">
      <c r="A283" s="37" t="s">
        <v>104</v>
      </c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60"/>
    </row>
    <row r="284" spans="1:14" ht="31.5" hidden="1" customHeight="1">
      <c r="A284" s="71" t="s">
        <v>99</v>
      </c>
      <c r="B284" s="41"/>
      <c r="C284" s="16">
        <f>F284+I284+L284</f>
        <v>0</v>
      </c>
      <c r="D284" s="16">
        <f>G284+J284+M284</f>
        <v>0</v>
      </c>
      <c r="E284" s="16" t="e">
        <f t="shared" ref="E284:E291" si="330">D284/C284*100</f>
        <v>#DIV/0!</v>
      </c>
      <c r="F284" s="16"/>
      <c r="G284" s="16"/>
      <c r="H284" s="16"/>
      <c r="I284" s="16"/>
      <c r="J284" s="16"/>
      <c r="K284" s="16" t="e">
        <f t="shared" ref="K284:K285" si="331">J284/I284*100</f>
        <v>#DIV/0!</v>
      </c>
      <c r="L284" s="16"/>
      <c r="M284" s="16"/>
      <c r="N284" s="16" t="e">
        <f t="shared" si="273"/>
        <v>#DIV/0!</v>
      </c>
    </row>
    <row r="285" spans="1:14" hidden="1">
      <c r="A285" s="42" t="s">
        <v>31</v>
      </c>
      <c r="B285" s="43"/>
      <c r="C285" s="18">
        <f>C284</f>
        <v>0</v>
      </c>
      <c r="D285" s="18">
        <f>D284</f>
        <v>0</v>
      </c>
      <c r="E285" s="18" t="e">
        <f t="shared" si="330"/>
        <v>#DIV/0!</v>
      </c>
      <c r="F285" s="18">
        <f t="shared" ref="F285:G285" si="332">F284</f>
        <v>0</v>
      </c>
      <c r="G285" s="18">
        <f t="shared" si="332"/>
        <v>0</v>
      </c>
      <c r="H285" s="18"/>
      <c r="I285" s="18">
        <f t="shared" ref="I285:J285" si="333">I284</f>
        <v>0</v>
      </c>
      <c r="J285" s="18">
        <f t="shared" si="333"/>
        <v>0</v>
      </c>
      <c r="K285" s="18" t="e">
        <f t="shared" si="331"/>
        <v>#DIV/0!</v>
      </c>
      <c r="L285" s="18">
        <f>SUM(L284)</f>
        <v>0</v>
      </c>
      <c r="M285" s="18">
        <f>SUM(M284)</f>
        <v>0</v>
      </c>
      <c r="N285" s="18" t="e">
        <f t="shared" si="273"/>
        <v>#DIV/0!</v>
      </c>
    </row>
    <row r="286" spans="1:14" ht="46.5" hidden="1" customHeight="1">
      <c r="A286" s="80" t="s">
        <v>113</v>
      </c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2"/>
    </row>
    <row r="287" spans="1:14" ht="15.75" hidden="1" customHeight="1">
      <c r="A287" s="71" t="s">
        <v>99</v>
      </c>
      <c r="B287" s="41"/>
      <c r="C287" s="16">
        <f>F287+I287+L287</f>
        <v>0</v>
      </c>
      <c r="D287" s="16">
        <f>G287+J287+M287</f>
        <v>0</v>
      </c>
      <c r="E287" s="16" t="e">
        <f t="shared" si="330"/>
        <v>#DIV/0!</v>
      </c>
      <c r="F287" s="18"/>
      <c r="G287" s="18"/>
      <c r="H287" s="16"/>
      <c r="I287" s="16"/>
      <c r="J287" s="16"/>
      <c r="K287" s="16"/>
      <c r="L287" s="16"/>
      <c r="M287" s="16"/>
      <c r="N287" s="16" t="e">
        <f t="shared" si="273"/>
        <v>#DIV/0!</v>
      </c>
    </row>
    <row r="288" spans="1:14" ht="15.75" hidden="1" customHeight="1">
      <c r="A288" s="42" t="s">
        <v>31</v>
      </c>
      <c r="B288" s="43"/>
      <c r="C288" s="18">
        <f>C287</f>
        <v>0</v>
      </c>
      <c r="D288" s="18">
        <f>D287</f>
        <v>0</v>
      </c>
      <c r="E288" s="16" t="e">
        <f t="shared" si="330"/>
        <v>#DIV/0!</v>
      </c>
      <c r="F288" s="18">
        <f t="shared" ref="F288:G288" si="334">F287</f>
        <v>0</v>
      </c>
      <c r="G288" s="18">
        <f t="shared" si="334"/>
        <v>0</v>
      </c>
      <c r="H288" s="18"/>
      <c r="I288" s="18">
        <f t="shared" ref="I288:J288" si="335">I287</f>
        <v>0</v>
      </c>
      <c r="J288" s="18">
        <f t="shared" si="335"/>
        <v>0</v>
      </c>
      <c r="K288" s="16"/>
      <c r="L288" s="18">
        <f>SUM(L287)</f>
        <v>0</v>
      </c>
      <c r="M288" s="18">
        <f>SUM(M287)</f>
        <v>0</v>
      </c>
      <c r="N288" s="16" t="e">
        <f t="shared" si="273"/>
        <v>#DIV/0!</v>
      </c>
    </row>
    <row r="289" spans="1:14" ht="51" hidden="1" customHeight="1">
      <c r="A289" s="37" t="s">
        <v>117</v>
      </c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8"/>
    </row>
    <row r="290" spans="1:14" ht="33.75" hidden="1" customHeight="1">
      <c r="A290" s="71" t="s">
        <v>37</v>
      </c>
      <c r="B290" s="89"/>
      <c r="C290" s="16">
        <f>F290+I290+L290</f>
        <v>0</v>
      </c>
      <c r="D290" s="16">
        <f>G290+J290+M290</f>
        <v>0</v>
      </c>
      <c r="E290" s="16" t="e">
        <f t="shared" si="330"/>
        <v>#DIV/0!</v>
      </c>
      <c r="F290" s="18"/>
      <c r="G290" s="18"/>
      <c r="H290" s="18"/>
      <c r="I290" s="18"/>
      <c r="J290" s="18"/>
      <c r="K290" s="16"/>
      <c r="L290" s="16"/>
      <c r="M290" s="16"/>
      <c r="N290" s="16" t="e">
        <f t="shared" si="273"/>
        <v>#DIV/0!</v>
      </c>
    </row>
    <row r="291" spans="1:14" ht="15.75" hidden="1" customHeight="1">
      <c r="A291" s="42" t="s">
        <v>31</v>
      </c>
      <c r="B291" s="43"/>
      <c r="C291" s="18">
        <f>C290</f>
        <v>0</v>
      </c>
      <c r="D291" s="18">
        <f>D290</f>
        <v>0</v>
      </c>
      <c r="E291" s="16" t="e">
        <f t="shared" si="330"/>
        <v>#DIV/0!</v>
      </c>
      <c r="F291" s="18">
        <f t="shared" ref="F291:G291" si="336">F290</f>
        <v>0</v>
      </c>
      <c r="G291" s="18">
        <f t="shared" si="336"/>
        <v>0</v>
      </c>
      <c r="H291" s="18"/>
      <c r="I291" s="18">
        <f t="shared" ref="I291:J291" si="337">I290</f>
        <v>0</v>
      </c>
      <c r="J291" s="18">
        <f t="shared" si="337"/>
        <v>0</v>
      </c>
      <c r="K291" s="16"/>
      <c r="L291" s="18">
        <f t="shared" ref="L291:M291" si="338">L290</f>
        <v>0</v>
      </c>
      <c r="M291" s="18">
        <f t="shared" si="338"/>
        <v>0</v>
      </c>
      <c r="N291" s="16" t="e">
        <f t="shared" si="273"/>
        <v>#DIV/0!</v>
      </c>
    </row>
    <row r="292" spans="1:14" ht="15.75" customHeight="1">
      <c r="A292" s="37" t="s">
        <v>105</v>
      </c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60"/>
    </row>
    <row r="293" spans="1:14">
      <c r="A293" s="40" t="s">
        <v>39</v>
      </c>
      <c r="B293" s="41"/>
      <c r="C293" s="16">
        <f>F293+I293+L293</f>
        <v>1700</v>
      </c>
      <c r="D293" s="16">
        <f>G293+J293+M293</f>
        <v>243.6</v>
      </c>
      <c r="E293" s="16">
        <f t="shared" ref="E293:E296" si="339">D293/C293*100</f>
        <v>14.329411764705883</v>
      </c>
      <c r="F293" s="16"/>
      <c r="G293" s="16"/>
      <c r="H293" s="16"/>
      <c r="I293" s="16">
        <v>1700</v>
      </c>
      <c r="J293" s="16">
        <v>243.6</v>
      </c>
      <c r="K293" s="16">
        <f t="shared" ref="K293:K294" si="340">J293/I293*100</f>
        <v>14.329411764705883</v>
      </c>
      <c r="L293" s="16"/>
      <c r="M293" s="16"/>
      <c r="N293" s="16"/>
    </row>
    <row r="294" spans="1:14">
      <c r="A294" s="42" t="s">
        <v>31</v>
      </c>
      <c r="B294" s="43"/>
      <c r="C294" s="18">
        <f>C293</f>
        <v>1700</v>
      </c>
      <c r="D294" s="18">
        <f>D293</f>
        <v>243.6</v>
      </c>
      <c r="E294" s="18">
        <f t="shared" si="339"/>
        <v>14.329411764705883</v>
      </c>
      <c r="F294" s="18">
        <f t="shared" ref="F294:G294" si="341">F293</f>
        <v>0</v>
      </c>
      <c r="G294" s="18">
        <f t="shared" si="341"/>
        <v>0</v>
      </c>
      <c r="H294" s="18"/>
      <c r="I294" s="18">
        <f t="shared" ref="I294:J294" si="342">I293</f>
        <v>1700</v>
      </c>
      <c r="J294" s="18">
        <f t="shared" si="342"/>
        <v>243.6</v>
      </c>
      <c r="K294" s="18">
        <f t="shared" si="340"/>
        <v>14.329411764705883</v>
      </c>
      <c r="L294" s="18">
        <f>SUM(L293)</f>
        <v>0</v>
      </c>
      <c r="M294" s="18">
        <f>SUM(M293)</f>
        <v>0</v>
      </c>
      <c r="N294" s="18"/>
    </row>
    <row r="295" spans="1:14">
      <c r="A295" s="42" t="s">
        <v>53</v>
      </c>
      <c r="B295" s="56"/>
      <c r="C295" s="8">
        <f>C273+C276+C279+C282+C294+C285+C288+C291</f>
        <v>1700</v>
      </c>
      <c r="D295" s="8">
        <f>D273+D276+D279+D282+D294+D285+D288+D291</f>
        <v>243.6</v>
      </c>
      <c r="E295" s="8">
        <f t="shared" si="339"/>
        <v>14.329411764705883</v>
      </c>
      <c r="F295" s="8">
        <f t="shared" ref="F295:G295" si="343">F273+F276+F279+F282+F294+F285+F288+F291</f>
        <v>0</v>
      </c>
      <c r="G295" s="8">
        <f t="shared" si="343"/>
        <v>0</v>
      </c>
      <c r="H295" s="8"/>
      <c r="I295" s="8">
        <f t="shared" ref="I295:J295" si="344">I273+I276+I279+I282+I294+I285+I288+I291</f>
        <v>1700</v>
      </c>
      <c r="J295" s="8">
        <f t="shared" si="344"/>
        <v>243.6</v>
      </c>
      <c r="K295" s="8">
        <f t="shared" ref="K295:K296" si="345">J295/I295*100</f>
        <v>14.329411764705883</v>
      </c>
      <c r="L295" s="8">
        <f t="shared" ref="L295:M295" si="346">L273+L276+L279+L282+L294+L285+L288+L291</f>
        <v>0</v>
      </c>
      <c r="M295" s="8">
        <f t="shared" si="346"/>
        <v>0</v>
      </c>
      <c r="N295" s="8"/>
    </row>
    <row r="296" spans="1:14" ht="38.25" customHeight="1">
      <c r="A296" s="85" t="s">
        <v>106</v>
      </c>
      <c r="B296" s="86"/>
      <c r="C296" s="11">
        <f>C28+C53+C81+C96+C109+C143+C166+C188+C200+C212+C220+C237+C269+C295</f>
        <v>1971575.7000000002</v>
      </c>
      <c r="D296" s="12">
        <f>D28+D53+D81+D96+D109+D143+D166+D188+D200+D212+D220+D237+D269+D295</f>
        <v>1084708.5999999999</v>
      </c>
      <c r="E296" s="11">
        <f t="shared" si="339"/>
        <v>55.017344756277922</v>
      </c>
      <c r="F296" s="11">
        <f>F28+F53+F81+F96+F109+F143+F166+F188+F200+F212+F220+F237+F269+F295</f>
        <v>16292</v>
      </c>
      <c r="G296" s="11">
        <f>G28+G53+G81+G96+G109+G143+G166+G188+G200+G212+G220+G237+G269+G295</f>
        <v>10703.699999999999</v>
      </c>
      <c r="H296" s="11"/>
      <c r="I296" s="12">
        <f>I28+I53+I81+I96+I109+I143+I166+I188+I200+I212+I220+I237+I269+I295</f>
        <v>1304539.5000000002</v>
      </c>
      <c r="J296" s="11">
        <f>J28+J53+J81+J96+J109+J143+J166+J188+J200+J212+J220+J237+J269+J295</f>
        <v>706464.3</v>
      </c>
      <c r="K296" s="11">
        <f t="shared" si="345"/>
        <v>54.154305024876592</v>
      </c>
      <c r="L296" s="12">
        <f>L28+L53+L81+L96+L109+L143+L166+L188+L200+L212+L220+L237+L269+L295</f>
        <v>650744.20000000007</v>
      </c>
      <c r="M296" s="11">
        <f>M28+M53+M81+M96+M109+M143+M166+M188+M200+M212+M220+M237+M269+M295</f>
        <v>367540.6</v>
      </c>
      <c r="N296" s="7">
        <f t="shared" si="273"/>
        <v>56.480042388391617</v>
      </c>
    </row>
    <row r="297" spans="1:14">
      <c r="A297" s="13"/>
      <c r="B297" s="13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1:14">
      <c r="A298" s="13"/>
      <c r="B298" s="13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1:14">
      <c r="A299" s="13"/>
      <c r="B299" s="13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1:14">
      <c r="A300" s="13"/>
      <c r="B300" s="13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1:14">
      <c r="A301" s="13"/>
      <c r="B301" s="13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1:14">
      <c r="A302" s="13"/>
      <c r="B302" s="13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1:14">
      <c r="A303" s="13"/>
      <c r="B303" s="13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1:14">
      <c r="A304" s="13"/>
      <c r="B304" s="13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1:14">
      <c r="A305" s="13"/>
      <c r="B305" s="13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1:14">
      <c r="A306" s="13"/>
      <c r="B306" s="13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1:14">
      <c r="A307" s="13"/>
      <c r="B307" s="13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1:14">
      <c r="A308" s="13"/>
      <c r="B308" s="13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1:14">
      <c r="A309" s="13"/>
      <c r="B309" s="13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1:14">
      <c r="A310" s="13"/>
      <c r="B310" s="13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1:14">
      <c r="A311" s="13"/>
      <c r="B311" s="13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1:14">
      <c r="A312" s="13"/>
      <c r="B312" s="13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1:14">
      <c r="A313" s="13"/>
      <c r="B313" s="13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1:14">
      <c r="A314" s="13"/>
      <c r="B314" s="13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1:14">
      <c r="A315" s="13"/>
      <c r="B315" s="13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1:14">
      <c r="A316" s="13"/>
      <c r="B316" s="13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1:14">
      <c r="A317" s="13"/>
      <c r="B317" s="13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1:14">
      <c r="A318" s="13"/>
      <c r="B318" s="13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1:14">
      <c r="A319" s="13"/>
      <c r="B319" s="13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1:14">
      <c r="A320" s="13"/>
      <c r="B320" s="13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1:14">
      <c r="A321" s="13"/>
      <c r="B321" s="13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1:14">
      <c r="A322" s="13"/>
      <c r="B322" s="13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1:14">
      <c r="A323" s="13"/>
      <c r="B323" s="13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1:14">
      <c r="A324" s="13"/>
      <c r="B324" s="13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1:14">
      <c r="A325" s="13"/>
      <c r="B325" s="13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1:14">
      <c r="A326" s="13"/>
      <c r="B326" s="13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1:14">
      <c r="A327" s="13"/>
      <c r="B327" s="13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</sheetData>
  <mergeCells count="301">
    <mergeCell ref="A123:B123"/>
    <mergeCell ref="A124:B124"/>
    <mergeCell ref="A94:B94"/>
    <mergeCell ref="A118:N118"/>
    <mergeCell ref="A121:N121"/>
    <mergeCell ref="A117:B117"/>
    <mergeCell ref="A99:B99"/>
    <mergeCell ref="A100:B100"/>
    <mergeCell ref="A106:B106"/>
    <mergeCell ref="A107:B107"/>
    <mergeCell ref="B110:N110"/>
    <mergeCell ref="A111:N111"/>
    <mergeCell ref="A116:B116"/>
    <mergeCell ref="A122:B122"/>
    <mergeCell ref="A63:N63"/>
    <mergeCell ref="A50:N50"/>
    <mergeCell ref="A51:B51"/>
    <mergeCell ref="A52:B52"/>
    <mergeCell ref="A75:N75"/>
    <mergeCell ref="A76:B76"/>
    <mergeCell ref="A77:B77"/>
    <mergeCell ref="A66:N66"/>
    <mergeCell ref="A69:N69"/>
    <mergeCell ref="A72:N72"/>
    <mergeCell ref="E2:K2"/>
    <mergeCell ref="A119:B119"/>
    <mergeCell ref="A120:B120"/>
    <mergeCell ref="A112:B112"/>
    <mergeCell ref="A113:B113"/>
    <mergeCell ref="A114:B114"/>
    <mergeCell ref="A89:B89"/>
    <mergeCell ref="A90:B90"/>
    <mergeCell ref="B82:N82"/>
    <mergeCell ref="A83:N83"/>
    <mergeCell ref="A91:B91"/>
    <mergeCell ref="A85:B85"/>
    <mergeCell ref="A98:N98"/>
    <mergeCell ref="A102:N102"/>
    <mergeCell ref="A105:N105"/>
    <mergeCell ref="A70:B70"/>
    <mergeCell ref="A73:B73"/>
    <mergeCell ref="A62:B62"/>
    <mergeCell ref="A96:B96"/>
    <mergeCell ref="A93:B93"/>
    <mergeCell ref="A95:B95"/>
    <mergeCell ref="A67:B67"/>
    <mergeCell ref="A68:B68"/>
    <mergeCell ref="A71:B71"/>
    <mergeCell ref="A41:N41"/>
    <mergeCell ref="A56:B56"/>
    <mergeCell ref="A58:B58"/>
    <mergeCell ref="A60:B60"/>
    <mergeCell ref="A61:B61"/>
    <mergeCell ref="A48:B48"/>
    <mergeCell ref="A49:B49"/>
    <mergeCell ref="A42:B42"/>
    <mergeCell ref="A53:B53"/>
    <mergeCell ref="A43:B43"/>
    <mergeCell ref="A45:B45"/>
    <mergeCell ref="A46:B46"/>
    <mergeCell ref="A47:B47"/>
    <mergeCell ref="A57:B57"/>
    <mergeCell ref="A44:N44"/>
    <mergeCell ref="B54:N54"/>
    <mergeCell ref="A55:N55"/>
    <mergeCell ref="A59:N59"/>
    <mergeCell ref="A26:B26"/>
    <mergeCell ref="A27:B27"/>
    <mergeCell ref="A28:B28"/>
    <mergeCell ref="B29:N29"/>
    <mergeCell ref="A30:N30"/>
    <mergeCell ref="A38:B38"/>
    <mergeCell ref="A39:B39"/>
    <mergeCell ref="A40:B40"/>
    <mergeCell ref="A32:B32"/>
    <mergeCell ref="A33:B33"/>
    <mergeCell ref="A35:B35"/>
    <mergeCell ref="A36:B36"/>
    <mergeCell ref="A34:N34"/>
    <mergeCell ref="A37:N37"/>
    <mergeCell ref="A31:B31"/>
    <mergeCell ref="A9:B9"/>
    <mergeCell ref="A8:B8"/>
    <mergeCell ref="A11:B11"/>
    <mergeCell ref="A12:B12"/>
    <mergeCell ref="F3:H3"/>
    <mergeCell ref="I3:K3"/>
    <mergeCell ref="C3:C4"/>
    <mergeCell ref="A3:A4"/>
    <mergeCell ref="B3:B4"/>
    <mergeCell ref="D3:D4"/>
    <mergeCell ref="E3:E4"/>
    <mergeCell ref="A127:B127"/>
    <mergeCell ref="A128:B128"/>
    <mergeCell ref="A129:B129"/>
    <mergeCell ref="A130:B130"/>
    <mergeCell ref="A131:B131"/>
    <mergeCell ref="A133:B133"/>
    <mergeCell ref="A134:B134"/>
    <mergeCell ref="A64:B64"/>
    <mergeCell ref="A65:B65"/>
    <mergeCell ref="A84:B84"/>
    <mergeCell ref="A87:B87"/>
    <mergeCell ref="A88:B88"/>
    <mergeCell ref="A74:B74"/>
    <mergeCell ref="A81:B81"/>
    <mergeCell ref="A86:N86"/>
    <mergeCell ref="A92:N92"/>
    <mergeCell ref="B97:N97"/>
    <mergeCell ref="A125:B125"/>
    <mergeCell ref="A108:B108"/>
    <mergeCell ref="A109:B109"/>
    <mergeCell ref="A101:B101"/>
    <mergeCell ref="A103:B103"/>
    <mergeCell ref="A104:B104"/>
    <mergeCell ref="A115:B115"/>
    <mergeCell ref="A143:B143"/>
    <mergeCell ref="A146:B146"/>
    <mergeCell ref="A147:B147"/>
    <mergeCell ref="A149:B149"/>
    <mergeCell ref="A150:B150"/>
    <mergeCell ref="A135:B135"/>
    <mergeCell ref="A136:B136"/>
    <mergeCell ref="A138:B138"/>
    <mergeCell ref="A139:B139"/>
    <mergeCell ref="A141:B141"/>
    <mergeCell ref="A142:B142"/>
    <mergeCell ref="B144:N144"/>
    <mergeCell ref="A145:N145"/>
    <mergeCell ref="A148:N148"/>
    <mergeCell ref="A151:N151"/>
    <mergeCell ref="A154:N154"/>
    <mergeCell ref="A157:N157"/>
    <mergeCell ref="A160:N160"/>
    <mergeCell ref="B167:N167"/>
    <mergeCell ref="A168:N168"/>
    <mergeCell ref="A171:N171"/>
    <mergeCell ref="A175:N175"/>
    <mergeCell ref="A179:N179"/>
    <mergeCell ref="A161:B161"/>
    <mergeCell ref="A162:B162"/>
    <mergeCell ref="A166:B166"/>
    <mergeCell ref="A169:B169"/>
    <mergeCell ref="A170:B170"/>
    <mergeCell ref="A172:B172"/>
    <mergeCell ref="A173:B173"/>
    <mergeCell ref="A174:B174"/>
    <mergeCell ref="A176:B176"/>
    <mergeCell ref="A177:B177"/>
    <mergeCell ref="A178:B178"/>
    <mergeCell ref="B201:N201"/>
    <mergeCell ref="A202:N202"/>
    <mergeCell ref="A206:N206"/>
    <mergeCell ref="A190:N190"/>
    <mergeCell ref="A152:B152"/>
    <mergeCell ref="A153:B153"/>
    <mergeCell ref="A155:B155"/>
    <mergeCell ref="A156:B156"/>
    <mergeCell ref="A158:B158"/>
    <mergeCell ref="A159:B159"/>
    <mergeCell ref="A182:N182"/>
    <mergeCell ref="A185:N185"/>
    <mergeCell ref="B189:N189"/>
    <mergeCell ref="A184:B184"/>
    <mergeCell ref="A186:B186"/>
    <mergeCell ref="A187:B187"/>
    <mergeCell ref="A188:B188"/>
    <mergeCell ref="A293:B293"/>
    <mergeCell ref="A294:B294"/>
    <mergeCell ref="A295:B295"/>
    <mergeCell ref="A296:B296"/>
    <mergeCell ref="A278:B278"/>
    <mergeCell ref="A279:B279"/>
    <mergeCell ref="A281:B281"/>
    <mergeCell ref="A282:B282"/>
    <mergeCell ref="A284:B284"/>
    <mergeCell ref="A285:B285"/>
    <mergeCell ref="A292:N292"/>
    <mergeCell ref="A289:N289"/>
    <mergeCell ref="A290:B290"/>
    <mergeCell ref="A291:B291"/>
    <mergeCell ref="A272:B272"/>
    <mergeCell ref="A266:N266"/>
    <mergeCell ref="B270:N270"/>
    <mergeCell ref="A271:N271"/>
    <mergeCell ref="A274:N274"/>
    <mergeCell ref="A23:B23"/>
    <mergeCell ref="A24:B24"/>
    <mergeCell ref="A223:B223"/>
    <mergeCell ref="A224:B224"/>
    <mergeCell ref="A126:N126"/>
    <mergeCell ref="A132:N132"/>
    <mergeCell ref="A137:N137"/>
    <mergeCell ref="A140:N140"/>
    <mergeCell ref="A268:B268"/>
    <mergeCell ref="A226:B226"/>
    <mergeCell ref="A227:B227"/>
    <mergeCell ref="A229:B229"/>
    <mergeCell ref="A230:B230"/>
    <mergeCell ref="A225:N225"/>
    <mergeCell ref="A228:N228"/>
    <mergeCell ref="A231:N231"/>
    <mergeCell ref="A245:N245"/>
    <mergeCell ref="A249:N249"/>
    <mergeCell ref="B238:N238"/>
    <mergeCell ref="A277:N277"/>
    <mergeCell ref="A280:N280"/>
    <mergeCell ref="A283:N283"/>
    <mergeCell ref="A286:N286"/>
    <mergeCell ref="A287:B287"/>
    <mergeCell ref="A288:B288"/>
    <mergeCell ref="A254:N254"/>
    <mergeCell ref="A251:B251"/>
    <mergeCell ref="A252:B252"/>
    <mergeCell ref="A253:B253"/>
    <mergeCell ref="A276:B276"/>
    <mergeCell ref="A258:B258"/>
    <mergeCell ref="A257:N257"/>
    <mergeCell ref="A273:B273"/>
    <mergeCell ref="A275:B275"/>
    <mergeCell ref="A259:B259"/>
    <mergeCell ref="A261:B261"/>
    <mergeCell ref="A262:B262"/>
    <mergeCell ref="A264:B264"/>
    <mergeCell ref="A265:B265"/>
    <mergeCell ref="A267:B267"/>
    <mergeCell ref="A260:N260"/>
    <mergeCell ref="A263:N263"/>
    <mergeCell ref="A269:B269"/>
    <mergeCell ref="A256:B256"/>
    <mergeCell ref="A1:N1"/>
    <mergeCell ref="A241:B241"/>
    <mergeCell ref="A246:B246"/>
    <mergeCell ref="A247:B247"/>
    <mergeCell ref="A248:B248"/>
    <mergeCell ref="A233:B233"/>
    <mergeCell ref="A235:B235"/>
    <mergeCell ref="A236:B236"/>
    <mergeCell ref="A237:B237"/>
    <mergeCell ref="L3:N3"/>
    <mergeCell ref="B6:N6"/>
    <mergeCell ref="A7:N7"/>
    <mergeCell ref="A10:N10"/>
    <mergeCell ref="A13:N13"/>
    <mergeCell ref="A16:N16"/>
    <mergeCell ref="A19:N19"/>
    <mergeCell ref="A22:N22"/>
    <mergeCell ref="A25:N25"/>
    <mergeCell ref="A14:B14"/>
    <mergeCell ref="A239:N239"/>
    <mergeCell ref="A232:B232"/>
    <mergeCell ref="A215:B215"/>
    <mergeCell ref="A216:B216"/>
    <mergeCell ref="A17:B17"/>
    <mergeCell ref="A20:B20"/>
    <mergeCell ref="A15:B15"/>
    <mergeCell ref="A18:B18"/>
    <mergeCell ref="A21:B21"/>
    <mergeCell ref="A250:B250"/>
    <mergeCell ref="A240:B240"/>
    <mergeCell ref="A234:N234"/>
    <mergeCell ref="A255:B255"/>
    <mergeCell ref="A218:B218"/>
    <mergeCell ref="A219:B219"/>
    <mergeCell ref="A220:B220"/>
    <mergeCell ref="A214:N214"/>
    <mergeCell ref="A217:N217"/>
    <mergeCell ref="B221:N221"/>
    <mergeCell ref="A222:N222"/>
    <mergeCell ref="A209:N209"/>
    <mergeCell ref="B213:N213"/>
    <mergeCell ref="A191:B191"/>
    <mergeCell ref="A192:B192"/>
    <mergeCell ref="A204:B204"/>
    <mergeCell ref="A205:B205"/>
    <mergeCell ref="A208:B208"/>
    <mergeCell ref="A210:B210"/>
    <mergeCell ref="A242:N242"/>
    <mergeCell ref="A243:B243"/>
    <mergeCell ref="A244:B244"/>
    <mergeCell ref="A78:N78"/>
    <mergeCell ref="A79:B79"/>
    <mergeCell ref="A80:B80"/>
    <mergeCell ref="A163:N163"/>
    <mergeCell ref="A164:B164"/>
    <mergeCell ref="A165:B165"/>
    <mergeCell ref="A211:B211"/>
    <mergeCell ref="A212:B212"/>
    <mergeCell ref="A194:B194"/>
    <mergeCell ref="A196:B196"/>
    <mergeCell ref="A198:B198"/>
    <mergeCell ref="A199:B199"/>
    <mergeCell ref="A200:B200"/>
    <mergeCell ref="A207:B207"/>
    <mergeCell ref="A203:B203"/>
    <mergeCell ref="A195:B195"/>
    <mergeCell ref="A180:B180"/>
    <mergeCell ref="A181:B181"/>
    <mergeCell ref="A183:B183"/>
    <mergeCell ref="A193:N193"/>
    <mergeCell ref="A197:N197"/>
  </mergeCells>
  <pageMargins left="0.47244094488188981" right="0.31496062992125984" top="0.43307086614173229" bottom="0.35433070866141736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skrebchova</cp:lastModifiedBy>
  <cp:lastPrinted>2019-07-03T08:48:32Z</cp:lastPrinted>
  <dcterms:created xsi:type="dcterms:W3CDTF">2016-11-22T06:59:06Z</dcterms:created>
  <dcterms:modified xsi:type="dcterms:W3CDTF">2019-08-05T09:00:20Z</dcterms:modified>
</cp:coreProperties>
</file>