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110" windowWidth="12120" windowHeight="6915"/>
  </bookViews>
  <sheets>
    <sheet name="Лист1" sheetId="1" r:id="rId1"/>
  </sheets>
  <definedNames>
    <definedName name="_xlnm.Print_Titles" localSheetId="0">Лист1!$3:$4</definedName>
    <definedName name="_xlnm.Print_Area" localSheetId="0">Лист1!$A$1:$N$310</definedName>
  </definedNames>
  <calcPr calcId="144525"/>
</workbook>
</file>

<file path=xl/calcChain.xml><?xml version="1.0" encoding="utf-8"?>
<calcChain xmlns="http://schemas.openxmlformats.org/spreadsheetml/2006/main">
  <c r="K88" i="1" l="1"/>
  <c r="M88" i="1"/>
  <c r="L88" i="1"/>
  <c r="J88" i="1"/>
  <c r="I88" i="1"/>
  <c r="G88" i="1"/>
  <c r="F88" i="1"/>
  <c r="D92" i="1"/>
  <c r="C88" i="1"/>
  <c r="K87" i="1"/>
  <c r="N87" i="1"/>
  <c r="D87" i="1"/>
  <c r="C87" i="1"/>
  <c r="E87" i="1" l="1"/>
  <c r="K34" i="1"/>
  <c r="M98" i="1" l="1"/>
  <c r="N98" i="1" s="1"/>
  <c r="L98" i="1"/>
  <c r="J98" i="1"/>
  <c r="I98" i="1"/>
  <c r="G98" i="1"/>
  <c r="F98" i="1"/>
  <c r="D97" i="1"/>
  <c r="C97" i="1"/>
  <c r="C98" i="1" s="1"/>
  <c r="N97" i="1"/>
  <c r="M92" i="1"/>
  <c r="L92" i="1"/>
  <c r="J92" i="1"/>
  <c r="I92" i="1"/>
  <c r="G92" i="1"/>
  <c r="F92" i="1"/>
  <c r="D90" i="1"/>
  <c r="C90" i="1"/>
  <c r="N90" i="1"/>
  <c r="L75" i="1"/>
  <c r="E97" i="1" l="1"/>
  <c r="D98" i="1"/>
  <c r="E98" i="1" s="1"/>
  <c r="E90" i="1"/>
  <c r="N55" i="1"/>
  <c r="M118" i="1" l="1"/>
  <c r="L118" i="1"/>
  <c r="J118" i="1"/>
  <c r="I118" i="1"/>
  <c r="G118" i="1"/>
  <c r="F118" i="1"/>
  <c r="N117" i="1"/>
  <c r="D117" i="1"/>
  <c r="C117" i="1"/>
  <c r="E117" i="1" l="1"/>
  <c r="N12" i="1"/>
  <c r="M14" i="1"/>
  <c r="L14" i="1"/>
  <c r="J14" i="1"/>
  <c r="I14" i="1"/>
  <c r="G14" i="1"/>
  <c r="F14" i="1"/>
  <c r="D12" i="1"/>
  <c r="C12" i="1"/>
  <c r="E12" i="1" l="1"/>
  <c r="M307" i="1" l="1"/>
  <c r="L307" i="1"/>
  <c r="J307" i="1"/>
  <c r="I307" i="1"/>
  <c r="G307" i="1"/>
  <c r="F307" i="1"/>
  <c r="N306" i="1"/>
  <c r="D306" i="1"/>
  <c r="D307" i="1" s="1"/>
  <c r="C306" i="1"/>
  <c r="C307" i="1" s="1"/>
  <c r="M194" i="1"/>
  <c r="L194" i="1"/>
  <c r="J194" i="1"/>
  <c r="I194" i="1"/>
  <c r="G194" i="1"/>
  <c r="F194" i="1"/>
  <c r="N192" i="1"/>
  <c r="C192" i="1"/>
  <c r="D192" i="1"/>
  <c r="N307" i="1" l="1"/>
  <c r="E307" i="1"/>
  <c r="E306" i="1"/>
  <c r="E192" i="1"/>
  <c r="H123" i="1" l="1"/>
  <c r="K123" i="1"/>
  <c r="M108" i="1"/>
  <c r="L108" i="1"/>
  <c r="J108" i="1"/>
  <c r="I108" i="1"/>
  <c r="G108" i="1"/>
  <c r="F108" i="1"/>
  <c r="N107" i="1"/>
  <c r="D107" i="1"/>
  <c r="D108" i="1" s="1"/>
  <c r="C107" i="1"/>
  <c r="C108" i="1" s="1"/>
  <c r="N108" i="1" l="1"/>
  <c r="E108" i="1"/>
  <c r="E107" i="1"/>
  <c r="J69" i="1" l="1"/>
  <c r="I69" i="1"/>
  <c r="G69" i="1"/>
  <c r="F69" i="1"/>
  <c r="M69" i="1"/>
  <c r="L69" i="1"/>
  <c r="N68" i="1"/>
  <c r="C68" i="1"/>
  <c r="D68" i="1"/>
  <c r="E68" i="1" l="1"/>
  <c r="K185" i="1" l="1"/>
  <c r="G105" i="1" l="1"/>
  <c r="G109" i="1" s="1"/>
  <c r="F105" i="1"/>
  <c r="F109" i="1" s="1"/>
  <c r="K91" i="1"/>
  <c r="M160" i="1" l="1"/>
  <c r="L160" i="1"/>
  <c r="J160" i="1"/>
  <c r="I160" i="1"/>
  <c r="G160" i="1"/>
  <c r="F160" i="1"/>
  <c r="N159" i="1"/>
  <c r="D159" i="1"/>
  <c r="C159" i="1"/>
  <c r="E159" i="1" l="1"/>
  <c r="N294" i="1"/>
  <c r="N293" i="1"/>
  <c r="N297" i="1"/>
  <c r="C75" i="1"/>
  <c r="N282" i="1"/>
  <c r="N120" i="1" l="1"/>
  <c r="M121" i="1"/>
  <c r="L121" i="1"/>
  <c r="J121" i="1"/>
  <c r="I121" i="1"/>
  <c r="G121" i="1"/>
  <c r="F121" i="1"/>
  <c r="C121" i="1" s="1"/>
  <c r="D121" i="1"/>
  <c r="D120" i="1"/>
  <c r="C120" i="1"/>
  <c r="N121" i="1" l="1"/>
  <c r="E120" i="1"/>
  <c r="E121" i="1"/>
  <c r="N75" i="1" l="1"/>
  <c r="N74" i="1"/>
  <c r="K74" i="1"/>
  <c r="H74" i="1"/>
  <c r="M76" i="1"/>
  <c r="L76" i="1"/>
  <c r="J76" i="1"/>
  <c r="I76" i="1"/>
  <c r="G76" i="1"/>
  <c r="F76" i="1"/>
  <c r="D75" i="1"/>
  <c r="E75" i="1" s="1"/>
  <c r="D74" i="1"/>
  <c r="C74" i="1"/>
  <c r="C76" i="1" s="1"/>
  <c r="J72" i="1"/>
  <c r="I72" i="1"/>
  <c r="G72" i="1"/>
  <c r="F72" i="1"/>
  <c r="D71" i="1"/>
  <c r="D72" i="1" s="1"/>
  <c r="C71" i="1"/>
  <c r="C72" i="1" s="1"/>
  <c r="N71" i="1"/>
  <c r="M72" i="1"/>
  <c r="L72" i="1"/>
  <c r="D76" i="1" l="1"/>
  <c r="E76" i="1" s="1"/>
  <c r="H76" i="1"/>
  <c r="N72" i="1"/>
  <c r="N76" i="1"/>
  <c r="E72" i="1"/>
  <c r="K76" i="1"/>
  <c r="E74" i="1"/>
  <c r="E71" i="1"/>
  <c r="M47" i="1" l="1"/>
  <c r="L47" i="1"/>
  <c r="G47" i="1"/>
  <c r="F47" i="1"/>
  <c r="J47" i="1"/>
  <c r="I47" i="1"/>
  <c r="K45" i="1"/>
  <c r="D45" i="1"/>
  <c r="C45" i="1"/>
  <c r="E45" i="1" l="1"/>
  <c r="N158" i="1"/>
  <c r="K284" i="1"/>
  <c r="N284" i="1"/>
  <c r="M298" i="1" l="1"/>
  <c r="L298" i="1"/>
  <c r="M295" i="1"/>
  <c r="L295" i="1"/>
  <c r="J295" i="1"/>
  <c r="I295" i="1"/>
  <c r="G295" i="1"/>
  <c r="F295" i="1"/>
  <c r="D294" i="1"/>
  <c r="C294" i="1"/>
  <c r="N104" i="1"/>
  <c r="N295" i="1" l="1"/>
  <c r="N298" i="1"/>
  <c r="E294" i="1"/>
  <c r="M288" i="1"/>
  <c r="L288" i="1"/>
  <c r="J288" i="1"/>
  <c r="I288" i="1"/>
  <c r="G288" i="1"/>
  <c r="F288" i="1"/>
  <c r="D285" i="1"/>
  <c r="D286" i="1"/>
  <c r="D287" i="1"/>
  <c r="C285" i="1"/>
  <c r="C286" i="1"/>
  <c r="C287" i="1"/>
  <c r="N285" i="1"/>
  <c r="N286" i="1"/>
  <c r="N287" i="1"/>
  <c r="K288" i="1" l="1"/>
  <c r="E287" i="1"/>
  <c r="E285" i="1"/>
  <c r="E286" i="1"/>
  <c r="J271" i="1"/>
  <c r="I271" i="1"/>
  <c r="G271" i="1"/>
  <c r="F271" i="1"/>
  <c r="N274" i="1"/>
  <c r="N275" i="1"/>
  <c r="M276" i="1"/>
  <c r="L276" i="1"/>
  <c r="J276" i="1"/>
  <c r="I276" i="1"/>
  <c r="G276" i="1"/>
  <c r="F276" i="1"/>
  <c r="D274" i="1"/>
  <c r="D275" i="1"/>
  <c r="C274" i="1"/>
  <c r="C275" i="1"/>
  <c r="M265" i="1"/>
  <c r="L265" i="1"/>
  <c r="J265" i="1"/>
  <c r="I265" i="1"/>
  <c r="G265" i="1"/>
  <c r="F265" i="1"/>
  <c r="N273" i="1"/>
  <c r="D273" i="1"/>
  <c r="C273" i="1"/>
  <c r="M271" i="1"/>
  <c r="L271" i="1"/>
  <c r="N270" i="1"/>
  <c r="D270" i="1"/>
  <c r="C270" i="1"/>
  <c r="C271" i="1" s="1"/>
  <c r="C276" i="1" l="1"/>
  <c r="N276" i="1"/>
  <c r="D276" i="1"/>
  <c r="N271" i="1"/>
  <c r="E270" i="1"/>
  <c r="E273" i="1"/>
  <c r="E276" i="1"/>
  <c r="D271" i="1"/>
  <c r="E271" i="1" s="1"/>
  <c r="C281" i="1" l="1"/>
  <c r="C282" i="1" s="1"/>
  <c r="D281" i="1"/>
  <c r="D282" i="1" s="1"/>
  <c r="K281" i="1"/>
  <c r="F282" i="1"/>
  <c r="F289" i="1" s="1"/>
  <c r="G282" i="1"/>
  <c r="I282" i="1"/>
  <c r="I289" i="1" s="1"/>
  <c r="J282" i="1"/>
  <c r="L282" i="1"/>
  <c r="L289" i="1" s="1"/>
  <c r="M282" i="1"/>
  <c r="M289" i="1" s="1"/>
  <c r="N244" i="1"/>
  <c r="K282" i="1" l="1"/>
  <c r="J289" i="1"/>
  <c r="G289" i="1"/>
  <c r="E281" i="1"/>
  <c r="E282" i="1"/>
  <c r="M234" i="1" l="1"/>
  <c r="L234" i="1"/>
  <c r="J234" i="1"/>
  <c r="I234" i="1"/>
  <c r="G234" i="1"/>
  <c r="F234" i="1"/>
  <c r="M217" i="1" l="1"/>
  <c r="L217" i="1"/>
  <c r="J217" i="1"/>
  <c r="I217" i="1"/>
  <c r="G217" i="1"/>
  <c r="F217" i="1"/>
  <c r="M210" i="1"/>
  <c r="L210" i="1"/>
  <c r="J210" i="1"/>
  <c r="I210" i="1"/>
  <c r="G210" i="1"/>
  <c r="F210" i="1"/>
  <c r="N209" i="1"/>
  <c r="D209" i="1"/>
  <c r="D210" i="1" s="1"/>
  <c r="C209" i="1"/>
  <c r="C210" i="1" s="1"/>
  <c r="N210" i="1" l="1"/>
  <c r="E210" i="1"/>
  <c r="E209" i="1"/>
  <c r="N185" i="1" l="1"/>
  <c r="M186" i="1"/>
  <c r="L186" i="1"/>
  <c r="J186" i="1"/>
  <c r="I186" i="1"/>
  <c r="G186" i="1"/>
  <c r="F186" i="1"/>
  <c r="D185" i="1"/>
  <c r="D186" i="1" s="1"/>
  <c r="C185" i="1"/>
  <c r="K186" i="1" l="1"/>
  <c r="E185" i="1"/>
  <c r="N186" i="1"/>
  <c r="C186" i="1"/>
  <c r="E186" i="1" s="1"/>
  <c r="K166" i="1" l="1"/>
  <c r="D158" i="1"/>
  <c r="D160" i="1" s="1"/>
  <c r="C158" i="1"/>
  <c r="C160" i="1" s="1"/>
  <c r="E158" i="1" l="1"/>
  <c r="N160" i="1"/>
  <c r="E160" i="1"/>
  <c r="J113" i="1" l="1"/>
  <c r="J122" i="1" s="1"/>
  <c r="I113" i="1"/>
  <c r="I122" i="1" s="1"/>
  <c r="G113" i="1"/>
  <c r="F113" i="1"/>
  <c r="J95" i="1"/>
  <c r="I95" i="1"/>
  <c r="G95" i="1"/>
  <c r="F95" i="1"/>
  <c r="J81" i="1"/>
  <c r="I81" i="1"/>
  <c r="G81" i="1"/>
  <c r="F81" i="1"/>
  <c r="J77" i="1"/>
  <c r="I77" i="1"/>
  <c r="G77" i="1"/>
  <c r="F77" i="1"/>
  <c r="J62" i="1"/>
  <c r="I62" i="1"/>
  <c r="G62" i="1"/>
  <c r="F62" i="1"/>
  <c r="J59" i="1"/>
  <c r="I59" i="1"/>
  <c r="G59" i="1"/>
  <c r="F59" i="1"/>
  <c r="J56" i="1"/>
  <c r="I56" i="1"/>
  <c r="G56" i="1"/>
  <c r="F56" i="1"/>
  <c r="J53" i="1"/>
  <c r="I53" i="1"/>
  <c r="G53" i="1"/>
  <c r="F53" i="1"/>
  <c r="J50" i="1"/>
  <c r="I50" i="1"/>
  <c r="G50" i="1"/>
  <c r="F50" i="1"/>
  <c r="F63" i="1" s="1"/>
  <c r="J38" i="1"/>
  <c r="I38" i="1"/>
  <c r="G38" i="1"/>
  <c r="F38" i="1"/>
  <c r="J35" i="1"/>
  <c r="I35" i="1"/>
  <c r="G35" i="1"/>
  <c r="F35" i="1"/>
  <c r="G32" i="1"/>
  <c r="F32" i="1"/>
  <c r="J29" i="1"/>
  <c r="I29" i="1"/>
  <c r="G29" i="1"/>
  <c r="F29" i="1"/>
  <c r="G26" i="1"/>
  <c r="F26" i="1"/>
  <c r="G19" i="1"/>
  <c r="F19" i="1"/>
  <c r="M10" i="1"/>
  <c r="L10" i="1"/>
  <c r="J131" i="1"/>
  <c r="I131" i="1"/>
  <c r="G131" i="1"/>
  <c r="F131" i="1"/>
  <c r="J128" i="1"/>
  <c r="I128" i="1"/>
  <c r="I135" i="1" s="1"/>
  <c r="G128" i="1"/>
  <c r="G135" i="1" s="1"/>
  <c r="F128" i="1"/>
  <c r="F135" i="1" s="1"/>
  <c r="J153" i="1"/>
  <c r="I153" i="1"/>
  <c r="G153" i="1"/>
  <c r="F153" i="1"/>
  <c r="J147" i="1"/>
  <c r="I147" i="1"/>
  <c r="G147" i="1"/>
  <c r="F147" i="1"/>
  <c r="J144" i="1"/>
  <c r="J154" i="1" s="1"/>
  <c r="I144" i="1"/>
  <c r="I154" i="1" s="1"/>
  <c r="G144" i="1"/>
  <c r="G154" i="1" s="1"/>
  <c r="F144" i="1"/>
  <c r="F154" i="1" s="1"/>
  <c r="M144" i="1"/>
  <c r="L144" i="1"/>
  <c r="N139" i="1"/>
  <c r="D139" i="1"/>
  <c r="C139" i="1"/>
  <c r="K35" i="1" l="1"/>
  <c r="K92" i="1"/>
  <c r="F122" i="1"/>
  <c r="F123" i="1" s="1"/>
  <c r="G122" i="1"/>
  <c r="G123" i="1" s="1"/>
  <c r="J135" i="1"/>
  <c r="H77" i="1"/>
  <c r="K77" i="1"/>
  <c r="G63" i="1"/>
  <c r="E139" i="1"/>
  <c r="M128" i="1" l="1"/>
  <c r="L128" i="1"/>
  <c r="N115" i="1"/>
  <c r="N94" i="1" l="1"/>
  <c r="D67" i="1"/>
  <c r="C67" i="1"/>
  <c r="N67" i="1"/>
  <c r="M77" i="1"/>
  <c r="L77" i="1"/>
  <c r="D69" i="1" l="1"/>
  <c r="D77" i="1" s="1"/>
  <c r="C69" i="1"/>
  <c r="C77" i="1" s="1"/>
  <c r="N69" i="1"/>
  <c r="E67" i="1"/>
  <c r="E69" i="1" l="1"/>
  <c r="E77" i="1"/>
  <c r="N77" i="1"/>
  <c r="K44" i="1"/>
  <c r="M56" i="1"/>
  <c r="N56" i="1" s="1"/>
  <c r="L56" i="1"/>
  <c r="M59" i="1"/>
  <c r="L59" i="1"/>
  <c r="M26" i="1" l="1"/>
  <c r="L26" i="1"/>
  <c r="M19" i="1"/>
  <c r="L19" i="1"/>
  <c r="J19" i="1"/>
  <c r="I19" i="1"/>
  <c r="N13" i="1"/>
  <c r="J10" i="1"/>
  <c r="J15" i="1" s="1"/>
  <c r="I10" i="1"/>
  <c r="I15" i="1" s="1"/>
  <c r="G10" i="1"/>
  <c r="G15" i="1" s="1"/>
  <c r="F10" i="1"/>
  <c r="F15" i="1" s="1"/>
  <c r="M15" i="1"/>
  <c r="L15" i="1"/>
  <c r="K9" i="1"/>
  <c r="H9" i="1"/>
  <c r="H10" i="1" l="1"/>
  <c r="N14" i="1"/>
  <c r="N15" i="1"/>
  <c r="K15" i="1"/>
  <c r="K10" i="1"/>
  <c r="H15" i="1"/>
  <c r="D13" i="1"/>
  <c r="D14" i="1" s="1"/>
  <c r="C13" i="1"/>
  <c r="C14" i="1" s="1"/>
  <c r="D9" i="1"/>
  <c r="D10" i="1" s="1"/>
  <c r="C9" i="1"/>
  <c r="C10" i="1" s="1"/>
  <c r="C15" i="1" l="1"/>
  <c r="D15" i="1"/>
  <c r="E14" i="1"/>
  <c r="E10" i="1"/>
  <c r="E13" i="1"/>
  <c r="E9" i="1"/>
  <c r="E15" i="1" l="1"/>
  <c r="M62" i="1"/>
  <c r="D61" i="1"/>
  <c r="D62" i="1" s="1"/>
  <c r="C61" i="1"/>
  <c r="C62" i="1" s="1"/>
  <c r="L62" i="1"/>
  <c r="N61" i="1"/>
  <c r="N62" i="1" l="1"/>
  <c r="E61" i="1"/>
  <c r="E62" i="1"/>
  <c r="N267" i="1"/>
  <c r="M268" i="1"/>
  <c r="L268" i="1"/>
  <c r="D267" i="1"/>
  <c r="D268" i="1" s="1"/>
  <c r="C267" i="1"/>
  <c r="C268" i="1" s="1"/>
  <c r="E268" i="1" l="1"/>
  <c r="N268" i="1"/>
  <c r="E267" i="1"/>
  <c r="I26" i="1" l="1"/>
  <c r="D55" i="1" l="1"/>
  <c r="D56" i="1" s="1"/>
  <c r="C55" i="1"/>
  <c r="C56" i="1" s="1"/>
  <c r="H169" i="1" l="1"/>
  <c r="K169" i="1"/>
  <c r="K259" i="1" l="1"/>
  <c r="K193" i="1" l="1"/>
  <c r="N264" i="1" l="1"/>
  <c r="N262" i="1"/>
  <c r="N263" i="1"/>
  <c r="K83" i="1" l="1"/>
  <c r="M23" i="1" l="1"/>
  <c r="L23" i="1"/>
  <c r="J23" i="1"/>
  <c r="I23" i="1"/>
  <c r="G23" i="1"/>
  <c r="F23" i="1"/>
  <c r="F39" i="1" s="1"/>
  <c r="F40" i="1" s="1"/>
  <c r="D21" i="1"/>
  <c r="C21" i="1"/>
  <c r="N21" i="1"/>
  <c r="G39" i="1" l="1"/>
  <c r="H23" i="1"/>
  <c r="E21" i="1"/>
  <c r="H39" i="1" l="1"/>
  <c r="G40" i="1"/>
  <c r="C264" i="1"/>
  <c r="D264" i="1"/>
  <c r="C262" i="1"/>
  <c r="D262" i="1"/>
  <c r="D263" i="1"/>
  <c r="C263" i="1"/>
  <c r="J260" i="1"/>
  <c r="I260" i="1"/>
  <c r="G260" i="1"/>
  <c r="F260" i="1"/>
  <c r="D259" i="1"/>
  <c r="C259" i="1"/>
  <c r="C260" i="1" s="1"/>
  <c r="M257" i="1"/>
  <c r="L257" i="1"/>
  <c r="J257" i="1"/>
  <c r="I257" i="1"/>
  <c r="G257" i="1"/>
  <c r="F257" i="1"/>
  <c r="N256" i="1"/>
  <c r="D256" i="1"/>
  <c r="C256" i="1"/>
  <c r="C257" i="1" s="1"/>
  <c r="M254" i="1"/>
  <c r="L254" i="1"/>
  <c r="J254" i="1"/>
  <c r="I254" i="1"/>
  <c r="G254" i="1"/>
  <c r="F254" i="1"/>
  <c r="N253" i="1"/>
  <c r="D253" i="1"/>
  <c r="D254" i="1" s="1"/>
  <c r="C253" i="1"/>
  <c r="C254" i="1" s="1"/>
  <c r="F277" i="1" l="1"/>
  <c r="I277" i="1"/>
  <c r="L277" i="1"/>
  <c r="G277" i="1"/>
  <c r="J277" i="1"/>
  <c r="M277" i="1"/>
  <c r="D265" i="1"/>
  <c r="C265" i="1"/>
  <c r="C277" i="1" s="1"/>
  <c r="D260" i="1"/>
  <c r="E260" i="1" s="1"/>
  <c r="E259" i="1"/>
  <c r="K260" i="1"/>
  <c r="E256" i="1"/>
  <c r="N257" i="1"/>
  <c r="N265" i="1"/>
  <c r="E263" i="1"/>
  <c r="E264" i="1"/>
  <c r="N254" i="1"/>
  <c r="E262" i="1"/>
  <c r="D257" i="1"/>
  <c r="D277" i="1" s="1"/>
  <c r="E254" i="1"/>
  <c r="E253" i="1"/>
  <c r="E257" i="1" l="1"/>
  <c r="E277" i="1"/>
  <c r="N277" i="1"/>
  <c r="E265" i="1"/>
  <c r="F170" i="1"/>
  <c r="F203" i="1" l="1"/>
  <c r="G203" i="1"/>
  <c r="I203" i="1"/>
  <c r="J203" i="1"/>
  <c r="K203" i="1"/>
  <c r="L203" i="1"/>
  <c r="M203" i="1"/>
  <c r="F200" i="1"/>
  <c r="G200" i="1"/>
  <c r="I200" i="1"/>
  <c r="J200" i="1"/>
  <c r="L200" i="1"/>
  <c r="M200" i="1"/>
  <c r="D202" i="1"/>
  <c r="C202" i="1"/>
  <c r="C203" i="1" s="1"/>
  <c r="D203" i="1" l="1"/>
  <c r="N200" i="1"/>
  <c r="C293" i="1"/>
  <c r="C295" i="1" s="1"/>
  <c r="D293" i="1"/>
  <c r="D295" i="1" s="1"/>
  <c r="C297" i="1"/>
  <c r="C298" i="1" s="1"/>
  <c r="D297" i="1"/>
  <c r="D298" i="1" s="1"/>
  <c r="F298" i="1"/>
  <c r="G298" i="1"/>
  <c r="I298" i="1"/>
  <c r="J298" i="1"/>
  <c r="C300" i="1"/>
  <c r="C301" i="1" s="1"/>
  <c r="D300" i="1"/>
  <c r="K300" i="1"/>
  <c r="F301" i="1"/>
  <c r="G301" i="1"/>
  <c r="I301" i="1"/>
  <c r="J301" i="1"/>
  <c r="J302" i="1" s="1"/>
  <c r="L301" i="1"/>
  <c r="L302" i="1" s="1"/>
  <c r="M301" i="1"/>
  <c r="M302" i="1" s="1"/>
  <c r="M167" i="1"/>
  <c r="L167" i="1"/>
  <c r="J167" i="1"/>
  <c r="I167" i="1"/>
  <c r="G167" i="1"/>
  <c r="F167" i="1"/>
  <c r="I302" i="1" l="1"/>
  <c r="F302" i="1"/>
  <c r="C302" i="1"/>
  <c r="G302" i="1"/>
  <c r="K167" i="1"/>
  <c r="E293" i="1"/>
  <c r="E300" i="1"/>
  <c r="E295" i="1"/>
  <c r="D301" i="1"/>
  <c r="D302" i="1" s="1"/>
  <c r="E297" i="1"/>
  <c r="E298" i="1"/>
  <c r="K301" i="1"/>
  <c r="K194" i="1"/>
  <c r="N194" i="1"/>
  <c r="N167" i="1"/>
  <c r="N302" i="1" l="1"/>
  <c r="K302" i="1"/>
  <c r="E301" i="1"/>
  <c r="E302" i="1"/>
  <c r="M38" i="1"/>
  <c r="L38" i="1"/>
  <c r="N37" i="1"/>
  <c r="D37" i="1"/>
  <c r="D38" i="1" s="1"/>
  <c r="C37" i="1"/>
  <c r="C38" i="1" s="1"/>
  <c r="N38" i="1" l="1"/>
  <c r="E38" i="1"/>
  <c r="E37" i="1"/>
  <c r="N143" i="1"/>
  <c r="I170" i="1" l="1"/>
  <c r="K31" i="1" l="1"/>
  <c r="M95" i="1" l="1"/>
  <c r="L95" i="1"/>
  <c r="D94" i="1"/>
  <c r="C94" i="1"/>
  <c r="C95" i="1" s="1"/>
  <c r="H22" i="1"/>
  <c r="N95" i="1" l="1"/>
  <c r="D95" i="1"/>
  <c r="E95" i="1" s="1"/>
  <c r="E94" i="1"/>
  <c r="N91" i="1"/>
  <c r="D91" i="1"/>
  <c r="C91" i="1"/>
  <c r="C92" i="1" s="1"/>
  <c r="N92" i="1" l="1"/>
  <c r="E91" i="1"/>
  <c r="E92" i="1"/>
  <c r="H83" i="1"/>
  <c r="N58" i="1" l="1"/>
  <c r="D284" i="1"/>
  <c r="D288" i="1" s="1"/>
  <c r="D289" i="1" s="1"/>
  <c r="C284" i="1"/>
  <c r="C288" i="1" s="1"/>
  <c r="C289" i="1" s="1"/>
  <c r="C193" i="1"/>
  <c r="C194" i="1" s="1"/>
  <c r="D86" i="1"/>
  <c r="D88" i="1" s="1"/>
  <c r="C86" i="1"/>
  <c r="N86" i="1"/>
  <c r="L170" i="1"/>
  <c r="E288" i="1" l="1"/>
  <c r="E284" i="1"/>
  <c r="N288" i="1"/>
  <c r="N88" i="1"/>
  <c r="E86" i="1"/>
  <c r="E88" i="1"/>
  <c r="J239" i="1" l="1"/>
  <c r="M134" i="1"/>
  <c r="D134" i="1" s="1"/>
  <c r="L134" i="1"/>
  <c r="C134" i="1" s="1"/>
  <c r="J170" i="1"/>
  <c r="K170" i="1" s="1"/>
  <c r="K25" i="1"/>
  <c r="N116" i="1" l="1"/>
  <c r="D116" i="1"/>
  <c r="C116" i="1"/>
  <c r="D49" i="1"/>
  <c r="D50" i="1" s="1"/>
  <c r="C49" i="1"/>
  <c r="C50" i="1" s="1"/>
  <c r="M50" i="1"/>
  <c r="L50" i="1"/>
  <c r="N49" i="1"/>
  <c r="M179" i="1"/>
  <c r="L179" i="1"/>
  <c r="D104" i="1"/>
  <c r="D34" i="1"/>
  <c r="C34" i="1"/>
  <c r="N118" i="1" l="1"/>
  <c r="E116" i="1"/>
  <c r="E49" i="1"/>
  <c r="N50" i="1"/>
  <c r="E50" i="1"/>
  <c r="D189" i="1"/>
  <c r="D178" i="1"/>
  <c r="C178" i="1"/>
  <c r="N122" i="1" l="1"/>
  <c r="N123" i="1"/>
  <c r="M239" i="1"/>
  <c r="L239" i="1"/>
  <c r="M197" i="1"/>
  <c r="L197" i="1"/>
  <c r="M164" i="1"/>
  <c r="L164" i="1"/>
  <c r="M113" i="1"/>
  <c r="M122" i="1" s="1"/>
  <c r="L113" i="1"/>
  <c r="L122" i="1" s="1"/>
  <c r="M81" i="1"/>
  <c r="L81" i="1"/>
  <c r="M248" i="1" l="1"/>
  <c r="L248" i="1"/>
  <c r="M245" i="1"/>
  <c r="L245" i="1"/>
  <c r="M242" i="1"/>
  <c r="M249" i="1" s="1"/>
  <c r="L242" i="1"/>
  <c r="L249" i="1" s="1"/>
  <c r="M228" i="1"/>
  <c r="L228" i="1"/>
  <c r="M225" i="1"/>
  <c r="L225" i="1"/>
  <c r="M214" i="1"/>
  <c r="M218" i="1" s="1"/>
  <c r="L214" i="1"/>
  <c r="D213" i="1"/>
  <c r="C213" i="1"/>
  <c r="C46" i="1"/>
  <c r="D193" i="1"/>
  <c r="D194" i="1" s="1"/>
  <c r="C189" i="1"/>
  <c r="E189" i="1" s="1"/>
  <c r="M190" i="1"/>
  <c r="M204" i="1" s="1"/>
  <c r="L190" i="1"/>
  <c r="L204" i="1" s="1"/>
  <c r="L205" i="1" s="1"/>
  <c r="D175" i="1"/>
  <c r="C175" i="1"/>
  <c r="M176" i="1"/>
  <c r="L176" i="1"/>
  <c r="M173" i="1"/>
  <c r="M170" i="1"/>
  <c r="D166" i="1"/>
  <c r="D167" i="1" s="1"/>
  <c r="C166" i="1"/>
  <c r="C167" i="1" s="1"/>
  <c r="L153" i="1"/>
  <c r="M153" i="1"/>
  <c r="D146" i="1"/>
  <c r="C146" i="1"/>
  <c r="L147" i="1"/>
  <c r="M147" i="1"/>
  <c r="L229" i="1" l="1"/>
  <c r="M229" i="1"/>
  <c r="N245" i="1"/>
  <c r="M219" i="1"/>
  <c r="L218" i="1"/>
  <c r="L219" i="1" s="1"/>
  <c r="M180" i="1"/>
  <c r="M181" i="1" s="1"/>
  <c r="N204" i="1"/>
  <c r="M205" i="1"/>
  <c r="L154" i="1"/>
  <c r="M154" i="1"/>
  <c r="E167" i="1"/>
  <c r="C141" i="1"/>
  <c r="C143" i="1"/>
  <c r="C140" i="1"/>
  <c r="D133" i="1"/>
  <c r="C133" i="1"/>
  <c r="D130" i="1"/>
  <c r="C130" i="1"/>
  <c r="M131" i="1"/>
  <c r="L131" i="1"/>
  <c r="D127" i="1"/>
  <c r="D128" i="1" s="1"/>
  <c r="C127" i="1"/>
  <c r="C128" i="1" s="1"/>
  <c r="D115" i="1"/>
  <c r="C115" i="1"/>
  <c r="C118" i="1" s="1"/>
  <c r="D112" i="1"/>
  <c r="D113" i="1" s="1"/>
  <c r="C112" i="1"/>
  <c r="C113" i="1" s="1"/>
  <c r="C122" i="1" s="1"/>
  <c r="D83" i="1"/>
  <c r="D84" i="1" s="1"/>
  <c r="C83" i="1"/>
  <c r="C84" i="1" s="1"/>
  <c r="M84" i="1"/>
  <c r="M99" i="1" s="1"/>
  <c r="L84" i="1"/>
  <c r="C58" i="1"/>
  <c r="C59" i="1" s="1"/>
  <c r="M53" i="1"/>
  <c r="M63" i="1" s="1"/>
  <c r="L53" i="1"/>
  <c r="L63" i="1" s="1"/>
  <c r="C44" i="1"/>
  <c r="C47" i="1" s="1"/>
  <c r="M35" i="1"/>
  <c r="L35" i="1"/>
  <c r="D31" i="1"/>
  <c r="D32" i="1" s="1"/>
  <c r="C31" i="1"/>
  <c r="C32" i="1" s="1"/>
  <c r="M32" i="1"/>
  <c r="L32" i="1"/>
  <c r="D28" i="1"/>
  <c r="D29" i="1" s="1"/>
  <c r="C28" i="1"/>
  <c r="C29" i="1" s="1"/>
  <c r="M29" i="1"/>
  <c r="L29" i="1"/>
  <c r="L39" i="1" s="1"/>
  <c r="L40" i="1" s="1"/>
  <c r="D25" i="1"/>
  <c r="D26" i="1" s="1"/>
  <c r="C18" i="1"/>
  <c r="C19" i="1" s="1"/>
  <c r="D18" i="1"/>
  <c r="D19" i="1" s="1"/>
  <c r="C22" i="1"/>
  <c r="C23" i="1" s="1"/>
  <c r="L99" i="1" l="1"/>
  <c r="L100" i="1" s="1"/>
  <c r="E115" i="1"/>
  <c r="D118" i="1"/>
  <c r="N289" i="1"/>
  <c r="N218" i="1"/>
  <c r="M39" i="1"/>
  <c r="M40" i="1" s="1"/>
  <c r="M100" i="1"/>
  <c r="E118" i="1"/>
  <c r="D22" i="1"/>
  <c r="D23" i="1" s="1"/>
  <c r="N99" i="1" l="1"/>
  <c r="D122" i="1"/>
  <c r="N39" i="1"/>
  <c r="N40" i="1"/>
  <c r="F173" i="1"/>
  <c r="G173" i="1"/>
  <c r="I173" i="1"/>
  <c r="J173" i="1"/>
  <c r="D105" i="1"/>
  <c r="D109" i="1" s="1"/>
  <c r="I105" i="1"/>
  <c r="J105" i="1"/>
  <c r="M105" i="1"/>
  <c r="L135" i="1"/>
  <c r="M135" i="1"/>
  <c r="N146" i="1"/>
  <c r="E83" i="1"/>
  <c r="I197" i="1"/>
  <c r="J63" i="1"/>
  <c r="I63" i="1"/>
  <c r="D123" i="1" l="1"/>
  <c r="J109" i="1"/>
  <c r="J123" i="1" s="1"/>
  <c r="M109" i="1"/>
  <c r="M123" i="1" s="1"/>
  <c r="M308" i="1" s="1"/>
  <c r="I109" i="1"/>
  <c r="I123" i="1" s="1"/>
  <c r="E122" i="1"/>
  <c r="N130" i="1"/>
  <c r="N112" i="1"/>
  <c r="N189" i="1"/>
  <c r="N133" i="1"/>
  <c r="N127" i="1"/>
  <c r="N213" i="1"/>
  <c r="N83" i="1"/>
  <c r="N34" i="1"/>
  <c r="N31" i="1"/>
  <c r="N28" i="1"/>
  <c r="N22" i="1"/>
  <c r="N18" i="1"/>
  <c r="J225" i="1"/>
  <c r="I225" i="1"/>
  <c r="G225" i="1"/>
  <c r="F225" i="1"/>
  <c r="K241" i="1"/>
  <c r="K238" i="1"/>
  <c r="K46" i="1"/>
  <c r="K22" i="1"/>
  <c r="K23" i="1" s="1"/>
  <c r="K18" i="1"/>
  <c r="E213" i="1"/>
  <c r="E146" i="1"/>
  <c r="E133" i="1"/>
  <c r="E130" i="1"/>
  <c r="E127" i="1"/>
  <c r="E112" i="1"/>
  <c r="E34" i="1"/>
  <c r="E31" i="1"/>
  <c r="E28" i="1"/>
  <c r="E22" i="1"/>
  <c r="E23" i="1" s="1"/>
  <c r="E18" i="1"/>
  <c r="J248" i="1"/>
  <c r="I248" i="1"/>
  <c r="G248" i="1"/>
  <c r="F248" i="1"/>
  <c r="J245" i="1"/>
  <c r="I245" i="1"/>
  <c r="G245" i="1"/>
  <c r="F245" i="1"/>
  <c r="J242" i="1"/>
  <c r="J249" i="1" s="1"/>
  <c r="I242" i="1"/>
  <c r="G242" i="1"/>
  <c r="F242" i="1"/>
  <c r="I239" i="1"/>
  <c r="G239" i="1"/>
  <c r="F239" i="1"/>
  <c r="J228" i="1"/>
  <c r="I228" i="1"/>
  <c r="G228" i="1"/>
  <c r="F228" i="1"/>
  <c r="J214" i="1"/>
  <c r="J218" i="1" s="1"/>
  <c r="J219" i="1" s="1"/>
  <c r="I214" i="1"/>
  <c r="I218" i="1" s="1"/>
  <c r="I219" i="1" s="1"/>
  <c r="G214" i="1"/>
  <c r="G218" i="1" s="1"/>
  <c r="G219" i="1" s="1"/>
  <c r="F214" i="1"/>
  <c r="F218" i="1" s="1"/>
  <c r="F219" i="1" s="1"/>
  <c r="D214" i="1"/>
  <c r="C214" i="1"/>
  <c r="J197" i="1"/>
  <c r="G197" i="1"/>
  <c r="F197" i="1"/>
  <c r="J190" i="1"/>
  <c r="I190" i="1"/>
  <c r="I204" i="1" s="1"/>
  <c r="I205" i="1" s="1"/>
  <c r="G190" i="1"/>
  <c r="F190" i="1"/>
  <c r="F204" i="1" s="1"/>
  <c r="F205" i="1" s="1"/>
  <c r="D190" i="1"/>
  <c r="C190" i="1"/>
  <c r="J179" i="1"/>
  <c r="I179" i="1"/>
  <c r="G179" i="1"/>
  <c r="F179" i="1"/>
  <c r="J176" i="1"/>
  <c r="I176" i="1"/>
  <c r="G176" i="1"/>
  <c r="F176" i="1"/>
  <c r="G170" i="1"/>
  <c r="H170" i="1" s="1"/>
  <c r="J164" i="1"/>
  <c r="I164" i="1"/>
  <c r="G164" i="1"/>
  <c r="F164" i="1"/>
  <c r="D147" i="1"/>
  <c r="C147" i="1"/>
  <c r="D131" i="1"/>
  <c r="C131" i="1"/>
  <c r="J84" i="1"/>
  <c r="J99" i="1" s="1"/>
  <c r="I84" i="1"/>
  <c r="G84" i="1"/>
  <c r="G99" i="1" s="1"/>
  <c r="F84" i="1"/>
  <c r="D35" i="1"/>
  <c r="C35" i="1"/>
  <c r="J32" i="1"/>
  <c r="I32" i="1"/>
  <c r="I39" i="1" s="1"/>
  <c r="J26" i="1"/>
  <c r="F99" i="1" l="1"/>
  <c r="F100" i="1" s="1"/>
  <c r="I99" i="1"/>
  <c r="I100" i="1" s="1"/>
  <c r="J39" i="1"/>
  <c r="K39" i="1" s="1"/>
  <c r="G204" i="1"/>
  <c r="G205" i="1" s="1"/>
  <c r="G249" i="1"/>
  <c r="F249" i="1"/>
  <c r="I249" i="1"/>
  <c r="F229" i="1"/>
  <c r="I229" i="1"/>
  <c r="G229" i="1"/>
  <c r="J229" i="1"/>
  <c r="J204" i="1"/>
  <c r="J205" i="1" s="1"/>
  <c r="K205" i="1" s="1"/>
  <c r="G180" i="1"/>
  <c r="J180" i="1"/>
  <c r="J181" i="1" s="1"/>
  <c r="G181" i="1"/>
  <c r="F180" i="1"/>
  <c r="F181" i="1" s="1"/>
  <c r="I180" i="1"/>
  <c r="I181" i="1" s="1"/>
  <c r="K99" i="1"/>
  <c r="J100" i="1"/>
  <c r="G100" i="1"/>
  <c r="G308" i="1" s="1"/>
  <c r="I40" i="1"/>
  <c r="C39" i="1"/>
  <c r="K289" i="1"/>
  <c r="K84" i="1"/>
  <c r="C179" i="1"/>
  <c r="D179" i="1"/>
  <c r="H84" i="1"/>
  <c r="N131" i="1"/>
  <c r="N134" i="1"/>
  <c r="K32" i="1"/>
  <c r="N190" i="1"/>
  <c r="N214" i="1"/>
  <c r="N29" i="1"/>
  <c r="N113" i="1"/>
  <c r="N147" i="1"/>
  <c r="D135" i="1"/>
  <c r="N128" i="1"/>
  <c r="N84" i="1"/>
  <c r="E84" i="1"/>
  <c r="N35" i="1"/>
  <c r="N32" i="1"/>
  <c r="K26" i="1"/>
  <c r="E32" i="1"/>
  <c r="E35" i="1"/>
  <c r="E131" i="1"/>
  <c r="E190" i="1"/>
  <c r="E214" i="1"/>
  <c r="K242" i="1"/>
  <c r="K239" i="1"/>
  <c r="E147" i="1"/>
  <c r="E134" i="1"/>
  <c r="E128" i="1"/>
  <c r="C135" i="1"/>
  <c r="E113" i="1"/>
  <c r="K47" i="1"/>
  <c r="E29" i="1"/>
  <c r="K19" i="1"/>
  <c r="H99" i="1" l="1"/>
  <c r="F308" i="1"/>
  <c r="I308" i="1"/>
  <c r="J40" i="1"/>
  <c r="J308" i="1" s="1"/>
  <c r="D39" i="1"/>
  <c r="E39" i="1" s="1"/>
  <c r="C40" i="1"/>
  <c r="K249" i="1"/>
  <c r="K204" i="1"/>
  <c r="H180" i="1"/>
  <c r="K180" i="1"/>
  <c r="H181" i="1"/>
  <c r="H100" i="1"/>
  <c r="H40" i="1"/>
  <c r="K181" i="1"/>
  <c r="K63" i="1"/>
  <c r="K100" i="1"/>
  <c r="E135" i="1"/>
  <c r="N23" i="1"/>
  <c r="K40" i="1" l="1"/>
  <c r="D40" i="1"/>
  <c r="K308" i="1"/>
  <c r="H308" i="1"/>
  <c r="N135" i="1"/>
  <c r="N19" i="1"/>
  <c r="E19" i="1"/>
  <c r="N25" i="1"/>
  <c r="C25" i="1"/>
  <c r="C26" i="1" s="1"/>
  <c r="E25" i="1" l="1"/>
  <c r="E40" i="1" l="1"/>
  <c r="E26" i="1"/>
  <c r="N26" i="1" l="1"/>
  <c r="D44" i="1" l="1"/>
  <c r="E44" i="1" l="1"/>
  <c r="C52" i="1"/>
  <c r="C53" i="1" s="1"/>
  <c r="C63" i="1" s="1"/>
  <c r="N52" i="1" l="1"/>
  <c r="D52" i="1"/>
  <c r="E52" i="1" s="1"/>
  <c r="D53" i="1" l="1"/>
  <c r="N53" i="1"/>
  <c r="D58" i="1"/>
  <c r="D59" i="1" s="1"/>
  <c r="E53" i="1" l="1"/>
  <c r="E58" i="1"/>
  <c r="N59" i="1"/>
  <c r="E59" i="1" l="1"/>
  <c r="C80" i="1"/>
  <c r="C81" i="1" s="1"/>
  <c r="C99" i="1" l="1"/>
  <c r="C100" i="1" s="1"/>
  <c r="N80" i="1"/>
  <c r="D80" i="1"/>
  <c r="D81" i="1" s="1"/>
  <c r="D99" i="1" s="1"/>
  <c r="E99" i="1" l="1"/>
  <c r="D100" i="1"/>
  <c r="E80" i="1"/>
  <c r="N81" i="1"/>
  <c r="E81" i="1" l="1"/>
  <c r="N100" i="1"/>
  <c r="C104" i="1" l="1"/>
  <c r="E104" i="1" s="1"/>
  <c r="L105" i="1"/>
  <c r="L109" i="1" s="1"/>
  <c r="N109" i="1" l="1"/>
  <c r="L123" i="1"/>
  <c r="N105" i="1"/>
  <c r="C105" i="1"/>
  <c r="C109" i="1" s="1"/>
  <c r="E109" i="1" l="1"/>
  <c r="C123" i="1"/>
  <c r="E105" i="1"/>
  <c r="N140" i="1"/>
  <c r="D140" i="1"/>
  <c r="N141" i="1"/>
  <c r="D141" i="1"/>
  <c r="D143" i="1"/>
  <c r="E143" i="1" s="1"/>
  <c r="N144" i="1"/>
  <c r="E123" i="1" l="1"/>
  <c r="E140" i="1"/>
  <c r="E141" i="1"/>
  <c r="C149" i="1" l="1"/>
  <c r="N149" i="1"/>
  <c r="D149" i="1"/>
  <c r="C150" i="1"/>
  <c r="N150" i="1"/>
  <c r="D150" i="1"/>
  <c r="C151" i="1"/>
  <c r="N151" i="1"/>
  <c r="D151" i="1"/>
  <c r="C152" i="1"/>
  <c r="E149" i="1" l="1"/>
  <c r="E151" i="1"/>
  <c r="E150" i="1"/>
  <c r="C153" i="1"/>
  <c r="N152" i="1"/>
  <c r="D152" i="1"/>
  <c r="E152" i="1" l="1"/>
  <c r="D153" i="1"/>
  <c r="N153" i="1" l="1"/>
  <c r="E153" i="1"/>
  <c r="N154" i="1" l="1"/>
  <c r="E178" i="1"/>
  <c r="N178" i="1"/>
  <c r="N179" i="1"/>
  <c r="E179" i="1"/>
  <c r="E166" i="1" l="1"/>
  <c r="N166" i="1"/>
  <c r="C163" i="1" l="1"/>
  <c r="C164" i="1" l="1"/>
  <c r="N163" i="1"/>
  <c r="D163" i="1"/>
  <c r="E163" i="1" l="1"/>
  <c r="D164" i="1"/>
  <c r="E164" i="1" l="1"/>
  <c r="N164" i="1"/>
  <c r="C169" i="1"/>
  <c r="C170" i="1" l="1"/>
  <c r="N169" i="1"/>
  <c r="D169" i="1"/>
  <c r="E169" i="1" l="1"/>
  <c r="D170" i="1"/>
  <c r="E170" i="1" l="1"/>
  <c r="N170" i="1"/>
  <c r="D172" i="1"/>
  <c r="D173" i="1" l="1"/>
  <c r="N172" i="1"/>
  <c r="L173" i="1"/>
  <c r="C172" i="1"/>
  <c r="C176" i="1"/>
  <c r="L180" i="1" l="1"/>
  <c r="E172" i="1"/>
  <c r="N173" i="1"/>
  <c r="C173" i="1"/>
  <c r="C180" i="1" s="1"/>
  <c r="C181" i="1" s="1"/>
  <c r="L181" i="1" l="1"/>
  <c r="L308" i="1" s="1"/>
  <c r="N180" i="1"/>
  <c r="E173" i="1"/>
  <c r="N175" i="1"/>
  <c r="E175" i="1"/>
  <c r="D176" i="1"/>
  <c r="D180" i="1" s="1"/>
  <c r="D181" i="1" l="1"/>
  <c r="E180" i="1"/>
  <c r="E176" i="1"/>
  <c r="N176" i="1"/>
  <c r="E181" i="1" l="1"/>
  <c r="N181" i="1"/>
  <c r="D46" i="1"/>
  <c r="D47" i="1" s="1"/>
  <c r="D63" i="1" s="1"/>
  <c r="E46" i="1" l="1"/>
  <c r="N308" i="1" l="1"/>
  <c r="E47" i="1"/>
  <c r="E63" i="1"/>
  <c r="N63" i="1"/>
  <c r="N193" i="1"/>
  <c r="E193" i="1"/>
  <c r="E194" i="1" l="1"/>
  <c r="C196" i="1"/>
  <c r="C197" i="1" l="1"/>
  <c r="N196" i="1"/>
  <c r="D196" i="1"/>
  <c r="E196" i="1" l="1"/>
  <c r="D197" i="1"/>
  <c r="C199" i="1"/>
  <c r="C200" i="1" s="1"/>
  <c r="C204" i="1" s="1"/>
  <c r="C205" i="1" s="1"/>
  <c r="N197" i="1" l="1"/>
  <c r="E197" i="1"/>
  <c r="N199" i="1"/>
  <c r="D199" i="1"/>
  <c r="D200" i="1" s="1"/>
  <c r="D204" i="1" l="1"/>
  <c r="D205" i="1" s="1"/>
  <c r="E205" i="1" s="1"/>
  <c r="E199" i="1"/>
  <c r="E200" i="1" s="1"/>
  <c r="N205" i="1" l="1"/>
  <c r="C216" i="1"/>
  <c r="C217" i="1" s="1"/>
  <c r="C218" i="1" s="1"/>
  <c r="C219" i="1" s="1"/>
  <c r="N216" i="1"/>
  <c r="D216" i="1"/>
  <c r="D217" i="1" s="1"/>
  <c r="D218" i="1" s="1"/>
  <c r="N217" i="1"/>
  <c r="E218" i="1" l="1"/>
  <c r="D219" i="1"/>
  <c r="E216" i="1"/>
  <c r="E217" i="1" l="1"/>
  <c r="E219" i="1" l="1"/>
  <c r="N219" i="1"/>
  <c r="C223" i="1"/>
  <c r="N223" i="1"/>
  <c r="D223" i="1"/>
  <c r="C224" i="1"/>
  <c r="N224" i="1"/>
  <c r="D224" i="1"/>
  <c r="E223" i="1" l="1"/>
  <c r="C225" i="1"/>
  <c r="E224" i="1"/>
  <c r="D225" i="1"/>
  <c r="E225" i="1" l="1"/>
  <c r="N225" i="1"/>
  <c r="C227" i="1"/>
  <c r="C228" i="1" s="1"/>
  <c r="C229" i="1" s="1"/>
  <c r="N227" i="1" l="1"/>
  <c r="D227" i="1"/>
  <c r="E227" i="1" s="1"/>
  <c r="D228" i="1" l="1"/>
  <c r="D229" i="1" s="1"/>
  <c r="E228" i="1" l="1"/>
  <c r="N228" i="1"/>
  <c r="E229" i="1" l="1"/>
  <c r="N229" i="1"/>
  <c r="D233" i="1"/>
  <c r="D234" i="1" s="1"/>
  <c r="D238" i="1" l="1"/>
  <c r="D239" i="1" l="1"/>
  <c r="N238" i="1" l="1"/>
  <c r="C238" i="1"/>
  <c r="E238" i="1" l="1"/>
  <c r="C239" i="1"/>
  <c r="N239" i="1"/>
  <c r="C241" i="1"/>
  <c r="C242" i="1" s="1"/>
  <c r="E239" i="1" l="1"/>
  <c r="D241" i="1"/>
  <c r="E241" i="1" l="1"/>
  <c r="D242" i="1"/>
  <c r="E242" i="1" l="1"/>
  <c r="C244" i="1"/>
  <c r="D244" i="1"/>
  <c r="C245" i="1" l="1"/>
  <c r="D245" i="1"/>
  <c r="E244" i="1"/>
  <c r="C247" i="1"/>
  <c r="C248" i="1" s="1"/>
  <c r="C249" i="1" l="1"/>
  <c r="E245" i="1"/>
  <c r="D247" i="1"/>
  <c r="E247" i="1" l="1"/>
  <c r="D248" i="1"/>
  <c r="D249" i="1" s="1"/>
  <c r="E248" i="1" l="1"/>
  <c r="N249" i="1" l="1"/>
  <c r="E249" i="1"/>
  <c r="E289" i="1" l="1"/>
  <c r="N233" i="1" l="1"/>
  <c r="C233" i="1"/>
  <c r="C234" i="1" s="1"/>
  <c r="E233" i="1" l="1"/>
  <c r="E234" i="1" l="1"/>
  <c r="N234" i="1"/>
  <c r="C142" i="1" l="1"/>
  <c r="N142" i="1"/>
  <c r="D142" i="1"/>
  <c r="D144" i="1" s="1"/>
  <c r="D154" i="1" s="1"/>
  <c r="D308" i="1" s="1"/>
  <c r="C144" i="1" l="1"/>
  <c r="C154" i="1" s="1"/>
  <c r="C308" i="1" s="1"/>
  <c r="E142" i="1"/>
  <c r="E144" i="1" l="1"/>
  <c r="E154" i="1"/>
  <c r="E308" i="1" l="1"/>
  <c r="E100" i="1"/>
</calcChain>
</file>

<file path=xl/sharedStrings.xml><?xml version="1.0" encoding="utf-8"?>
<sst xmlns="http://schemas.openxmlformats.org/spreadsheetml/2006/main" count="343" uniqueCount="141">
  <si>
    <t>№ п/п</t>
  </si>
  <si>
    <t>Муниципальная программа "Развитие образования"</t>
  </si>
  <si>
    <t>Муниципальная программа "Социальная поддержка граждан"</t>
  </si>
  <si>
    <t>Муниципальная программа  "Комплексное и устойчивое развитие муниципального образования Кавказский район в сфере строительства, архитектуры, дорожного хозяйства и жилищно-коммунального хозяйства"</t>
  </si>
  <si>
    <t xml:space="preserve">Муниципальная программа "Развитие топливно-энергетического комплекса" </t>
  </si>
  <si>
    <t>Муниципальная программа "Защита населения и территорий  от чрезвычайных ситуаций природного и техногенного характера"</t>
  </si>
  <si>
    <t>Муниципальная программа "Обеспечение безопасности населения"</t>
  </si>
  <si>
    <t>Муниципальная программа "Развитие культуры"</t>
  </si>
  <si>
    <t>Муниципальная программа "Развитие физической культуры и спорта"</t>
  </si>
  <si>
    <t>Муниципальная программа "Экономическое развитие и инновационная экономика"</t>
  </si>
  <si>
    <t>Муниципальная программа "Молодежь Кавказского района"</t>
  </si>
  <si>
    <t>Муниципальная программа "Информационное общество муниципального образования Кавказский район"</t>
  </si>
  <si>
    <t>Муниципальная программа "Развитие сельского хозяйства и регулирование рынков сельскохозяйственной продукции,сырья и продовольствия"</t>
  </si>
  <si>
    <t>% исполнения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</si>
  <si>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</si>
  <si>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</si>
  <si>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</si>
  <si>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</si>
  <si>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</si>
  <si>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</si>
  <si>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</si>
  <si>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</si>
  <si>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</si>
  <si>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в том числе федеральные средства</t>
  </si>
  <si>
    <t>в том числе  краевые средства</t>
  </si>
  <si>
    <t>Управление  образования администрации МО Кавказский район</t>
  </si>
  <si>
    <t>Управление имущественных отношений администрации МО Кавказский район</t>
  </si>
  <si>
    <t>Администрация МО Кавказский район</t>
  </si>
  <si>
    <t>Управление образования администрации МО Кавказский район</t>
  </si>
  <si>
    <t>Отдел культуры администрации МО Кавказский район</t>
  </si>
  <si>
    <t>Отдел по физической культуре и спорту администрации МО  Кавказский район</t>
  </si>
  <si>
    <t>ВСЕГО по муниципальной программе</t>
  </si>
  <si>
    <t>Отдел молодежной политики администрации МО Кавказский район</t>
  </si>
  <si>
    <t>Управление сельского хозяйства администрации МО Кавказский район</t>
  </si>
  <si>
    <t xml:space="preserve">ВСЕГО  РАСХОДЫ  ПО МП ЗА СЧЕТ СРЕДСТВ БЮДЖЕТА </t>
  </si>
  <si>
    <t>тыс.руб.</t>
  </si>
  <si>
    <t xml:space="preserve">Исполнено </t>
  </si>
  <si>
    <t>в том числе  местные средства</t>
  </si>
  <si>
    <t>Муниципальная программа "Муниципальная политика и развитие гражданского общества"</t>
  </si>
  <si>
    <t>14</t>
  </si>
  <si>
    <t>Финансовое управление Администрации МО</t>
  </si>
  <si>
    <t xml:space="preserve"> </t>
  </si>
  <si>
    <t>Мероприятия, реализуемые в рамках муниципального проекта "Педагоги и наставники"</t>
  </si>
  <si>
    <t>Комплекс процессных мероприятий - развитие системы дошкольного образования в муниципальном образовании Кавказский район</t>
  </si>
  <si>
    <t>Комплекс процессных мероприятий - развитие системы общего образования в муниципальном образовании Кавказский район</t>
  </si>
  <si>
    <t>Комплекс процессных мероприятий - Развитие системы дополнительного образования в муниципальном образовании Кавказский район</t>
  </si>
  <si>
    <t>Комплекс процессных мероприятий -   обеспечение деятельности органов управления в сфере образования</t>
  </si>
  <si>
    <t>Комплекс процессных мероприятий -  обеспечение деятельности в области бухгалтерского и бюджетного учета</t>
  </si>
  <si>
    <t>Комплекс процессных мероприятий -  прочие мероприятия в области образования</t>
  </si>
  <si>
    <t>Комплекс процессных мероприятий -  поддержка одаренных детей и талантливой молодежи</t>
  </si>
  <si>
    <t>Мероприятия, реализуемые в рамках муниципального проекта "Капитальный ремонт муниципальных образовательных учреждений муниципального образования Кавказский район"</t>
  </si>
  <si>
    <t>Итого</t>
  </si>
  <si>
    <t xml:space="preserve">Итого </t>
  </si>
  <si>
    <t>ПРОЕКТНАЯ ЧАСТЬ</t>
  </si>
  <si>
    <t>ПРОЦЕССНАЯ ЧАСТЬ</t>
  </si>
  <si>
    <t xml:space="preserve">Наименование </t>
  </si>
  <si>
    <t>Итого по проектной части</t>
  </si>
  <si>
    <t>Итого по процессной части</t>
  </si>
  <si>
    <t xml:space="preserve">Комплекс процессных мероприятий -  социальная поддержка детей-сирот и детей, оставшихся без попечения родителей </t>
  </si>
  <si>
    <t>Комплекс процессных мероприятий - обеспечение жильем граждан, состоящих на учете в администрации муниципального образования Кавказский район в качестве нуждающихся в жилых помещениях</t>
  </si>
  <si>
    <t>Комплекс процессных мероприятий - дополнительное материальное обеспечение лиц, замещавших муниципальные должности и должности муниципальной службы в муниципальном образовании Кавказский район</t>
  </si>
  <si>
    <t>Комплекс процессных мероприятий - организация и проведение социально значимых мероприятий, направленных на поддержку семьи и детей, укрепление семейных ценностей и традиций</t>
  </si>
  <si>
    <t>Комплекс процессных мероприятий — формирование доступной среды жизнедеятельности для инвалидов и других маломобильных групп населения Кавказского района</t>
  </si>
  <si>
    <t>Комплекс процессных мероприятий — предоставление дополнительной меры социальной поддержки отдельных категорий граждан</t>
  </si>
  <si>
    <t>Мероприятия, реализуемые в рамках муниципального проекта "Безопасность дорожного движения"</t>
  </si>
  <si>
    <t>Мероприятия, реализуемые в рамках муниципального проекта "Строительство объектов социальной инфраструктуры в муниципальном образовании Кавказский район"</t>
  </si>
  <si>
    <t>Комплекс процессных мероприятий - повышение безопасности дорожного движения в муниципальном образовании Кавказский район</t>
  </si>
  <si>
    <t>Комплекс процессных мероприятий - обеспечение жильем молодых семей</t>
  </si>
  <si>
    <t>Комплекс процессных мероприятий — обращение с твердыми коммунальными отходами на территории муниципального образования Кавказский район</t>
  </si>
  <si>
    <t>Комплекс процессных мероприятий — подготовка градостроительной и землеустроительной документации на территории Кавказского района</t>
  </si>
  <si>
    <t>Комплекс процессных мероприятий — финансовое обеспечение деятельности муниципального  казенного  учреждения  «Единая служба заказчика» муниципального образования Кавказский район</t>
  </si>
  <si>
    <t>Комплекс процессных мероприятий - газификация муниципального образования Кавказский район</t>
  </si>
  <si>
    <t>Комплекс процессных мероприятий - энергосбережение и повышение энергетической эффективности в муниципальном образовании 
Кавказский район</t>
  </si>
  <si>
    <t>Комплекс процессных мероприятий -    предупреждение и ликвидация чрезвычайных ситуаций, стихийных бедствий и их последствий,  и обучение населения в области гражданской обороны в муниципальном образовании Кавказский район</t>
  </si>
  <si>
    <t>Комплекс процессных мероприятий - обеспечение деятельности, связанной с проведением аварийно-спасательных и других неотложных работ при чрезвычайных ситуациях</t>
  </si>
  <si>
    <t xml:space="preserve">Комплекс процессных мероприятий  - снижение рисков, смягчение последствий чрезвычайных ситуаций природного и техногенного характера и гражданская оборона в МО Кавказский район </t>
  </si>
  <si>
    <t>Комплекс процессных мероприятий - профилактика терроризма и экстремизма, а также минимизация и (или) ликвидация последствий проявления терроризма и экстремизма на территории муниципального образования Кавказский район</t>
  </si>
  <si>
    <t>Комплекс процессных мероприятий - развитие и поддержка казачества на территории муниципального образования Кавказский район</t>
  </si>
  <si>
    <t xml:space="preserve">Комплекс процессных мероприятий - совершенствование системы обеспечения пожарной безопасности учреждений муниципального образования Кавказский район </t>
  </si>
  <si>
    <t xml:space="preserve">Мероприятия, реализуемые в рамках муниципального проекта -"Культурная среда" </t>
  </si>
  <si>
    <t>Комплекс процессных мероприятий - руководство и управление в сфере культуры и искусства</t>
  </si>
  <si>
    <t>Комплекс процессных мероприятий - реализация дополнительных предпрофессиональных и общеразвивающих программ в области искусств</t>
  </si>
  <si>
    <t>Комплекс процессных мероприятий - организация библиотечного обслуживания населения муниципального образования Кавказский район</t>
  </si>
  <si>
    <t>Комплекс процессных мероприятий - методическое обслуживание учреждений культуры</t>
  </si>
  <si>
    <t xml:space="preserve">Комплекс процессных мероприятий - организация и ведение бухгалтерского учета, финансово-хозяйственной деятельности организаций и учреждений муниципального образования Кавказский район </t>
  </si>
  <si>
    <t>Комплекс процессных мероприятий - создание условий для организации досуга и культуры</t>
  </si>
  <si>
    <t>Мероприятия, реализуемые в рамках муниципального проекта "Обеспечение инфраструктурой в сфере физической культуры и спорта"</t>
  </si>
  <si>
    <t>Комплекс процессных мероприятий - руководство и управление в сфере физической культуры и спорта</t>
  </si>
  <si>
    <t>Комплекс процессных мероприятий — реализация программ в области физической культуры и спорта</t>
  </si>
  <si>
    <t>Комплекс процессных мероприятий — организация и проведение спортивно-массовых и физкультурно-оздоровительных мероприятий</t>
  </si>
  <si>
    <t>Комплекс процессных мероприятий — обеспечение условий для развития физической культуры и массового спорта, организация и проведение  физкультурно-оздоровительных и спортивных мероприятий</t>
  </si>
  <si>
    <t>Комплекс процессных мероприятий — предоставление субсидий физкультурно-спортивным организациям по игровым видам спорта (в том числе клубам и центрам)</t>
  </si>
  <si>
    <t>Мероприятия, реализуемые в рамках муниципального проекта "Малое и среднее предпринимательство и поддержка индивидуальной предпринимательской инициативы"</t>
  </si>
  <si>
    <t>1590,0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</si>
  <si>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</si>
  <si>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Комплекс процессных мероприятий — поддержка и развитие малого и среднего предпринимательства в муниципальном образовании Кавказский район</t>
  </si>
  <si>
    <t xml:space="preserve">Комплекс процессных мероприятий -  проведение мероприятий в сфере реализации молодежной политики на территории муниципального образования Кавказский район </t>
  </si>
  <si>
    <t>Комплекс процессных мероприятий - реализация муниципальных функций в области молодежной политики отделом молодежной политики администрации МО Кавказский район и  МКУ МЦ "Эдельвейс"</t>
  </si>
  <si>
    <t>Комплекс процессных мероприятий - организация информационного обеспечения населения о деятельности органов местного самоуправления муниципального образования Кавказский район в  СМИ, сети "Интернет"</t>
  </si>
  <si>
    <t>Комплекс процессных мероприятий -поддержка сельскохозяйственного производства</t>
  </si>
  <si>
    <t>Комплекс процессных мероприятий —развитие малых форм хозяйствования в АПК на территории муниципального образования Кавказский район</t>
  </si>
  <si>
    <t>Комплекс процессных мероприятий — стимулирование и повышение эффективности труда в сельскохозяйственном производстве</t>
  </si>
  <si>
    <t>Комплекс процессных мероприятий — обеспечение эпизоотического, ветеринарно-санитарного благополучия в муниципальном образовании Кавказский район</t>
  </si>
  <si>
    <t>13</t>
  </si>
  <si>
    <t>Комплекс процессных мероприятий — гармонизация межнациональных и межконфессиональных отношений в муниципальном образовании Кавказский район</t>
  </si>
  <si>
    <t>Комплекс процессных мероприятий - противодействие коррупции в муниципальном образовании Кавказский район</t>
  </si>
  <si>
    <t>Комплекс процессных мероприятий - развитие инициативного бюджетирования в муниципальном образовании Кавказский район</t>
  </si>
  <si>
    <t>Комплекс процессных мероприятий -  развитие муниципальной службы в муниципальном образовании Кавказский район</t>
  </si>
  <si>
    <t xml:space="preserve">Комплекс процессных мероприятий -  поддержка некоммерческой общественной организации  «Кавказская районная организация Краснодарской краевой общественной организации ветеранов (пенсионеров, инвалидов) войны, труда, Вооруженных Сил и правоохранительных органов» </t>
  </si>
  <si>
    <t>Комплекс процессных мероприятий - проведение информационно-разъяснительной работы среди населения Кавказского района путем размещения тематических баннеров и раздачи полиграфической продукции</t>
  </si>
  <si>
    <t>Комплекс процессных мероприятий - сопровождение, техническое обслуживание, развитие и модернизация информационных и информационно-технологических систем, приобретение и модернизация вычислительной техники для обеспечения деятельности органов местного самоуправления администрации муниципального образования Кавказский район</t>
  </si>
  <si>
    <t xml:space="preserve">Муниципальная программа "Дети Кавказского района" </t>
  </si>
  <si>
    <t>15</t>
  </si>
  <si>
    <t>Комплекс процессных мероприятий -  обеспечение жильем детей-сирот и детей, оставшихся без попечения родителей</t>
  </si>
  <si>
    <t>Комплекс процессных мероприятий -  организация отдыха, оздоровления и занятости детей и подростков</t>
  </si>
  <si>
    <t xml:space="preserve">Муниципальная программа "Управление муниципальным имуществом муниципального образования Кавказский район" </t>
  </si>
  <si>
    <t>Комплекс процессных мероприятий - содержание, обслуживание и страхование объектов, составляющих казну муниципального образования Кавказский район</t>
  </si>
  <si>
    <t>Комплекс процессных мероприятий — управление муниципальным имуществом, связанное с оценкой недвижимости, признанием прав и регулированием отношений по муниципальной собственности</t>
  </si>
  <si>
    <t xml:space="preserve">Комплекс процессных мероприятий - ведение учета граждан отдельных категорий в качестве нуждающихся в жилых помещениях </t>
  </si>
  <si>
    <t>Мероприятия, реализуемые в рамках муниципального проекта "Модернизация объектов коммунальной инфраструктуры"</t>
  </si>
  <si>
    <t>Комплекс процессных мероприятий -  модернизация систем теплоснабжения в Кавказском районе
Кавказский район</t>
  </si>
  <si>
    <t>Управление  образования администрации МО Кавказский район (региональный проект)</t>
  </si>
  <si>
    <t>Управление  образования администрации МО Кавказский район (муниципальный проект)</t>
  </si>
  <si>
    <t>Администрация МО Кавказский район (муниципальный проект)</t>
  </si>
  <si>
    <t>Администрация МО Кавказский район (региональный проект)</t>
  </si>
  <si>
    <t>Отдел культуры администрации МО Кавказский район (региональный проект)</t>
  </si>
  <si>
    <t>Отдел культуры администрации МО Кавказский район (муниципальный проект)</t>
  </si>
  <si>
    <t>Отдел по физической культуре и спорту администрации МО  Кавказский район (муниципальный проект)</t>
  </si>
  <si>
    <t>41028,4</t>
  </si>
  <si>
    <t>Мероприятия, реализуемые в рамках муниципального проекта "Строительство газопровода высокого и низкого давления в х.Полтавском Кавказского района"</t>
  </si>
  <si>
    <t>Мероприятия, реализуемые в рамках муниципального проекта "Модернизация систем теплоснабжения в Кавказском районе"</t>
  </si>
  <si>
    <t>16</t>
  </si>
  <si>
    <t>Муниципальная программа "Охрана окружающей среды"</t>
  </si>
  <si>
    <t xml:space="preserve">Комплекс процессных мероприятий - снижение негативного воздействия хозяйственной и иной деятельности на окружающую среду на территории Кавказского района </t>
  </si>
  <si>
    <t>709,2</t>
  </si>
  <si>
    <t>Управление жилищно-коммунального хозяйства, строительства, транспорта и связи администрации МО Кавказский район</t>
  </si>
  <si>
    <t>Комплекс процессных мероприятий — создание условий для повышения качества жизни населения, путем благоустройства пешеходных дорожек (тротуаров) на территории поселений муниципального образования Кавказский район</t>
  </si>
  <si>
    <t>3588,4</t>
  </si>
  <si>
    <t>Исполнение  муниципальных программ муниципального образования Кавказский район на 01.11.2025  года (бюджетные средства)</t>
  </si>
  <si>
    <t>Уточненная сводная бюджетная роспись на 01.11.2025</t>
  </si>
  <si>
    <t>1362,8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</si>
</sst>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3" fillId="0" borderId="0" applyFill="0" applyBorder="0"/>
    <xf numFmtId="0" fontId="16" fillId="0" borderId="0" applyFill="0" applyBorder="0"/>
  </cellStyleXfs>
  <cellXfs count="1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2" borderId="0" xfId="0" applyFont="1" applyFill="1" applyAlignment="1">
      <alignment wrapText="1"/>
    </xf>
    <xf numFmtId="165" fontId="2" fillId="0" borderId="0" xfId="0" applyNumberFormat="1" applyFont="1" applyAlignment="1">
      <alignment wrapText="1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wrapText="1"/>
    </xf>
    <xf numFmtId="165" fontId="5" fillId="2" borderId="1" xfId="0" applyNumberFormat="1" applyFont="1" applyFill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 wrapText="1"/>
    </xf>
    <xf numFmtId="165" fontId="9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65" fontId="4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8" fillId="3" borderId="1" xfId="0" applyNumberFormat="1" applyFont="1" applyFill="1" applyBorder="1" applyAlignment="1">
      <alignment horizontal="center" wrapText="1"/>
    </xf>
    <xf numFmtId="165" fontId="4" fillId="3" borderId="1" xfId="0" applyNumberFormat="1" applyFont="1" applyFill="1" applyBorder="1" applyAlignment="1">
      <alignment horizontal="center"/>
    </xf>
    <xf numFmtId="165" fontId="9" fillId="3" borderId="2" xfId="0" applyNumberFormat="1" applyFont="1" applyFill="1" applyBorder="1" applyAlignment="1">
      <alignment horizontal="center" wrapText="1"/>
    </xf>
    <xf numFmtId="165" fontId="5" fillId="3" borderId="1" xfId="0" applyNumberFormat="1" applyFont="1" applyFill="1" applyBorder="1" applyAlignment="1">
      <alignment horizontal="center"/>
    </xf>
    <xf numFmtId="165" fontId="8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 wrapText="1"/>
    </xf>
    <xf numFmtId="165" fontId="8" fillId="3" borderId="1" xfId="0" applyNumberFormat="1" applyFont="1" applyFill="1" applyBorder="1" applyAlignment="1">
      <alignment horizontal="center" vertical="top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vertical="center" wrapText="1"/>
    </xf>
    <xf numFmtId="0" fontId="15" fillId="4" borderId="1" xfId="1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wrapText="1"/>
    </xf>
    <xf numFmtId="49" fontId="6" fillId="5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wrapText="1"/>
    </xf>
    <xf numFmtId="0" fontId="14" fillId="3" borderId="1" xfId="1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wrapText="1"/>
    </xf>
    <xf numFmtId="49" fontId="8" fillId="3" borderId="1" xfId="0" applyNumberFormat="1" applyFont="1" applyFill="1" applyBorder="1" applyAlignment="1">
      <alignment horizontal="center" wrapText="1"/>
    </xf>
    <xf numFmtId="49" fontId="5" fillId="3" borderId="1" xfId="0" applyNumberFormat="1" applyFont="1" applyFill="1" applyBorder="1" applyAlignment="1">
      <alignment horizontal="center" wrapText="1"/>
    </xf>
    <xf numFmtId="49" fontId="6" fillId="5" borderId="1" xfId="0" applyNumberFormat="1" applyFont="1" applyFill="1" applyBorder="1" applyAlignment="1">
      <alignment horizontal="left" wrapText="1"/>
    </xf>
    <xf numFmtId="165" fontId="9" fillId="3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5" fontId="14" fillId="4" borderId="1" xfId="1" applyNumberFormat="1" applyFont="1" applyFill="1" applyBorder="1" applyAlignment="1">
      <alignment horizontal="center" wrapText="1"/>
    </xf>
    <xf numFmtId="0" fontId="14" fillId="4" borderId="1" xfId="1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5" fontId="5" fillId="3" borderId="5" xfId="0" applyNumberFormat="1" applyFont="1" applyFill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left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49" fontId="8" fillId="2" borderId="4" xfId="0" applyNumberFormat="1" applyFont="1" applyFill="1" applyBorder="1" applyAlignment="1">
      <alignment wrapText="1"/>
    </xf>
    <xf numFmtId="49" fontId="8" fillId="2" borderId="6" xfId="0" applyNumberFormat="1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wrapText="1"/>
    </xf>
    <xf numFmtId="49" fontId="8" fillId="2" borderId="6" xfId="0" applyNumberFormat="1" applyFont="1" applyFill="1" applyBorder="1" applyAlignment="1">
      <alignment horizontal="left" wrapText="1"/>
    </xf>
    <xf numFmtId="49" fontId="17" fillId="2" borderId="4" xfId="0" applyNumberFormat="1" applyFont="1" applyFill="1" applyBorder="1" applyAlignment="1">
      <alignment horizontal="center" wrapText="1"/>
    </xf>
    <xf numFmtId="49" fontId="17" fillId="2" borderId="5" xfId="0" applyNumberFormat="1" applyFont="1" applyFill="1" applyBorder="1" applyAlignment="1">
      <alignment horizontal="center" wrapText="1"/>
    </xf>
    <xf numFmtId="49" fontId="17" fillId="2" borderId="6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left" wrapText="1"/>
    </xf>
    <xf numFmtId="0" fontId="8" fillId="2" borderId="6" xfId="0" applyFont="1" applyFill="1" applyBorder="1" applyAlignment="1">
      <alignment wrapText="1"/>
    </xf>
    <xf numFmtId="49" fontId="0" fillId="0" borderId="5" xfId="0" applyNumberFormat="1" applyBorder="1" applyAlignment="1">
      <alignment horizontal="center" wrapText="1"/>
    </xf>
    <xf numFmtId="49" fontId="0" fillId="0" borderId="6" xfId="0" applyNumberFormat="1" applyBorder="1" applyAlignment="1">
      <alignment horizontal="center" wrapText="1"/>
    </xf>
    <xf numFmtId="0" fontId="15" fillId="4" borderId="4" xfId="1" applyNumberFormat="1" applyFont="1" applyFill="1" applyBorder="1" applyAlignment="1">
      <alignment horizontal="left" vertical="center" wrapText="1"/>
    </xf>
    <xf numFmtId="0" fontId="15" fillId="4" borderId="6" xfId="1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 wrapText="1"/>
    </xf>
    <xf numFmtId="0" fontId="0" fillId="0" borderId="6" xfId="0" applyFont="1" applyBorder="1" applyAlignment="1">
      <alignment wrapText="1"/>
    </xf>
    <xf numFmtId="165" fontId="2" fillId="0" borderId="10" xfId="0" applyNumberFormat="1" applyFont="1" applyBorder="1" applyAlignment="1">
      <alignment horizontal="right" wrapText="1"/>
    </xf>
    <xf numFmtId="165" fontId="0" fillId="0" borderId="10" xfId="0" applyNumberFormat="1" applyBorder="1" applyAlignment="1">
      <alignment horizontal="right" wrapText="1"/>
    </xf>
    <xf numFmtId="49" fontId="7" fillId="5" borderId="4" xfId="0" applyNumberFormat="1" applyFont="1" applyFill="1" applyBorder="1" applyAlignment="1">
      <alignment horizontal="center" wrapText="1"/>
    </xf>
    <xf numFmtId="49" fontId="7" fillId="5" borderId="5" xfId="0" applyNumberFormat="1" applyFont="1" applyFill="1" applyBorder="1" applyAlignment="1">
      <alignment horizontal="center" wrapText="1"/>
    </xf>
    <xf numFmtId="49" fontId="7" fillId="5" borderId="6" xfId="0" applyNumberFormat="1" applyFont="1" applyFill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49" fontId="11" fillId="0" borderId="4" xfId="0" applyNumberFormat="1" applyFont="1" applyBorder="1" applyAlignment="1">
      <alignment horizontal="left" wrapText="1"/>
    </xf>
    <xf numFmtId="49" fontId="11" fillId="0" borderId="6" xfId="0" applyNumberFormat="1" applyFont="1" applyBorder="1" applyAlignment="1">
      <alignment horizontal="left" wrapText="1"/>
    </xf>
    <xf numFmtId="0" fontId="8" fillId="2" borderId="4" xfId="0" applyNumberFormat="1" applyFont="1" applyFill="1" applyBorder="1" applyAlignment="1">
      <alignment horizontal="center" wrapText="1"/>
    </xf>
    <xf numFmtId="0" fontId="8" fillId="2" borderId="5" xfId="0" applyNumberFormat="1" applyFont="1" applyFill="1" applyBorder="1" applyAlignment="1">
      <alignment horizontal="center" wrapText="1"/>
    </xf>
    <xf numFmtId="0" fontId="8" fillId="2" borderId="6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15" fillId="2" borderId="4" xfId="1" applyNumberFormat="1" applyFont="1" applyFill="1" applyBorder="1" applyAlignment="1">
      <alignment horizontal="center" vertical="center" wrapText="1"/>
    </xf>
    <xf numFmtId="0" fontId="15" fillId="2" borderId="5" xfId="1" applyNumberFormat="1" applyFont="1" applyFill="1" applyBorder="1" applyAlignment="1">
      <alignment horizontal="center" vertical="center" wrapText="1"/>
    </xf>
    <xf numFmtId="0" fontId="15" fillId="2" borderId="6" xfId="1" applyNumberFormat="1" applyFont="1" applyFill="1" applyBorder="1" applyAlignment="1">
      <alignment horizontal="center" vertical="center" wrapText="1"/>
    </xf>
    <xf numFmtId="0" fontId="15" fillId="4" borderId="4" xfId="1" applyNumberFormat="1" applyFont="1" applyFill="1" applyBorder="1" applyAlignment="1">
      <alignment horizontal="center" vertical="center" wrapText="1"/>
    </xf>
    <xf numFmtId="0" fontId="15" fillId="4" borderId="5" xfId="1" applyNumberFormat="1" applyFont="1" applyFill="1" applyBorder="1" applyAlignment="1">
      <alignment horizontal="center" vertical="center" wrapText="1"/>
    </xf>
    <xf numFmtId="0" fontId="15" fillId="4" borderId="6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49" fontId="7" fillId="5" borderId="9" xfId="0" applyNumberFormat="1" applyFont="1" applyFill="1" applyBorder="1" applyAlignment="1">
      <alignment horizontal="center" wrapText="1"/>
    </xf>
    <xf numFmtId="49" fontId="7" fillId="5" borderId="10" xfId="0" applyNumberFormat="1" applyFont="1" applyFill="1" applyBorder="1" applyAlignment="1">
      <alignment horizontal="center" wrapText="1"/>
    </xf>
    <xf numFmtId="49" fontId="7" fillId="5" borderId="1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49" fontId="8" fillId="5" borderId="5" xfId="0" applyNumberFormat="1" applyFont="1" applyFill="1" applyBorder="1" applyAlignment="1">
      <alignment horizontal="center" wrapText="1"/>
    </xf>
    <xf numFmtId="49" fontId="8" fillId="5" borderId="6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0" fontId="15" fillId="4" borderId="12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1EBD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9"/>
  <sheetViews>
    <sheetView tabSelected="1" topLeftCell="A67" zoomScale="80" zoomScaleNormal="80" workbookViewId="0">
      <selection activeCell="G87" sqref="G87"/>
    </sheetView>
  </sheetViews>
  <sheetFormatPr defaultRowHeight="15.75" x14ac:dyDescent="0.25"/>
  <cols>
    <col min="1" max="1" width="6.28515625" style="1" customWidth="1"/>
    <col min="2" max="2" width="48.28515625" style="1" customWidth="1"/>
    <col min="3" max="3" width="13.28515625" style="9" customWidth="1"/>
    <col min="4" max="4" width="13.7109375" style="9" customWidth="1"/>
    <col min="5" max="5" width="13.140625" style="9" customWidth="1"/>
    <col min="6" max="6" width="12.28515625" style="9" customWidth="1"/>
    <col min="7" max="7" width="12.140625" style="9" customWidth="1"/>
    <col min="8" max="8" width="14.28515625" style="9" customWidth="1"/>
    <col min="9" max="9" width="13.28515625" style="9" customWidth="1"/>
    <col min="10" max="10" width="13.42578125" style="9" customWidth="1"/>
    <col min="11" max="11" width="14.5703125" style="9" customWidth="1"/>
    <col min="12" max="13" width="13" style="9" customWidth="1"/>
    <col min="14" max="14" width="13.85546875" style="9" customWidth="1"/>
    <col min="15" max="15" width="7.7109375" style="1"/>
    <col min="16" max="16" width="10.5703125" style="1" bestFit="1" customWidth="1"/>
    <col min="17" max="17" width="11.140625" style="1" customWidth="1"/>
    <col min="18" max="16384" width="9.140625" style="1"/>
  </cols>
  <sheetData>
    <row r="1" spans="1:14" ht="18.75" x14ac:dyDescent="0.3">
      <c r="A1" s="132" t="s">
        <v>138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4.25" customHeight="1" x14ac:dyDescent="0.25">
      <c r="E2" s="102" t="s">
        <v>35</v>
      </c>
      <c r="F2" s="103"/>
      <c r="G2" s="103"/>
      <c r="H2" s="103"/>
      <c r="I2" s="103"/>
      <c r="J2" s="103"/>
      <c r="K2" s="103"/>
    </row>
    <row r="3" spans="1:14" ht="19.5" customHeight="1" x14ac:dyDescent="0.25">
      <c r="A3" s="114" t="s">
        <v>0</v>
      </c>
      <c r="B3" s="114" t="s">
        <v>55</v>
      </c>
      <c r="C3" s="112" t="s">
        <v>139</v>
      </c>
      <c r="D3" s="112" t="s">
        <v>36</v>
      </c>
      <c r="E3" s="112" t="s">
        <v>13</v>
      </c>
      <c r="F3" s="109" t="s">
        <v>23</v>
      </c>
      <c r="G3" s="110"/>
      <c r="H3" s="111"/>
      <c r="I3" s="109" t="s">
        <v>24</v>
      </c>
      <c r="J3" s="110"/>
      <c r="K3" s="111"/>
      <c r="L3" s="109" t="s">
        <v>37</v>
      </c>
      <c r="M3" s="110"/>
      <c r="N3" s="111"/>
    </row>
    <row r="4" spans="1:14" ht="81.75" customHeight="1" x14ac:dyDescent="0.25">
      <c r="A4" s="115"/>
      <c r="B4" s="115"/>
      <c r="C4" s="113"/>
      <c r="D4" s="113"/>
      <c r="E4" s="113"/>
      <c r="F4" s="10" t="s">
        <v>139</v>
      </c>
      <c r="G4" s="10" t="s">
        <v>36</v>
      </c>
      <c r="H4" s="10" t="s">
        <v>13</v>
      </c>
      <c r="I4" s="10" t="s">
        <v>139</v>
      </c>
      <c r="J4" s="10" t="s">
        <v>36</v>
      </c>
      <c r="K4" s="10" t="s">
        <v>13</v>
      </c>
      <c r="L4" s="10" t="s">
        <v>139</v>
      </c>
      <c r="M4" s="10" t="s">
        <v>36</v>
      </c>
      <c r="N4" s="10" t="s">
        <v>13</v>
      </c>
    </row>
    <row r="5" spans="1:14" ht="15.6" x14ac:dyDescent="0.3">
      <c r="A5" s="6">
        <v>1</v>
      </c>
      <c r="B5" s="6">
        <v>2</v>
      </c>
      <c r="C5" s="23">
        <v>3</v>
      </c>
      <c r="D5" s="23">
        <v>4</v>
      </c>
      <c r="E5" s="23">
        <v>5</v>
      </c>
      <c r="F5" s="23">
        <v>6</v>
      </c>
      <c r="G5" s="23">
        <v>7</v>
      </c>
      <c r="H5" s="23">
        <v>8</v>
      </c>
      <c r="I5" s="23">
        <v>9</v>
      </c>
      <c r="J5" s="23">
        <v>10</v>
      </c>
      <c r="K5" s="23">
        <v>11</v>
      </c>
      <c r="L5" s="23">
        <v>12</v>
      </c>
      <c r="M5" s="23">
        <v>13</v>
      </c>
      <c r="N5" s="23">
        <v>14</v>
      </c>
    </row>
    <row r="6" spans="1:14" ht="19.5" customHeight="1" x14ac:dyDescent="0.35">
      <c r="A6" s="45" t="s">
        <v>14</v>
      </c>
      <c r="B6" s="104" t="s">
        <v>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6"/>
    </row>
    <row r="7" spans="1:14" ht="19.5" customHeight="1" x14ac:dyDescent="0.25">
      <c r="A7" s="81" t="s">
        <v>53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3"/>
    </row>
    <row r="8" spans="1:14" ht="19.5" customHeight="1" x14ac:dyDescent="0.25">
      <c r="A8" s="129" t="s">
        <v>42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47"/>
    </row>
    <row r="9" spans="1:14" ht="33.75" customHeight="1" x14ac:dyDescent="0.25">
      <c r="A9" s="67" t="s">
        <v>121</v>
      </c>
      <c r="B9" s="68"/>
      <c r="C9" s="24">
        <f>F9+I9+L9</f>
        <v>93897.8</v>
      </c>
      <c r="D9" s="24">
        <f>G9+J9+M9</f>
        <v>81927.400000000009</v>
      </c>
      <c r="E9" s="24">
        <f>D9/C9*100</f>
        <v>87.251671498160775</v>
      </c>
      <c r="F9" s="61">
        <v>93633.5</v>
      </c>
      <c r="G9" s="61">
        <v>81663.100000000006</v>
      </c>
      <c r="H9" s="24">
        <f>G9/F9*100</f>
        <v>87.215686693330923</v>
      </c>
      <c r="I9" s="62">
        <v>264.3</v>
      </c>
      <c r="J9" s="61">
        <v>264.3</v>
      </c>
      <c r="K9" s="24">
        <f>J9/I9*100</f>
        <v>100</v>
      </c>
      <c r="L9" s="46"/>
      <c r="M9" s="46"/>
      <c r="N9" s="46"/>
    </row>
    <row r="10" spans="1:14" x14ac:dyDescent="0.25">
      <c r="A10" s="96" t="s">
        <v>51</v>
      </c>
      <c r="B10" s="97"/>
      <c r="C10" s="27">
        <f>C9</f>
        <v>93897.8</v>
      </c>
      <c r="D10" s="27">
        <f>D9</f>
        <v>81927.400000000009</v>
      </c>
      <c r="E10" s="27">
        <f>D10/C10*100</f>
        <v>87.251671498160775</v>
      </c>
      <c r="F10" s="27">
        <f>F9</f>
        <v>93633.5</v>
      </c>
      <c r="G10" s="27">
        <f>G9</f>
        <v>81663.100000000006</v>
      </c>
      <c r="H10" s="27">
        <f>G10/F10*100</f>
        <v>87.215686693330923</v>
      </c>
      <c r="I10" s="27">
        <f>I9</f>
        <v>264.3</v>
      </c>
      <c r="J10" s="27">
        <f>J9</f>
        <v>264.3</v>
      </c>
      <c r="K10" s="27">
        <f>J10/I10*100</f>
        <v>100</v>
      </c>
      <c r="L10" s="27">
        <f>L9</f>
        <v>0</v>
      </c>
      <c r="M10" s="27">
        <f>M9</f>
        <v>0</v>
      </c>
      <c r="N10" s="52"/>
    </row>
    <row r="11" spans="1:14" x14ac:dyDescent="0.25">
      <c r="A11" s="129" t="s">
        <v>50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1"/>
    </row>
    <row r="12" spans="1:14" ht="30.75" customHeight="1" x14ac:dyDescent="0.25">
      <c r="A12" s="67" t="s">
        <v>123</v>
      </c>
      <c r="B12" s="68"/>
      <c r="C12" s="24">
        <f>F12+I12+L12</f>
        <v>1257.0999999999999</v>
      </c>
      <c r="D12" s="24">
        <f>G12+J12+M12</f>
        <v>1257</v>
      </c>
      <c r="E12" s="24">
        <f>D12/C12*100</f>
        <v>99.992045183358542</v>
      </c>
      <c r="F12" s="46"/>
      <c r="G12" s="46"/>
      <c r="H12" s="46"/>
      <c r="I12" s="46"/>
      <c r="J12" s="46"/>
      <c r="K12" s="46"/>
      <c r="L12" s="48">
        <v>1257.0999999999999</v>
      </c>
      <c r="M12" s="48">
        <v>1257</v>
      </c>
      <c r="N12" s="32">
        <f>M12/L12*100</f>
        <v>99.992045183358542</v>
      </c>
    </row>
    <row r="13" spans="1:14" ht="34.5" customHeight="1" x14ac:dyDescent="0.25">
      <c r="A13" s="67" t="s">
        <v>122</v>
      </c>
      <c r="B13" s="68"/>
      <c r="C13" s="24">
        <f>F13+I13+L13</f>
        <v>48711.7</v>
      </c>
      <c r="D13" s="24">
        <f>G13+J13+M13</f>
        <v>44687.6</v>
      </c>
      <c r="E13" s="24">
        <f>D13/C13*100</f>
        <v>91.73894567424253</v>
      </c>
      <c r="F13" s="47"/>
      <c r="G13" s="47"/>
      <c r="H13" s="47"/>
      <c r="I13" s="47"/>
      <c r="J13" s="47"/>
      <c r="K13" s="47"/>
      <c r="L13" s="48">
        <v>48711.7</v>
      </c>
      <c r="M13" s="48">
        <v>44687.6</v>
      </c>
      <c r="N13" s="32">
        <f>M13/L13*100</f>
        <v>91.73894567424253</v>
      </c>
    </row>
    <row r="14" spans="1:14" ht="18.75" x14ac:dyDescent="0.3">
      <c r="A14" s="96" t="s">
        <v>51</v>
      </c>
      <c r="B14" s="97"/>
      <c r="C14" s="27">
        <f>C12+C13</f>
        <v>49968.799999999996</v>
      </c>
      <c r="D14" s="27">
        <f>D12+D13</f>
        <v>45944.6</v>
      </c>
      <c r="E14" s="27">
        <f>D14/C14*100</f>
        <v>91.94657466258947</v>
      </c>
      <c r="F14" s="27">
        <f>F12+F13</f>
        <v>0</v>
      </c>
      <c r="G14" s="27">
        <f>G12+G13</f>
        <v>0</v>
      </c>
      <c r="H14" s="43"/>
      <c r="I14" s="27">
        <f>I12+I13</f>
        <v>0</v>
      </c>
      <c r="J14" s="27">
        <f>J12+J13</f>
        <v>0</v>
      </c>
      <c r="K14" s="43"/>
      <c r="L14" s="27">
        <f>L12+L13</f>
        <v>49968.799999999996</v>
      </c>
      <c r="M14" s="27">
        <f>M12+M13</f>
        <v>45944.6</v>
      </c>
      <c r="N14" s="34">
        <f>M14/L14*100</f>
        <v>91.94657466258947</v>
      </c>
    </row>
    <row r="15" spans="1:14" x14ac:dyDescent="0.25">
      <c r="A15" s="85" t="s">
        <v>56</v>
      </c>
      <c r="B15" s="85"/>
      <c r="C15" s="33">
        <f>C10+C14</f>
        <v>143866.6</v>
      </c>
      <c r="D15" s="33">
        <f>D10+D14</f>
        <v>127872</v>
      </c>
      <c r="E15" s="33">
        <f>D15/C15*100</f>
        <v>88.882339611834851</v>
      </c>
      <c r="F15" s="33">
        <f>F10+F14</f>
        <v>93633.5</v>
      </c>
      <c r="G15" s="33">
        <f>G10+G14</f>
        <v>81663.100000000006</v>
      </c>
      <c r="H15" s="33">
        <f>G15/F15*100</f>
        <v>87.215686693330923</v>
      </c>
      <c r="I15" s="33">
        <f>I10+I14</f>
        <v>264.3</v>
      </c>
      <c r="J15" s="33">
        <f>J10+J14</f>
        <v>264.3</v>
      </c>
      <c r="K15" s="33">
        <f>J15/I15*100</f>
        <v>100</v>
      </c>
      <c r="L15" s="33">
        <f>L10+L14</f>
        <v>49968.799999999996</v>
      </c>
      <c r="M15" s="33">
        <f>M10+M14</f>
        <v>45944.6</v>
      </c>
      <c r="N15" s="33">
        <f>M15/L15*100</f>
        <v>91.94657466258947</v>
      </c>
    </row>
    <row r="16" spans="1:14" ht="18.75" customHeight="1" x14ac:dyDescent="0.25">
      <c r="A16" s="81" t="s">
        <v>54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3"/>
    </row>
    <row r="17" spans="1:20" ht="15.75" customHeight="1" x14ac:dyDescent="0.25">
      <c r="A17" s="71" t="s">
        <v>43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3"/>
    </row>
    <row r="18" spans="1:20" ht="32.25" customHeight="1" x14ac:dyDescent="0.25">
      <c r="A18" s="67" t="s">
        <v>25</v>
      </c>
      <c r="B18" s="68"/>
      <c r="C18" s="24">
        <f>F18+I18+L18</f>
        <v>982008.5</v>
      </c>
      <c r="D18" s="24">
        <f>G18+J18+M18</f>
        <v>859173</v>
      </c>
      <c r="E18" s="24">
        <f>D18/C18*100</f>
        <v>87.491401551004898</v>
      </c>
      <c r="F18" s="11"/>
      <c r="G18" s="11"/>
      <c r="H18" s="11"/>
      <c r="I18" s="11">
        <v>716606.9</v>
      </c>
      <c r="J18" s="11">
        <v>645164.6</v>
      </c>
      <c r="K18" s="24">
        <f>J18/I18*100</f>
        <v>90.030475564776154</v>
      </c>
      <c r="L18" s="11">
        <v>265401.59999999998</v>
      </c>
      <c r="M18" s="11">
        <v>214008.4</v>
      </c>
      <c r="N18" s="24">
        <f>M18/L18*100</f>
        <v>80.635685692927254</v>
      </c>
    </row>
    <row r="19" spans="1:20" x14ac:dyDescent="0.25">
      <c r="A19" s="79" t="s">
        <v>51</v>
      </c>
      <c r="B19" s="68"/>
      <c r="C19" s="25">
        <f>C18</f>
        <v>982008.5</v>
      </c>
      <c r="D19" s="25">
        <f>D18</f>
        <v>859173</v>
      </c>
      <c r="E19" s="25">
        <f>D19/C19*100</f>
        <v>87.491401551004898</v>
      </c>
      <c r="F19" s="25">
        <f>F18</f>
        <v>0</v>
      </c>
      <c r="G19" s="25">
        <f>G18</f>
        <v>0</v>
      </c>
      <c r="H19" s="24"/>
      <c r="I19" s="25">
        <f>I18</f>
        <v>716606.9</v>
      </c>
      <c r="J19" s="25">
        <f>J18</f>
        <v>645164.6</v>
      </c>
      <c r="K19" s="25">
        <f>J19/I19*100</f>
        <v>90.030475564776154</v>
      </c>
      <c r="L19" s="25">
        <f>L18</f>
        <v>265401.59999999998</v>
      </c>
      <c r="M19" s="25">
        <f>M18</f>
        <v>214008.4</v>
      </c>
      <c r="N19" s="25">
        <f>M19/L19*100</f>
        <v>80.635685692927254</v>
      </c>
    </row>
    <row r="20" spans="1:20" ht="15.75" customHeight="1" x14ac:dyDescent="0.25">
      <c r="A20" s="71" t="s">
        <v>44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3"/>
    </row>
    <row r="21" spans="1:20" x14ac:dyDescent="0.25">
      <c r="A21" s="67" t="s">
        <v>27</v>
      </c>
      <c r="B21" s="68"/>
      <c r="C21" s="24">
        <f>I21+L21+F21</f>
        <v>60</v>
      </c>
      <c r="D21" s="24">
        <f>J21+M21+G21</f>
        <v>59.1</v>
      </c>
      <c r="E21" s="24">
        <f>D21/C21*100</f>
        <v>98.5</v>
      </c>
      <c r="F21" s="11"/>
      <c r="G21" s="11"/>
      <c r="H21" s="11"/>
      <c r="I21" s="11"/>
      <c r="J21" s="11"/>
      <c r="K21" s="11"/>
      <c r="L21" s="11">
        <v>60</v>
      </c>
      <c r="M21" s="11">
        <v>59.1</v>
      </c>
      <c r="N21" s="24">
        <f t="shared" ref="N21" si="0">M21/L21*100</f>
        <v>98.5</v>
      </c>
    </row>
    <row r="22" spans="1:20" ht="31.5" customHeight="1" x14ac:dyDescent="0.25">
      <c r="A22" s="67" t="s">
        <v>25</v>
      </c>
      <c r="B22" s="68"/>
      <c r="C22" s="24">
        <f>I22+L22+F22</f>
        <v>1318481.8999999999</v>
      </c>
      <c r="D22" s="24">
        <f>J22+M22+G22</f>
        <v>1097446.3</v>
      </c>
      <c r="E22" s="24">
        <f>D22/C22*100</f>
        <v>83.23559845607285</v>
      </c>
      <c r="F22" s="11">
        <v>49142.5</v>
      </c>
      <c r="G22" s="11">
        <v>44277.3</v>
      </c>
      <c r="H22" s="24">
        <f>G22/F22*100</f>
        <v>90.099811771887886</v>
      </c>
      <c r="I22" s="11">
        <v>1034840</v>
      </c>
      <c r="J22" s="11">
        <v>878711.9</v>
      </c>
      <c r="K22" s="24">
        <f>J22/I22*100</f>
        <v>84.91282710370686</v>
      </c>
      <c r="L22" s="11">
        <v>234499.4</v>
      </c>
      <c r="M22" s="11">
        <v>174457.1</v>
      </c>
      <c r="N22" s="24">
        <f>M22/L22*100</f>
        <v>74.395542163434115</v>
      </c>
    </row>
    <row r="23" spans="1:20" x14ac:dyDescent="0.25">
      <c r="A23" s="79" t="s">
        <v>52</v>
      </c>
      <c r="B23" s="70"/>
      <c r="C23" s="25">
        <f>C22+C21</f>
        <v>1318541.8999999999</v>
      </c>
      <c r="D23" s="25">
        <f>D22+D21</f>
        <v>1097505.4000000001</v>
      </c>
      <c r="E23" s="25">
        <f>E22</f>
        <v>83.23559845607285</v>
      </c>
      <c r="F23" s="25">
        <f>F22+F21</f>
        <v>49142.5</v>
      </c>
      <c r="G23" s="25">
        <f>G22+G21</f>
        <v>44277.3</v>
      </c>
      <c r="H23" s="27">
        <f>G23/F23*100</f>
        <v>90.099811771887886</v>
      </c>
      <c r="I23" s="25">
        <f>I22+I21</f>
        <v>1034840</v>
      </c>
      <c r="J23" s="25">
        <f>J22+J21</f>
        <v>878711.9</v>
      </c>
      <c r="K23" s="25">
        <f>K22</f>
        <v>84.91282710370686</v>
      </c>
      <c r="L23" s="25">
        <f>L22+L21</f>
        <v>234559.4</v>
      </c>
      <c r="M23" s="25">
        <f>M22+M21</f>
        <v>174516.2</v>
      </c>
      <c r="N23" s="25">
        <f t="shared" ref="N23" si="1">M23/L23*100</f>
        <v>74.401708053482409</v>
      </c>
    </row>
    <row r="24" spans="1:20" ht="15.75" customHeight="1" x14ac:dyDescent="0.25">
      <c r="A24" s="74" t="s">
        <v>45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6"/>
    </row>
    <row r="25" spans="1:20" ht="27.75" customHeight="1" x14ac:dyDescent="0.25">
      <c r="A25" s="84" t="s">
        <v>25</v>
      </c>
      <c r="B25" s="68"/>
      <c r="C25" s="24">
        <f>I25+L25+F25</f>
        <v>111689.3</v>
      </c>
      <c r="D25" s="24">
        <f>J25+M25+G25</f>
        <v>84363.3</v>
      </c>
      <c r="E25" s="24">
        <f t="shared" ref="E25:E26" si="2">D25/C25*100</f>
        <v>75.533914170829249</v>
      </c>
      <c r="F25" s="11"/>
      <c r="G25" s="11"/>
      <c r="H25" s="11"/>
      <c r="I25" s="11">
        <v>435.7</v>
      </c>
      <c r="J25" s="11">
        <v>359.3</v>
      </c>
      <c r="K25" s="24">
        <f t="shared" ref="K25:K26" si="3">J25/I25*100</f>
        <v>82.464998852421402</v>
      </c>
      <c r="L25" s="11">
        <v>111253.6</v>
      </c>
      <c r="M25" s="11">
        <v>84004</v>
      </c>
      <c r="N25" s="24">
        <f>M25/L25*100</f>
        <v>75.506770118000674</v>
      </c>
    </row>
    <row r="26" spans="1:20" x14ac:dyDescent="0.25">
      <c r="A26" s="69" t="s">
        <v>51</v>
      </c>
      <c r="B26" s="70"/>
      <c r="C26" s="25">
        <f>C25</f>
        <v>111689.3</v>
      </c>
      <c r="D26" s="25">
        <f>D25</f>
        <v>84363.3</v>
      </c>
      <c r="E26" s="25">
        <f t="shared" si="2"/>
        <v>75.533914170829249</v>
      </c>
      <c r="F26" s="25">
        <f>F25</f>
        <v>0</v>
      </c>
      <c r="G26" s="25">
        <f>G25</f>
        <v>0</v>
      </c>
      <c r="H26" s="24"/>
      <c r="I26" s="25">
        <f t="shared" ref="I26:J26" si="4">I25</f>
        <v>435.7</v>
      </c>
      <c r="J26" s="25">
        <f t="shared" si="4"/>
        <v>359.3</v>
      </c>
      <c r="K26" s="25">
        <f t="shared" si="3"/>
        <v>82.464998852421402</v>
      </c>
      <c r="L26" s="25">
        <f>L25</f>
        <v>111253.6</v>
      </c>
      <c r="M26" s="25">
        <f>M25</f>
        <v>84004</v>
      </c>
      <c r="N26" s="25">
        <f>M26/L26*100</f>
        <v>75.506770118000674</v>
      </c>
    </row>
    <row r="27" spans="1:20" ht="15.75" customHeight="1" x14ac:dyDescent="0.25">
      <c r="A27" s="74" t="s">
        <v>46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6"/>
    </row>
    <row r="28" spans="1:20" ht="30.75" customHeight="1" x14ac:dyDescent="0.25">
      <c r="A28" s="84" t="s">
        <v>25</v>
      </c>
      <c r="B28" s="148"/>
      <c r="C28" s="24">
        <f>I28+L28+F28</f>
        <v>15182.7</v>
      </c>
      <c r="D28" s="24">
        <f>J28+M28+G28</f>
        <v>9674.5</v>
      </c>
      <c r="E28" s="24">
        <f t="shared" ref="E28:E29" si="5">D28/C28*100</f>
        <v>63.720550363242367</v>
      </c>
      <c r="F28" s="11"/>
      <c r="G28" s="11"/>
      <c r="H28" s="11"/>
      <c r="I28" s="11"/>
      <c r="J28" s="11"/>
      <c r="K28" s="11"/>
      <c r="L28" s="11">
        <v>15182.7</v>
      </c>
      <c r="M28" s="11">
        <v>9674.5</v>
      </c>
      <c r="N28" s="24">
        <f>M28/L28*100</f>
        <v>63.720550363242367</v>
      </c>
      <c r="S28" s="1" t="s">
        <v>41</v>
      </c>
    </row>
    <row r="29" spans="1:20" x14ac:dyDescent="0.25">
      <c r="A29" s="116" t="s">
        <v>52</v>
      </c>
      <c r="B29" s="116"/>
      <c r="C29" s="25">
        <f t="shared" ref="C29:J29" si="6">C28</f>
        <v>15182.7</v>
      </c>
      <c r="D29" s="25">
        <f t="shared" si="6"/>
        <v>9674.5</v>
      </c>
      <c r="E29" s="25">
        <f t="shared" si="5"/>
        <v>63.720550363242367</v>
      </c>
      <c r="F29" s="25">
        <f t="shared" si="6"/>
        <v>0</v>
      </c>
      <c r="G29" s="25">
        <f t="shared" si="6"/>
        <v>0</v>
      </c>
      <c r="H29" s="24"/>
      <c r="I29" s="25">
        <f t="shared" si="6"/>
        <v>0</v>
      </c>
      <c r="J29" s="25">
        <f t="shared" si="6"/>
        <v>0</v>
      </c>
      <c r="K29" s="24"/>
      <c r="L29" s="25">
        <f t="shared" ref="L29:M29" si="7">L28</f>
        <v>15182.7</v>
      </c>
      <c r="M29" s="25">
        <f t="shared" si="7"/>
        <v>9674.5</v>
      </c>
      <c r="N29" s="25">
        <f>M29/L29*100</f>
        <v>63.720550363242367</v>
      </c>
    </row>
    <row r="30" spans="1:20" ht="15.75" customHeight="1" x14ac:dyDescent="0.25">
      <c r="A30" s="74" t="s">
        <v>47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6"/>
    </row>
    <row r="31" spans="1:20" ht="30" customHeight="1" x14ac:dyDescent="0.25">
      <c r="A31" s="90" t="s">
        <v>25</v>
      </c>
      <c r="B31" s="91"/>
      <c r="C31" s="24">
        <f>I31+L31+F31</f>
        <v>63924.9</v>
      </c>
      <c r="D31" s="24">
        <f>J31+M31+G31</f>
        <v>47114.100000000006</v>
      </c>
      <c r="E31" s="24">
        <f t="shared" ref="E31:E32" si="8">D31/C31*100</f>
        <v>73.702266253056322</v>
      </c>
      <c r="F31" s="11"/>
      <c r="G31" s="11"/>
      <c r="H31" s="11"/>
      <c r="I31" s="11">
        <v>23685.9</v>
      </c>
      <c r="J31" s="11">
        <v>16764.2</v>
      </c>
      <c r="K31" s="24">
        <f t="shared" ref="K31:K35" si="9">J31/I31*100</f>
        <v>70.777129009241776</v>
      </c>
      <c r="L31" s="11">
        <v>40239</v>
      </c>
      <c r="M31" s="11">
        <v>30349.9</v>
      </c>
      <c r="N31" s="24">
        <f>M31/L31*100</f>
        <v>75.42409105594075</v>
      </c>
      <c r="T31" s="8"/>
    </row>
    <row r="32" spans="1:20" x14ac:dyDescent="0.25">
      <c r="A32" s="86" t="s">
        <v>52</v>
      </c>
      <c r="B32" s="93"/>
      <c r="C32" s="25">
        <f t="shared" ref="C32:G32" si="10">C31</f>
        <v>63924.9</v>
      </c>
      <c r="D32" s="25">
        <f t="shared" si="10"/>
        <v>47114.100000000006</v>
      </c>
      <c r="E32" s="25">
        <f t="shared" si="8"/>
        <v>73.702266253056322</v>
      </c>
      <c r="F32" s="25">
        <f t="shared" si="10"/>
        <v>0</v>
      </c>
      <c r="G32" s="25">
        <f t="shared" si="10"/>
        <v>0</v>
      </c>
      <c r="H32" s="24"/>
      <c r="I32" s="25">
        <f t="shared" ref="I32:M32" si="11">I31</f>
        <v>23685.9</v>
      </c>
      <c r="J32" s="25">
        <f t="shared" si="11"/>
        <v>16764.2</v>
      </c>
      <c r="K32" s="27">
        <f t="shared" si="9"/>
        <v>70.777129009241776</v>
      </c>
      <c r="L32" s="25">
        <f t="shared" si="11"/>
        <v>40239</v>
      </c>
      <c r="M32" s="25">
        <f t="shared" si="11"/>
        <v>30349.9</v>
      </c>
      <c r="N32" s="25">
        <f>M32/L32*100</f>
        <v>75.42409105594075</v>
      </c>
    </row>
    <row r="33" spans="1:16" ht="15.75" customHeight="1" x14ac:dyDescent="0.25">
      <c r="A33" s="74" t="s">
        <v>48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6"/>
    </row>
    <row r="34" spans="1:16" ht="30.75" customHeight="1" x14ac:dyDescent="0.25">
      <c r="A34" s="90" t="s">
        <v>25</v>
      </c>
      <c r="B34" s="91"/>
      <c r="C34" s="24">
        <f>I34+L34+F34</f>
        <v>8963.4</v>
      </c>
      <c r="D34" s="24">
        <f>J34+M34+G34</f>
        <v>6398.5</v>
      </c>
      <c r="E34" s="24">
        <f t="shared" ref="E34:E35" si="12">D34/C34*100</f>
        <v>71.384742396858343</v>
      </c>
      <c r="F34" s="11"/>
      <c r="G34" s="11"/>
      <c r="H34" s="11"/>
      <c r="I34" s="11">
        <v>172.6</v>
      </c>
      <c r="J34" s="11">
        <v>172.6</v>
      </c>
      <c r="K34" s="24">
        <f t="shared" si="9"/>
        <v>100</v>
      </c>
      <c r="L34" s="11">
        <v>8790.7999999999993</v>
      </c>
      <c r="M34" s="11">
        <v>6225.9</v>
      </c>
      <c r="N34" s="24">
        <f t="shared" ref="N34:N35" si="13">M34/L34*100</f>
        <v>70.82290576511808</v>
      </c>
    </row>
    <row r="35" spans="1:16" x14ac:dyDescent="0.25">
      <c r="A35" s="122" t="s">
        <v>52</v>
      </c>
      <c r="B35" s="123"/>
      <c r="C35" s="26">
        <f>C34</f>
        <v>8963.4</v>
      </c>
      <c r="D35" s="26">
        <f>D34</f>
        <v>6398.5</v>
      </c>
      <c r="E35" s="26">
        <f t="shared" si="12"/>
        <v>71.384742396858343</v>
      </c>
      <c r="F35" s="26">
        <f>F34</f>
        <v>0</v>
      </c>
      <c r="G35" s="26">
        <f>G34</f>
        <v>0</v>
      </c>
      <c r="H35" s="24"/>
      <c r="I35" s="26">
        <f>I34</f>
        <v>172.6</v>
      </c>
      <c r="J35" s="26">
        <f>J34</f>
        <v>172.6</v>
      </c>
      <c r="K35" s="27">
        <f t="shared" si="9"/>
        <v>100</v>
      </c>
      <c r="L35" s="26">
        <f>L34</f>
        <v>8790.7999999999993</v>
      </c>
      <c r="M35" s="26">
        <f>M34</f>
        <v>6225.9</v>
      </c>
      <c r="N35" s="29">
        <f t="shared" si="13"/>
        <v>70.82290576511808</v>
      </c>
    </row>
    <row r="36" spans="1:16" s="40" customFormat="1" ht="15.75" customHeight="1" x14ac:dyDescent="0.25">
      <c r="A36" s="74" t="s">
        <v>49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6"/>
      <c r="P36" s="41"/>
    </row>
    <row r="37" spans="1:16" s="40" customFormat="1" ht="15.75" customHeight="1" x14ac:dyDescent="0.25">
      <c r="A37" s="108" t="s">
        <v>25</v>
      </c>
      <c r="B37" s="108"/>
      <c r="C37" s="34">
        <f>I37+L37+F37</f>
        <v>254.8</v>
      </c>
      <c r="D37" s="34">
        <f>J37+M37+G37</f>
        <v>63.3</v>
      </c>
      <c r="E37" s="34">
        <f t="shared" ref="E37:E40" si="14">D37/C37*100</f>
        <v>24.843014128728413</v>
      </c>
      <c r="F37" s="42"/>
      <c r="G37" s="42"/>
      <c r="H37" s="42"/>
      <c r="I37" s="42"/>
      <c r="J37" s="42"/>
      <c r="K37" s="42"/>
      <c r="L37" s="17">
        <v>254.8</v>
      </c>
      <c r="M37" s="17">
        <v>63.3</v>
      </c>
      <c r="N37" s="24">
        <f t="shared" ref="N37:N40" si="15">M37/L37*100</f>
        <v>24.843014128728413</v>
      </c>
      <c r="P37" s="41"/>
    </row>
    <row r="38" spans="1:16" s="40" customFormat="1" ht="15.75" customHeight="1" x14ac:dyDescent="0.25">
      <c r="A38" s="122" t="s">
        <v>52</v>
      </c>
      <c r="B38" s="123"/>
      <c r="C38" s="34">
        <f>C37</f>
        <v>254.8</v>
      </c>
      <c r="D38" s="34">
        <f>D37</f>
        <v>63.3</v>
      </c>
      <c r="E38" s="34">
        <f t="shared" si="14"/>
        <v>24.843014128728413</v>
      </c>
      <c r="F38" s="34">
        <f>F37</f>
        <v>0</v>
      </c>
      <c r="G38" s="34">
        <f>G37</f>
        <v>0</v>
      </c>
      <c r="H38" s="34"/>
      <c r="I38" s="34">
        <f>I37</f>
        <v>0</v>
      </c>
      <c r="J38" s="34">
        <f>J37</f>
        <v>0</v>
      </c>
      <c r="K38" s="34"/>
      <c r="L38" s="34">
        <f>L37</f>
        <v>254.8</v>
      </c>
      <c r="M38" s="34">
        <f>M37</f>
        <v>63.3</v>
      </c>
      <c r="N38" s="27">
        <f t="shared" si="15"/>
        <v>24.843014128728413</v>
      </c>
      <c r="P38" s="41"/>
    </row>
    <row r="39" spans="1:16" s="40" customFormat="1" ht="15.75" customHeight="1" x14ac:dyDescent="0.25">
      <c r="A39" s="69" t="s">
        <v>57</v>
      </c>
      <c r="B39" s="70"/>
      <c r="C39" s="27">
        <f>I39+L39+F39</f>
        <v>2500565.5</v>
      </c>
      <c r="D39" s="27">
        <f>J39+M39+G39</f>
        <v>2104292.1</v>
      </c>
      <c r="E39" s="34">
        <f t="shared" si="14"/>
        <v>84.152648670870661</v>
      </c>
      <c r="F39" s="34">
        <f>F19+F23+F26+F29+F32+F35+F38</f>
        <v>49142.5</v>
      </c>
      <c r="G39" s="34">
        <f>G19+G23+G26+G29+G32+G35+G38</f>
        <v>44277.3</v>
      </c>
      <c r="H39" s="27">
        <f>G39/F39*100</f>
        <v>90.099811771887886</v>
      </c>
      <c r="I39" s="34">
        <f>I19+I23+I26+I29+I32+I35+I38</f>
        <v>1775741.0999999999</v>
      </c>
      <c r="J39" s="34">
        <f>J19+J23+J26+J29+J32+J35+J38</f>
        <v>1541172.6</v>
      </c>
      <c r="K39" s="27">
        <f>J39/I39*100</f>
        <v>86.790388531301105</v>
      </c>
      <c r="L39" s="34">
        <f>L19+L23+L26+L29+L32+L35+L38</f>
        <v>675681.9</v>
      </c>
      <c r="M39" s="34">
        <f>M19+M23+M26+M29+M32+M35+M38</f>
        <v>518842.2</v>
      </c>
      <c r="N39" s="27">
        <f>M39/L39*100</f>
        <v>76.787938229513031</v>
      </c>
      <c r="P39" s="41"/>
    </row>
    <row r="40" spans="1:16" s="3" customFormat="1" ht="15.75" customHeight="1" x14ac:dyDescent="0.25">
      <c r="A40" s="142" t="s">
        <v>31</v>
      </c>
      <c r="B40" s="143"/>
      <c r="C40" s="27">
        <f>I40+L40+F40</f>
        <v>2644432.1</v>
      </c>
      <c r="D40" s="27">
        <f>J40+M40+G40</f>
        <v>2232164.1</v>
      </c>
      <c r="E40" s="27">
        <f t="shared" si="14"/>
        <v>84.409960838094506</v>
      </c>
      <c r="F40" s="27">
        <f>F15+F39</f>
        <v>142776</v>
      </c>
      <c r="G40" s="27">
        <f>G15+G39</f>
        <v>125940.40000000001</v>
      </c>
      <c r="H40" s="27">
        <f t="shared" ref="H40" si="16">G40/F40*100</f>
        <v>88.208382361181165</v>
      </c>
      <c r="I40" s="27">
        <f>I15+I39</f>
        <v>1776005.4</v>
      </c>
      <c r="J40" s="27">
        <f>J15+J39</f>
        <v>1541436.9000000001</v>
      </c>
      <c r="K40" s="27">
        <f t="shared" ref="K40" si="17">J40/I40*100</f>
        <v>86.792354347571248</v>
      </c>
      <c r="L40" s="27">
        <f>L15+L39</f>
        <v>725650.70000000007</v>
      </c>
      <c r="M40" s="27">
        <f>M15+M39</f>
        <v>564786.80000000005</v>
      </c>
      <c r="N40" s="27">
        <f t="shared" si="15"/>
        <v>77.831772228704523</v>
      </c>
      <c r="P40" s="4"/>
    </row>
    <row r="41" spans="1:16" ht="22.5" customHeight="1" x14ac:dyDescent="0.35">
      <c r="A41" s="49" t="s">
        <v>15</v>
      </c>
      <c r="B41" s="139" t="s">
        <v>2</v>
      </c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1"/>
    </row>
    <row r="42" spans="1:16" ht="22.5" customHeight="1" x14ac:dyDescent="0.25">
      <c r="A42" s="81" t="s">
        <v>54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</row>
    <row r="43" spans="1:16" ht="15.75" customHeight="1" x14ac:dyDescent="0.25">
      <c r="A43" s="71" t="s">
        <v>58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3"/>
    </row>
    <row r="44" spans="1:16" x14ac:dyDescent="0.25">
      <c r="A44" s="67" t="s">
        <v>27</v>
      </c>
      <c r="B44" s="68"/>
      <c r="C44" s="24">
        <f t="shared" ref="C44:D46" si="18">I44+L44+F44</f>
        <v>19122</v>
      </c>
      <c r="D44" s="24">
        <f t="shared" si="18"/>
        <v>11849</v>
      </c>
      <c r="E44" s="24">
        <f t="shared" ref="E44:E47" si="19">D44/C44*100</f>
        <v>61.965275598786739</v>
      </c>
      <c r="F44" s="13"/>
      <c r="G44" s="13"/>
      <c r="H44" s="13"/>
      <c r="I44" s="13">
        <v>19122</v>
      </c>
      <c r="J44" s="13">
        <v>11849</v>
      </c>
      <c r="K44" s="24">
        <f t="shared" ref="K44:K47" si="20">J44/I44*100</f>
        <v>61.965275598786739</v>
      </c>
      <c r="L44" s="11"/>
      <c r="M44" s="11"/>
      <c r="N44" s="11"/>
    </row>
    <row r="45" spans="1:16" x14ac:dyDescent="0.25">
      <c r="A45" s="67" t="s">
        <v>26</v>
      </c>
      <c r="B45" s="100"/>
      <c r="C45" s="24">
        <f t="shared" si="18"/>
        <v>923.1</v>
      </c>
      <c r="D45" s="24">
        <f t="shared" si="18"/>
        <v>673.3</v>
      </c>
      <c r="E45" s="24">
        <f t="shared" si="19"/>
        <v>72.939009858086877</v>
      </c>
      <c r="F45" s="13"/>
      <c r="G45" s="13"/>
      <c r="H45" s="13"/>
      <c r="I45" s="13">
        <v>923.1</v>
      </c>
      <c r="J45" s="13">
        <v>673.3</v>
      </c>
      <c r="K45" s="24">
        <f t="shared" si="20"/>
        <v>72.939009858086877</v>
      </c>
      <c r="L45" s="11"/>
      <c r="M45" s="11"/>
      <c r="N45" s="11"/>
    </row>
    <row r="46" spans="1:16" ht="32.25" customHeight="1" x14ac:dyDescent="0.25">
      <c r="A46" s="67" t="s">
        <v>28</v>
      </c>
      <c r="B46" s="68"/>
      <c r="C46" s="24">
        <f t="shared" si="18"/>
        <v>125630.3</v>
      </c>
      <c r="D46" s="24">
        <f t="shared" si="18"/>
        <v>88132.6</v>
      </c>
      <c r="E46" s="24">
        <f t="shared" si="19"/>
        <v>70.152343821514393</v>
      </c>
      <c r="F46" s="13"/>
      <c r="G46" s="13"/>
      <c r="H46" s="11"/>
      <c r="I46" s="13">
        <v>125630.3</v>
      </c>
      <c r="J46" s="13">
        <v>88132.6</v>
      </c>
      <c r="K46" s="24">
        <f t="shared" si="20"/>
        <v>70.152343821514393</v>
      </c>
      <c r="L46" s="11"/>
      <c r="M46" s="11"/>
      <c r="N46" s="11"/>
    </row>
    <row r="47" spans="1:16" x14ac:dyDescent="0.25">
      <c r="A47" s="77" t="s">
        <v>51</v>
      </c>
      <c r="B47" s="91"/>
      <c r="C47" s="30">
        <f>C44+C45+C46</f>
        <v>145675.4</v>
      </c>
      <c r="D47" s="30">
        <f>D44+D45+D46</f>
        <v>100654.90000000001</v>
      </c>
      <c r="E47" s="25">
        <f t="shared" si="19"/>
        <v>69.095331126600655</v>
      </c>
      <c r="F47" s="30">
        <f>F44+F45+F46</f>
        <v>0</v>
      </c>
      <c r="G47" s="30">
        <f>G44+G45+G46</f>
        <v>0</v>
      </c>
      <c r="H47" s="30"/>
      <c r="I47" s="30">
        <f>I44+I45+I46</f>
        <v>145675.4</v>
      </c>
      <c r="J47" s="30">
        <f>J44+J45+J46</f>
        <v>100654.90000000001</v>
      </c>
      <c r="K47" s="27">
        <f t="shared" si="20"/>
        <v>69.095331126600655</v>
      </c>
      <c r="L47" s="30">
        <f>L44+L45+L46</f>
        <v>0</v>
      </c>
      <c r="M47" s="30">
        <f>M44+M45+M46</f>
        <v>0</v>
      </c>
      <c r="N47" s="27"/>
    </row>
    <row r="48" spans="1:16" x14ac:dyDescent="0.25">
      <c r="A48" s="71" t="s">
        <v>59</v>
      </c>
      <c r="B48" s="98"/>
      <c r="C48" s="98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9"/>
    </row>
    <row r="49" spans="1:14" x14ac:dyDescent="0.25">
      <c r="A49" s="67" t="s">
        <v>26</v>
      </c>
      <c r="B49" s="100"/>
      <c r="C49" s="24">
        <f t="shared" ref="C49:D49" si="21">I49+L49+F49</f>
        <v>4850</v>
      </c>
      <c r="D49" s="24">
        <f t="shared" si="21"/>
        <v>4850</v>
      </c>
      <c r="E49" s="24">
        <f>D49/C49*100</f>
        <v>100</v>
      </c>
      <c r="F49" s="16"/>
      <c r="G49" s="16"/>
      <c r="H49" s="11"/>
      <c r="I49" s="16"/>
      <c r="J49" s="16"/>
      <c r="K49" s="11"/>
      <c r="L49" s="13">
        <v>4850</v>
      </c>
      <c r="M49" s="13">
        <v>4850</v>
      </c>
      <c r="N49" s="27">
        <f>M49/L49*100</f>
        <v>100</v>
      </c>
    </row>
    <row r="50" spans="1:14" x14ac:dyDescent="0.25">
      <c r="A50" s="79" t="s">
        <v>51</v>
      </c>
      <c r="B50" s="100"/>
      <c r="C50" s="30">
        <f>C49</f>
        <v>4850</v>
      </c>
      <c r="D50" s="30">
        <f>D49</f>
        <v>4850</v>
      </c>
      <c r="E50" s="24">
        <f>D50/C50*100</f>
        <v>100</v>
      </c>
      <c r="F50" s="30">
        <f>F49</f>
        <v>0</v>
      </c>
      <c r="G50" s="30">
        <f>G49</f>
        <v>0</v>
      </c>
      <c r="H50" s="24"/>
      <c r="I50" s="30">
        <f>I49</f>
        <v>0</v>
      </c>
      <c r="J50" s="30">
        <f>J49</f>
        <v>0</v>
      </c>
      <c r="K50" s="24"/>
      <c r="L50" s="30">
        <f>L49</f>
        <v>4850</v>
      </c>
      <c r="M50" s="30">
        <f>M49</f>
        <v>4850</v>
      </c>
      <c r="N50" s="25">
        <f>M50/L50*100</f>
        <v>100</v>
      </c>
    </row>
    <row r="51" spans="1:14" ht="31.5" customHeight="1" x14ac:dyDescent="0.25">
      <c r="A51" s="71" t="s">
        <v>60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3"/>
    </row>
    <row r="52" spans="1:14" x14ac:dyDescent="0.25">
      <c r="A52" s="67" t="s">
        <v>27</v>
      </c>
      <c r="B52" s="68"/>
      <c r="C52" s="24">
        <f>I52+L52+F52</f>
        <v>8067.6</v>
      </c>
      <c r="D52" s="24">
        <f>J52+M52+G52</f>
        <v>6715.3</v>
      </c>
      <c r="E52" s="24">
        <f t="shared" ref="E52:E53" si="22">D52/C52*100</f>
        <v>83.237889830928651</v>
      </c>
      <c r="F52" s="13"/>
      <c r="G52" s="13"/>
      <c r="H52" s="11"/>
      <c r="I52" s="13"/>
      <c r="J52" s="13"/>
      <c r="K52" s="11"/>
      <c r="L52" s="11">
        <v>8067.6</v>
      </c>
      <c r="M52" s="11">
        <v>6715.3</v>
      </c>
      <c r="N52" s="24">
        <f t="shared" ref="N52:N128" si="23">M52/L52*100</f>
        <v>83.237889830928651</v>
      </c>
    </row>
    <row r="53" spans="1:14" x14ac:dyDescent="0.25">
      <c r="A53" s="79" t="s">
        <v>51</v>
      </c>
      <c r="B53" s="68"/>
      <c r="C53" s="30">
        <f>C52</f>
        <v>8067.6</v>
      </c>
      <c r="D53" s="30">
        <f>D52</f>
        <v>6715.3</v>
      </c>
      <c r="E53" s="25">
        <f t="shared" si="22"/>
        <v>83.237889830928651</v>
      </c>
      <c r="F53" s="30">
        <f>F52</f>
        <v>0</v>
      </c>
      <c r="G53" s="30">
        <f>G52</f>
        <v>0</v>
      </c>
      <c r="H53" s="24"/>
      <c r="I53" s="30">
        <f>I52</f>
        <v>0</v>
      </c>
      <c r="J53" s="30">
        <f>J52</f>
        <v>0</v>
      </c>
      <c r="K53" s="24"/>
      <c r="L53" s="25">
        <f>L52</f>
        <v>8067.6</v>
      </c>
      <c r="M53" s="25">
        <f>M52</f>
        <v>6715.3</v>
      </c>
      <c r="N53" s="25">
        <f t="shared" si="23"/>
        <v>83.237889830928651</v>
      </c>
    </row>
    <row r="54" spans="1:14" x14ac:dyDescent="0.25">
      <c r="A54" s="71" t="s">
        <v>61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3"/>
    </row>
    <row r="55" spans="1:14" x14ac:dyDescent="0.25">
      <c r="A55" s="67" t="s">
        <v>27</v>
      </c>
      <c r="B55" s="68"/>
      <c r="C55" s="24">
        <f>I55+L55+F55</f>
        <v>2500</v>
      </c>
      <c r="D55" s="24">
        <f>J55+M55+G55</f>
        <v>1499.6</v>
      </c>
      <c r="E55" s="24">
        <v>0</v>
      </c>
      <c r="F55" s="13"/>
      <c r="G55" s="13"/>
      <c r="H55" s="11"/>
      <c r="I55" s="13"/>
      <c r="J55" s="13"/>
      <c r="K55" s="11"/>
      <c r="L55" s="11">
        <v>2500</v>
      </c>
      <c r="M55" s="11">
        <v>1499.6</v>
      </c>
      <c r="N55" s="24">
        <f t="shared" si="23"/>
        <v>59.983999999999995</v>
      </c>
    </row>
    <row r="56" spans="1:14" x14ac:dyDescent="0.25">
      <c r="A56" s="79" t="s">
        <v>51</v>
      </c>
      <c r="B56" s="68"/>
      <c r="C56" s="30">
        <f>C55</f>
        <v>2500</v>
      </c>
      <c r="D56" s="30">
        <f>D55</f>
        <v>1499.6</v>
      </c>
      <c r="E56" s="27">
        <v>0</v>
      </c>
      <c r="F56" s="30">
        <f>F55</f>
        <v>0</v>
      </c>
      <c r="G56" s="30">
        <f>G55</f>
        <v>0</v>
      </c>
      <c r="H56" s="24"/>
      <c r="I56" s="30">
        <f>I55</f>
        <v>0</v>
      </c>
      <c r="J56" s="30">
        <f>J55</f>
        <v>0</v>
      </c>
      <c r="K56" s="24"/>
      <c r="L56" s="25">
        <f>L55</f>
        <v>2500</v>
      </c>
      <c r="M56" s="25">
        <f>M55</f>
        <v>1499.6</v>
      </c>
      <c r="N56" s="27">
        <f t="shared" si="23"/>
        <v>59.983999999999995</v>
      </c>
    </row>
    <row r="57" spans="1:14" ht="15.75" customHeight="1" x14ac:dyDescent="0.25">
      <c r="A57" s="71" t="s">
        <v>62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3"/>
    </row>
    <row r="58" spans="1:14" ht="32.25" customHeight="1" x14ac:dyDescent="0.25">
      <c r="A58" s="67" t="s">
        <v>28</v>
      </c>
      <c r="B58" s="68"/>
      <c r="C58" s="24">
        <f t="shared" ref="C58" si="24">I58+L58+F58</f>
        <v>325</v>
      </c>
      <c r="D58" s="24">
        <f t="shared" ref="D58" si="25">J58+M58+G58</f>
        <v>0</v>
      </c>
      <c r="E58" s="24">
        <f t="shared" ref="E58:E63" si="26">D58/C58*100</f>
        <v>0</v>
      </c>
      <c r="F58" s="13"/>
      <c r="G58" s="13"/>
      <c r="H58" s="11"/>
      <c r="I58" s="13"/>
      <c r="J58" s="13"/>
      <c r="K58" s="11"/>
      <c r="L58" s="11">
        <v>325</v>
      </c>
      <c r="M58" s="11">
        <v>0</v>
      </c>
      <c r="N58" s="24">
        <f t="shared" si="23"/>
        <v>0</v>
      </c>
    </row>
    <row r="59" spans="1:14" x14ac:dyDescent="0.25">
      <c r="A59" s="79" t="s">
        <v>51</v>
      </c>
      <c r="B59" s="70"/>
      <c r="C59" s="30">
        <f>C58</f>
        <v>325</v>
      </c>
      <c r="D59" s="30">
        <f>D58</f>
        <v>0</v>
      </c>
      <c r="E59" s="25">
        <f t="shared" si="26"/>
        <v>0</v>
      </c>
      <c r="F59" s="30">
        <f>F58</f>
        <v>0</v>
      </c>
      <c r="G59" s="30">
        <f>G58</f>
        <v>0</v>
      </c>
      <c r="H59" s="24"/>
      <c r="I59" s="30">
        <f>I58</f>
        <v>0</v>
      </c>
      <c r="J59" s="30">
        <f>J58</f>
        <v>0</v>
      </c>
      <c r="K59" s="24"/>
      <c r="L59" s="30">
        <f>L58</f>
        <v>325</v>
      </c>
      <c r="M59" s="30">
        <f>M58</f>
        <v>0</v>
      </c>
      <c r="N59" s="25">
        <f t="shared" si="23"/>
        <v>0</v>
      </c>
    </row>
    <row r="60" spans="1:14" ht="15.75" customHeight="1" x14ac:dyDescent="0.25">
      <c r="A60" s="71" t="s">
        <v>63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3"/>
    </row>
    <row r="61" spans="1:14" x14ac:dyDescent="0.25">
      <c r="A61" s="67" t="s">
        <v>27</v>
      </c>
      <c r="B61" s="68"/>
      <c r="C61" s="24">
        <f>I61+L61+F61</f>
        <v>99230</v>
      </c>
      <c r="D61" s="24">
        <f>J61+M61+G61</f>
        <v>38380</v>
      </c>
      <c r="E61" s="24">
        <f t="shared" si="26"/>
        <v>38.677819207900839</v>
      </c>
      <c r="F61" s="14"/>
      <c r="G61" s="14"/>
      <c r="H61" s="11"/>
      <c r="I61" s="14"/>
      <c r="J61" s="14"/>
      <c r="K61" s="11"/>
      <c r="L61" s="11">
        <v>99230</v>
      </c>
      <c r="M61" s="11">
        <v>38380</v>
      </c>
      <c r="N61" s="27">
        <f t="shared" si="23"/>
        <v>38.677819207900839</v>
      </c>
    </row>
    <row r="62" spans="1:14" x14ac:dyDescent="0.25">
      <c r="A62" s="79" t="s">
        <v>51</v>
      </c>
      <c r="B62" s="68"/>
      <c r="C62" s="30">
        <f>C61</f>
        <v>99230</v>
      </c>
      <c r="D62" s="30">
        <f>D61</f>
        <v>38380</v>
      </c>
      <c r="E62" s="24">
        <f t="shared" si="26"/>
        <v>38.677819207900839</v>
      </c>
      <c r="F62" s="30">
        <f>F61</f>
        <v>0</v>
      </c>
      <c r="G62" s="30">
        <f>G61</f>
        <v>0</v>
      </c>
      <c r="H62" s="24"/>
      <c r="I62" s="30">
        <f>I61</f>
        <v>0</v>
      </c>
      <c r="J62" s="30">
        <f>J61</f>
        <v>0</v>
      </c>
      <c r="K62" s="24"/>
      <c r="L62" s="25">
        <f>L61</f>
        <v>99230</v>
      </c>
      <c r="M62" s="25">
        <f>M61</f>
        <v>38380</v>
      </c>
      <c r="N62" s="27">
        <f t="shared" si="23"/>
        <v>38.677819207900839</v>
      </c>
    </row>
    <row r="63" spans="1:14" x14ac:dyDescent="0.25">
      <c r="A63" s="79" t="s">
        <v>31</v>
      </c>
      <c r="B63" s="68"/>
      <c r="C63" s="31">
        <f>C47+C50+C53+C56+C59+C62</f>
        <v>260648</v>
      </c>
      <c r="D63" s="31">
        <f>D47+D50+D53+D56+D59+D62</f>
        <v>152099.80000000002</v>
      </c>
      <c r="E63" s="27">
        <f t="shared" si="26"/>
        <v>58.354485743224579</v>
      </c>
      <c r="F63" s="31">
        <f>F47+F50+F53+F56+F59+F62</f>
        <v>0</v>
      </c>
      <c r="G63" s="31">
        <f>G47+G50+G53+G56+G59+G62</f>
        <v>0</v>
      </c>
      <c r="H63" s="27"/>
      <c r="I63" s="31">
        <f>I47+I50+I53+I56+I59+I62</f>
        <v>145675.4</v>
      </c>
      <c r="J63" s="31">
        <f>J47+J50+J53+J56+J59+J62</f>
        <v>100654.90000000001</v>
      </c>
      <c r="K63" s="27">
        <f t="shared" ref="K63" si="27">J63/I63*100</f>
        <v>69.095331126600655</v>
      </c>
      <c r="L63" s="31">
        <f>L47+L50+L53+L56+L59+L62</f>
        <v>114972.6</v>
      </c>
      <c r="M63" s="31">
        <f>M47+M50+M53+M56+M59+M62</f>
        <v>51444.9</v>
      </c>
      <c r="N63" s="27">
        <f t="shared" si="23"/>
        <v>44.745356719774968</v>
      </c>
    </row>
    <row r="64" spans="1:14" ht="41.25" customHeight="1" x14ac:dyDescent="0.35">
      <c r="A64" s="50" t="s">
        <v>16</v>
      </c>
      <c r="B64" s="104" t="s">
        <v>3</v>
      </c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6"/>
    </row>
    <row r="65" spans="1:14" x14ac:dyDescent="0.25">
      <c r="A65" s="81" t="s">
        <v>53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3"/>
    </row>
    <row r="66" spans="1:14" x14ac:dyDescent="0.25">
      <c r="A66" s="71" t="s">
        <v>64</v>
      </c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3"/>
    </row>
    <row r="67" spans="1:14" ht="33.75" customHeight="1" x14ac:dyDescent="0.25">
      <c r="A67" s="67" t="s">
        <v>123</v>
      </c>
      <c r="B67" s="68"/>
      <c r="C67" s="24">
        <f>I67+L67+F67</f>
        <v>1642.3</v>
      </c>
      <c r="D67" s="24">
        <f>J67+M67+G67</f>
        <v>487.1</v>
      </c>
      <c r="E67" s="24">
        <f t="shared" ref="E67:E69" si="28">D67/C67*100</f>
        <v>29.659623698471659</v>
      </c>
      <c r="F67" s="51"/>
      <c r="G67" s="51"/>
      <c r="H67" s="51"/>
      <c r="I67" s="51"/>
      <c r="J67" s="51"/>
      <c r="K67" s="51"/>
      <c r="L67" s="11">
        <v>1642.3</v>
      </c>
      <c r="M67" s="11">
        <v>487.1</v>
      </c>
      <c r="N67" s="27">
        <f t="shared" si="23"/>
        <v>29.659623698471659</v>
      </c>
    </row>
    <row r="68" spans="1:14" ht="45.75" customHeight="1" x14ac:dyDescent="0.25">
      <c r="A68" s="67" t="s">
        <v>135</v>
      </c>
      <c r="B68" s="92"/>
      <c r="C68" s="24">
        <f>I68+L68+F68</f>
        <v>6624.5</v>
      </c>
      <c r="D68" s="24">
        <f>J68+M68+G68</f>
        <v>925</v>
      </c>
      <c r="E68" s="24">
        <f t="shared" ref="E68" si="29">D68/C68*100</f>
        <v>13.963317986263114</v>
      </c>
      <c r="F68" s="51"/>
      <c r="G68" s="51"/>
      <c r="H68" s="51"/>
      <c r="I68" s="51"/>
      <c r="J68" s="51"/>
      <c r="K68" s="51"/>
      <c r="L68" s="11">
        <v>6624.5</v>
      </c>
      <c r="M68" s="11">
        <v>925</v>
      </c>
      <c r="N68" s="27">
        <f t="shared" si="23"/>
        <v>13.963317986263114</v>
      </c>
    </row>
    <row r="69" spans="1:14" x14ac:dyDescent="0.25">
      <c r="A69" s="96" t="s">
        <v>51</v>
      </c>
      <c r="B69" s="97"/>
      <c r="C69" s="25">
        <f>SUM(C67:C68)</f>
        <v>8266.7999999999993</v>
      </c>
      <c r="D69" s="25">
        <f>SUM(D67:D68)</f>
        <v>1412.1</v>
      </c>
      <c r="E69" s="24">
        <f t="shared" si="28"/>
        <v>17.081579329365656</v>
      </c>
      <c r="F69" s="25">
        <f>SUM(F67:F68)</f>
        <v>0</v>
      </c>
      <c r="G69" s="25">
        <f>SUM(G67:G68)</f>
        <v>0</v>
      </c>
      <c r="H69" s="53"/>
      <c r="I69" s="25">
        <f>SUM(I67:I68)</f>
        <v>0</v>
      </c>
      <c r="J69" s="25">
        <f>SUM(J67:J68)</f>
        <v>0</v>
      </c>
      <c r="K69" s="53"/>
      <c r="L69" s="25">
        <f>SUM(L67:L68)</f>
        <v>8266.7999999999993</v>
      </c>
      <c r="M69" s="25">
        <f>SUM(M67:M68)</f>
        <v>1412.1</v>
      </c>
      <c r="N69" s="27">
        <f t="shared" ref="N69" si="30">M69/L69*100</f>
        <v>17.081579329365656</v>
      </c>
    </row>
    <row r="70" spans="1:14" x14ac:dyDescent="0.25">
      <c r="A70" s="129" t="s">
        <v>65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1"/>
    </row>
    <row r="71" spans="1:14" ht="35.25" customHeight="1" x14ac:dyDescent="0.25">
      <c r="A71" s="67" t="s">
        <v>123</v>
      </c>
      <c r="B71" s="68"/>
      <c r="C71" s="24">
        <f>I71+L71+F71</f>
        <v>1730</v>
      </c>
      <c r="D71" s="24">
        <f>J71+M71+G71</f>
        <v>0</v>
      </c>
      <c r="E71" s="24">
        <f t="shared" ref="E71:E72" si="31">D71/C71*100</f>
        <v>0</v>
      </c>
      <c r="F71" s="51"/>
      <c r="G71" s="51"/>
      <c r="H71" s="51"/>
      <c r="I71" s="51"/>
      <c r="J71" s="51"/>
      <c r="K71" s="51"/>
      <c r="L71" s="11">
        <v>1730</v>
      </c>
      <c r="M71" s="11">
        <v>0</v>
      </c>
      <c r="N71" s="27">
        <f t="shared" ref="N71:N72" si="32">M71/L71*100</f>
        <v>0</v>
      </c>
    </row>
    <row r="72" spans="1:14" x14ac:dyDescent="0.25">
      <c r="A72" s="96" t="s">
        <v>51</v>
      </c>
      <c r="B72" s="97"/>
      <c r="C72" s="30">
        <f>C71</f>
        <v>1730</v>
      </c>
      <c r="D72" s="30">
        <f>D71</f>
        <v>0</v>
      </c>
      <c r="E72" s="24">
        <f t="shared" si="31"/>
        <v>0</v>
      </c>
      <c r="F72" s="30">
        <f>F71</f>
        <v>0</v>
      </c>
      <c r="G72" s="30">
        <f>G71</f>
        <v>0</v>
      </c>
      <c r="H72" s="51"/>
      <c r="I72" s="30">
        <f>I71</f>
        <v>0</v>
      </c>
      <c r="J72" s="30">
        <f>J71</f>
        <v>0</v>
      </c>
      <c r="K72" s="51"/>
      <c r="L72" s="25">
        <f>L71</f>
        <v>1730</v>
      </c>
      <c r="M72" s="25">
        <f>M71</f>
        <v>0</v>
      </c>
      <c r="N72" s="27">
        <f t="shared" si="32"/>
        <v>0</v>
      </c>
    </row>
    <row r="73" spans="1:14" x14ac:dyDescent="0.25">
      <c r="A73" s="126" t="s">
        <v>119</v>
      </c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8"/>
    </row>
    <row r="74" spans="1:14" ht="30.75" customHeight="1" x14ac:dyDescent="0.25">
      <c r="A74" s="67" t="s">
        <v>124</v>
      </c>
      <c r="B74" s="68"/>
      <c r="C74" s="24">
        <f>I74+L74+F74</f>
        <v>41634.300000000003</v>
      </c>
      <c r="D74" s="24">
        <f>J74+M74+G74</f>
        <v>40305.199999999997</v>
      </c>
      <c r="E74" s="24">
        <f t="shared" ref="E74:E76" si="33">D74/C74*100</f>
        <v>96.807680205983999</v>
      </c>
      <c r="F74" s="11">
        <v>21520</v>
      </c>
      <c r="G74" s="44">
        <v>20833.099999999999</v>
      </c>
      <c r="H74" s="24">
        <f t="shared" ref="H74" si="34">G74/F74*100</f>
        <v>96.808085501858727</v>
      </c>
      <c r="I74" s="11">
        <v>19906</v>
      </c>
      <c r="J74" s="44">
        <v>19270.599999999999</v>
      </c>
      <c r="K74" s="24">
        <f t="shared" ref="K74" si="35">J74/I74*100</f>
        <v>96.807997588666723</v>
      </c>
      <c r="L74" s="11">
        <v>208.3</v>
      </c>
      <c r="M74" s="11">
        <v>201.5</v>
      </c>
      <c r="N74" s="24">
        <f t="shared" ref="N74:N75" si="36">M74/L74*100</f>
        <v>96.735477676428232</v>
      </c>
    </row>
    <row r="75" spans="1:14" ht="34.5" customHeight="1" x14ac:dyDescent="0.25">
      <c r="A75" s="67" t="s">
        <v>123</v>
      </c>
      <c r="B75" s="68"/>
      <c r="C75" s="24">
        <f>F75+I75+L75</f>
        <v>685.8</v>
      </c>
      <c r="D75" s="24">
        <f>J75+M75+G75</f>
        <v>0</v>
      </c>
      <c r="E75" s="24">
        <f t="shared" si="33"/>
        <v>0</v>
      </c>
      <c r="F75" s="11"/>
      <c r="G75" s="11"/>
      <c r="H75" s="11"/>
      <c r="I75" s="11"/>
      <c r="J75" s="11"/>
      <c r="K75" s="11"/>
      <c r="L75" s="11">
        <f>485.8+200</f>
        <v>685.8</v>
      </c>
      <c r="M75" s="11">
        <v>0</v>
      </c>
      <c r="N75" s="24">
        <f t="shared" si="36"/>
        <v>0</v>
      </c>
    </row>
    <row r="76" spans="1:14" x14ac:dyDescent="0.25">
      <c r="A76" s="124" t="s">
        <v>51</v>
      </c>
      <c r="B76" s="125"/>
      <c r="C76" s="27">
        <f>C74+C75</f>
        <v>42320.100000000006</v>
      </c>
      <c r="D76" s="27">
        <f>D74+D75</f>
        <v>40305.199999999997</v>
      </c>
      <c r="E76" s="27">
        <f t="shared" si="33"/>
        <v>95.238905390110119</v>
      </c>
      <c r="F76" s="27">
        <f>F74+F75</f>
        <v>21520</v>
      </c>
      <c r="G76" s="27">
        <f>G74+G75</f>
        <v>20833.099999999999</v>
      </c>
      <c r="H76" s="27">
        <f t="shared" ref="H76:H77" si="37">G76/F76*100</f>
        <v>96.808085501858727</v>
      </c>
      <c r="I76" s="27">
        <f>I74+I75</f>
        <v>19906</v>
      </c>
      <c r="J76" s="27">
        <f>J74+J75</f>
        <v>19270.599999999999</v>
      </c>
      <c r="K76" s="27">
        <f t="shared" ref="K76:K77" si="38">J76/I76*100</f>
        <v>96.807997588666723</v>
      </c>
      <c r="L76" s="27">
        <f>L74+L75</f>
        <v>894.09999999999991</v>
      </c>
      <c r="M76" s="27">
        <f>M74+M75</f>
        <v>201.5</v>
      </c>
      <c r="N76" s="27">
        <f t="shared" ref="N76" si="39">M76/L76*100</f>
        <v>22.536629012414721</v>
      </c>
    </row>
    <row r="77" spans="1:14" x14ac:dyDescent="0.25">
      <c r="A77" s="85" t="s">
        <v>56</v>
      </c>
      <c r="B77" s="85"/>
      <c r="C77" s="30">
        <f>C69+C72+C76</f>
        <v>52316.900000000009</v>
      </c>
      <c r="D77" s="30">
        <f>D69+D72+D76</f>
        <v>41717.299999999996</v>
      </c>
      <c r="E77" s="24">
        <f t="shared" ref="E77" si="40">D77/C77*100</f>
        <v>79.739625245379571</v>
      </c>
      <c r="F77" s="30">
        <f>F69+F72+F76</f>
        <v>21520</v>
      </c>
      <c r="G77" s="30">
        <f>G69+G72+G76</f>
        <v>20833.099999999999</v>
      </c>
      <c r="H77" s="27">
        <f t="shared" si="37"/>
        <v>96.808085501858727</v>
      </c>
      <c r="I77" s="30">
        <f>I69+I72+I76</f>
        <v>19906</v>
      </c>
      <c r="J77" s="30">
        <f>J69+J72+J76</f>
        <v>19270.599999999999</v>
      </c>
      <c r="K77" s="27">
        <f t="shared" si="38"/>
        <v>96.807997588666723</v>
      </c>
      <c r="L77" s="30">
        <f>L69+L72+L76</f>
        <v>10890.9</v>
      </c>
      <c r="M77" s="30">
        <f>M69+M72+M76</f>
        <v>1613.6</v>
      </c>
      <c r="N77" s="24">
        <f t="shared" ref="N77" si="41">M77/L77*100</f>
        <v>14.816039078496726</v>
      </c>
    </row>
    <row r="78" spans="1:14" x14ac:dyDescent="0.25">
      <c r="A78" s="81" t="s">
        <v>54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3"/>
    </row>
    <row r="79" spans="1:14" ht="15.75" customHeight="1" x14ac:dyDescent="0.25">
      <c r="A79" s="71" t="s">
        <v>66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3"/>
    </row>
    <row r="80" spans="1:14" ht="28.5" customHeight="1" x14ac:dyDescent="0.25">
      <c r="A80" s="67" t="s">
        <v>28</v>
      </c>
      <c r="B80" s="68"/>
      <c r="C80" s="24">
        <f t="shared" ref="C80" si="42">I80+L80+F80</f>
        <v>468.6</v>
      </c>
      <c r="D80" s="24">
        <f t="shared" ref="D80" si="43">J80+M80+G80</f>
        <v>375</v>
      </c>
      <c r="E80" s="24">
        <f t="shared" ref="E80:E84" si="44">D80/C80*100</f>
        <v>80.025608194622279</v>
      </c>
      <c r="F80" s="14"/>
      <c r="G80" s="14"/>
      <c r="H80" s="11"/>
      <c r="I80" s="13"/>
      <c r="J80" s="13"/>
      <c r="K80" s="11"/>
      <c r="L80" s="11">
        <v>468.6</v>
      </c>
      <c r="M80" s="11">
        <v>375</v>
      </c>
      <c r="N80" s="24">
        <f t="shared" si="23"/>
        <v>80.025608194622279</v>
      </c>
    </row>
    <row r="81" spans="1:14" x14ac:dyDescent="0.25">
      <c r="A81" s="77" t="s">
        <v>51</v>
      </c>
      <c r="B81" s="91"/>
      <c r="C81" s="30">
        <f>C80</f>
        <v>468.6</v>
      </c>
      <c r="D81" s="30">
        <f>D80</f>
        <v>375</v>
      </c>
      <c r="E81" s="25">
        <f t="shared" si="44"/>
        <v>80.025608194622279</v>
      </c>
      <c r="F81" s="30">
        <f>F80</f>
        <v>0</v>
      </c>
      <c r="G81" s="30">
        <f>G80</f>
        <v>0</v>
      </c>
      <c r="H81" s="24"/>
      <c r="I81" s="30">
        <f>I80</f>
        <v>0</v>
      </c>
      <c r="J81" s="30">
        <f>J80</f>
        <v>0</v>
      </c>
      <c r="K81" s="25"/>
      <c r="L81" s="25">
        <f>SUM(L80:L80)</f>
        <v>468.6</v>
      </c>
      <c r="M81" s="25">
        <f>SUM(M80:M80)</f>
        <v>375</v>
      </c>
      <c r="N81" s="25">
        <f t="shared" si="23"/>
        <v>80.025608194622279</v>
      </c>
    </row>
    <row r="82" spans="1:14" ht="15.75" customHeight="1" x14ac:dyDescent="0.25">
      <c r="A82" s="71" t="s">
        <v>67</v>
      </c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3"/>
    </row>
    <row r="83" spans="1:14" x14ac:dyDescent="0.25">
      <c r="A83" s="67" t="s">
        <v>27</v>
      </c>
      <c r="B83" s="68"/>
      <c r="C83" s="24">
        <f t="shared" ref="C83" si="45">I83+L83+F83</f>
        <v>1765.6</v>
      </c>
      <c r="D83" s="24">
        <f t="shared" ref="D83" si="46">J83+M83+G83</f>
        <v>1765.3999999999999</v>
      </c>
      <c r="E83" s="24">
        <f t="shared" si="44"/>
        <v>99.988672405980978</v>
      </c>
      <c r="F83" s="13">
        <v>178.1</v>
      </c>
      <c r="G83" s="13">
        <v>178.1</v>
      </c>
      <c r="H83" s="28">
        <f t="shared" ref="H83:H84" si="47">G83/F83*100</f>
        <v>100</v>
      </c>
      <c r="I83" s="13">
        <v>898.9</v>
      </c>
      <c r="J83" s="13">
        <v>898.8</v>
      </c>
      <c r="K83" s="28">
        <f t="shared" ref="K83:K84" si="48">J83/I83*100</f>
        <v>99.988875292023579</v>
      </c>
      <c r="L83" s="11">
        <v>688.6</v>
      </c>
      <c r="M83" s="11">
        <v>688.5</v>
      </c>
      <c r="N83" s="24">
        <f t="shared" si="23"/>
        <v>99.985477781004946</v>
      </c>
    </row>
    <row r="84" spans="1:14" x14ac:dyDescent="0.25">
      <c r="A84" s="77" t="s">
        <v>51</v>
      </c>
      <c r="B84" s="91"/>
      <c r="C84" s="30">
        <f>C83</f>
        <v>1765.6</v>
      </c>
      <c r="D84" s="30">
        <f>D83</f>
        <v>1765.3999999999999</v>
      </c>
      <c r="E84" s="27">
        <f t="shared" si="44"/>
        <v>99.988672405980978</v>
      </c>
      <c r="F84" s="30">
        <f t="shared" ref="F84:G84" si="49">F83</f>
        <v>178.1</v>
      </c>
      <c r="G84" s="30">
        <f t="shared" si="49"/>
        <v>178.1</v>
      </c>
      <c r="H84" s="31">
        <f t="shared" si="47"/>
        <v>100</v>
      </c>
      <c r="I84" s="30">
        <f t="shared" ref="I84:J84" si="50">I83</f>
        <v>898.9</v>
      </c>
      <c r="J84" s="30">
        <f t="shared" si="50"/>
        <v>898.8</v>
      </c>
      <c r="K84" s="31">
        <f t="shared" si="48"/>
        <v>99.988875292023579</v>
      </c>
      <c r="L84" s="25">
        <f>L83</f>
        <v>688.6</v>
      </c>
      <c r="M84" s="25">
        <f>M83</f>
        <v>688.5</v>
      </c>
      <c r="N84" s="25">
        <f t="shared" si="23"/>
        <v>99.985477781004946</v>
      </c>
    </row>
    <row r="85" spans="1:14" x14ac:dyDescent="0.25">
      <c r="A85" s="71" t="s">
        <v>68</v>
      </c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5"/>
    </row>
    <row r="86" spans="1:14" x14ac:dyDescent="0.25">
      <c r="A86" s="90" t="s">
        <v>27</v>
      </c>
      <c r="B86" s="101"/>
      <c r="C86" s="24">
        <f t="shared" ref="C86:D87" si="51">I86+L86+F86</f>
        <v>1103</v>
      </c>
      <c r="D86" s="24">
        <f t="shared" si="51"/>
        <v>1103</v>
      </c>
      <c r="E86" s="24">
        <f t="shared" ref="E86:E99" si="52">D86/C86*100</f>
        <v>100</v>
      </c>
      <c r="F86" s="18"/>
      <c r="G86" s="18"/>
      <c r="H86" s="11"/>
      <c r="I86" s="18"/>
      <c r="J86" s="18"/>
      <c r="K86" s="11"/>
      <c r="L86" s="18">
        <v>1103</v>
      </c>
      <c r="M86" s="18">
        <v>1103</v>
      </c>
      <c r="N86" s="24">
        <f t="shared" si="23"/>
        <v>100</v>
      </c>
    </row>
    <row r="87" spans="1:14" ht="51" customHeight="1" x14ac:dyDescent="0.25">
      <c r="A87" s="67" t="s">
        <v>135</v>
      </c>
      <c r="B87" s="92"/>
      <c r="C87" s="24">
        <f t="shared" si="51"/>
        <v>896</v>
      </c>
      <c r="D87" s="24">
        <f t="shared" si="51"/>
        <v>0</v>
      </c>
      <c r="E87" s="24">
        <f t="shared" si="52"/>
        <v>0</v>
      </c>
      <c r="F87" s="18"/>
      <c r="G87" s="18"/>
      <c r="H87" s="11"/>
      <c r="I87" s="18">
        <v>851.2</v>
      </c>
      <c r="J87" s="18">
        <v>0</v>
      </c>
      <c r="K87" s="32">
        <f t="shared" ref="K87:K88" si="53">J87/I87*100</f>
        <v>0</v>
      </c>
      <c r="L87" s="18">
        <v>44.8</v>
      </c>
      <c r="M87" s="18">
        <v>0</v>
      </c>
      <c r="N87" s="32">
        <f t="shared" si="23"/>
        <v>0</v>
      </c>
    </row>
    <row r="88" spans="1:14" x14ac:dyDescent="0.25">
      <c r="A88" s="86" t="s">
        <v>51</v>
      </c>
      <c r="B88" s="87"/>
      <c r="C88" s="30">
        <f>C86+C87</f>
        <v>1999</v>
      </c>
      <c r="D88" s="30">
        <f>D86</f>
        <v>1103</v>
      </c>
      <c r="E88" s="25">
        <f t="shared" si="52"/>
        <v>55.177588794397202</v>
      </c>
      <c r="F88" s="30">
        <f>F86+F87</f>
        <v>0</v>
      </c>
      <c r="G88" s="30">
        <f>G86</f>
        <v>0</v>
      </c>
      <c r="H88" s="24"/>
      <c r="I88" s="30">
        <f>I86+I87</f>
        <v>851.2</v>
      </c>
      <c r="J88" s="30">
        <f>J86</f>
        <v>0</v>
      </c>
      <c r="K88" s="33">
        <f t="shared" si="53"/>
        <v>0</v>
      </c>
      <c r="L88" s="30">
        <f>L86+L87</f>
        <v>1147.8</v>
      </c>
      <c r="M88" s="30">
        <f>M86</f>
        <v>1103</v>
      </c>
      <c r="N88" s="25">
        <f t="shared" si="23"/>
        <v>96.096880989719466</v>
      </c>
    </row>
    <row r="89" spans="1:14" x14ac:dyDescent="0.25">
      <c r="A89" s="71" t="s">
        <v>69</v>
      </c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5"/>
    </row>
    <row r="90" spans="1:14" x14ac:dyDescent="0.25">
      <c r="A90" s="67" t="s">
        <v>27</v>
      </c>
      <c r="B90" s="68"/>
      <c r="C90" s="24">
        <f t="shared" ref="C90:D91" si="54">I90+L90+F90</f>
        <v>3588.4</v>
      </c>
      <c r="D90" s="24">
        <f t="shared" si="54"/>
        <v>1362.8</v>
      </c>
      <c r="E90" s="24">
        <f t="shared" si="52"/>
        <v>37.977928881952955</v>
      </c>
      <c r="F90" s="65"/>
      <c r="G90" s="65"/>
      <c r="H90" s="65"/>
      <c r="I90" s="66"/>
      <c r="J90" s="66"/>
      <c r="K90" s="24"/>
      <c r="L90" s="66" t="s">
        <v>137</v>
      </c>
      <c r="M90" s="66" t="s">
        <v>140</v>
      </c>
      <c r="N90" s="24">
        <f t="shared" si="23"/>
        <v>37.977928881952955</v>
      </c>
    </row>
    <row r="91" spans="1:14" ht="48.75" customHeight="1" x14ac:dyDescent="0.25">
      <c r="A91" s="67" t="s">
        <v>135</v>
      </c>
      <c r="B91" s="92"/>
      <c r="C91" s="24">
        <f t="shared" si="54"/>
        <v>193.79999999999998</v>
      </c>
      <c r="D91" s="24">
        <f t="shared" si="54"/>
        <v>193.79999999999998</v>
      </c>
      <c r="E91" s="24">
        <f t="shared" si="52"/>
        <v>100</v>
      </c>
      <c r="F91" s="13"/>
      <c r="G91" s="13"/>
      <c r="H91" s="11"/>
      <c r="I91" s="13">
        <v>184.1</v>
      </c>
      <c r="J91" s="13">
        <v>184.1</v>
      </c>
      <c r="K91" s="24">
        <f t="shared" ref="K91:K92" si="55">J91/I91*100</f>
        <v>100</v>
      </c>
      <c r="L91" s="13">
        <v>9.6999999999999993</v>
      </c>
      <c r="M91" s="13">
        <v>9.6999999999999993</v>
      </c>
      <c r="N91" s="24">
        <f t="shared" si="23"/>
        <v>100</v>
      </c>
    </row>
    <row r="92" spans="1:14" x14ac:dyDescent="0.25">
      <c r="A92" s="86" t="s">
        <v>51</v>
      </c>
      <c r="B92" s="87"/>
      <c r="C92" s="25">
        <f>C90+C91</f>
        <v>3782.2000000000003</v>
      </c>
      <c r="D92" s="25">
        <f>D90+D91</f>
        <v>1556.6</v>
      </c>
      <c r="E92" s="25">
        <f t="shared" si="52"/>
        <v>41.155940986727295</v>
      </c>
      <c r="F92" s="25">
        <f>F90+F91</f>
        <v>0</v>
      </c>
      <c r="G92" s="25">
        <f>G90+G91</f>
        <v>0</v>
      </c>
      <c r="H92" s="24"/>
      <c r="I92" s="25">
        <f>I90+I91</f>
        <v>184.1</v>
      </c>
      <c r="J92" s="25">
        <f>J90+J91</f>
        <v>184.1</v>
      </c>
      <c r="K92" s="24">
        <f t="shared" si="55"/>
        <v>100</v>
      </c>
      <c r="L92" s="25">
        <f>L90+L91</f>
        <v>3598.1</v>
      </c>
      <c r="M92" s="25">
        <f>M90+M91</f>
        <v>1372.5</v>
      </c>
      <c r="N92" s="25">
        <f t="shared" si="23"/>
        <v>38.145132153080795</v>
      </c>
    </row>
    <row r="93" spans="1:14" x14ac:dyDescent="0.25">
      <c r="A93" s="71" t="s">
        <v>70</v>
      </c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5"/>
    </row>
    <row r="94" spans="1:14" x14ac:dyDescent="0.25">
      <c r="A94" s="67" t="s">
        <v>27</v>
      </c>
      <c r="B94" s="68"/>
      <c r="C94" s="24">
        <f t="shared" ref="C94:D94" si="56">I94+L94+F94</f>
        <v>12953.3</v>
      </c>
      <c r="D94" s="24">
        <f t="shared" si="56"/>
        <v>9575.4</v>
      </c>
      <c r="E94" s="24">
        <f t="shared" si="52"/>
        <v>73.922475353770849</v>
      </c>
      <c r="F94" s="12"/>
      <c r="G94" s="12"/>
      <c r="H94" s="11"/>
      <c r="I94" s="15"/>
      <c r="J94" s="15"/>
      <c r="K94" s="11"/>
      <c r="L94" s="11">
        <v>12953.3</v>
      </c>
      <c r="M94" s="11">
        <v>9575.4</v>
      </c>
      <c r="N94" s="32">
        <f t="shared" si="23"/>
        <v>73.922475353770849</v>
      </c>
    </row>
    <row r="95" spans="1:14" x14ac:dyDescent="0.25">
      <c r="A95" s="79" t="s">
        <v>51</v>
      </c>
      <c r="B95" s="100"/>
      <c r="C95" s="25">
        <f>C94</f>
        <v>12953.3</v>
      </c>
      <c r="D95" s="25">
        <f>D94</f>
        <v>9575.4</v>
      </c>
      <c r="E95" s="24">
        <f t="shared" si="52"/>
        <v>73.922475353770849</v>
      </c>
      <c r="F95" s="25">
        <f>F94</f>
        <v>0</v>
      </c>
      <c r="G95" s="25">
        <f>G94</f>
        <v>0</v>
      </c>
      <c r="H95" s="24"/>
      <c r="I95" s="25">
        <f>I94</f>
        <v>0</v>
      </c>
      <c r="J95" s="25">
        <f>J94</f>
        <v>0</v>
      </c>
      <c r="K95" s="24"/>
      <c r="L95" s="25">
        <f t="shared" ref="L95:M95" si="57">L94</f>
        <v>12953.3</v>
      </c>
      <c r="M95" s="25">
        <f t="shared" si="57"/>
        <v>9575.4</v>
      </c>
      <c r="N95" s="34">
        <f t="shared" si="23"/>
        <v>73.922475353770849</v>
      </c>
    </row>
    <row r="96" spans="1:14" ht="30.75" customHeight="1" x14ac:dyDescent="0.25">
      <c r="A96" s="71" t="s">
        <v>136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3"/>
    </row>
    <row r="97" spans="1:14" ht="51" customHeight="1" x14ac:dyDescent="0.25">
      <c r="A97" s="67" t="s">
        <v>135</v>
      </c>
      <c r="B97" s="92"/>
      <c r="C97" s="24">
        <f t="shared" ref="C97" si="58">I97+L97+F97</f>
        <v>5400</v>
      </c>
      <c r="D97" s="24">
        <f t="shared" ref="D97" si="59">J97+M97+G97</f>
        <v>4291</v>
      </c>
      <c r="E97" s="24">
        <f t="shared" ref="E97:E98" si="60">D97/C97*100</f>
        <v>79.462962962962962</v>
      </c>
      <c r="F97" s="11"/>
      <c r="G97" s="11"/>
      <c r="H97" s="11"/>
      <c r="I97" s="11"/>
      <c r="J97" s="11"/>
      <c r="K97" s="11"/>
      <c r="L97" s="11">
        <v>5400</v>
      </c>
      <c r="M97" s="11">
        <v>4291</v>
      </c>
      <c r="N97" s="24">
        <f t="shared" si="23"/>
        <v>79.462962962962962</v>
      </c>
    </row>
    <row r="98" spans="1:14" x14ac:dyDescent="0.25">
      <c r="A98" s="79" t="s">
        <v>51</v>
      </c>
      <c r="B98" s="100"/>
      <c r="C98" s="30">
        <f>C97</f>
        <v>5400</v>
      </c>
      <c r="D98" s="30">
        <f>D97</f>
        <v>4291</v>
      </c>
      <c r="E98" s="25">
        <f t="shared" si="60"/>
        <v>79.462962962962962</v>
      </c>
      <c r="F98" s="30">
        <f>F97</f>
        <v>0</v>
      </c>
      <c r="G98" s="30">
        <f>G97</f>
        <v>0</v>
      </c>
      <c r="H98" s="24"/>
      <c r="I98" s="30">
        <f>I97</f>
        <v>0</v>
      </c>
      <c r="J98" s="30">
        <f>J97</f>
        <v>0</v>
      </c>
      <c r="K98" s="24"/>
      <c r="L98" s="30">
        <f>L97</f>
        <v>5400</v>
      </c>
      <c r="M98" s="30">
        <f>M97</f>
        <v>4291</v>
      </c>
      <c r="N98" s="25">
        <f t="shared" si="23"/>
        <v>79.462962962962962</v>
      </c>
    </row>
    <row r="99" spans="1:14" x14ac:dyDescent="0.25">
      <c r="A99" s="69" t="s">
        <v>57</v>
      </c>
      <c r="B99" s="70"/>
      <c r="C99" s="25">
        <f>C81+C84+C88+C92+C95+C98</f>
        <v>26368.699999999997</v>
      </c>
      <c r="D99" s="25">
        <f>D81+D84+D88+D92+D95+D98</f>
        <v>18666.400000000001</v>
      </c>
      <c r="E99" s="27">
        <f t="shared" si="52"/>
        <v>70.789989646816124</v>
      </c>
      <c r="F99" s="25">
        <f>F81+F84+F88+F92+F95+F98</f>
        <v>178.1</v>
      </c>
      <c r="G99" s="25">
        <f>G81+G84+G88+G92+G95+G98</f>
        <v>178.1</v>
      </c>
      <c r="H99" s="34">
        <f>G99/F99*100</f>
        <v>100</v>
      </c>
      <c r="I99" s="25">
        <f>I81+I84+I88+I92+I95+I98</f>
        <v>1934.1999999999998</v>
      </c>
      <c r="J99" s="25">
        <f>J81+J84+J88+J92+J95+J98</f>
        <v>1082.8999999999999</v>
      </c>
      <c r="K99" s="34">
        <f t="shared" ref="K99:K100" si="61">J99/I99*100</f>
        <v>55.986971357667251</v>
      </c>
      <c r="L99" s="25">
        <f>L81+L84+L88+L92+L95+L98</f>
        <v>24256.400000000001</v>
      </c>
      <c r="M99" s="25">
        <f>M81+M84+M88+M92+M95+M98</f>
        <v>17405.400000000001</v>
      </c>
      <c r="N99" s="34">
        <f t="shared" si="23"/>
        <v>71.755907719199882</v>
      </c>
    </row>
    <row r="100" spans="1:14" x14ac:dyDescent="0.25">
      <c r="A100" s="86" t="s">
        <v>31</v>
      </c>
      <c r="B100" s="91"/>
      <c r="C100" s="34">
        <f>C77+C99</f>
        <v>78685.600000000006</v>
      </c>
      <c r="D100" s="34">
        <f>D77+D99</f>
        <v>60383.7</v>
      </c>
      <c r="E100" s="34">
        <f t="shared" ref="E100" si="62">D100/C100*100</f>
        <v>76.740470937503176</v>
      </c>
      <c r="F100" s="34">
        <f>F77+F99</f>
        <v>21698.1</v>
      </c>
      <c r="G100" s="34">
        <f>G77+G99</f>
        <v>21011.199999999997</v>
      </c>
      <c r="H100" s="34">
        <f>G100/F100*100</f>
        <v>96.834285029564796</v>
      </c>
      <c r="I100" s="34">
        <f>I77+I99</f>
        <v>21840.2</v>
      </c>
      <c r="J100" s="34">
        <f>J77+J99</f>
        <v>20353.5</v>
      </c>
      <c r="K100" s="34">
        <f t="shared" si="61"/>
        <v>93.192827904506373</v>
      </c>
      <c r="L100" s="34">
        <f>L77+L99</f>
        <v>35147.300000000003</v>
      </c>
      <c r="M100" s="34">
        <f>M77+M99</f>
        <v>19019</v>
      </c>
      <c r="N100" s="34">
        <f t="shared" si="23"/>
        <v>54.112264668978838</v>
      </c>
    </row>
    <row r="101" spans="1:14" ht="22.5" customHeight="1" x14ac:dyDescent="0.35">
      <c r="A101" s="50" t="s">
        <v>17</v>
      </c>
      <c r="B101" s="104" t="s">
        <v>4</v>
      </c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6"/>
    </row>
    <row r="102" spans="1:14" x14ac:dyDescent="0.25">
      <c r="A102" s="81" t="s">
        <v>53</v>
      </c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3"/>
    </row>
    <row r="103" spans="1:14" ht="22.5" hidden="1" customHeight="1" x14ac:dyDescent="0.25">
      <c r="A103" s="71" t="s">
        <v>129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3"/>
    </row>
    <row r="104" spans="1:14" ht="33" hidden="1" customHeight="1" x14ac:dyDescent="0.25">
      <c r="A104" s="90" t="s">
        <v>123</v>
      </c>
      <c r="B104" s="91"/>
      <c r="C104" s="24">
        <f t="shared" ref="C104" si="63">I104+L104+F104</f>
        <v>0</v>
      </c>
      <c r="D104" s="24">
        <f>J104+M104+G104</f>
        <v>0</v>
      </c>
      <c r="E104" s="24" t="e">
        <f t="shared" ref="E104:E105" si="64">D104/C104*100</f>
        <v>#DIV/0!</v>
      </c>
      <c r="F104" s="11"/>
      <c r="G104" s="11"/>
      <c r="H104" s="11"/>
      <c r="I104" s="11"/>
      <c r="J104" s="11"/>
      <c r="K104" s="11"/>
      <c r="L104" s="11">
        <v>0</v>
      </c>
      <c r="M104" s="11">
        <v>0</v>
      </c>
      <c r="N104" s="24" t="e">
        <f t="shared" si="23"/>
        <v>#DIV/0!</v>
      </c>
    </row>
    <row r="105" spans="1:14" ht="15.75" hidden="1" customHeight="1" x14ac:dyDescent="0.25">
      <c r="A105" s="85" t="s">
        <v>52</v>
      </c>
      <c r="B105" s="85"/>
      <c r="C105" s="25">
        <f>C104</f>
        <v>0</v>
      </c>
      <c r="D105" s="25">
        <f>D104</f>
        <v>0</v>
      </c>
      <c r="E105" s="25" t="e">
        <f t="shared" si="64"/>
        <v>#DIV/0!</v>
      </c>
      <c r="F105" s="25">
        <f>F104</f>
        <v>0</v>
      </c>
      <c r="G105" s="25">
        <f>G104</f>
        <v>0</v>
      </c>
      <c r="H105" s="24"/>
      <c r="I105" s="25">
        <f t="shared" ref="I105:M105" si="65">I104</f>
        <v>0</v>
      </c>
      <c r="J105" s="25">
        <f t="shared" si="65"/>
        <v>0</v>
      </c>
      <c r="K105" s="24"/>
      <c r="L105" s="25">
        <f t="shared" si="65"/>
        <v>0</v>
      </c>
      <c r="M105" s="25">
        <f t="shared" si="65"/>
        <v>0</v>
      </c>
      <c r="N105" s="25" t="e">
        <f t="shared" si="23"/>
        <v>#DIV/0!</v>
      </c>
    </row>
    <row r="106" spans="1:14" ht="15.75" customHeight="1" x14ac:dyDescent="0.25">
      <c r="A106" s="71" t="s">
        <v>130</v>
      </c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3"/>
    </row>
    <row r="107" spans="1:14" ht="35.25" customHeight="1" x14ac:dyDescent="0.25">
      <c r="A107" s="67" t="s">
        <v>28</v>
      </c>
      <c r="B107" s="68"/>
      <c r="C107" s="24">
        <f t="shared" ref="C107" si="66">I107+L107+F107</f>
        <v>8448</v>
      </c>
      <c r="D107" s="24">
        <f>J107+M107+G107</f>
        <v>5095.8</v>
      </c>
      <c r="E107" s="24">
        <f t="shared" ref="E107:E109" si="67">D107/C107*100</f>
        <v>60.31960227272728</v>
      </c>
      <c r="F107" s="11"/>
      <c r="G107" s="11"/>
      <c r="H107" s="11"/>
      <c r="I107" s="11"/>
      <c r="J107" s="11"/>
      <c r="K107" s="11"/>
      <c r="L107" s="11">
        <v>8448</v>
      </c>
      <c r="M107" s="11">
        <v>5095.8</v>
      </c>
      <c r="N107" s="24">
        <f t="shared" ref="N107:N109" si="68">M107/L107*100</f>
        <v>60.31960227272728</v>
      </c>
    </row>
    <row r="108" spans="1:14" ht="15.75" customHeight="1" x14ac:dyDescent="0.25">
      <c r="A108" s="85" t="s">
        <v>52</v>
      </c>
      <c r="B108" s="85"/>
      <c r="C108" s="25">
        <f>C107</f>
        <v>8448</v>
      </c>
      <c r="D108" s="25">
        <f>D107</f>
        <v>5095.8</v>
      </c>
      <c r="E108" s="25">
        <f t="shared" si="67"/>
        <v>60.31960227272728</v>
      </c>
      <c r="F108" s="25">
        <f>F107</f>
        <v>0</v>
      </c>
      <c r="G108" s="25">
        <f>G107</f>
        <v>0</v>
      </c>
      <c r="H108" s="24"/>
      <c r="I108" s="25">
        <f t="shared" ref="I108:J108" si="69">I107</f>
        <v>0</v>
      </c>
      <c r="J108" s="25">
        <f t="shared" si="69"/>
        <v>0</v>
      </c>
      <c r="K108" s="24"/>
      <c r="L108" s="25">
        <f t="shared" ref="L108:M108" si="70">L107</f>
        <v>8448</v>
      </c>
      <c r="M108" s="25">
        <f t="shared" si="70"/>
        <v>5095.8</v>
      </c>
      <c r="N108" s="25">
        <f t="shared" si="68"/>
        <v>60.31960227272728</v>
      </c>
    </row>
    <row r="109" spans="1:14" ht="15.75" customHeight="1" x14ac:dyDescent="0.25">
      <c r="A109" s="85" t="s">
        <v>56</v>
      </c>
      <c r="B109" s="85"/>
      <c r="C109" s="64">
        <f>C105+C108</f>
        <v>8448</v>
      </c>
      <c r="D109" s="64">
        <f>D105+D108</f>
        <v>5095.8</v>
      </c>
      <c r="E109" s="25">
        <f t="shared" si="67"/>
        <v>60.31960227272728</v>
      </c>
      <c r="F109" s="64">
        <f>F105+F108</f>
        <v>0</v>
      </c>
      <c r="G109" s="64">
        <f>G105+G108</f>
        <v>0</v>
      </c>
      <c r="H109" s="24"/>
      <c r="I109" s="64">
        <f>I105+I108</f>
        <v>0</v>
      </c>
      <c r="J109" s="64">
        <f>J105+J108</f>
        <v>0</v>
      </c>
      <c r="K109" s="24"/>
      <c r="L109" s="64">
        <f>L105+L108</f>
        <v>8448</v>
      </c>
      <c r="M109" s="64">
        <f>M105+M108</f>
        <v>5095.8</v>
      </c>
      <c r="N109" s="25">
        <f t="shared" si="68"/>
        <v>60.31960227272728</v>
      </c>
    </row>
    <row r="110" spans="1:14" ht="15.75" customHeight="1" x14ac:dyDescent="0.25">
      <c r="A110" s="81" t="s">
        <v>54</v>
      </c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3"/>
    </row>
    <row r="111" spans="1:14" ht="15.75" customHeight="1" x14ac:dyDescent="0.25">
      <c r="A111" s="74" t="s">
        <v>71</v>
      </c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6"/>
    </row>
    <row r="112" spans="1:14" x14ac:dyDescent="0.25">
      <c r="A112" s="90" t="s">
        <v>27</v>
      </c>
      <c r="B112" s="91"/>
      <c r="C112" s="24">
        <f t="shared" ref="C112" si="71">I112+L112+F112</f>
        <v>440</v>
      </c>
      <c r="D112" s="24">
        <f t="shared" ref="D112" si="72">J112+M112+G112</f>
        <v>169</v>
      </c>
      <c r="E112" s="24">
        <f t="shared" ref="E112:E113" si="73">D112/C112*100</f>
        <v>38.409090909090907</v>
      </c>
      <c r="F112" s="11"/>
      <c r="G112" s="11"/>
      <c r="H112" s="11"/>
      <c r="I112" s="11"/>
      <c r="J112" s="11"/>
      <c r="K112" s="11"/>
      <c r="L112" s="11">
        <v>440</v>
      </c>
      <c r="M112" s="11">
        <v>169</v>
      </c>
      <c r="N112" s="24">
        <f t="shared" si="23"/>
        <v>38.409090909090907</v>
      </c>
    </row>
    <row r="113" spans="1:14" ht="17.25" customHeight="1" x14ac:dyDescent="0.25">
      <c r="A113" s="79" t="s">
        <v>51</v>
      </c>
      <c r="B113" s="70"/>
      <c r="C113" s="25">
        <f>C112</f>
        <v>440</v>
      </c>
      <c r="D113" s="25">
        <f>D112</f>
        <v>169</v>
      </c>
      <c r="E113" s="25">
        <f t="shared" si="73"/>
        <v>38.409090909090907</v>
      </c>
      <c r="F113" s="25">
        <f>F112</f>
        <v>0</v>
      </c>
      <c r="G113" s="25">
        <f>G112</f>
        <v>0</v>
      </c>
      <c r="H113" s="24"/>
      <c r="I113" s="25">
        <f>I112</f>
        <v>0</v>
      </c>
      <c r="J113" s="25">
        <f>J112</f>
        <v>0</v>
      </c>
      <c r="K113" s="24"/>
      <c r="L113" s="25">
        <f>SUM(L112:L112)</f>
        <v>440</v>
      </c>
      <c r="M113" s="25">
        <f>SUM(M112:M112)</f>
        <v>169</v>
      </c>
      <c r="N113" s="25">
        <f t="shared" si="23"/>
        <v>38.409090909090907</v>
      </c>
    </row>
    <row r="114" spans="1:14" ht="31.5" customHeight="1" x14ac:dyDescent="0.25">
      <c r="A114" s="119" t="s">
        <v>72</v>
      </c>
      <c r="B114" s="120"/>
      <c r="C114" s="120"/>
      <c r="D114" s="120"/>
      <c r="E114" s="120"/>
      <c r="F114" s="120"/>
      <c r="G114" s="120"/>
      <c r="H114" s="120"/>
      <c r="I114" s="120"/>
      <c r="J114" s="120"/>
      <c r="K114" s="120"/>
      <c r="L114" s="120"/>
      <c r="M114" s="120"/>
      <c r="N114" s="121"/>
    </row>
    <row r="115" spans="1:14" ht="17.25" customHeight="1" x14ac:dyDescent="0.25">
      <c r="A115" s="90" t="s">
        <v>27</v>
      </c>
      <c r="B115" s="91"/>
      <c r="C115" s="24">
        <f t="shared" ref="C115:C117" si="74">I115+L115+F115</f>
        <v>20</v>
      </c>
      <c r="D115" s="24">
        <f t="shared" ref="D115:D117" si="75">J115+M115+G115</f>
        <v>0</v>
      </c>
      <c r="E115" s="24">
        <f t="shared" ref="E115:E118" si="76">D115/C115*100</f>
        <v>0</v>
      </c>
      <c r="F115" s="12"/>
      <c r="G115" s="12"/>
      <c r="H115" s="11"/>
      <c r="I115" s="12"/>
      <c r="J115" s="12"/>
      <c r="K115" s="11"/>
      <c r="L115" s="11">
        <v>20</v>
      </c>
      <c r="M115" s="11">
        <v>0</v>
      </c>
      <c r="N115" s="24">
        <f t="shared" si="23"/>
        <v>0</v>
      </c>
    </row>
    <row r="116" spans="1:14" ht="32.25" customHeight="1" x14ac:dyDescent="0.25">
      <c r="A116" s="90" t="s">
        <v>28</v>
      </c>
      <c r="B116" s="91"/>
      <c r="C116" s="24">
        <f t="shared" si="74"/>
        <v>4253.7</v>
      </c>
      <c r="D116" s="24">
        <f t="shared" si="75"/>
        <v>3603.7</v>
      </c>
      <c r="E116" s="24">
        <f t="shared" si="76"/>
        <v>84.719185650139877</v>
      </c>
      <c r="F116" s="12"/>
      <c r="G116" s="12"/>
      <c r="H116" s="11"/>
      <c r="I116" s="12"/>
      <c r="J116" s="12"/>
      <c r="K116" s="11"/>
      <c r="L116" s="11">
        <v>4253.7</v>
      </c>
      <c r="M116" s="11">
        <v>3603.7</v>
      </c>
      <c r="N116" s="24">
        <f t="shared" si="23"/>
        <v>84.719185650139877</v>
      </c>
    </row>
    <row r="117" spans="1:14" ht="32.25" customHeight="1" x14ac:dyDescent="0.25">
      <c r="A117" s="90" t="s">
        <v>29</v>
      </c>
      <c r="B117" s="91"/>
      <c r="C117" s="24">
        <f t="shared" si="74"/>
        <v>624.70000000000005</v>
      </c>
      <c r="D117" s="24">
        <f t="shared" si="75"/>
        <v>624.70000000000005</v>
      </c>
      <c r="E117" s="24">
        <f t="shared" si="76"/>
        <v>100</v>
      </c>
      <c r="F117" s="12"/>
      <c r="G117" s="12"/>
      <c r="H117" s="11"/>
      <c r="I117" s="12"/>
      <c r="J117" s="12"/>
      <c r="K117" s="11"/>
      <c r="L117" s="11">
        <v>624.70000000000005</v>
      </c>
      <c r="M117" s="11">
        <v>624.70000000000005</v>
      </c>
      <c r="N117" s="24">
        <f t="shared" si="23"/>
        <v>100</v>
      </c>
    </row>
    <row r="118" spans="1:14" ht="17.25" customHeight="1" x14ac:dyDescent="0.25">
      <c r="A118" s="79" t="s">
        <v>51</v>
      </c>
      <c r="B118" s="70"/>
      <c r="C118" s="25">
        <f>C115+C116+C117</f>
        <v>4898.3999999999996</v>
      </c>
      <c r="D118" s="25">
        <f>D115+D116+D117</f>
        <v>4228.3999999999996</v>
      </c>
      <c r="E118" s="24">
        <f t="shared" si="76"/>
        <v>86.322064347542053</v>
      </c>
      <c r="F118" s="25">
        <f>F115+F116+F117</f>
        <v>0</v>
      </c>
      <c r="G118" s="25">
        <f>G115+G116+G117</f>
        <v>0</v>
      </c>
      <c r="H118" s="24"/>
      <c r="I118" s="25">
        <f>I115+I116+I117</f>
        <v>0</v>
      </c>
      <c r="J118" s="25">
        <f>J115+J116+J117</f>
        <v>0</v>
      </c>
      <c r="K118" s="24"/>
      <c r="L118" s="25">
        <f>L115+L116+L117</f>
        <v>4898.3999999999996</v>
      </c>
      <c r="M118" s="25">
        <f>M115+M116+M117</f>
        <v>4228.3999999999996</v>
      </c>
      <c r="N118" s="25">
        <f t="shared" ref="N118" si="77">N115+N116</f>
        <v>84.719185650139877</v>
      </c>
    </row>
    <row r="119" spans="1:14" hidden="1" x14ac:dyDescent="0.25">
      <c r="A119" s="107" t="s">
        <v>120</v>
      </c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</row>
    <row r="120" spans="1:14" ht="30.75" hidden="1" customHeight="1" x14ac:dyDescent="0.25">
      <c r="A120" s="90" t="s">
        <v>28</v>
      </c>
      <c r="B120" s="91"/>
      <c r="C120" s="24">
        <f t="shared" ref="C120:D121" si="78">I120+L120+F120</f>
        <v>0</v>
      </c>
      <c r="D120" s="24">
        <f t="shared" ref="D120" si="79">J120+M120+G120</f>
        <v>0</v>
      </c>
      <c r="E120" s="24" t="e">
        <f t="shared" ref="E120:E121" si="80">D120/C120*100</f>
        <v>#DIV/0!</v>
      </c>
      <c r="F120" s="59"/>
      <c r="G120" s="59"/>
      <c r="H120" s="59"/>
      <c r="I120" s="59"/>
      <c r="J120" s="59"/>
      <c r="K120" s="59"/>
      <c r="L120" s="17">
        <v>0</v>
      </c>
      <c r="M120" s="60">
        <v>0</v>
      </c>
      <c r="N120" s="24" t="e">
        <f t="shared" si="23"/>
        <v>#DIV/0!</v>
      </c>
    </row>
    <row r="121" spans="1:14" ht="17.25" hidden="1" customHeight="1" x14ac:dyDescent="0.25">
      <c r="A121" s="79" t="s">
        <v>51</v>
      </c>
      <c r="B121" s="70"/>
      <c r="C121" s="27">
        <f t="shared" si="78"/>
        <v>0</v>
      </c>
      <c r="D121" s="27">
        <f t="shared" si="78"/>
        <v>0</v>
      </c>
      <c r="E121" s="27" t="e">
        <f t="shared" si="80"/>
        <v>#DIV/0!</v>
      </c>
      <c r="F121" s="25">
        <f>F120</f>
        <v>0</v>
      </c>
      <c r="G121" s="25">
        <f>G120</f>
        <v>0</v>
      </c>
      <c r="H121" s="24"/>
      <c r="I121" s="25">
        <f>I120</f>
        <v>0</v>
      </c>
      <c r="J121" s="25">
        <f>J120</f>
        <v>0</v>
      </c>
      <c r="K121" s="24"/>
      <c r="L121" s="25">
        <f>L120</f>
        <v>0</v>
      </c>
      <c r="M121" s="25">
        <f>M120</f>
        <v>0</v>
      </c>
      <c r="N121" s="24" t="e">
        <f t="shared" si="23"/>
        <v>#DIV/0!</v>
      </c>
    </row>
    <row r="122" spans="1:14" ht="17.25" customHeight="1" x14ac:dyDescent="0.25">
      <c r="A122" s="69" t="s">
        <v>57</v>
      </c>
      <c r="B122" s="70"/>
      <c r="C122" s="25">
        <f>C113+C118+C121</f>
        <v>5338.4</v>
      </c>
      <c r="D122" s="25">
        <f>D113+D118+D121</f>
        <v>4397.3999999999996</v>
      </c>
      <c r="E122" s="25">
        <f>D122/C122*100</f>
        <v>82.372995654128573</v>
      </c>
      <c r="F122" s="25">
        <f>F113+F118+F121</f>
        <v>0</v>
      </c>
      <c r="G122" s="25">
        <f>G113+G118+G121</f>
        <v>0</v>
      </c>
      <c r="H122" s="24"/>
      <c r="I122" s="25">
        <f>I113+I118+I121</f>
        <v>0</v>
      </c>
      <c r="J122" s="25">
        <f>J113+J118+J121</f>
        <v>0</v>
      </c>
      <c r="K122" s="24"/>
      <c r="L122" s="25">
        <f>L113+L118+L121</f>
        <v>5338.4</v>
      </c>
      <c r="M122" s="25">
        <f>M113+M118+M121</f>
        <v>4397.3999999999996</v>
      </c>
      <c r="N122" s="25">
        <f>N116+N118</f>
        <v>169.43837130027975</v>
      </c>
    </row>
    <row r="123" spans="1:14" ht="15.75" customHeight="1" x14ac:dyDescent="0.25">
      <c r="A123" s="86" t="s">
        <v>31</v>
      </c>
      <c r="B123" s="91"/>
      <c r="C123" s="27">
        <f>C109+C122</f>
        <v>13786.4</v>
      </c>
      <c r="D123" s="27">
        <f t="shared" ref="D123:M123" si="81">D109+D122</f>
        <v>9493.2000000000007</v>
      </c>
      <c r="E123" s="24">
        <f>D123/C123*100</f>
        <v>68.85916555445948</v>
      </c>
      <c r="F123" s="27">
        <f t="shared" si="81"/>
        <v>0</v>
      </c>
      <c r="G123" s="27">
        <f t="shared" si="81"/>
        <v>0</v>
      </c>
      <c r="H123" s="27">
        <f t="shared" si="81"/>
        <v>0</v>
      </c>
      <c r="I123" s="27">
        <f t="shared" si="81"/>
        <v>0</v>
      </c>
      <c r="J123" s="27">
        <f t="shared" si="81"/>
        <v>0</v>
      </c>
      <c r="K123" s="27">
        <f t="shared" si="81"/>
        <v>0</v>
      </c>
      <c r="L123" s="27">
        <f t="shared" si="81"/>
        <v>13786.4</v>
      </c>
      <c r="M123" s="27">
        <f t="shared" si="81"/>
        <v>9493.2000000000007</v>
      </c>
      <c r="N123" s="27">
        <f>N118+N119</f>
        <v>84.719185650139877</v>
      </c>
    </row>
    <row r="124" spans="1:14" s="8" customFormat="1" ht="16.5" customHeight="1" x14ac:dyDescent="0.35">
      <c r="A124" s="50" t="s">
        <v>18</v>
      </c>
      <c r="B124" s="104" t="s">
        <v>5</v>
      </c>
      <c r="C124" s="105"/>
      <c r="D124" s="105"/>
      <c r="E124" s="105"/>
      <c r="F124" s="105"/>
      <c r="G124" s="105"/>
      <c r="H124" s="105"/>
      <c r="I124" s="105"/>
      <c r="J124" s="105"/>
      <c r="K124" s="105"/>
      <c r="L124" s="105"/>
      <c r="M124" s="105"/>
      <c r="N124" s="106"/>
    </row>
    <row r="125" spans="1:14" s="8" customFormat="1" ht="16.5" customHeight="1" x14ac:dyDescent="0.25">
      <c r="A125" s="81" t="s">
        <v>54</v>
      </c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3"/>
    </row>
    <row r="126" spans="1:14" ht="32.25" customHeight="1" x14ac:dyDescent="0.25">
      <c r="A126" s="71" t="s">
        <v>73</v>
      </c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3"/>
    </row>
    <row r="127" spans="1:14" s="2" customFormat="1" x14ac:dyDescent="0.25">
      <c r="A127" s="84" t="s">
        <v>27</v>
      </c>
      <c r="B127" s="68"/>
      <c r="C127" s="24">
        <f t="shared" ref="C127" si="82">I127+L127+F127</f>
        <v>30985.5</v>
      </c>
      <c r="D127" s="24">
        <f t="shared" ref="D127" si="83">J127+M127+G127</f>
        <v>23328.9</v>
      </c>
      <c r="E127" s="24">
        <f t="shared" ref="E127:E128" si="84">D127/C127*100</f>
        <v>75.289732294137593</v>
      </c>
      <c r="F127" s="11"/>
      <c r="G127" s="11"/>
      <c r="H127" s="11"/>
      <c r="I127" s="11"/>
      <c r="J127" s="11"/>
      <c r="K127" s="11"/>
      <c r="L127" s="11">
        <v>30985.5</v>
      </c>
      <c r="M127" s="11">
        <v>23328.9</v>
      </c>
      <c r="N127" s="24">
        <f t="shared" si="23"/>
        <v>75.289732294137593</v>
      </c>
    </row>
    <row r="128" spans="1:14" x14ac:dyDescent="0.25">
      <c r="A128" s="86" t="s">
        <v>51</v>
      </c>
      <c r="B128" s="93"/>
      <c r="C128" s="25">
        <f>C127</f>
        <v>30985.5</v>
      </c>
      <c r="D128" s="25">
        <f>D127</f>
        <v>23328.9</v>
      </c>
      <c r="E128" s="25">
        <f t="shared" si="84"/>
        <v>75.289732294137593</v>
      </c>
      <c r="F128" s="25">
        <f>F127</f>
        <v>0</v>
      </c>
      <c r="G128" s="25">
        <f>G127</f>
        <v>0</v>
      </c>
      <c r="H128" s="24"/>
      <c r="I128" s="25">
        <f>I127</f>
        <v>0</v>
      </c>
      <c r="J128" s="25">
        <f>J127</f>
        <v>0</v>
      </c>
      <c r="K128" s="24"/>
      <c r="L128" s="25">
        <f>L127</f>
        <v>30985.5</v>
      </c>
      <c r="M128" s="25">
        <f>M127</f>
        <v>23328.9</v>
      </c>
      <c r="N128" s="25">
        <f t="shared" si="23"/>
        <v>75.289732294137593</v>
      </c>
    </row>
    <row r="129" spans="1:17" ht="25.5" customHeight="1" x14ac:dyDescent="0.25">
      <c r="A129" s="74" t="s">
        <v>74</v>
      </c>
      <c r="B129" s="7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75"/>
      <c r="N129" s="76"/>
    </row>
    <row r="130" spans="1:17" x14ac:dyDescent="0.25">
      <c r="A130" s="84" t="s">
        <v>27</v>
      </c>
      <c r="B130" s="68"/>
      <c r="C130" s="24">
        <f t="shared" ref="C130" si="85">I130+L130+F130</f>
        <v>16577.599999999999</v>
      </c>
      <c r="D130" s="24">
        <f t="shared" ref="D130" si="86">J130+M130+G130</f>
        <v>13776.2</v>
      </c>
      <c r="E130" s="24">
        <f t="shared" ref="E130:E131" si="87">D130/C130*100</f>
        <v>83.101293311456431</v>
      </c>
      <c r="F130" s="11"/>
      <c r="G130" s="11"/>
      <c r="H130" s="11"/>
      <c r="I130" s="11"/>
      <c r="J130" s="11"/>
      <c r="K130" s="11"/>
      <c r="L130" s="11">
        <v>16577.599999999999</v>
      </c>
      <c r="M130" s="11">
        <v>13776.2</v>
      </c>
      <c r="N130" s="24">
        <f t="shared" ref="N130:N176" si="88">M130/L130*100</f>
        <v>83.101293311456431</v>
      </c>
    </row>
    <row r="131" spans="1:17" x14ac:dyDescent="0.25">
      <c r="A131" s="69" t="s">
        <v>51</v>
      </c>
      <c r="B131" s="70"/>
      <c r="C131" s="25">
        <f>C130</f>
        <v>16577.599999999999</v>
      </c>
      <c r="D131" s="25">
        <f>D130</f>
        <v>13776.2</v>
      </c>
      <c r="E131" s="25">
        <f t="shared" si="87"/>
        <v>83.101293311456431</v>
      </c>
      <c r="F131" s="25">
        <f>F130</f>
        <v>0</v>
      </c>
      <c r="G131" s="25">
        <f>G130</f>
        <v>0</v>
      </c>
      <c r="H131" s="24"/>
      <c r="I131" s="25">
        <f>I130</f>
        <v>0</v>
      </c>
      <c r="J131" s="25">
        <f>J130</f>
        <v>0</v>
      </c>
      <c r="K131" s="24"/>
      <c r="L131" s="25">
        <f>L130</f>
        <v>16577.599999999999</v>
      </c>
      <c r="M131" s="25">
        <f>M130</f>
        <v>13776.2</v>
      </c>
      <c r="N131" s="25">
        <f t="shared" si="88"/>
        <v>83.101293311456431</v>
      </c>
    </row>
    <row r="132" spans="1:17" ht="34.5" customHeight="1" x14ac:dyDescent="0.25">
      <c r="A132" s="74" t="s">
        <v>75</v>
      </c>
      <c r="B132" s="7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75"/>
      <c r="N132" s="76"/>
      <c r="Q132" s="1" t="s">
        <v>41</v>
      </c>
    </row>
    <row r="133" spans="1:17" ht="18.75" customHeight="1" x14ac:dyDescent="0.25">
      <c r="A133" s="84" t="s">
        <v>27</v>
      </c>
      <c r="B133" s="68"/>
      <c r="C133" s="24">
        <f t="shared" ref="C133" si="89">I133+L133+F133</f>
        <v>8217.4</v>
      </c>
      <c r="D133" s="24">
        <f t="shared" ref="D133" si="90">J133+M133+G133</f>
        <v>3220</v>
      </c>
      <c r="E133" s="24">
        <f t="shared" ref="E133:E135" si="91">D133/C133*100</f>
        <v>39.185143719424637</v>
      </c>
      <c r="F133" s="11"/>
      <c r="G133" s="11"/>
      <c r="H133" s="11"/>
      <c r="I133" s="11"/>
      <c r="J133" s="11"/>
      <c r="K133" s="11"/>
      <c r="L133" s="11">
        <v>8217.4</v>
      </c>
      <c r="M133" s="11">
        <v>3220</v>
      </c>
      <c r="N133" s="24">
        <f t="shared" si="88"/>
        <v>39.185143719424637</v>
      </c>
    </row>
    <row r="134" spans="1:17" x14ac:dyDescent="0.25">
      <c r="A134" s="69" t="s">
        <v>51</v>
      </c>
      <c r="B134" s="70"/>
      <c r="C134" s="27">
        <f t="shared" ref="C134" si="92">I134+L134+F134</f>
        <v>8217.4</v>
      </c>
      <c r="D134" s="27">
        <f t="shared" ref="D134" si="93">J134+M134+G134</f>
        <v>3220</v>
      </c>
      <c r="E134" s="24">
        <f t="shared" si="91"/>
        <v>39.185143719424637</v>
      </c>
      <c r="F134" s="12"/>
      <c r="G134" s="12"/>
      <c r="H134" s="11"/>
      <c r="I134" s="12"/>
      <c r="J134" s="12"/>
      <c r="K134" s="11"/>
      <c r="L134" s="25">
        <f>SUM(L133:L133)</f>
        <v>8217.4</v>
      </c>
      <c r="M134" s="25">
        <f>SUM(M133:M133)</f>
        <v>3220</v>
      </c>
      <c r="N134" s="25">
        <f t="shared" si="88"/>
        <v>39.185143719424637</v>
      </c>
    </row>
    <row r="135" spans="1:17" x14ac:dyDescent="0.25">
      <c r="A135" s="77" t="s">
        <v>31</v>
      </c>
      <c r="B135" s="93"/>
      <c r="C135" s="27">
        <f>C128+C131+C134</f>
        <v>55780.5</v>
      </c>
      <c r="D135" s="27">
        <f>D128+D131+D134</f>
        <v>40325.100000000006</v>
      </c>
      <c r="E135" s="27">
        <f t="shared" si="91"/>
        <v>72.292467797886374</v>
      </c>
      <c r="F135" s="27">
        <f>F128+F131+F134</f>
        <v>0</v>
      </c>
      <c r="G135" s="27">
        <f>G128+G131+G134</f>
        <v>0</v>
      </c>
      <c r="H135" s="24"/>
      <c r="I135" s="27">
        <f>I128+I131+I134</f>
        <v>0</v>
      </c>
      <c r="J135" s="27">
        <f>J128+J131+J134</f>
        <v>0</v>
      </c>
      <c r="K135" s="27"/>
      <c r="L135" s="27">
        <f>L128+L131+L134</f>
        <v>55780.5</v>
      </c>
      <c r="M135" s="27">
        <f>M128+M131+M134</f>
        <v>40325.100000000006</v>
      </c>
      <c r="N135" s="27">
        <f t="shared" si="88"/>
        <v>72.292467797886374</v>
      </c>
    </row>
    <row r="136" spans="1:17" ht="21" customHeight="1" x14ac:dyDescent="0.35">
      <c r="A136" s="50" t="s">
        <v>19</v>
      </c>
      <c r="B136" s="104" t="s">
        <v>6</v>
      </c>
      <c r="C136" s="105"/>
      <c r="D136" s="105"/>
      <c r="E136" s="105"/>
      <c r="F136" s="105"/>
      <c r="G136" s="105"/>
      <c r="H136" s="105"/>
      <c r="I136" s="105"/>
      <c r="J136" s="105"/>
      <c r="K136" s="105"/>
      <c r="L136" s="105"/>
      <c r="M136" s="105"/>
      <c r="N136" s="106"/>
    </row>
    <row r="137" spans="1:17" ht="21" customHeight="1" x14ac:dyDescent="0.25">
      <c r="A137" s="81" t="s">
        <v>54</v>
      </c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3"/>
    </row>
    <row r="138" spans="1:17" ht="33.75" customHeight="1" x14ac:dyDescent="0.25">
      <c r="A138" s="74" t="s">
        <v>76</v>
      </c>
      <c r="B138" s="7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75"/>
      <c r="N138" s="76"/>
    </row>
    <row r="139" spans="1:17" x14ac:dyDescent="0.25">
      <c r="A139" s="67" t="s">
        <v>27</v>
      </c>
      <c r="B139" s="68"/>
      <c r="C139" s="32">
        <f t="shared" ref="C139" si="94">I139+L139+F139</f>
        <v>1992</v>
      </c>
      <c r="D139" s="32">
        <f t="shared" ref="D139" si="95">J139+M139+G139</f>
        <v>1054.5999999999999</v>
      </c>
      <c r="E139" s="32">
        <f t="shared" ref="E139" si="96">D139/C139*100</f>
        <v>52.94176706827308</v>
      </c>
      <c r="F139" s="17"/>
      <c r="G139" s="17"/>
      <c r="H139" s="11"/>
      <c r="I139" s="17"/>
      <c r="J139" s="17"/>
      <c r="K139" s="11"/>
      <c r="L139" s="17">
        <v>1992</v>
      </c>
      <c r="M139" s="17">
        <v>1054.5999999999999</v>
      </c>
      <c r="N139" s="32">
        <f t="shared" ref="N139" si="97">M139/L139*100</f>
        <v>52.94176706827308</v>
      </c>
    </row>
    <row r="140" spans="1:17" ht="28.5" customHeight="1" x14ac:dyDescent="0.25">
      <c r="A140" s="84" t="s">
        <v>28</v>
      </c>
      <c r="B140" s="68"/>
      <c r="C140" s="32">
        <f t="shared" ref="C140" si="98">I140+L140+F140</f>
        <v>87270.2</v>
      </c>
      <c r="D140" s="32">
        <f t="shared" ref="D140" si="99">J140+M140+G140</f>
        <v>68095</v>
      </c>
      <c r="E140" s="32">
        <f t="shared" ref="E140:E144" si="100">D140/C140*100</f>
        <v>78.02778038780707</v>
      </c>
      <c r="F140" s="17"/>
      <c r="G140" s="17"/>
      <c r="H140" s="11"/>
      <c r="I140" s="17"/>
      <c r="J140" s="17"/>
      <c r="K140" s="11"/>
      <c r="L140" s="17">
        <v>87270.2</v>
      </c>
      <c r="M140" s="17">
        <v>68095</v>
      </c>
      <c r="N140" s="32">
        <f t="shared" si="88"/>
        <v>78.02778038780707</v>
      </c>
    </row>
    <row r="141" spans="1:17" x14ac:dyDescent="0.25">
      <c r="A141" s="67" t="s">
        <v>29</v>
      </c>
      <c r="B141" s="68"/>
      <c r="C141" s="32">
        <f t="shared" ref="C141:C143" si="101">I141+L141+F141</f>
        <v>3276.8</v>
      </c>
      <c r="D141" s="32">
        <f t="shared" ref="D141:D143" si="102">J141+M141+G141</f>
        <v>2321.1</v>
      </c>
      <c r="E141" s="32">
        <f t="shared" si="100"/>
        <v>70.834350585937486</v>
      </c>
      <c r="F141" s="17"/>
      <c r="G141" s="17"/>
      <c r="H141" s="11"/>
      <c r="I141" s="17"/>
      <c r="J141" s="17"/>
      <c r="K141" s="11"/>
      <c r="L141" s="17">
        <v>3276.8</v>
      </c>
      <c r="M141" s="17">
        <v>2321.1</v>
      </c>
      <c r="N141" s="32">
        <f t="shared" si="88"/>
        <v>70.834350585937486</v>
      </c>
    </row>
    <row r="142" spans="1:17" ht="30.75" customHeight="1" x14ac:dyDescent="0.25">
      <c r="A142" s="67" t="s">
        <v>30</v>
      </c>
      <c r="B142" s="68"/>
      <c r="C142" s="32">
        <f t="shared" si="101"/>
        <v>3898.3</v>
      </c>
      <c r="D142" s="32">
        <f t="shared" si="102"/>
        <v>3310.5</v>
      </c>
      <c r="E142" s="32">
        <f t="shared" si="100"/>
        <v>84.921632506477181</v>
      </c>
      <c r="F142" s="17"/>
      <c r="G142" s="17"/>
      <c r="H142" s="11"/>
      <c r="I142" s="17"/>
      <c r="J142" s="17"/>
      <c r="K142" s="11"/>
      <c r="L142" s="17">
        <v>3898.3</v>
      </c>
      <c r="M142" s="17">
        <v>3310.5</v>
      </c>
      <c r="N142" s="32">
        <f t="shared" si="88"/>
        <v>84.921632506477181</v>
      </c>
    </row>
    <row r="143" spans="1:17" ht="33.75" customHeight="1" x14ac:dyDescent="0.25">
      <c r="A143" s="67" t="s">
        <v>32</v>
      </c>
      <c r="B143" s="68"/>
      <c r="C143" s="32">
        <f t="shared" si="101"/>
        <v>50</v>
      </c>
      <c r="D143" s="32">
        <f t="shared" si="102"/>
        <v>25.1</v>
      </c>
      <c r="E143" s="24">
        <f>D143/C143*100</f>
        <v>50.2</v>
      </c>
      <c r="F143" s="17"/>
      <c r="G143" s="17"/>
      <c r="H143" s="11"/>
      <c r="I143" s="17"/>
      <c r="J143" s="17"/>
      <c r="K143" s="11"/>
      <c r="L143" s="17">
        <v>50</v>
      </c>
      <c r="M143" s="17">
        <v>25.1</v>
      </c>
      <c r="N143" s="24">
        <f>M143/L143*100</f>
        <v>50.2</v>
      </c>
    </row>
    <row r="144" spans="1:17" x14ac:dyDescent="0.25">
      <c r="A144" s="69" t="s">
        <v>51</v>
      </c>
      <c r="B144" s="70"/>
      <c r="C144" s="33">
        <f>SUM(C139:C143)</f>
        <v>96487.3</v>
      </c>
      <c r="D144" s="33">
        <f>SUM(D139:D143)</f>
        <v>74806.300000000017</v>
      </c>
      <c r="E144" s="33">
        <f t="shared" si="100"/>
        <v>77.529685253914266</v>
      </c>
      <c r="F144" s="33">
        <f>SUM(F139:F143)</f>
        <v>0</v>
      </c>
      <c r="G144" s="33">
        <f>SUM(G139:G143)</f>
        <v>0</v>
      </c>
      <c r="H144" s="24"/>
      <c r="I144" s="33">
        <f>SUM(I139:I143)</f>
        <v>0</v>
      </c>
      <c r="J144" s="33">
        <f>SUM(J139:J143)</f>
        <v>0</v>
      </c>
      <c r="K144" s="24"/>
      <c r="L144" s="33">
        <f>SUM(L139:L143)</f>
        <v>96487.3</v>
      </c>
      <c r="M144" s="33">
        <f>SUM(M139:M143)</f>
        <v>74806.300000000017</v>
      </c>
      <c r="N144" s="33">
        <f t="shared" si="88"/>
        <v>77.529685253914266</v>
      </c>
    </row>
    <row r="145" spans="1:14" ht="15.75" customHeight="1" x14ac:dyDescent="0.25">
      <c r="A145" s="74" t="s">
        <v>77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6"/>
    </row>
    <row r="146" spans="1:14" x14ac:dyDescent="0.25">
      <c r="A146" s="84" t="s">
        <v>27</v>
      </c>
      <c r="B146" s="68"/>
      <c r="C146" s="24">
        <f t="shared" ref="C146" si="103">I146+L146+F146</f>
        <v>600</v>
      </c>
      <c r="D146" s="24">
        <f t="shared" ref="D146" si="104">J146+M146+G146</f>
        <v>600</v>
      </c>
      <c r="E146" s="24">
        <f t="shared" ref="E146:E147" si="105">D146/C146*100</f>
        <v>100</v>
      </c>
      <c r="F146" s="11"/>
      <c r="G146" s="11"/>
      <c r="H146" s="11"/>
      <c r="I146" s="11"/>
      <c r="J146" s="11"/>
      <c r="K146" s="11"/>
      <c r="L146" s="11">
        <v>600</v>
      </c>
      <c r="M146" s="11">
        <v>600</v>
      </c>
      <c r="N146" s="24">
        <f t="shared" si="88"/>
        <v>100</v>
      </c>
    </row>
    <row r="147" spans="1:14" x14ac:dyDescent="0.25">
      <c r="A147" s="69" t="s">
        <v>51</v>
      </c>
      <c r="B147" s="70"/>
      <c r="C147" s="25">
        <f>C146</f>
        <v>600</v>
      </c>
      <c r="D147" s="25">
        <f>D146</f>
        <v>600</v>
      </c>
      <c r="E147" s="25">
        <f t="shared" si="105"/>
        <v>100</v>
      </c>
      <c r="F147" s="25">
        <f>F146</f>
        <v>0</v>
      </c>
      <c r="G147" s="25">
        <f>G146</f>
        <v>0</v>
      </c>
      <c r="H147" s="24"/>
      <c r="I147" s="25">
        <f>I146</f>
        <v>0</v>
      </c>
      <c r="J147" s="25">
        <f>J146</f>
        <v>0</v>
      </c>
      <c r="K147" s="24"/>
      <c r="L147" s="25">
        <f>L146</f>
        <v>600</v>
      </c>
      <c r="M147" s="25">
        <f>M146</f>
        <v>600</v>
      </c>
      <c r="N147" s="25">
        <f t="shared" si="88"/>
        <v>100</v>
      </c>
    </row>
    <row r="148" spans="1:14" ht="15.75" customHeight="1" x14ac:dyDescent="0.25">
      <c r="A148" s="71" t="s">
        <v>78</v>
      </c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3"/>
    </row>
    <row r="149" spans="1:14" ht="19.5" customHeight="1" x14ac:dyDescent="0.25">
      <c r="A149" s="84" t="s">
        <v>27</v>
      </c>
      <c r="B149" s="68"/>
      <c r="C149" s="24">
        <f t="shared" ref="C149:C152" si="106">I149+L149+F149</f>
        <v>100</v>
      </c>
      <c r="D149" s="24">
        <f t="shared" ref="D149:D152" si="107">J149+M149+G149</f>
        <v>51.8</v>
      </c>
      <c r="E149" s="24">
        <f t="shared" ref="E149:E153" si="108">D149/C149*100</f>
        <v>51.800000000000004</v>
      </c>
      <c r="F149" s="11"/>
      <c r="G149" s="11"/>
      <c r="H149" s="11"/>
      <c r="I149" s="11"/>
      <c r="J149" s="11"/>
      <c r="K149" s="11"/>
      <c r="L149" s="11">
        <v>100</v>
      </c>
      <c r="M149" s="11">
        <v>51.8</v>
      </c>
      <c r="N149" s="24">
        <f t="shared" si="88"/>
        <v>51.800000000000004</v>
      </c>
    </row>
    <row r="150" spans="1:14" ht="31.5" customHeight="1" x14ac:dyDescent="0.25">
      <c r="A150" s="84" t="s">
        <v>28</v>
      </c>
      <c r="B150" s="68"/>
      <c r="C150" s="24">
        <f t="shared" si="106"/>
        <v>13552.4</v>
      </c>
      <c r="D150" s="24">
        <f t="shared" si="107"/>
        <v>11581.2</v>
      </c>
      <c r="E150" s="24">
        <f t="shared" si="108"/>
        <v>85.454974764617347</v>
      </c>
      <c r="F150" s="11"/>
      <c r="G150" s="11"/>
      <c r="H150" s="11"/>
      <c r="I150" s="11"/>
      <c r="J150" s="11"/>
      <c r="K150" s="11"/>
      <c r="L150" s="11">
        <v>13552.4</v>
      </c>
      <c r="M150" s="11">
        <v>11581.2</v>
      </c>
      <c r="N150" s="24">
        <f t="shared" si="88"/>
        <v>85.454974764617347</v>
      </c>
    </row>
    <row r="151" spans="1:14" x14ac:dyDescent="0.25">
      <c r="A151" s="67" t="s">
        <v>29</v>
      </c>
      <c r="B151" s="68"/>
      <c r="C151" s="24">
        <f t="shared" si="106"/>
        <v>545.79999999999995</v>
      </c>
      <c r="D151" s="24">
        <f t="shared" si="107"/>
        <v>312.60000000000002</v>
      </c>
      <c r="E151" s="24">
        <f t="shared" si="108"/>
        <v>57.273726639794809</v>
      </c>
      <c r="F151" s="11"/>
      <c r="G151" s="11"/>
      <c r="H151" s="11"/>
      <c r="I151" s="11"/>
      <c r="J151" s="11"/>
      <c r="K151" s="11"/>
      <c r="L151" s="11">
        <v>545.79999999999995</v>
      </c>
      <c r="M151" s="11">
        <v>312.60000000000002</v>
      </c>
      <c r="N151" s="24">
        <f t="shared" si="88"/>
        <v>57.273726639794809</v>
      </c>
    </row>
    <row r="152" spans="1:14" ht="33.75" customHeight="1" x14ac:dyDescent="0.25">
      <c r="A152" s="67" t="s">
        <v>30</v>
      </c>
      <c r="B152" s="68"/>
      <c r="C152" s="24">
        <f t="shared" si="106"/>
        <v>998.2</v>
      </c>
      <c r="D152" s="24">
        <f t="shared" si="107"/>
        <v>728.5</v>
      </c>
      <c r="E152" s="24">
        <f t="shared" si="108"/>
        <v>72.981366459627324</v>
      </c>
      <c r="F152" s="11"/>
      <c r="G152" s="11"/>
      <c r="H152" s="11"/>
      <c r="I152" s="11"/>
      <c r="J152" s="11"/>
      <c r="K152" s="11"/>
      <c r="L152" s="11">
        <v>998.2</v>
      </c>
      <c r="M152" s="11">
        <v>728.5</v>
      </c>
      <c r="N152" s="24">
        <f t="shared" si="88"/>
        <v>72.981366459627324</v>
      </c>
    </row>
    <row r="153" spans="1:14" x14ac:dyDescent="0.25">
      <c r="A153" s="69" t="s">
        <v>51</v>
      </c>
      <c r="B153" s="70"/>
      <c r="C153" s="25">
        <f>C149+C150+C151+C152</f>
        <v>15196.4</v>
      </c>
      <c r="D153" s="25">
        <f>D149+D150+D151+D152</f>
        <v>12674.1</v>
      </c>
      <c r="E153" s="25">
        <f t="shared" si="108"/>
        <v>83.40198994498698</v>
      </c>
      <c r="F153" s="25">
        <f>F149+F150+F151+F152</f>
        <v>0</v>
      </c>
      <c r="G153" s="25">
        <f>G149+G150+G151+G152</f>
        <v>0</v>
      </c>
      <c r="H153" s="24"/>
      <c r="I153" s="25">
        <f>I149+I150+I151+I152</f>
        <v>0</v>
      </c>
      <c r="J153" s="25">
        <f>J149+J150+J151+J152</f>
        <v>0</v>
      </c>
      <c r="K153" s="24"/>
      <c r="L153" s="25">
        <f>SUM(L149:L152)</f>
        <v>15196.4</v>
      </c>
      <c r="M153" s="25">
        <f>SUM(M149:M152)</f>
        <v>12674.1</v>
      </c>
      <c r="N153" s="25">
        <f t="shared" si="88"/>
        <v>83.40198994498698</v>
      </c>
    </row>
    <row r="154" spans="1:14" x14ac:dyDescent="0.25">
      <c r="A154" s="79" t="s">
        <v>31</v>
      </c>
      <c r="B154" s="70"/>
      <c r="C154" s="37">
        <f>C144+C147+C153</f>
        <v>112283.7</v>
      </c>
      <c r="D154" s="37">
        <f>D144+D147+D153</f>
        <v>88080.400000000023</v>
      </c>
      <c r="E154" s="37">
        <f t="shared" ref="E154" si="109">D154/C154*100</f>
        <v>78.444511536402899</v>
      </c>
      <c r="F154" s="37">
        <f>F144+F147+F153</f>
        <v>0</v>
      </c>
      <c r="G154" s="37">
        <f>G144+G147+G153</f>
        <v>0</v>
      </c>
      <c r="H154" s="24"/>
      <c r="I154" s="37">
        <f>I144+I147+I153</f>
        <v>0</v>
      </c>
      <c r="J154" s="37">
        <f>J144+J147+J153</f>
        <v>0</v>
      </c>
      <c r="K154" s="24"/>
      <c r="L154" s="37">
        <f>L144+L147+L153</f>
        <v>112283.7</v>
      </c>
      <c r="M154" s="37">
        <f>M144+M147+M153</f>
        <v>88080.400000000023</v>
      </c>
      <c r="N154" s="36">
        <f t="shared" si="88"/>
        <v>78.444511536402899</v>
      </c>
    </row>
    <row r="155" spans="1:14" ht="20.25" customHeight="1" x14ac:dyDescent="0.35">
      <c r="A155" s="50" t="s">
        <v>20</v>
      </c>
      <c r="B155" s="104" t="s">
        <v>7</v>
      </c>
      <c r="C155" s="105"/>
      <c r="D155" s="105"/>
      <c r="E155" s="105"/>
      <c r="F155" s="105"/>
      <c r="G155" s="105"/>
      <c r="H155" s="105"/>
      <c r="I155" s="105"/>
      <c r="J155" s="105"/>
      <c r="K155" s="105"/>
      <c r="L155" s="105"/>
      <c r="M155" s="105"/>
      <c r="N155" s="106"/>
    </row>
    <row r="156" spans="1:14" x14ac:dyDescent="0.25">
      <c r="A156" s="81" t="s">
        <v>53</v>
      </c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3"/>
    </row>
    <row r="157" spans="1:14" ht="20.25" customHeight="1" x14ac:dyDescent="0.25">
      <c r="A157" s="71" t="s">
        <v>79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3"/>
    </row>
    <row r="158" spans="1:14" ht="32.25" hidden="1" customHeight="1" x14ac:dyDescent="0.25">
      <c r="A158" s="67" t="s">
        <v>125</v>
      </c>
      <c r="B158" s="68"/>
      <c r="C158" s="32">
        <f>F158+I158+L158</f>
        <v>0</v>
      </c>
      <c r="D158" s="32">
        <f>G158+J158+M158</f>
        <v>0</v>
      </c>
      <c r="E158" s="32" t="e">
        <f t="shared" ref="E158:E160" si="110">D158/C158*100</f>
        <v>#DIV/0!</v>
      </c>
      <c r="F158" s="51"/>
      <c r="G158" s="51"/>
      <c r="H158" s="51"/>
      <c r="I158" s="51"/>
      <c r="J158" s="51"/>
      <c r="K158" s="51"/>
      <c r="L158" s="11">
        <v>0</v>
      </c>
      <c r="M158" s="11">
        <v>0</v>
      </c>
      <c r="N158" s="32" t="e">
        <f t="shared" ref="N158:N159" si="111">M158/L158*100</f>
        <v>#DIV/0!</v>
      </c>
    </row>
    <row r="159" spans="1:14" ht="32.25" customHeight="1" x14ac:dyDescent="0.25">
      <c r="A159" s="67" t="s">
        <v>126</v>
      </c>
      <c r="B159" s="68"/>
      <c r="C159" s="32">
        <f>F159+I159+L159</f>
        <v>29609.9</v>
      </c>
      <c r="D159" s="32">
        <f>G159+J159+M159</f>
        <v>29436.6</v>
      </c>
      <c r="E159" s="32">
        <f t="shared" si="110"/>
        <v>99.414722778530134</v>
      </c>
      <c r="F159" s="51"/>
      <c r="G159" s="51"/>
      <c r="H159" s="51"/>
      <c r="I159" s="51"/>
      <c r="J159" s="51"/>
      <c r="K159" s="51"/>
      <c r="L159" s="11">
        <v>29609.9</v>
      </c>
      <c r="M159" s="11">
        <v>29436.6</v>
      </c>
      <c r="N159" s="32">
        <f t="shared" si="111"/>
        <v>99.414722778530134</v>
      </c>
    </row>
    <row r="160" spans="1:14" ht="20.25" customHeight="1" x14ac:dyDescent="0.35">
      <c r="A160" s="85" t="s">
        <v>56</v>
      </c>
      <c r="B160" s="85"/>
      <c r="C160" s="33">
        <f>C158+C159</f>
        <v>29609.9</v>
      </c>
      <c r="D160" s="33">
        <f>D158+D159</f>
        <v>29436.6</v>
      </c>
      <c r="E160" s="34">
        <f t="shared" si="110"/>
        <v>99.414722778530134</v>
      </c>
      <c r="F160" s="33">
        <f>F158+F159</f>
        <v>0</v>
      </c>
      <c r="G160" s="33">
        <f>G158+G159</f>
        <v>0</v>
      </c>
      <c r="H160" s="54"/>
      <c r="I160" s="33">
        <f>I158+I159</f>
        <v>0</v>
      </c>
      <c r="J160" s="33">
        <f>J158+J159</f>
        <v>0</v>
      </c>
      <c r="K160" s="54"/>
      <c r="L160" s="33">
        <f>L158+L159</f>
        <v>29609.9</v>
      </c>
      <c r="M160" s="33">
        <f>M158+M159</f>
        <v>29436.6</v>
      </c>
      <c r="N160" s="34">
        <f t="shared" ref="N160" si="112">M160/L160*100</f>
        <v>99.414722778530134</v>
      </c>
    </row>
    <row r="161" spans="1:14" x14ac:dyDescent="0.25">
      <c r="A161" s="81" t="s">
        <v>54</v>
      </c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3"/>
    </row>
    <row r="162" spans="1:14" ht="15.75" customHeight="1" x14ac:dyDescent="0.25">
      <c r="A162" s="71" t="s">
        <v>80</v>
      </c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3"/>
    </row>
    <row r="163" spans="1:14" x14ac:dyDescent="0.25">
      <c r="A163" s="67" t="s">
        <v>29</v>
      </c>
      <c r="B163" s="68"/>
      <c r="C163" s="32">
        <f>F163+I163+L163</f>
        <v>4657.2</v>
      </c>
      <c r="D163" s="32">
        <f>G163+J163+M163</f>
        <v>3541.8</v>
      </c>
      <c r="E163" s="32">
        <f t="shared" ref="E163:E164" si="113">D163/C163*100</f>
        <v>76.049987116722505</v>
      </c>
      <c r="F163" s="17"/>
      <c r="G163" s="17"/>
      <c r="H163" s="11"/>
      <c r="I163" s="17"/>
      <c r="J163" s="17"/>
      <c r="K163" s="11"/>
      <c r="L163" s="17">
        <v>4657.2</v>
      </c>
      <c r="M163" s="17">
        <v>3541.8</v>
      </c>
      <c r="N163" s="32">
        <f t="shared" si="88"/>
        <v>76.049987116722505</v>
      </c>
    </row>
    <row r="164" spans="1:14" x14ac:dyDescent="0.25">
      <c r="A164" s="79" t="s">
        <v>51</v>
      </c>
      <c r="B164" s="80"/>
      <c r="C164" s="33">
        <f>C163</f>
        <v>4657.2</v>
      </c>
      <c r="D164" s="33">
        <f>D163</f>
        <v>3541.8</v>
      </c>
      <c r="E164" s="33">
        <f t="shared" si="113"/>
        <v>76.049987116722505</v>
      </c>
      <c r="F164" s="33">
        <f t="shared" ref="F164:G164" si="114">F163</f>
        <v>0</v>
      </c>
      <c r="G164" s="33">
        <f t="shared" si="114"/>
        <v>0</v>
      </c>
      <c r="H164" s="24"/>
      <c r="I164" s="33">
        <f t="shared" ref="I164:J164" si="115">I163</f>
        <v>0</v>
      </c>
      <c r="J164" s="33">
        <f t="shared" si="115"/>
        <v>0</v>
      </c>
      <c r="K164" s="24"/>
      <c r="L164" s="33">
        <f>SUM(L163)</f>
        <v>4657.2</v>
      </c>
      <c r="M164" s="33">
        <f>SUM(M163)</f>
        <v>3541.8</v>
      </c>
      <c r="N164" s="33">
        <f t="shared" si="88"/>
        <v>76.049987116722505</v>
      </c>
    </row>
    <row r="165" spans="1:14" ht="15.75" customHeight="1" x14ac:dyDescent="0.25">
      <c r="A165" s="71" t="s">
        <v>81</v>
      </c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3"/>
    </row>
    <row r="166" spans="1:14" x14ac:dyDescent="0.25">
      <c r="A166" s="67" t="s">
        <v>29</v>
      </c>
      <c r="B166" s="68"/>
      <c r="C166" s="32">
        <f>F166+I166+L166</f>
        <v>145738.69999999998</v>
      </c>
      <c r="D166" s="32">
        <f>G166+J166+M166</f>
        <v>127236.40000000001</v>
      </c>
      <c r="E166" s="32">
        <f t="shared" ref="E166:E167" si="116">D166/C166*100</f>
        <v>87.304470260816132</v>
      </c>
      <c r="F166" s="17"/>
      <c r="G166" s="17"/>
      <c r="H166" s="17"/>
      <c r="I166" s="17">
        <v>186.3</v>
      </c>
      <c r="J166" s="17">
        <v>150.6</v>
      </c>
      <c r="K166" s="38">
        <f t="shared" ref="K166:K167" si="117">J166/I166*100</f>
        <v>80.83735909822866</v>
      </c>
      <c r="L166" s="17">
        <v>145552.4</v>
      </c>
      <c r="M166" s="17">
        <v>127085.8</v>
      </c>
      <c r="N166" s="38">
        <f t="shared" si="88"/>
        <v>87.312747848884669</v>
      </c>
    </row>
    <row r="167" spans="1:14" x14ac:dyDescent="0.25">
      <c r="A167" s="77" t="s">
        <v>51</v>
      </c>
      <c r="B167" s="78"/>
      <c r="C167" s="33">
        <f>C166</f>
        <v>145738.69999999998</v>
      </c>
      <c r="D167" s="33">
        <f>D166</f>
        <v>127236.40000000001</v>
      </c>
      <c r="E167" s="33">
        <f t="shared" si="116"/>
        <v>87.304470260816132</v>
      </c>
      <c r="F167" s="33">
        <f t="shared" ref="F167:G167" si="118">F166</f>
        <v>0</v>
      </c>
      <c r="G167" s="33">
        <f t="shared" si="118"/>
        <v>0</v>
      </c>
      <c r="H167" s="32"/>
      <c r="I167" s="33">
        <f t="shared" ref="I167:J167" si="119">I166</f>
        <v>186.3</v>
      </c>
      <c r="J167" s="33">
        <f t="shared" si="119"/>
        <v>150.6</v>
      </c>
      <c r="K167" s="33">
        <f t="shared" si="117"/>
        <v>80.83735909822866</v>
      </c>
      <c r="L167" s="33">
        <f>SUM(L166)</f>
        <v>145552.4</v>
      </c>
      <c r="M167" s="33">
        <f>SUM(M166)</f>
        <v>127085.8</v>
      </c>
      <c r="N167" s="33">
        <f t="shared" ref="N167" si="120">M167/L167*100</f>
        <v>87.312747848884669</v>
      </c>
    </row>
    <row r="168" spans="1:14" ht="15.75" customHeight="1" x14ac:dyDescent="0.25">
      <c r="A168" s="71" t="s">
        <v>82</v>
      </c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3"/>
    </row>
    <row r="169" spans="1:14" x14ac:dyDescent="0.25">
      <c r="A169" s="67" t="s">
        <v>29</v>
      </c>
      <c r="B169" s="68"/>
      <c r="C169" s="35">
        <f>F169+I169+L169</f>
        <v>9730.6999999999989</v>
      </c>
      <c r="D169" s="35">
        <f>G169+J169+M169</f>
        <v>6974.7999999999993</v>
      </c>
      <c r="E169" s="35">
        <f t="shared" ref="E169:E170" si="121">D169/C169*100</f>
        <v>71.678296525429829</v>
      </c>
      <c r="F169" s="19">
        <v>369.3</v>
      </c>
      <c r="G169" s="19">
        <v>369.3</v>
      </c>
      <c r="H169" s="35">
        <f t="shared" ref="H169:H170" si="122">G169/F169*100</f>
        <v>100</v>
      </c>
      <c r="I169" s="19">
        <v>104.1</v>
      </c>
      <c r="J169" s="19">
        <v>104.1</v>
      </c>
      <c r="K169" s="35">
        <f t="shared" ref="K169:K170" si="123">J169/I169*100</f>
        <v>100</v>
      </c>
      <c r="L169" s="19">
        <v>9257.2999999999993</v>
      </c>
      <c r="M169" s="19">
        <v>6501.4</v>
      </c>
      <c r="N169" s="35">
        <f t="shared" si="88"/>
        <v>70.229980663908492</v>
      </c>
    </row>
    <row r="170" spans="1:14" x14ac:dyDescent="0.25">
      <c r="A170" s="77" t="s">
        <v>51</v>
      </c>
      <c r="B170" s="78"/>
      <c r="C170" s="36">
        <f>C169</f>
        <v>9730.6999999999989</v>
      </c>
      <c r="D170" s="36">
        <f>D169</f>
        <v>6974.7999999999993</v>
      </c>
      <c r="E170" s="36">
        <f t="shared" si="121"/>
        <v>71.678296525429829</v>
      </c>
      <c r="F170" s="36">
        <f>F169</f>
        <v>369.3</v>
      </c>
      <c r="G170" s="36">
        <f t="shared" ref="G170" si="124">G169</f>
        <v>369.3</v>
      </c>
      <c r="H170" s="35">
        <f t="shared" si="122"/>
        <v>100</v>
      </c>
      <c r="I170" s="36">
        <f t="shared" ref="I170:J170" si="125">I169</f>
        <v>104.1</v>
      </c>
      <c r="J170" s="36">
        <f t="shared" si="125"/>
        <v>104.1</v>
      </c>
      <c r="K170" s="35">
        <f t="shared" si="123"/>
        <v>100</v>
      </c>
      <c r="L170" s="36">
        <f>SUM(L169)</f>
        <v>9257.2999999999993</v>
      </c>
      <c r="M170" s="36">
        <f>SUM(M169)</f>
        <v>6501.4</v>
      </c>
      <c r="N170" s="36">
        <f t="shared" si="88"/>
        <v>70.229980663908492</v>
      </c>
    </row>
    <row r="171" spans="1:14" ht="15.75" customHeight="1" x14ac:dyDescent="0.25">
      <c r="A171" s="74" t="s">
        <v>83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6"/>
    </row>
    <row r="172" spans="1:14" x14ac:dyDescent="0.25">
      <c r="A172" s="67" t="s">
        <v>29</v>
      </c>
      <c r="B172" s="68"/>
      <c r="C172" s="35">
        <f>F172+I172+L172</f>
        <v>11379.1</v>
      </c>
      <c r="D172" s="35">
        <f>G172+J172+M172</f>
        <v>7199.1</v>
      </c>
      <c r="E172" s="35">
        <f t="shared" ref="E172:E173" si="126">D172/C172*100</f>
        <v>63.265987644014032</v>
      </c>
      <c r="F172" s="19"/>
      <c r="G172" s="19"/>
      <c r="H172" s="11"/>
      <c r="I172" s="19"/>
      <c r="J172" s="19"/>
      <c r="K172" s="11"/>
      <c r="L172" s="19">
        <v>11379.1</v>
      </c>
      <c r="M172" s="19">
        <v>7199.1</v>
      </c>
      <c r="N172" s="35">
        <f t="shared" si="88"/>
        <v>63.265987644014032</v>
      </c>
    </row>
    <row r="173" spans="1:14" ht="15.75" customHeight="1" x14ac:dyDescent="0.25">
      <c r="A173" s="79" t="s">
        <v>51</v>
      </c>
      <c r="B173" s="80"/>
      <c r="C173" s="36">
        <f>C172</f>
        <v>11379.1</v>
      </c>
      <c r="D173" s="36">
        <f>D172</f>
        <v>7199.1</v>
      </c>
      <c r="E173" s="36">
        <f t="shared" si="126"/>
        <v>63.265987644014032</v>
      </c>
      <c r="F173" s="36">
        <f t="shared" ref="F173:G173" si="127">F172</f>
        <v>0</v>
      </c>
      <c r="G173" s="36">
        <f t="shared" si="127"/>
        <v>0</v>
      </c>
      <c r="H173" s="24"/>
      <c r="I173" s="36">
        <f t="shared" ref="I173:J173" si="128">I172</f>
        <v>0</v>
      </c>
      <c r="J173" s="36">
        <f t="shared" si="128"/>
        <v>0</v>
      </c>
      <c r="K173" s="24"/>
      <c r="L173" s="36">
        <f>SUM(L172)</f>
        <v>11379.1</v>
      </c>
      <c r="M173" s="36">
        <f>SUM(M172)</f>
        <v>7199.1</v>
      </c>
      <c r="N173" s="36">
        <f t="shared" si="88"/>
        <v>63.265987644014032</v>
      </c>
    </row>
    <row r="174" spans="1:14" ht="15.75" customHeight="1" x14ac:dyDescent="0.25">
      <c r="A174" s="71" t="s">
        <v>84</v>
      </c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3"/>
    </row>
    <row r="175" spans="1:14" x14ac:dyDescent="0.25">
      <c r="A175" s="67" t="s">
        <v>29</v>
      </c>
      <c r="B175" s="68"/>
      <c r="C175" s="32">
        <f>F175+I175+L175</f>
        <v>21247.599999999999</v>
      </c>
      <c r="D175" s="32">
        <f>G175+J175+M175</f>
        <v>15463.8</v>
      </c>
      <c r="E175" s="32">
        <f t="shared" ref="E175:E176" si="129">D175/C175*100</f>
        <v>72.779043280182236</v>
      </c>
      <c r="F175" s="17"/>
      <c r="G175" s="17"/>
      <c r="H175" s="11"/>
      <c r="I175" s="17"/>
      <c r="J175" s="17"/>
      <c r="K175" s="11"/>
      <c r="L175" s="17">
        <v>21247.599999999999</v>
      </c>
      <c r="M175" s="17">
        <v>15463.8</v>
      </c>
      <c r="N175" s="32">
        <f t="shared" si="88"/>
        <v>72.779043280182236</v>
      </c>
    </row>
    <row r="176" spans="1:14" x14ac:dyDescent="0.25">
      <c r="A176" s="77" t="s">
        <v>51</v>
      </c>
      <c r="B176" s="78"/>
      <c r="C176" s="33">
        <f>C175</f>
        <v>21247.599999999999</v>
      </c>
      <c r="D176" s="33">
        <f>D175</f>
        <v>15463.8</v>
      </c>
      <c r="E176" s="33">
        <f t="shared" si="129"/>
        <v>72.779043280182236</v>
      </c>
      <c r="F176" s="33">
        <f t="shared" ref="F176:G176" si="130">F175</f>
        <v>0</v>
      </c>
      <c r="G176" s="33">
        <f t="shared" si="130"/>
        <v>0</v>
      </c>
      <c r="H176" s="24"/>
      <c r="I176" s="33">
        <f t="shared" ref="I176:J176" si="131">I175</f>
        <v>0</v>
      </c>
      <c r="J176" s="33">
        <f t="shared" si="131"/>
        <v>0</v>
      </c>
      <c r="K176" s="24"/>
      <c r="L176" s="33">
        <f>SUM(L175)</f>
        <v>21247.599999999999</v>
      </c>
      <c r="M176" s="33">
        <f>SUM(M175)</f>
        <v>15463.8</v>
      </c>
      <c r="N176" s="33">
        <f t="shared" si="88"/>
        <v>72.779043280182236</v>
      </c>
    </row>
    <row r="177" spans="1:14" ht="15.75" customHeight="1" x14ac:dyDescent="0.25">
      <c r="A177" s="74" t="s">
        <v>85</v>
      </c>
      <c r="B177" s="7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75"/>
      <c r="N177" s="76"/>
    </row>
    <row r="178" spans="1:14" x14ac:dyDescent="0.25">
      <c r="A178" s="67" t="s">
        <v>29</v>
      </c>
      <c r="B178" s="68"/>
      <c r="C178" s="32">
        <f>F178+I178+L178</f>
        <v>2249.6</v>
      </c>
      <c r="D178" s="32">
        <f>G178+J178+M178</f>
        <v>1954.6</v>
      </c>
      <c r="E178" s="32">
        <f t="shared" ref="E178:E181" si="132">D178/C178*100</f>
        <v>86.886557610241823</v>
      </c>
      <c r="F178" s="17"/>
      <c r="G178" s="17"/>
      <c r="H178" s="11"/>
      <c r="I178" s="17"/>
      <c r="J178" s="17"/>
      <c r="K178" s="11"/>
      <c r="L178" s="17">
        <v>2249.6</v>
      </c>
      <c r="M178" s="17">
        <v>1954.6</v>
      </c>
      <c r="N178" s="32">
        <f t="shared" ref="N178:N239" si="133">M178/L178*100</f>
        <v>86.886557610241823</v>
      </c>
    </row>
    <row r="179" spans="1:14" x14ac:dyDescent="0.25">
      <c r="A179" s="77" t="s">
        <v>51</v>
      </c>
      <c r="B179" s="78"/>
      <c r="C179" s="33">
        <f>F179+I179+L179</f>
        <v>2249.6</v>
      </c>
      <c r="D179" s="33">
        <f>G179+J179+M179</f>
        <v>1954.6</v>
      </c>
      <c r="E179" s="33">
        <f t="shared" si="132"/>
        <v>86.886557610241823</v>
      </c>
      <c r="F179" s="33">
        <f t="shared" ref="F179:G179" si="134">F178</f>
        <v>0</v>
      </c>
      <c r="G179" s="33">
        <f t="shared" si="134"/>
        <v>0</v>
      </c>
      <c r="H179" s="24"/>
      <c r="I179" s="33">
        <f t="shared" ref="I179:M179" si="135">I178</f>
        <v>0</v>
      </c>
      <c r="J179" s="33">
        <f t="shared" si="135"/>
        <v>0</v>
      </c>
      <c r="K179" s="24"/>
      <c r="L179" s="33">
        <f t="shared" si="135"/>
        <v>2249.6</v>
      </c>
      <c r="M179" s="33">
        <f t="shared" si="135"/>
        <v>1954.6</v>
      </c>
      <c r="N179" s="32">
        <f t="shared" si="133"/>
        <v>86.886557610241823</v>
      </c>
    </row>
    <row r="180" spans="1:14" x14ac:dyDescent="0.25">
      <c r="A180" s="69" t="s">
        <v>57</v>
      </c>
      <c r="B180" s="70"/>
      <c r="C180" s="33">
        <f>C164+C167+C170+C173+C176+C179</f>
        <v>195002.90000000002</v>
      </c>
      <c r="D180" s="33">
        <f>D164+D167+D170+D173+D176+D179</f>
        <v>162370.5</v>
      </c>
      <c r="E180" s="33">
        <f t="shared" si="132"/>
        <v>83.265684766739355</v>
      </c>
      <c r="F180" s="33">
        <f>F164+F167+F170+F173+F176+F179</f>
        <v>369.3</v>
      </c>
      <c r="G180" s="33">
        <f>G164+G167+G170+G173+G176+G179</f>
        <v>369.3</v>
      </c>
      <c r="H180" s="33">
        <f t="shared" ref="H180" si="136">G180/F180*100</f>
        <v>100</v>
      </c>
      <c r="I180" s="33">
        <f>I164+I167+I170+I173+I176+I179</f>
        <v>290.39999999999998</v>
      </c>
      <c r="J180" s="33">
        <f>J164+J167+J170+J173+J176+J179</f>
        <v>254.7</v>
      </c>
      <c r="K180" s="33">
        <f t="shared" ref="K180" si="137">J180/I180*100</f>
        <v>87.706611570247944</v>
      </c>
      <c r="L180" s="33">
        <f>L164+L167+L170+L173+L176+L179</f>
        <v>194343.2</v>
      </c>
      <c r="M180" s="33">
        <f>M164+M167+M170+M173+M176+M179</f>
        <v>161746.5</v>
      </c>
      <c r="N180" s="33">
        <f t="shared" si="133"/>
        <v>83.227249525581541</v>
      </c>
    </row>
    <row r="181" spans="1:14" x14ac:dyDescent="0.25">
      <c r="A181" s="77" t="s">
        <v>31</v>
      </c>
      <c r="B181" s="93"/>
      <c r="C181" s="34">
        <f>C160+C180</f>
        <v>224612.80000000002</v>
      </c>
      <c r="D181" s="34">
        <f>D160+D180</f>
        <v>191807.1</v>
      </c>
      <c r="E181" s="34">
        <f t="shared" si="132"/>
        <v>85.394554540079639</v>
      </c>
      <c r="F181" s="34">
        <f>F160+F180</f>
        <v>369.3</v>
      </c>
      <c r="G181" s="34">
        <f>G160+G180</f>
        <v>369.3</v>
      </c>
      <c r="H181" s="33">
        <f t="shared" ref="H181" si="138">G181/F181*100</f>
        <v>100</v>
      </c>
      <c r="I181" s="34">
        <f>I160+I180</f>
        <v>290.39999999999998</v>
      </c>
      <c r="J181" s="34">
        <f>J160+J180</f>
        <v>254.7</v>
      </c>
      <c r="K181" s="34">
        <f t="shared" ref="K181" si="139">J181/I181*100</f>
        <v>87.706611570247944</v>
      </c>
      <c r="L181" s="34">
        <f>L160+L180</f>
        <v>223953.1</v>
      </c>
      <c r="M181" s="34">
        <f>M160+M180</f>
        <v>191183.1</v>
      </c>
      <c r="N181" s="33">
        <f t="shared" si="133"/>
        <v>85.36747202874173</v>
      </c>
    </row>
    <row r="182" spans="1:14" s="8" customFormat="1" ht="27.75" customHeight="1" x14ac:dyDescent="0.35">
      <c r="A182" s="50" t="s">
        <v>21</v>
      </c>
      <c r="B182" s="104" t="s">
        <v>8</v>
      </c>
      <c r="C182" s="105"/>
      <c r="D182" s="105"/>
      <c r="E182" s="105"/>
      <c r="F182" s="105"/>
      <c r="G182" s="105"/>
      <c r="H182" s="105"/>
      <c r="I182" s="105"/>
      <c r="J182" s="105"/>
      <c r="K182" s="105"/>
      <c r="L182" s="105"/>
      <c r="M182" s="105"/>
      <c r="N182" s="106"/>
    </row>
    <row r="183" spans="1:14" s="8" customFormat="1" x14ac:dyDescent="0.25">
      <c r="A183" s="81" t="s">
        <v>53</v>
      </c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3"/>
    </row>
    <row r="184" spans="1:14" s="8" customFormat="1" x14ac:dyDescent="0.25">
      <c r="A184" s="71" t="s">
        <v>86</v>
      </c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3"/>
    </row>
    <row r="185" spans="1:14" s="8" customFormat="1" ht="51.75" customHeight="1" x14ac:dyDescent="0.25">
      <c r="A185" s="67" t="s">
        <v>127</v>
      </c>
      <c r="B185" s="68"/>
      <c r="C185" s="32">
        <f>F185+I185+L185</f>
        <v>49486.3</v>
      </c>
      <c r="D185" s="32">
        <f>G185+J185+M185</f>
        <v>6907.4</v>
      </c>
      <c r="E185" s="32">
        <f t="shared" ref="E185:E186" si="140">D185/C185*100</f>
        <v>13.958206614760044</v>
      </c>
      <c r="F185" s="51"/>
      <c r="G185" s="51"/>
      <c r="H185" s="51"/>
      <c r="I185" s="17" t="s">
        <v>128</v>
      </c>
      <c r="J185" s="17">
        <v>5644.8</v>
      </c>
      <c r="K185" s="32">
        <f t="shared" ref="K185:K186" si="141">J185/I185*100</f>
        <v>13.758274756022656</v>
      </c>
      <c r="L185" s="17">
        <v>8457.9</v>
      </c>
      <c r="M185" s="17">
        <v>1262.5999999999999</v>
      </c>
      <c r="N185" s="32">
        <f t="shared" ref="N185:N186" si="142">M185/L185*100</f>
        <v>14.928055427470174</v>
      </c>
    </row>
    <row r="186" spans="1:14" s="8" customFormat="1" ht="27.75" customHeight="1" x14ac:dyDescent="0.25">
      <c r="A186" s="85" t="s">
        <v>56</v>
      </c>
      <c r="B186" s="85"/>
      <c r="C186" s="33">
        <f>C185</f>
        <v>49486.3</v>
      </c>
      <c r="D186" s="33">
        <f>D185</f>
        <v>6907.4</v>
      </c>
      <c r="E186" s="32">
        <f t="shared" si="140"/>
        <v>13.958206614760044</v>
      </c>
      <c r="F186" s="33">
        <f>F185</f>
        <v>0</v>
      </c>
      <c r="G186" s="33">
        <f>G185</f>
        <v>0</v>
      </c>
      <c r="H186" s="55"/>
      <c r="I186" s="33" t="str">
        <f>I185</f>
        <v>41028,4</v>
      </c>
      <c r="J186" s="33">
        <f>J185</f>
        <v>5644.8</v>
      </c>
      <c r="K186" s="32">
        <f t="shared" si="141"/>
        <v>13.758274756022656</v>
      </c>
      <c r="L186" s="33">
        <f>L185</f>
        <v>8457.9</v>
      </c>
      <c r="M186" s="33">
        <f>M185</f>
        <v>1262.5999999999999</v>
      </c>
      <c r="N186" s="32">
        <f t="shared" si="142"/>
        <v>14.928055427470174</v>
      </c>
    </row>
    <row r="187" spans="1:14" s="8" customFormat="1" x14ac:dyDescent="0.25">
      <c r="A187" s="81" t="s">
        <v>54</v>
      </c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3"/>
    </row>
    <row r="188" spans="1:14" ht="15.75" customHeight="1" x14ac:dyDescent="0.25">
      <c r="A188" s="74" t="s">
        <v>87</v>
      </c>
      <c r="B188" s="7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6"/>
    </row>
    <row r="189" spans="1:14" ht="30" customHeight="1" x14ac:dyDescent="0.25">
      <c r="A189" s="67" t="s">
        <v>30</v>
      </c>
      <c r="B189" s="68"/>
      <c r="C189" s="32">
        <f>F189+I189+L189</f>
        <v>4202</v>
      </c>
      <c r="D189" s="32">
        <f>G189+J189+M189</f>
        <v>3168.8</v>
      </c>
      <c r="E189" s="32">
        <f t="shared" ref="E189:E190" si="143">D189/C189*100</f>
        <v>75.411708710138043</v>
      </c>
      <c r="F189" s="17"/>
      <c r="G189" s="17"/>
      <c r="H189" s="11"/>
      <c r="I189" s="17"/>
      <c r="J189" s="17"/>
      <c r="K189" s="11"/>
      <c r="L189" s="17">
        <v>4202</v>
      </c>
      <c r="M189" s="17">
        <v>3168.8</v>
      </c>
      <c r="N189" s="32">
        <f t="shared" si="133"/>
        <v>75.411708710138043</v>
      </c>
    </row>
    <row r="190" spans="1:14" x14ac:dyDescent="0.25">
      <c r="A190" s="77" t="s">
        <v>51</v>
      </c>
      <c r="B190" s="78"/>
      <c r="C190" s="33">
        <f>C189</f>
        <v>4202</v>
      </c>
      <c r="D190" s="33">
        <f>D189</f>
        <v>3168.8</v>
      </c>
      <c r="E190" s="32">
        <f t="shared" si="143"/>
        <v>75.411708710138043</v>
      </c>
      <c r="F190" s="33">
        <f t="shared" ref="F190:G190" si="144">F189</f>
        <v>0</v>
      </c>
      <c r="G190" s="33">
        <f t="shared" si="144"/>
        <v>0</v>
      </c>
      <c r="H190" s="24"/>
      <c r="I190" s="33">
        <f t="shared" ref="I190:J190" si="145">I189</f>
        <v>0</v>
      </c>
      <c r="J190" s="33">
        <f t="shared" si="145"/>
        <v>0</v>
      </c>
      <c r="K190" s="24"/>
      <c r="L190" s="33">
        <f>SUM(L189)</f>
        <v>4202</v>
      </c>
      <c r="M190" s="33">
        <f>SUM(M189)</f>
        <v>3168.8</v>
      </c>
      <c r="N190" s="33">
        <f t="shared" si="133"/>
        <v>75.411708710138043</v>
      </c>
    </row>
    <row r="191" spans="1:14" ht="15.75" customHeight="1" x14ac:dyDescent="0.25">
      <c r="A191" s="71" t="s">
        <v>88</v>
      </c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3"/>
    </row>
    <row r="192" spans="1:14" ht="15.75" customHeight="1" x14ac:dyDescent="0.25">
      <c r="A192" s="84" t="s">
        <v>27</v>
      </c>
      <c r="B192" s="68"/>
      <c r="C192" s="32">
        <f t="shared" ref="C192" si="146">F192+I192+L192</f>
        <v>9000</v>
      </c>
      <c r="D192" s="32">
        <f t="shared" ref="D192" si="147">G192+J192+M192</f>
        <v>0</v>
      </c>
      <c r="E192" s="32">
        <f t="shared" ref="E192" si="148">D192/C192*100</f>
        <v>0</v>
      </c>
      <c r="F192" s="17"/>
      <c r="G192" s="17"/>
      <c r="H192" s="11"/>
      <c r="I192" s="17"/>
      <c r="J192" s="17"/>
      <c r="K192" s="17"/>
      <c r="L192" s="17">
        <v>9000</v>
      </c>
      <c r="M192" s="17">
        <v>0</v>
      </c>
      <c r="N192" s="32">
        <f t="shared" ref="N192" si="149">M192/L192*100</f>
        <v>0</v>
      </c>
    </row>
    <row r="193" spans="1:14" ht="30" customHeight="1" x14ac:dyDescent="0.25">
      <c r="A193" s="67" t="s">
        <v>30</v>
      </c>
      <c r="B193" s="68"/>
      <c r="C193" s="32">
        <f t="shared" ref="C193:D193" si="150">F193+I193+L193</f>
        <v>269273.69999999995</v>
      </c>
      <c r="D193" s="32">
        <f t="shared" si="150"/>
        <v>229606.1</v>
      </c>
      <c r="E193" s="32">
        <f t="shared" ref="E193:E194" si="151">D193/C193*100</f>
        <v>85.268669015949214</v>
      </c>
      <c r="F193" s="17"/>
      <c r="G193" s="17"/>
      <c r="H193" s="11"/>
      <c r="I193" s="17">
        <v>3690.6</v>
      </c>
      <c r="J193" s="17">
        <v>2645.9</v>
      </c>
      <c r="K193" s="32">
        <f t="shared" ref="K193:K194" si="152">J193/I193*100</f>
        <v>71.692949655882515</v>
      </c>
      <c r="L193" s="17">
        <v>265583.09999999998</v>
      </c>
      <c r="M193" s="17">
        <v>226960.2</v>
      </c>
      <c r="N193" s="32">
        <f t="shared" si="133"/>
        <v>85.457320138216645</v>
      </c>
    </row>
    <row r="194" spans="1:14" ht="18.75" customHeight="1" x14ac:dyDescent="0.25">
      <c r="A194" s="79" t="s">
        <v>51</v>
      </c>
      <c r="B194" s="80"/>
      <c r="C194" s="33">
        <f>C192+C193</f>
        <v>278273.69999999995</v>
      </c>
      <c r="D194" s="33">
        <f>D192+D193</f>
        <v>229606.1</v>
      </c>
      <c r="E194" s="32">
        <f t="shared" si="151"/>
        <v>82.510887662039224</v>
      </c>
      <c r="F194" s="33">
        <f>F192+F193</f>
        <v>0</v>
      </c>
      <c r="G194" s="33">
        <f>G192+G193</f>
        <v>0</v>
      </c>
      <c r="H194" s="24"/>
      <c r="I194" s="33">
        <f>I192+I193</f>
        <v>3690.6</v>
      </c>
      <c r="J194" s="33">
        <f>J192+J193</f>
        <v>2645.9</v>
      </c>
      <c r="K194" s="24">
        <f t="shared" si="152"/>
        <v>71.692949655882515</v>
      </c>
      <c r="L194" s="33">
        <f>L192+L193</f>
        <v>274583.09999999998</v>
      </c>
      <c r="M194" s="33">
        <f>M192+M193</f>
        <v>226960.2</v>
      </c>
      <c r="N194" s="33">
        <f t="shared" ref="N194" si="153">M194/L194*100</f>
        <v>82.65628875192975</v>
      </c>
    </row>
    <row r="195" spans="1:14" ht="15.75" customHeight="1" x14ac:dyDescent="0.25">
      <c r="A195" s="74" t="s">
        <v>89</v>
      </c>
      <c r="B195" s="7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6"/>
    </row>
    <row r="196" spans="1:14" ht="31.5" customHeight="1" x14ac:dyDescent="0.25">
      <c r="A196" s="67" t="s">
        <v>30</v>
      </c>
      <c r="B196" s="68"/>
      <c r="C196" s="32">
        <f>F196+I196+L196</f>
        <v>5514.7</v>
      </c>
      <c r="D196" s="32">
        <f>G196+J196+M196</f>
        <v>3476.9</v>
      </c>
      <c r="E196" s="32">
        <f t="shared" ref="E196:E197" si="154">D196/C196*100</f>
        <v>63.047853917710853</v>
      </c>
      <c r="F196" s="17"/>
      <c r="G196" s="17"/>
      <c r="H196" s="11"/>
      <c r="I196" s="17"/>
      <c r="J196" s="17"/>
      <c r="K196" s="11"/>
      <c r="L196" s="17">
        <v>5514.7</v>
      </c>
      <c r="M196" s="17">
        <v>3476.9</v>
      </c>
      <c r="N196" s="32">
        <f t="shared" si="133"/>
        <v>63.047853917710853</v>
      </c>
    </row>
    <row r="197" spans="1:14" x14ac:dyDescent="0.25">
      <c r="A197" s="79" t="s">
        <v>51</v>
      </c>
      <c r="B197" s="80"/>
      <c r="C197" s="33">
        <f>C196</f>
        <v>5514.7</v>
      </c>
      <c r="D197" s="33">
        <f>D196</f>
        <v>3476.9</v>
      </c>
      <c r="E197" s="33">
        <f t="shared" si="154"/>
        <v>63.047853917710853</v>
      </c>
      <c r="F197" s="33">
        <f t="shared" ref="F197:I197" si="155">F196</f>
        <v>0</v>
      </c>
      <c r="G197" s="33">
        <f t="shared" si="155"/>
        <v>0</v>
      </c>
      <c r="H197" s="33"/>
      <c r="I197" s="33">
        <f t="shared" si="155"/>
        <v>0</v>
      </c>
      <c r="J197" s="33">
        <f t="shared" ref="J197" si="156">J196</f>
        <v>0</v>
      </c>
      <c r="K197" s="24"/>
      <c r="L197" s="33">
        <f>SUM(L196)</f>
        <v>5514.7</v>
      </c>
      <c r="M197" s="33">
        <f>SUM(M196)</f>
        <v>3476.9</v>
      </c>
      <c r="N197" s="33">
        <f t="shared" si="133"/>
        <v>63.047853917710853</v>
      </c>
    </row>
    <row r="198" spans="1:14" ht="28.5" customHeight="1" x14ac:dyDescent="0.25">
      <c r="A198" s="74" t="s">
        <v>90</v>
      </c>
      <c r="B198" s="7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75"/>
      <c r="N198" s="76"/>
    </row>
    <row r="199" spans="1:14" ht="31.5" customHeight="1" x14ac:dyDescent="0.25">
      <c r="A199" s="67" t="s">
        <v>30</v>
      </c>
      <c r="B199" s="68"/>
      <c r="C199" s="32">
        <f>F199+I199+L199</f>
        <v>4580</v>
      </c>
      <c r="D199" s="32">
        <f>G199+J199+M199</f>
        <v>3828.9</v>
      </c>
      <c r="E199" s="32">
        <f t="shared" ref="E199" si="157">D199/C199*100</f>
        <v>83.600436681222718</v>
      </c>
      <c r="F199" s="17"/>
      <c r="G199" s="17"/>
      <c r="H199" s="11"/>
      <c r="I199" s="17"/>
      <c r="J199" s="17"/>
      <c r="K199" s="11"/>
      <c r="L199" s="17">
        <v>4580</v>
      </c>
      <c r="M199" s="17">
        <v>3828.9</v>
      </c>
      <c r="N199" s="32">
        <f t="shared" si="133"/>
        <v>83.600436681222718</v>
      </c>
    </row>
    <row r="200" spans="1:14" x14ac:dyDescent="0.25">
      <c r="A200" s="77" t="s">
        <v>51</v>
      </c>
      <c r="B200" s="78"/>
      <c r="C200" s="33">
        <f>C199</f>
        <v>4580</v>
      </c>
      <c r="D200" s="33">
        <f t="shared" ref="D200:M200" si="158">D199</f>
        <v>3828.9</v>
      </c>
      <c r="E200" s="33">
        <f t="shared" si="158"/>
        <v>83.600436681222718</v>
      </c>
      <c r="F200" s="33">
        <f t="shared" si="158"/>
        <v>0</v>
      </c>
      <c r="G200" s="33">
        <f t="shared" si="158"/>
        <v>0</v>
      </c>
      <c r="H200" s="33"/>
      <c r="I200" s="33">
        <f t="shared" si="158"/>
        <v>0</v>
      </c>
      <c r="J200" s="33">
        <f t="shared" si="158"/>
        <v>0</v>
      </c>
      <c r="K200" s="33"/>
      <c r="L200" s="33">
        <f t="shared" si="158"/>
        <v>4580</v>
      </c>
      <c r="M200" s="33">
        <f t="shared" si="158"/>
        <v>3828.9</v>
      </c>
      <c r="N200" s="33">
        <f>M200/L200*100</f>
        <v>83.600436681222718</v>
      </c>
    </row>
    <row r="201" spans="1:14" hidden="1" x14ac:dyDescent="0.25">
      <c r="A201" s="74" t="s">
        <v>91</v>
      </c>
      <c r="B201" s="7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75"/>
      <c r="N201" s="76"/>
    </row>
    <row r="202" spans="1:14" ht="31.5" hidden="1" customHeight="1" x14ac:dyDescent="0.25">
      <c r="A202" s="67" t="s">
        <v>30</v>
      </c>
      <c r="B202" s="68"/>
      <c r="C202" s="32">
        <f>F202+I202+L202</f>
        <v>0</v>
      </c>
      <c r="D202" s="32">
        <f>G202+J202+M202</f>
        <v>0</v>
      </c>
      <c r="E202" s="32"/>
      <c r="F202" s="17"/>
      <c r="G202" s="17"/>
      <c r="H202" s="24"/>
      <c r="I202" s="17"/>
      <c r="J202" s="17"/>
      <c r="K202" s="24"/>
      <c r="L202" s="17"/>
      <c r="M202" s="17"/>
      <c r="N202" s="32"/>
    </row>
    <row r="203" spans="1:14" hidden="1" x14ac:dyDescent="0.25">
      <c r="A203" s="77" t="s">
        <v>51</v>
      </c>
      <c r="B203" s="78"/>
      <c r="C203" s="33">
        <f>C202</f>
        <v>0</v>
      </c>
      <c r="D203" s="33">
        <f t="shared" ref="D203:M203" si="159">D202</f>
        <v>0</v>
      </c>
      <c r="E203" s="32"/>
      <c r="F203" s="33">
        <f t="shared" si="159"/>
        <v>0</v>
      </c>
      <c r="G203" s="33">
        <f t="shared" si="159"/>
        <v>0</v>
      </c>
      <c r="H203" s="33"/>
      <c r="I203" s="33">
        <f t="shared" si="159"/>
        <v>0</v>
      </c>
      <c r="J203" s="33">
        <f t="shared" si="159"/>
        <v>0</v>
      </c>
      <c r="K203" s="33">
        <f t="shared" si="159"/>
        <v>0</v>
      </c>
      <c r="L203" s="33">
        <f t="shared" si="159"/>
        <v>0</v>
      </c>
      <c r="M203" s="33">
        <f t="shared" si="159"/>
        <v>0</v>
      </c>
      <c r="N203" s="32"/>
    </row>
    <row r="204" spans="1:14" x14ac:dyDescent="0.25">
      <c r="A204" s="69" t="s">
        <v>57</v>
      </c>
      <c r="B204" s="70"/>
      <c r="C204" s="33">
        <f>C190+C194+C197+C200+C203</f>
        <v>292570.39999999997</v>
      </c>
      <c r="D204" s="33">
        <f>D190+D194+D197+D200+D203</f>
        <v>240080.69999999998</v>
      </c>
      <c r="E204" s="32"/>
      <c r="F204" s="33">
        <f>F190+F194+F197+F200+F203</f>
        <v>0</v>
      </c>
      <c r="G204" s="33">
        <f>G190+G194+G197+G200+G203</f>
        <v>0</v>
      </c>
      <c r="H204" s="33"/>
      <c r="I204" s="33">
        <f>I190+I194+I197+I200+I203</f>
        <v>3690.6</v>
      </c>
      <c r="J204" s="33">
        <f>J190+J194+J197+J200+J203</f>
        <v>2645.9</v>
      </c>
      <c r="K204" s="33">
        <f>J204/I204*100</f>
        <v>71.692949655882515</v>
      </c>
      <c r="L204" s="33">
        <f>L190+L194+L197+L200+L203</f>
        <v>288879.8</v>
      </c>
      <c r="M204" s="33">
        <f>M190+M194+M197+M200+M203</f>
        <v>237434.8</v>
      </c>
      <c r="N204" s="33">
        <f>M204/L204*100</f>
        <v>82.191555103541333</v>
      </c>
    </row>
    <row r="205" spans="1:14" x14ac:dyDescent="0.25">
      <c r="A205" s="77" t="s">
        <v>31</v>
      </c>
      <c r="B205" s="93"/>
      <c r="C205" s="34">
        <f>C186+C204</f>
        <v>342056.69999999995</v>
      </c>
      <c r="D205" s="34">
        <f>D186+D204</f>
        <v>246988.09999999998</v>
      </c>
      <c r="E205" s="34">
        <f t="shared" ref="E205" si="160">D205/C205*100</f>
        <v>72.206771567403877</v>
      </c>
      <c r="F205" s="34">
        <f>F186+F204</f>
        <v>0</v>
      </c>
      <c r="G205" s="34">
        <f>G186+G204</f>
        <v>0</v>
      </c>
      <c r="H205" s="34"/>
      <c r="I205" s="34">
        <f>I186+I204</f>
        <v>44719</v>
      </c>
      <c r="J205" s="34">
        <f>J186+J204</f>
        <v>8290.7000000000007</v>
      </c>
      <c r="K205" s="34">
        <f t="shared" ref="K205" si="161">J205/I205*100</f>
        <v>18.539546948724258</v>
      </c>
      <c r="L205" s="34">
        <f>L186+L204</f>
        <v>297337.7</v>
      </c>
      <c r="M205" s="34">
        <f>M186+M204</f>
        <v>238697.4</v>
      </c>
      <c r="N205" s="34">
        <f t="shared" si="133"/>
        <v>80.278215645039282</v>
      </c>
    </row>
    <row r="206" spans="1:14" ht="28.5" customHeight="1" x14ac:dyDescent="0.35">
      <c r="A206" s="50" t="s">
        <v>22</v>
      </c>
      <c r="B206" s="104" t="s">
        <v>9</v>
      </c>
      <c r="C206" s="105"/>
      <c r="D206" s="105"/>
      <c r="E206" s="105"/>
      <c r="F206" s="105"/>
      <c r="G206" s="105"/>
      <c r="H206" s="105"/>
      <c r="I206" s="105"/>
      <c r="J206" s="105"/>
      <c r="K206" s="105"/>
      <c r="L206" s="105"/>
      <c r="M206" s="105"/>
      <c r="N206" s="106"/>
    </row>
    <row r="207" spans="1:14" ht="28.5" customHeight="1" x14ac:dyDescent="0.25">
      <c r="A207" s="81" t="s">
        <v>53</v>
      </c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3"/>
    </row>
    <row r="208" spans="1:14" x14ac:dyDescent="0.25">
      <c r="A208" s="71" t="s">
        <v>92</v>
      </c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3"/>
    </row>
    <row r="209" spans="1:15" ht="36" customHeight="1" x14ac:dyDescent="0.25">
      <c r="A209" s="84" t="s">
        <v>123</v>
      </c>
      <c r="B209" s="68"/>
      <c r="C209" s="32">
        <f>F209+I209+L209</f>
        <v>1590</v>
      </c>
      <c r="D209" s="32">
        <f>G209+J209+M209</f>
        <v>709.2</v>
      </c>
      <c r="E209" s="32">
        <f t="shared" ref="E209:E210" si="162">D209/C209*100</f>
        <v>44.603773584905667</v>
      </c>
      <c r="F209" s="51"/>
      <c r="G209" s="51"/>
      <c r="H209" s="51"/>
      <c r="I209" s="51"/>
      <c r="J209" s="51"/>
      <c r="K209" s="51"/>
      <c r="L209" s="63" t="s">
        <v>93</v>
      </c>
      <c r="M209" s="63" t="s">
        <v>134</v>
      </c>
      <c r="N209" s="32">
        <f t="shared" si="133"/>
        <v>44.603773584905667</v>
      </c>
    </row>
    <row r="210" spans="1:15" ht="28.5" customHeight="1" x14ac:dyDescent="0.25">
      <c r="A210" s="85" t="s">
        <v>56</v>
      </c>
      <c r="B210" s="85"/>
      <c r="C210" s="33">
        <f>C209</f>
        <v>1590</v>
      </c>
      <c r="D210" s="33">
        <f>D209</f>
        <v>709.2</v>
      </c>
      <c r="E210" s="32">
        <f t="shared" si="162"/>
        <v>44.603773584905667</v>
      </c>
      <c r="F210" s="33">
        <f>F209</f>
        <v>0</v>
      </c>
      <c r="G210" s="33">
        <f>G209</f>
        <v>0</v>
      </c>
      <c r="H210" s="56"/>
      <c r="I210" s="33">
        <f>I209</f>
        <v>0</v>
      </c>
      <c r="J210" s="33">
        <f>J209</f>
        <v>0</v>
      </c>
      <c r="K210" s="56"/>
      <c r="L210" s="33" t="str">
        <f>L209</f>
        <v>1590,0</v>
      </c>
      <c r="M210" s="33" t="str">
        <f>M209</f>
        <v>709,2</v>
      </c>
      <c r="N210" s="32">
        <f t="shared" si="133"/>
        <v>44.603773584905667</v>
      </c>
    </row>
    <row r="211" spans="1:15" ht="28.5" customHeight="1" x14ac:dyDescent="0.25">
      <c r="A211" s="81" t="s">
        <v>54</v>
      </c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3"/>
    </row>
    <row r="212" spans="1:15" ht="15.75" customHeight="1" x14ac:dyDescent="0.25">
      <c r="A212" s="71" t="s">
        <v>94</v>
      </c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3"/>
    </row>
    <row r="213" spans="1:15" x14ac:dyDescent="0.25">
      <c r="A213" s="84" t="s">
        <v>27</v>
      </c>
      <c r="B213" s="68"/>
      <c r="C213" s="32">
        <f>F213+I213+L213</f>
        <v>500</v>
      </c>
      <c r="D213" s="32">
        <f>G213+J213+M213</f>
        <v>0</v>
      </c>
      <c r="E213" s="32">
        <f t="shared" ref="E213:E214" si="163">D213/C213*100</f>
        <v>0</v>
      </c>
      <c r="F213" s="17"/>
      <c r="G213" s="17"/>
      <c r="H213" s="11"/>
      <c r="I213" s="17"/>
      <c r="J213" s="17"/>
      <c r="K213" s="11"/>
      <c r="L213" s="17">
        <v>500</v>
      </c>
      <c r="M213" s="17">
        <v>0</v>
      </c>
      <c r="N213" s="32">
        <f t="shared" si="133"/>
        <v>0</v>
      </c>
    </row>
    <row r="214" spans="1:15" x14ac:dyDescent="0.25">
      <c r="A214" s="69" t="s">
        <v>51</v>
      </c>
      <c r="B214" s="70"/>
      <c r="C214" s="33">
        <f>C213</f>
        <v>500</v>
      </c>
      <c r="D214" s="33">
        <f>D213</f>
        <v>0</v>
      </c>
      <c r="E214" s="33">
        <f t="shared" si="163"/>
        <v>0</v>
      </c>
      <c r="F214" s="33">
        <f t="shared" ref="F214:G214" si="164">F213</f>
        <v>0</v>
      </c>
      <c r="G214" s="33">
        <f t="shared" si="164"/>
        <v>0</v>
      </c>
      <c r="H214" s="24"/>
      <c r="I214" s="33">
        <f t="shared" ref="I214:J214" si="165">I213</f>
        <v>0</v>
      </c>
      <c r="J214" s="33">
        <f t="shared" si="165"/>
        <v>0</v>
      </c>
      <c r="K214" s="24"/>
      <c r="L214" s="33">
        <f>SUM(L213)</f>
        <v>500</v>
      </c>
      <c r="M214" s="33">
        <f>SUM(M213)</f>
        <v>0</v>
      </c>
      <c r="N214" s="38">
        <f t="shared" si="133"/>
        <v>0</v>
      </c>
    </row>
    <row r="215" spans="1:15" ht="15.75" customHeight="1" x14ac:dyDescent="0.25">
      <c r="A215" s="71" t="s">
        <v>95</v>
      </c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3"/>
    </row>
    <row r="216" spans="1:15" x14ac:dyDescent="0.25">
      <c r="A216" s="133" t="s">
        <v>27</v>
      </c>
      <c r="B216" s="134"/>
      <c r="C216" s="32">
        <f>F216+I216+L216</f>
        <v>80</v>
      </c>
      <c r="D216" s="32">
        <f>G216+J216+M216</f>
        <v>80</v>
      </c>
      <c r="E216" s="32">
        <f t="shared" ref="E216:E218" si="166">D216/C216*100</f>
        <v>100</v>
      </c>
      <c r="F216" s="17"/>
      <c r="G216" s="17"/>
      <c r="H216" s="11"/>
      <c r="I216" s="17"/>
      <c r="J216" s="17"/>
      <c r="K216" s="11"/>
      <c r="L216" s="17">
        <v>80</v>
      </c>
      <c r="M216" s="18">
        <v>80</v>
      </c>
      <c r="N216" s="38">
        <f t="shared" si="133"/>
        <v>100</v>
      </c>
    </row>
    <row r="217" spans="1:15" x14ac:dyDescent="0.25">
      <c r="A217" s="88" t="s">
        <v>51</v>
      </c>
      <c r="B217" s="89"/>
      <c r="C217" s="33">
        <f>C216</f>
        <v>80</v>
      </c>
      <c r="D217" s="33">
        <f>D216</f>
        <v>80</v>
      </c>
      <c r="E217" s="33">
        <f t="shared" si="166"/>
        <v>100</v>
      </c>
      <c r="F217" s="33">
        <f>F216</f>
        <v>0</v>
      </c>
      <c r="G217" s="33">
        <f>G216</f>
        <v>0</v>
      </c>
      <c r="H217" s="24"/>
      <c r="I217" s="33">
        <f>I216</f>
        <v>0</v>
      </c>
      <c r="J217" s="33">
        <f>J216</f>
        <v>0</v>
      </c>
      <c r="K217" s="24"/>
      <c r="L217" s="33">
        <f>L216</f>
        <v>80</v>
      </c>
      <c r="M217" s="33">
        <f>M216</f>
        <v>80</v>
      </c>
      <c r="N217" s="38">
        <f>M217/L217*100</f>
        <v>100</v>
      </c>
    </row>
    <row r="218" spans="1:15" x14ac:dyDescent="0.25">
      <c r="A218" s="69" t="s">
        <v>57</v>
      </c>
      <c r="B218" s="70"/>
      <c r="C218" s="33">
        <f>C214+C217</f>
        <v>580</v>
      </c>
      <c r="D218" s="33">
        <f>D214+D217</f>
        <v>80</v>
      </c>
      <c r="E218" s="33">
        <f t="shared" si="166"/>
        <v>13.793103448275861</v>
      </c>
      <c r="F218" s="33">
        <f>F214+F217</f>
        <v>0</v>
      </c>
      <c r="G218" s="33">
        <f>G214+G217</f>
        <v>0</v>
      </c>
      <c r="H218" s="24"/>
      <c r="I218" s="33">
        <f>I214+I217</f>
        <v>0</v>
      </c>
      <c r="J218" s="33">
        <f>J214+J217</f>
        <v>0</v>
      </c>
      <c r="K218" s="24"/>
      <c r="L218" s="33">
        <f>L214+L217</f>
        <v>580</v>
      </c>
      <c r="M218" s="33">
        <f>M214+M217</f>
        <v>80</v>
      </c>
      <c r="N218" s="38">
        <f>M218/L218*100</f>
        <v>13.793103448275861</v>
      </c>
    </row>
    <row r="219" spans="1:15" x14ac:dyDescent="0.25">
      <c r="A219" s="135" t="s">
        <v>31</v>
      </c>
      <c r="B219" s="136"/>
      <c r="C219" s="34">
        <f>C210+C218</f>
        <v>2170</v>
      </c>
      <c r="D219" s="34">
        <f>D210+D218</f>
        <v>789.2</v>
      </c>
      <c r="E219" s="34">
        <f t="shared" ref="E219" si="167">D219/C219*100</f>
        <v>36.36866359447005</v>
      </c>
      <c r="F219" s="34">
        <f>F210+F218</f>
        <v>0</v>
      </c>
      <c r="G219" s="34">
        <f>G210+G218</f>
        <v>0</v>
      </c>
      <c r="H219" s="24"/>
      <c r="I219" s="34">
        <f>I210+I218</f>
        <v>0</v>
      </c>
      <c r="J219" s="34">
        <f>J210+J218</f>
        <v>0</v>
      </c>
      <c r="K219" s="24"/>
      <c r="L219" s="34">
        <f>L210+L218</f>
        <v>2170</v>
      </c>
      <c r="M219" s="34">
        <f>M210+M218</f>
        <v>789.2</v>
      </c>
      <c r="N219" s="34">
        <f t="shared" si="133"/>
        <v>36.36866359447005</v>
      </c>
      <c r="O219" s="8"/>
    </row>
    <row r="220" spans="1:15" ht="21" customHeight="1" x14ac:dyDescent="0.35">
      <c r="A220" s="50">
        <v>10</v>
      </c>
      <c r="B220" s="104" t="s">
        <v>10</v>
      </c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6"/>
    </row>
    <row r="221" spans="1:15" ht="21" customHeight="1" x14ac:dyDescent="0.25">
      <c r="A221" s="81" t="s">
        <v>54</v>
      </c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3"/>
    </row>
    <row r="222" spans="1:15" ht="15.75" customHeight="1" x14ac:dyDescent="0.25">
      <c r="A222" s="74" t="s">
        <v>96</v>
      </c>
      <c r="B222" s="7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75"/>
      <c r="N222" s="76"/>
    </row>
    <row r="223" spans="1:15" ht="30" customHeight="1" x14ac:dyDescent="0.25">
      <c r="A223" s="67" t="s">
        <v>28</v>
      </c>
      <c r="B223" s="146"/>
      <c r="C223" s="32">
        <f>F223+I223+L223</f>
        <v>90</v>
      </c>
      <c r="D223" s="32">
        <f>G223+J223+M223</f>
        <v>90</v>
      </c>
      <c r="E223" s="32">
        <f t="shared" ref="E223:E225" si="168">D223/C223*100</f>
        <v>100</v>
      </c>
      <c r="F223" s="17"/>
      <c r="G223" s="17"/>
      <c r="H223" s="11"/>
      <c r="I223" s="17"/>
      <c r="J223" s="17"/>
      <c r="K223" s="11"/>
      <c r="L223" s="17">
        <v>90</v>
      </c>
      <c r="M223" s="17">
        <v>90</v>
      </c>
      <c r="N223" s="32">
        <f t="shared" si="133"/>
        <v>100</v>
      </c>
    </row>
    <row r="224" spans="1:15" ht="30.75" customHeight="1" x14ac:dyDescent="0.25">
      <c r="A224" s="67" t="s">
        <v>32</v>
      </c>
      <c r="B224" s="68"/>
      <c r="C224" s="32">
        <f>F224+I224+L224</f>
        <v>700</v>
      </c>
      <c r="D224" s="32">
        <f>G224+J224+M224</f>
        <v>364.5</v>
      </c>
      <c r="E224" s="32">
        <f t="shared" si="168"/>
        <v>52.071428571428569</v>
      </c>
      <c r="F224" s="17"/>
      <c r="G224" s="17"/>
      <c r="H224" s="11"/>
      <c r="I224" s="17"/>
      <c r="J224" s="17"/>
      <c r="K224" s="11"/>
      <c r="L224" s="17">
        <v>700</v>
      </c>
      <c r="M224" s="17">
        <v>364.5</v>
      </c>
      <c r="N224" s="32">
        <f t="shared" si="133"/>
        <v>52.071428571428569</v>
      </c>
    </row>
    <row r="225" spans="1:19" x14ac:dyDescent="0.25">
      <c r="A225" s="79" t="s">
        <v>51</v>
      </c>
      <c r="B225" s="80"/>
      <c r="C225" s="33">
        <f>C224+C223</f>
        <v>790</v>
      </c>
      <c r="D225" s="33">
        <f>D224+D223</f>
        <v>454.5</v>
      </c>
      <c r="E225" s="33">
        <f t="shared" si="168"/>
        <v>57.531645569620252</v>
      </c>
      <c r="F225" s="33">
        <f t="shared" ref="F225:G225" si="169">F224+F223</f>
        <v>0</v>
      </c>
      <c r="G225" s="33">
        <f t="shared" si="169"/>
        <v>0</v>
      </c>
      <c r="H225" s="24"/>
      <c r="I225" s="33">
        <f t="shared" ref="I225:J225" si="170">I224+I223</f>
        <v>0</v>
      </c>
      <c r="J225" s="33">
        <f t="shared" si="170"/>
        <v>0</v>
      </c>
      <c r="K225" s="24"/>
      <c r="L225" s="33">
        <f>SUM(L223:L224)</f>
        <v>790</v>
      </c>
      <c r="M225" s="33">
        <f>SUM(M223:M224)</f>
        <v>454.5</v>
      </c>
      <c r="N225" s="33">
        <f t="shared" si="133"/>
        <v>57.531645569620252</v>
      </c>
    </row>
    <row r="226" spans="1:19" ht="15.75" customHeight="1" x14ac:dyDescent="0.25">
      <c r="A226" s="71" t="s">
        <v>97</v>
      </c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3"/>
    </row>
    <row r="227" spans="1:19" ht="30.75" customHeight="1" x14ac:dyDescent="0.25">
      <c r="A227" s="67" t="s">
        <v>32</v>
      </c>
      <c r="B227" s="68"/>
      <c r="C227" s="32">
        <f>F227+I227+L227</f>
        <v>15022.1</v>
      </c>
      <c r="D227" s="32">
        <f>G227+J227+M227</f>
        <v>9513.7000000000007</v>
      </c>
      <c r="E227" s="32">
        <f t="shared" ref="E227:E228" si="171">D227/C227*100</f>
        <v>63.331358465194619</v>
      </c>
      <c r="F227" s="17"/>
      <c r="G227" s="17"/>
      <c r="H227" s="11"/>
      <c r="I227" s="17"/>
      <c r="J227" s="17"/>
      <c r="K227" s="11"/>
      <c r="L227" s="17">
        <v>15022.1</v>
      </c>
      <c r="M227" s="17">
        <v>9513.7000000000007</v>
      </c>
      <c r="N227" s="32">
        <f t="shared" si="133"/>
        <v>63.331358465194619</v>
      </c>
    </row>
    <row r="228" spans="1:19" x14ac:dyDescent="0.25">
      <c r="A228" s="79" t="s">
        <v>51</v>
      </c>
      <c r="B228" s="80"/>
      <c r="C228" s="33">
        <f>C227</f>
        <v>15022.1</v>
      </c>
      <c r="D228" s="33">
        <f>D227</f>
        <v>9513.7000000000007</v>
      </c>
      <c r="E228" s="33">
        <f t="shared" si="171"/>
        <v>63.331358465194619</v>
      </c>
      <c r="F228" s="33">
        <f t="shared" ref="F228:G228" si="172">F227</f>
        <v>0</v>
      </c>
      <c r="G228" s="33">
        <f t="shared" si="172"/>
        <v>0</v>
      </c>
      <c r="H228" s="24"/>
      <c r="I228" s="33">
        <f t="shared" ref="I228:J228" si="173">I227</f>
        <v>0</v>
      </c>
      <c r="J228" s="33">
        <f t="shared" si="173"/>
        <v>0</v>
      </c>
      <c r="K228" s="24"/>
      <c r="L228" s="33">
        <f>SUM(L227)</f>
        <v>15022.1</v>
      </c>
      <c r="M228" s="33">
        <f>SUM(M227)</f>
        <v>9513.7000000000007</v>
      </c>
      <c r="N228" s="33">
        <f t="shared" si="133"/>
        <v>63.331358465194619</v>
      </c>
    </row>
    <row r="229" spans="1:19" x14ac:dyDescent="0.25">
      <c r="A229" s="77" t="s">
        <v>31</v>
      </c>
      <c r="B229" s="93"/>
      <c r="C229" s="27">
        <f>C225+C228</f>
        <v>15812.1</v>
      </c>
      <c r="D229" s="27">
        <f>D225+D228</f>
        <v>9968.2000000000007</v>
      </c>
      <c r="E229" s="24">
        <f t="shared" ref="E229" si="174">D229/C229*100</f>
        <v>63.041594728087993</v>
      </c>
      <c r="F229" s="27">
        <f>F225+F228</f>
        <v>0</v>
      </c>
      <c r="G229" s="27">
        <f>G225+G228</f>
        <v>0</v>
      </c>
      <c r="H229" s="24"/>
      <c r="I229" s="27">
        <f>I225+I228</f>
        <v>0</v>
      </c>
      <c r="J229" s="27">
        <f>J225+J228</f>
        <v>0</v>
      </c>
      <c r="K229" s="24"/>
      <c r="L229" s="27">
        <f>L225+L228</f>
        <v>15812.1</v>
      </c>
      <c r="M229" s="27">
        <f>M225+M228</f>
        <v>9968.2000000000007</v>
      </c>
      <c r="N229" s="27">
        <f t="shared" si="133"/>
        <v>63.041594728087993</v>
      </c>
    </row>
    <row r="230" spans="1:19" ht="22.5" customHeight="1" x14ac:dyDescent="0.35">
      <c r="A230" s="50">
        <v>11</v>
      </c>
      <c r="B230" s="104" t="s">
        <v>11</v>
      </c>
      <c r="C230" s="105"/>
      <c r="D230" s="105"/>
      <c r="E230" s="105"/>
      <c r="F230" s="105"/>
      <c r="G230" s="105"/>
      <c r="H230" s="105"/>
      <c r="I230" s="105"/>
      <c r="J230" s="105"/>
      <c r="K230" s="105"/>
      <c r="L230" s="105"/>
      <c r="M230" s="105"/>
      <c r="N230" s="106"/>
    </row>
    <row r="231" spans="1:19" ht="22.5" customHeight="1" x14ac:dyDescent="0.25">
      <c r="A231" s="81" t="s">
        <v>54</v>
      </c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3"/>
    </row>
    <row r="232" spans="1:19" ht="27" customHeight="1" x14ac:dyDescent="0.25">
      <c r="A232" s="74" t="s">
        <v>98</v>
      </c>
      <c r="B232" s="7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75"/>
      <c r="N232" s="76"/>
      <c r="S232" s="1" t="s">
        <v>41</v>
      </c>
    </row>
    <row r="233" spans="1:19" x14ac:dyDescent="0.25">
      <c r="A233" s="84" t="s">
        <v>27</v>
      </c>
      <c r="B233" s="68"/>
      <c r="C233" s="24">
        <f>F233+I233+L233</f>
        <v>11995.2</v>
      </c>
      <c r="D233" s="24">
        <f>G233+J233+M233</f>
        <v>11204.2</v>
      </c>
      <c r="E233" s="24">
        <f t="shared" ref="E233" si="175">D233/C233*100</f>
        <v>93.405695611577968</v>
      </c>
      <c r="F233" s="11"/>
      <c r="G233" s="11"/>
      <c r="H233" s="11"/>
      <c r="I233" s="11"/>
      <c r="J233" s="11"/>
      <c r="K233" s="11"/>
      <c r="L233" s="11">
        <v>11995.2</v>
      </c>
      <c r="M233" s="11">
        <v>11204.2</v>
      </c>
      <c r="N233" s="24">
        <f t="shared" si="133"/>
        <v>93.405695611577968</v>
      </c>
    </row>
    <row r="234" spans="1:19" x14ac:dyDescent="0.25">
      <c r="A234" s="77" t="s">
        <v>31</v>
      </c>
      <c r="B234" s="93"/>
      <c r="C234" s="27">
        <f>C233</f>
        <v>11995.2</v>
      </c>
      <c r="D234" s="27">
        <f>D233</f>
        <v>11204.2</v>
      </c>
      <c r="E234" s="27">
        <f t="shared" ref="E234" si="176">D234/C234*100</f>
        <v>93.405695611577968</v>
      </c>
      <c r="F234" s="27">
        <f>F233</f>
        <v>0</v>
      </c>
      <c r="G234" s="27">
        <f>G233</f>
        <v>0</v>
      </c>
      <c r="H234" s="24"/>
      <c r="I234" s="27">
        <f>I233</f>
        <v>0</v>
      </c>
      <c r="J234" s="27">
        <f>J233</f>
        <v>0</v>
      </c>
      <c r="K234" s="24"/>
      <c r="L234" s="27">
        <f>L233</f>
        <v>11995.2</v>
      </c>
      <c r="M234" s="27">
        <f>M233</f>
        <v>11204.2</v>
      </c>
      <c r="N234" s="27">
        <f t="shared" si="133"/>
        <v>93.405695611577968</v>
      </c>
      <c r="O234" s="8"/>
    </row>
    <row r="235" spans="1:19" ht="22.5" customHeight="1" x14ac:dyDescent="0.35">
      <c r="A235" s="50">
        <v>12</v>
      </c>
      <c r="B235" s="104" t="s">
        <v>12</v>
      </c>
      <c r="C235" s="105"/>
      <c r="D235" s="105"/>
      <c r="E235" s="105"/>
      <c r="F235" s="105"/>
      <c r="G235" s="105"/>
      <c r="H235" s="105"/>
      <c r="I235" s="105"/>
      <c r="J235" s="105"/>
      <c r="K235" s="105"/>
      <c r="L235" s="105"/>
      <c r="M235" s="105"/>
      <c r="N235" s="106"/>
    </row>
    <row r="236" spans="1:19" ht="22.5" customHeight="1" x14ac:dyDescent="0.25">
      <c r="A236" s="81" t="s">
        <v>54</v>
      </c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3"/>
    </row>
    <row r="237" spans="1:19" ht="15.75" customHeight="1" x14ac:dyDescent="0.25">
      <c r="A237" s="71" t="s">
        <v>99</v>
      </c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3"/>
    </row>
    <row r="238" spans="1:19" ht="30.75" customHeight="1" x14ac:dyDescent="0.25">
      <c r="A238" s="67" t="s">
        <v>33</v>
      </c>
      <c r="B238" s="92"/>
      <c r="C238" s="24">
        <f>F238+I238+L238</f>
        <v>8323.2000000000007</v>
      </c>
      <c r="D238" s="24">
        <f>G238+J238+M238</f>
        <v>6391</v>
      </c>
      <c r="E238" s="24">
        <f t="shared" ref="E238:E239" si="177">D238/C238*100</f>
        <v>76.78537101114955</v>
      </c>
      <c r="F238" s="11"/>
      <c r="G238" s="11"/>
      <c r="H238" s="11"/>
      <c r="I238" s="11">
        <v>920.1</v>
      </c>
      <c r="J238" s="11">
        <v>647.70000000000005</v>
      </c>
      <c r="K238" s="24">
        <f t="shared" ref="K238:K239" si="178">J238/I238*100</f>
        <v>70.394522334528858</v>
      </c>
      <c r="L238" s="11">
        <v>7403.1</v>
      </c>
      <c r="M238" s="11">
        <v>5743.3</v>
      </c>
      <c r="N238" s="24">
        <f t="shared" si="133"/>
        <v>77.579662573786663</v>
      </c>
    </row>
    <row r="239" spans="1:19" x14ac:dyDescent="0.25">
      <c r="A239" s="79" t="s">
        <v>51</v>
      </c>
      <c r="B239" s="80"/>
      <c r="C239" s="25">
        <f>C238</f>
        <v>8323.2000000000007</v>
      </c>
      <c r="D239" s="25">
        <f>D238</f>
        <v>6391</v>
      </c>
      <c r="E239" s="25">
        <f t="shared" si="177"/>
        <v>76.78537101114955</v>
      </c>
      <c r="F239" s="25">
        <f t="shared" ref="F239:G239" si="179">F238</f>
        <v>0</v>
      </c>
      <c r="G239" s="25">
        <f t="shared" si="179"/>
        <v>0</v>
      </c>
      <c r="H239" s="24"/>
      <c r="I239" s="25">
        <f t="shared" ref="I239:J239" si="180">I238</f>
        <v>920.1</v>
      </c>
      <c r="J239" s="25">
        <f t="shared" si="180"/>
        <v>647.70000000000005</v>
      </c>
      <c r="K239" s="25">
        <f t="shared" si="178"/>
        <v>70.394522334528858</v>
      </c>
      <c r="L239" s="25">
        <f>SUM(L238)</f>
        <v>7403.1</v>
      </c>
      <c r="M239" s="25">
        <f>SUM(M238)</f>
        <v>5743.3</v>
      </c>
      <c r="N239" s="25">
        <f t="shared" si="133"/>
        <v>77.579662573786663</v>
      </c>
    </row>
    <row r="240" spans="1:19" ht="15.75" customHeight="1" x14ac:dyDescent="0.25">
      <c r="A240" s="71" t="s">
        <v>100</v>
      </c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3"/>
    </row>
    <row r="241" spans="1:14" ht="30.75" customHeight="1" x14ac:dyDescent="0.25">
      <c r="A241" s="67" t="s">
        <v>33</v>
      </c>
      <c r="B241" s="92"/>
      <c r="C241" s="24">
        <f>F241+I241+L241</f>
        <v>6597.6</v>
      </c>
      <c r="D241" s="24">
        <f>G241+J241+M241</f>
        <v>108.6</v>
      </c>
      <c r="E241" s="24">
        <f t="shared" ref="E241:E242" si="181">D241/C241*100</f>
        <v>1.6460531102218987</v>
      </c>
      <c r="F241" s="11"/>
      <c r="G241" s="11"/>
      <c r="H241" s="11"/>
      <c r="I241" s="11">
        <v>6597.6</v>
      </c>
      <c r="J241" s="11">
        <v>108.6</v>
      </c>
      <c r="K241" s="24">
        <f t="shared" ref="K241:K242" si="182">J241/I241*100</f>
        <v>1.6460531102218987</v>
      </c>
      <c r="L241" s="11"/>
      <c r="M241" s="11"/>
      <c r="N241" s="11"/>
    </row>
    <row r="242" spans="1:14" x14ac:dyDescent="0.25">
      <c r="A242" s="79" t="s">
        <v>51</v>
      </c>
      <c r="B242" s="80"/>
      <c r="C242" s="25">
        <f>C241</f>
        <v>6597.6</v>
      </c>
      <c r="D242" s="25">
        <f>D241</f>
        <v>108.6</v>
      </c>
      <c r="E242" s="25">
        <f t="shared" si="181"/>
        <v>1.6460531102218987</v>
      </c>
      <c r="F242" s="25">
        <f t="shared" ref="F242:G242" si="183">F241</f>
        <v>0</v>
      </c>
      <c r="G242" s="25">
        <f t="shared" si="183"/>
        <v>0</v>
      </c>
      <c r="H242" s="24"/>
      <c r="I242" s="25">
        <f t="shared" ref="I242:J242" si="184">I241</f>
        <v>6597.6</v>
      </c>
      <c r="J242" s="25">
        <f t="shared" si="184"/>
        <v>108.6</v>
      </c>
      <c r="K242" s="25">
        <f t="shared" si="182"/>
        <v>1.6460531102218987</v>
      </c>
      <c r="L242" s="25">
        <f>SUM(L241)</f>
        <v>0</v>
      </c>
      <c r="M242" s="25">
        <f>SUM(M241)</f>
        <v>0</v>
      </c>
      <c r="N242" s="24"/>
    </row>
    <row r="243" spans="1:14" ht="15.75" hidden="1" customHeight="1" x14ac:dyDescent="0.25">
      <c r="A243" s="71" t="s">
        <v>101</v>
      </c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3"/>
    </row>
    <row r="244" spans="1:14" ht="30.75" hidden="1" customHeight="1" x14ac:dyDescent="0.25">
      <c r="A244" s="67" t="s">
        <v>33</v>
      </c>
      <c r="B244" s="92"/>
      <c r="C244" s="24">
        <f>F244+I244+L244</f>
        <v>0</v>
      </c>
      <c r="D244" s="24">
        <f>G244+J244+M244</f>
        <v>0</v>
      </c>
      <c r="E244" s="24" t="e">
        <f t="shared" ref="E244:E245" si="185">D244/C244*100</f>
        <v>#DIV/0!</v>
      </c>
      <c r="F244" s="11"/>
      <c r="G244" s="11"/>
      <c r="H244" s="11"/>
      <c r="I244" s="11"/>
      <c r="J244" s="11"/>
      <c r="K244" s="11"/>
      <c r="L244" s="11"/>
      <c r="M244" s="11"/>
      <c r="N244" s="24" t="e">
        <f t="shared" ref="N244:N245" si="186">M244/L244*100</f>
        <v>#DIV/0!</v>
      </c>
    </row>
    <row r="245" spans="1:14" hidden="1" x14ac:dyDescent="0.25">
      <c r="A245" s="79" t="s">
        <v>51</v>
      </c>
      <c r="B245" s="80"/>
      <c r="C245" s="25">
        <f>C244</f>
        <v>0</v>
      </c>
      <c r="D245" s="25">
        <f>D244</f>
        <v>0</v>
      </c>
      <c r="E245" s="25" t="e">
        <f t="shared" si="185"/>
        <v>#DIV/0!</v>
      </c>
      <c r="F245" s="25">
        <f t="shared" ref="F245:G245" si="187">F244</f>
        <v>0</v>
      </c>
      <c r="G245" s="25">
        <f t="shared" si="187"/>
        <v>0</v>
      </c>
      <c r="H245" s="24"/>
      <c r="I245" s="25">
        <f t="shared" ref="I245:J245" si="188">I244</f>
        <v>0</v>
      </c>
      <c r="J245" s="25">
        <f t="shared" si="188"/>
        <v>0</v>
      </c>
      <c r="K245" s="25"/>
      <c r="L245" s="25">
        <f>SUM(L244)</f>
        <v>0</v>
      </c>
      <c r="M245" s="25">
        <f>SUM(M244)</f>
        <v>0</v>
      </c>
      <c r="N245" s="27" t="e">
        <f t="shared" si="186"/>
        <v>#DIV/0!</v>
      </c>
    </row>
    <row r="246" spans="1:14" ht="15.75" customHeight="1" x14ac:dyDescent="0.25">
      <c r="A246" s="71" t="s">
        <v>102</v>
      </c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3"/>
    </row>
    <row r="247" spans="1:14" ht="33" customHeight="1" x14ac:dyDescent="0.25">
      <c r="A247" s="67" t="s">
        <v>33</v>
      </c>
      <c r="B247" s="92"/>
      <c r="C247" s="24">
        <f>F247+I247+L247</f>
        <v>2058.4</v>
      </c>
      <c r="D247" s="24">
        <f>G247+J247+M247</f>
        <v>2022.1</v>
      </c>
      <c r="E247" s="24">
        <f t="shared" ref="E247:E249" si="189">D247/C247*100</f>
        <v>98.236494364554986</v>
      </c>
      <c r="F247" s="11"/>
      <c r="G247" s="11"/>
      <c r="H247" s="11"/>
      <c r="I247" s="11">
        <v>2058.4</v>
      </c>
      <c r="J247" s="11">
        <v>2022.1</v>
      </c>
      <c r="K247" s="11"/>
      <c r="L247" s="11"/>
      <c r="M247" s="11"/>
      <c r="N247" s="11"/>
    </row>
    <row r="248" spans="1:14" x14ac:dyDescent="0.25">
      <c r="A248" s="69" t="s">
        <v>51</v>
      </c>
      <c r="B248" s="70"/>
      <c r="C248" s="25">
        <f>C247</f>
        <v>2058.4</v>
      </c>
      <c r="D248" s="25">
        <f>D247</f>
        <v>2022.1</v>
      </c>
      <c r="E248" s="25">
        <f t="shared" si="189"/>
        <v>98.236494364554986</v>
      </c>
      <c r="F248" s="25">
        <f t="shared" ref="F248:G248" si="190">F247</f>
        <v>0</v>
      </c>
      <c r="G248" s="25">
        <f t="shared" si="190"/>
        <v>0</v>
      </c>
      <c r="H248" s="24"/>
      <c r="I248" s="25">
        <f t="shared" ref="I248:J248" si="191">I247</f>
        <v>2058.4</v>
      </c>
      <c r="J248" s="25">
        <f t="shared" si="191"/>
        <v>2022.1</v>
      </c>
      <c r="K248" s="24"/>
      <c r="L248" s="25">
        <f>SUM(L247)</f>
        <v>0</v>
      </c>
      <c r="M248" s="25">
        <f>SUM(M247)</f>
        <v>0</v>
      </c>
      <c r="N248" s="25"/>
    </row>
    <row r="249" spans="1:14" x14ac:dyDescent="0.25">
      <c r="A249" s="77" t="s">
        <v>31</v>
      </c>
      <c r="B249" s="93"/>
      <c r="C249" s="27">
        <f>C239+C242+C245+C248</f>
        <v>16979.2</v>
      </c>
      <c r="D249" s="27">
        <f>D239+D242+D245+D248</f>
        <v>8521.7000000000007</v>
      </c>
      <c r="E249" s="27">
        <f t="shared" si="189"/>
        <v>50.189054843573309</v>
      </c>
      <c r="F249" s="27">
        <f>F239+F242+F245+F248</f>
        <v>0</v>
      </c>
      <c r="G249" s="27">
        <f>G239+G242+G245+G248</f>
        <v>0</v>
      </c>
      <c r="H249" s="24"/>
      <c r="I249" s="27">
        <f>I239+I242+I245+I248</f>
        <v>9576.1</v>
      </c>
      <c r="J249" s="27">
        <f>J239+J242+J245+J248</f>
        <v>2778.4</v>
      </c>
      <c r="K249" s="27">
        <f t="shared" ref="K249" si="192">J249/I249*100</f>
        <v>29.013899186516429</v>
      </c>
      <c r="L249" s="27">
        <f>L239+L242+L245+L248</f>
        <v>7403.1</v>
      </c>
      <c r="M249" s="27">
        <f>M239+M242+M245+M248</f>
        <v>5743.3</v>
      </c>
      <c r="N249" s="27">
        <f t="shared" ref="N249:N308" si="193">M249/L249*100</f>
        <v>77.579662573786663</v>
      </c>
    </row>
    <row r="250" spans="1:14" ht="18.75" customHeight="1" x14ac:dyDescent="0.3">
      <c r="A250" s="57" t="s">
        <v>103</v>
      </c>
      <c r="B250" s="144" t="s">
        <v>38</v>
      </c>
      <c r="C250" s="144"/>
      <c r="D250" s="144"/>
      <c r="E250" s="144"/>
      <c r="F250" s="144"/>
      <c r="G250" s="144"/>
      <c r="H250" s="144"/>
      <c r="I250" s="144"/>
      <c r="J250" s="144"/>
      <c r="K250" s="144"/>
      <c r="L250" s="144"/>
      <c r="M250" s="144"/>
      <c r="N250" s="145"/>
    </row>
    <row r="251" spans="1:14" ht="18.75" customHeight="1" x14ac:dyDescent="0.25">
      <c r="A251" s="81" t="s">
        <v>54</v>
      </c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3"/>
    </row>
    <row r="252" spans="1:14" ht="15.75" customHeight="1" x14ac:dyDescent="0.25">
      <c r="A252" s="71" t="s">
        <v>104</v>
      </c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3"/>
    </row>
    <row r="253" spans="1:14" ht="15.75" customHeight="1" x14ac:dyDescent="0.25">
      <c r="A253" s="84" t="s">
        <v>27</v>
      </c>
      <c r="B253" s="68"/>
      <c r="C253" s="24">
        <f>F253+I253+L253</f>
        <v>300</v>
      </c>
      <c r="D253" s="24">
        <f>G253+J253+M253</f>
        <v>131.69999999999999</v>
      </c>
      <c r="E253" s="24">
        <f t="shared" ref="E253:E254" si="194">D253/C253*100</f>
        <v>43.899999999999991</v>
      </c>
      <c r="F253" s="11"/>
      <c r="G253" s="11"/>
      <c r="H253" s="11"/>
      <c r="I253" s="11"/>
      <c r="J253" s="11"/>
      <c r="K253" s="11"/>
      <c r="L253" s="11">
        <v>300</v>
      </c>
      <c r="M253" s="11">
        <v>131.69999999999999</v>
      </c>
      <c r="N253" s="24">
        <f t="shared" ref="N253:N254" si="195">M253/L253*100</f>
        <v>43.899999999999991</v>
      </c>
    </row>
    <row r="254" spans="1:14" ht="15.75" customHeight="1" x14ac:dyDescent="0.25">
      <c r="A254" s="69" t="s">
        <v>51</v>
      </c>
      <c r="B254" s="70"/>
      <c r="C254" s="36">
        <f>C253</f>
        <v>300</v>
      </c>
      <c r="D254" s="36">
        <f>D253</f>
        <v>131.69999999999999</v>
      </c>
      <c r="E254" s="36">
        <f t="shared" si="194"/>
        <v>43.899999999999991</v>
      </c>
      <c r="F254" s="36">
        <f t="shared" ref="F254:G254" si="196">F253</f>
        <v>0</v>
      </c>
      <c r="G254" s="36">
        <f t="shared" si="196"/>
        <v>0</v>
      </c>
      <c r="H254" s="24"/>
      <c r="I254" s="36">
        <f t="shared" ref="I254:M254" si="197">I253</f>
        <v>0</v>
      </c>
      <c r="J254" s="36">
        <f t="shared" si="197"/>
        <v>0</v>
      </c>
      <c r="K254" s="24"/>
      <c r="L254" s="36">
        <f t="shared" si="197"/>
        <v>300</v>
      </c>
      <c r="M254" s="36">
        <f t="shared" si="197"/>
        <v>131.69999999999999</v>
      </c>
      <c r="N254" s="35">
        <f t="shared" si="195"/>
        <v>43.899999999999991</v>
      </c>
    </row>
    <row r="255" spans="1:14" ht="15.75" customHeight="1" x14ac:dyDescent="0.25">
      <c r="A255" s="74" t="s">
        <v>105</v>
      </c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6"/>
    </row>
    <row r="256" spans="1:14" ht="15.75" customHeight="1" x14ac:dyDescent="0.25">
      <c r="A256" s="84" t="s">
        <v>27</v>
      </c>
      <c r="B256" s="68"/>
      <c r="C256" s="24">
        <f>F256+I256+L256</f>
        <v>150</v>
      </c>
      <c r="D256" s="24">
        <f>G256+J256+M256</f>
        <v>62.4</v>
      </c>
      <c r="E256" s="24">
        <f t="shared" ref="E256:E257" si="198">D256/C256*100</f>
        <v>41.6</v>
      </c>
      <c r="F256" s="11"/>
      <c r="G256" s="11"/>
      <c r="H256" s="11"/>
      <c r="I256" s="11"/>
      <c r="J256" s="11"/>
      <c r="K256" s="11"/>
      <c r="L256" s="11">
        <v>150</v>
      </c>
      <c r="M256" s="11">
        <v>62.4</v>
      </c>
      <c r="N256" s="24">
        <f t="shared" ref="N256:N257" si="199">M256/L256*100</f>
        <v>41.6</v>
      </c>
    </row>
    <row r="257" spans="1:14" ht="15.75" customHeight="1" x14ac:dyDescent="0.25">
      <c r="A257" s="69" t="s">
        <v>51</v>
      </c>
      <c r="B257" s="70"/>
      <c r="C257" s="36">
        <f>C256</f>
        <v>150</v>
      </c>
      <c r="D257" s="36">
        <f>D256</f>
        <v>62.4</v>
      </c>
      <c r="E257" s="36">
        <f t="shared" si="198"/>
        <v>41.6</v>
      </c>
      <c r="F257" s="36">
        <f t="shared" ref="F257:G257" si="200">F256</f>
        <v>0</v>
      </c>
      <c r="G257" s="36">
        <f t="shared" si="200"/>
        <v>0</v>
      </c>
      <c r="H257" s="24"/>
      <c r="I257" s="36">
        <f t="shared" ref="I257:J257" si="201">I256</f>
        <v>0</v>
      </c>
      <c r="J257" s="36">
        <f t="shared" si="201"/>
        <v>0</v>
      </c>
      <c r="K257" s="24"/>
      <c r="L257" s="36">
        <f t="shared" ref="L257:M257" si="202">L256</f>
        <v>150</v>
      </c>
      <c r="M257" s="36">
        <f t="shared" si="202"/>
        <v>62.4</v>
      </c>
      <c r="N257" s="35">
        <f t="shared" si="199"/>
        <v>41.6</v>
      </c>
    </row>
    <row r="258" spans="1:14" ht="15.75" customHeight="1" x14ac:dyDescent="0.25">
      <c r="A258" s="71" t="s">
        <v>106</v>
      </c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3"/>
    </row>
    <row r="259" spans="1:14" ht="15.75" customHeight="1" x14ac:dyDescent="0.25">
      <c r="A259" s="84" t="s">
        <v>27</v>
      </c>
      <c r="B259" s="68"/>
      <c r="C259" s="24">
        <f>F259+I259+L259</f>
        <v>20652.8</v>
      </c>
      <c r="D259" s="24">
        <f>G259+J259+M259</f>
        <v>20652.8</v>
      </c>
      <c r="E259" s="24">
        <f t="shared" ref="E259:E260" si="203">D259/C259*100</f>
        <v>100</v>
      </c>
      <c r="F259" s="11"/>
      <c r="G259" s="11"/>
      <c r="H259" s="24"/>
      <c r="I259" s="11">
        <v>20652.8</v>
      </c>
      <c r="J259" s="11">
        <v>20652.8</v>
      </c>
      <c r="K259" s="24">
        <f t="shared" ref="K259:K260" si="204">J259/I259*100</f>
        <v>100</v>
      </c>
      <c r="L259" s="11"/>
      <c r="M259" s="11"/>
      <c r="N259" s="24"/>
    </row>
    <row r="260" spans="1:14" ht="15.75" customHeight="1" x14ac:dyDescent="0.25">
      <c r="A260" s="69" t="s">
        <v>51</v>
      </c>
      <c r="B260" s="70"/>
      <c r="C260" s="36">
        <f>C259</f>
        <v>20652.8</v>
      </c>
      <c r="D260" s="36">
        <f>D259</f>
        <v>20652.8</v>
      </c>
      <c r="E260" s="24">
        <f t="shared" si="203"/>
        <v>100</v>
      </c>
      <c r="F260" s="36">
        <f t="shared" ref="F260:G260" si="205">F259</f>
        <v>0</v>
      </c>
      <c r="G260" s="36">
        <f t="shared" si="205"/>
        <v>0</v>
      </c>
      <c r="H260" s="27"/>
      <c r="I260" s="36">
        <f t="shared" ref="I260:J260" si="206">I259</f>
        <v>20652.8</v>
      </c>
      <c r="J260" s="36">
        <f t="shared" si="206"/>
        <v>20652.8</v>
      </c>
      <c r="K260" s="24">
        <f t="shared" si="204"/>
        <v>100</v>
      </c>
      <c r="L260" s="36"/>
      <c r="M260" s="36"/>
      <c r="N260" s="37"/>
    </row>
    <row r="261" spans="1:14" ht="15.75" customHeight="1" x14ac:dyDescent="0.25">
      <c r="A261" s="74" t="s">
        <v>107</v>
      </c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6"/>
    </row>
    <row r="262" spans="1:14" ht="15.75" customHeight="1" x14ac:dyDescent="0.25">
      <c r="A262" s="84" t="s">
        <v>27</v>
      </c>
      <c r="B262" s="68"/>
      <c r="C262" s="24">
        <f>F262+I262+L262</f>
        <v>273</v>
      </c>
      <c r="D262" s="24">
        <f>G262+J262+M262</f>
        <v>110.7</v>
      </c>
      <c r="E262" s="24">
        <f>D262/C262*100</f>
        <v>40.549450549450547</v>
      </c>
      <c r="F262" s="20"/>
      <c r="G262" s="20"/>
      <c r="H262" s="11"/>
      <c r="I262" s="20"/>
      <c r="J262" s="20"/>
      <c r="K262" s="11"/>
      <c r="L262" s="20">
        <v>273</v>
      </c>
      <c r="M262" s="20">
        <v>110.7</v>
      </c>
      <c r="N262" s="24">
        <f>M262/L262*100</f>
        <v>40.549450549450547</v>
      </c>
    </row>
    <row r="263" spans="1:14" ht="15.75" customHeight="1" x14ac:dyDescent="0.25">
      <c r="A263" s="84" t="s">
        <v>40</v>
      </c>
      <c r="B263" s="68"/>
      <c r="C263" s="24">
        <f t="shared" ref="C263" si="207">F263+I263+L263</f>
        <v>90</v>
      </c>
      <c r="D263" s="24">
        <f t="shared" ref="D263" si="208">G263+J263+M263</f>
        <v>8.8000000000000007</v>
      </c>
      <c r="E263" s="24">
        <f t="shared" ref="E263" si="209">D263/C263*100</f>
        <v>9.7777777777777786</v>
      </c>
      <c r="F263" s="20"/>
      <c r="G263" s="20"/>
      <c r="H263" s="11"/>
      <c r="I263" s="20"/>
      <c r="J263" s="20"/>
      <c r="K263" s="11"/>
      <c r="L263" s="20">
        <v>90</v>
      </c>
      <c r="M263" s="20">
        <v>8.8000000000000007</v>
      </c>
      <c r="N263" s="24">
        <f t="shared" ref="N263:N277" si="210">M263/L263*100</f>
        <v>9.7777777777777786</v>
      </c>
    </row>
    <row r="264" spans="1:14" ht="15.75" customHeight="1" x14ac:dyDescent="0.25">
      <c r="A264" s="84" t="s">
        <v>26</v>
      </c>
      <c r="B264" s="68"/>
      <c r="C264" s="24">
        <f t="shared" ref="C264" si="211">F264+I264+L264</f>
        <v>15</v>
      </c>
      <c r="D264" s="24">
        <f t="shared" ref="D264" si="212">G264+J264+M264</f>
        <v>13.6</v>
      </c>
      <c r="E264" s="24">
        <f t="shared" ref="E264" si="213">D264/C264*100</f>
        <v>90.666666666666657</v>
      </c>
      <c r="F264" s="20"/>
      <c r="G264" s="20"/>
      <c r="H264" s="11"/>
      <c r="I264" s="20"/>
      <c r="J264" s="20"/>
      <c r="K264" s="11"/>
      <c r="L264" s="20">
        <v>15</v>
      </c>
      <c r="M264" s="20">
        <v>13.6</v>
      </c>
      <c r="N264" s="24">
        <f t="shared" si="210"/>
        <v>90.666666666666657</v>
      </c>
    </row>
    <row r="265" spans="1:14" ht="15.75" customHeight="1" x14ac:dyDescent="0.25">
      <c r="A265" s="69" t="s">
        <v>51</v>
      </c>
      <c r="B265" s="70"/>
      <c r="C265" s="25">
        <f>C262+C263+C264</f>
        <v>378</v>
      </c>
      <c r="D265" s="25">
        <f>D262+D263+D264</f>
        <v>133.1</v>
      </c>
      <c r="E265" s="25">
        <f t="shared" ref="E265:E277" si="214">D265/C265*100</f>
        <v>35.211640211640209</v>
      </c>
      <c r="F265" s="25">
        <f>F262+F263+F264</f>
        <v>0</v>
      </c>
      <c r="G265" s="25">
        <f>G262+G263+G264</f>
        <v>0</v>
      </c>
      <c r="H265" s="24"/>
      <c r="I265" s="25">
        <f>I262+I263+I264</f>
        <v>0</v>
      </c>
      <c r="J265" s="25">
        <f>J262+J263+J264</f>
        <v>0</v>
      </c>
      <c r="K265" s="24"/>
      <c r="L265" s="25">
        <f>L262+L263+L264</f>
        <v>378</v>
      </c>
      <c r="M265" s="25">
        <f>M262+M263+M264</f>
        <v>133.1</v>
      </c>
      <c r="N265" s="24">
        <f t="shared" si="210"/>
        <v>35.211640211640209</v>
      </c>
    </row>
    <row r="266" spans="1:14" ht="33.75" customHeight="1" x14ac:dyDescent="0.25">
      <c r="A266" s="74" t="s">
        <v>108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6"/>
    </row>
    <row r="267" spans="1:14" ht="15.75" customHeight="1" x14ac:dyDescent="0.25">
      <c r="A267" s="84" t="s">
        <v>27</v>
      </c>
      <c r="B267" s="68"/>
      <c r="C267" s="24">
        <f t="shared" ref="C267:D267" si="215">F267+I267+L267</f>
        <v>980</v>
      </c>
      <c r="D267" s="24">
        <f t="shared" si="215"/>
        <v>980</v>
      </c>
      <c r="E267" s="24">
        <f t="shared" ref="E267:E268" si="216">D267/C267*100</f>
        <v>100</v>
      </c>
      <c r="F267" s="21"/>
      <c r="G267" s="21"/>
      <c r="H267" s="11"/>
      <c r="I267" s="21"/>
      <c r="J267" s="21"/>
      <c r="K267" s="11"/>
      <c r="L267" s="20">
        <v>980</v>
      </c>
      <c r="M267" s="20">
        <v>980</v>
      </c>
      <c r="N267" s="24">
        <f t="shared" si="210"/>
        <v>100</v>
      </c>
    </row>
    <row r="268" spans="1:14" ht="15.75" customHeight="1" x14ac:dyDescent="0.25">
      <c r="A268" s="79" t="s">
        <v>51</v>
      </c>
      <c r="B268" s="80"/>
      <c r="C268" s="25">
        <f>C267</f>
        <v>980</v>
      </c>
      <c r="D268" s="25">
        <f>D267</f>
        <v>980</v>
      </c>
      <c r="E268" s="24">
        <f t="shared" si="216"/>
        <v>100</v>
      </c>
      <c r="F268" s="36"/>
      <c r="G268" s="36"/>
      <c r="H268" s="24"/>
      <c r="I268" s="36"/>
      <c r="J268" s="36"/>
      <c r="K268" s="24"/>
      <c r="L268" s="36">
        <f>L267</f>
        <v>980</v>
      </c>
      <c r="M268" s="36">
        <f>M267</f>
        <v>980</v>
      </c>
      <c r="N268" s="24">
        <f t="shared" si="210"/>
        <v>100</v>
      </c>
    </row>
    <row r="269" spans="1:14" ht="33.75" customHeight="1" x14ac:dyDescent="0.25">
      <c r="A269" s="74" t="s">
        <v>109</v>
      </c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6"/>
    </row>
    <row r="270" spans="1:14" ht="15.75" customHeight="1" x14ac:dyDescent="0.25">
      <c r="A270" s="84" t="s">
        <v>27</v>
      </c>
      <c r="B270" s="68"/>
      <c r="C270" s="24">
        <f t="shared" ref="C270" si="217">F270+I270+L270</f>
        <v>520</v>
      </c>
      <c r="D270" s="24">
        <f t="shared" ref="D270" si="218">G270+J270+M270</f>
        <v>200</v>
      </c>
      <c r="E270" s="24">
        <f t="shared" ref="E270:E271" si="219">D270/C270*100</f>
        <v>38.461538461538467</v>
      </c>
      <c r="F270" s="21"/>
      <c r="G270" s="21"/>
      <c r="H270" s="11"/>
      <c r="I270" s="21"/>
      <c r="J270" s="21"/>
      <c r="K270" s="11"/>
      <c r="L270" s="20">
        <v>520</v>
      </c>
      <c r="M270" s="20">
        <v>200</v>
      </c>
      <c r="N270" s="24">
        <f t="shared" ref="N270:N271" si="220">M270/L270*100</f>
        <v>38.461538461538467</v>
      </c>
    </row>
    <row r="271" spans="1:14" ht="15.75" customHeight="1" x14ac:dyDescent="0.25">
      <c r="A271" s="79" t="s">
        <v>51</v>
      </c>
      <c r="B271" s="80"/>
      <c r="C271" s="25">
        <f>C270</f>
        <v>520</v>
      </c>
      <c r="D271" s="25">
        <f>D270</f>
        <v>200</v>
      </c>
      <c r="E271" s="24">
        <f t="shared" si="219"/>
        <v>38.461538461538467</v>
      </c>
      <c r="F271" s="25">
        <f>F270</f>
        <v>0</v>
      </c>
      <c r="G271" s="25">
        <f>G270</f>
        <v>0</v>
      </c>
      <c r="H271" s="24"/>
      <c r="I271" s="25">
        <f>I270</f>
        <v>0</v>
      </c>
      <c r="J271" s="25">
        <f>J270</f>
        <v>0</v>
      </c>
      <c r="K271" s="24"/>
      <c r="L271" s="36">
        <f>L270</f>
        <v>520</v>
      </c>
      <c r="M271" s="36">
        <f>M270</f>
        <v>200</v>
      </c>
      <c r="N271" s="24">
        <f t="shared" si="220"/>
        <v>38.461538461538467</v>
      </c>
    </row>
    <row r="272" spans="1:14" ht="33" customHeight="1" x14ac:dyDescent="0.25">
      <c r="A272" s="74" t="s">
        <v>110</v>
      </c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6"/>
    </row>
    <row r="273" spans="1:14" ht="15.75" customHeight="1" x14ac:dyDescent="0.25">
      <c r="A273" s="84" t="s">
        <v>27</v>
      </c>
      <c r="B273" s="68"/>
      <c r="C273" s="24">
        <f t="shared" ref="C273:C275" si="221">F273+I273+L273</f>
        <v>4516.8</v>
      </c>
      <c r="D273" s="24">
        <f t="shared" ref="D273:D275" si="222">G273+J273+M273</f>
        <v>3230.2</v>
      </c>
      <c r="E273" s="24">
        <f t="shared" ref="E273:E276" si="223">D273/C273*100</f>
        <v>71.515232022670915</v>
      </c>
      <c r="F273" s="21"/>
      <c r="G273" s="21"/>
      <c r="H273" s="11"/>
      <c r="I273" s="21"/>
      <c r="J273" s="21"/>
      <c r="K273" s="11"/>
      <c r="L273" s="20">
        <v>4516.8</v>
      </c>
      <c r="M273" s="20">
        <v>3230.2</v>
      </c>
      <c r="N273" s="24">
        <f t="shared" ref="N273:N276" si="224">M273/L273*100</f>
        <v>71.515232022670915</v>
      </c>
    </row>
    <row r="274" spans="1:14" ht="15.75" customHeight="1" x14ac:dyDescent="0.25">
      <c r="A274" s="84" t="s">
        <v>40</v>
      </c>
      <c r="B274" s="68"/>
      <c r="C274" s="24">
        <f t="shared" si="221"/>
        <v>3389</v>
      </c>
      <c r="D274" s="24">
        <f t="shared" si="222"/>
        <v>3197</v>
      </c>
      <c r="E274" s="24"/>
      <c r="F274" s="21"/>
      <c r="G274" s="21"/>
      <c r="H274" s="11"/>
      <c r="I274" s="21"/>
      <c r="J274" s="21"/>
      <c r="K274" s="11"/>
      <c r="L274" s="20">
        <v>3389</v>
      </c>
      <c r="M274" s="20">
        <v>3197</v>
      </c>
      <c r="N274" s="24">
        <f t="shared" si="224"/>
        <v>94.334611979935076</v>
      </c>
    </row>
    <row r="275" spans="1:14" ht="15.75" customHeight="1" x14ac:dyDescent="0.25">
      <c r="A275" s="84" t="s">
        <v>26</v>
      </c>
      <c r="B275" s="68"/>
      <c r="C275" s="24">
        <f t="shared" si="221"/>
        <v>1234.3</v>
      </c>
      <c r="D275" s="24">
        <f t="shared" si="222"/>
        <v>914.2</v>
      </c>
      <c r="E275" s="24"/>
      <c r="F275" s="21"/>
      <c r="G275" s="21"/>
      <c r="H275" s="11"/>
      <c r="I275" s="21"/>
      <c r="J275" s="21"/>
      <c r="K275" s="11"/>
      <c r="L275" s="20">
        <v>1234.3</v>
      </c>
      <c r="M275" s="20">
        <v>914.2</v>
      </c>
      <c r="N275" s="24">
        <f t="shared" si="224"/>
        <v>74.0662723811067</v>
      </c>
    </row>
    <row r="276" spans="1:14" ht="15.75" customHeight="1" x14ac:dyDescent="0.25">
      <c r="A276" s="79" t="s">
        <v>51</v>
      </c>
      <c r="B276" s="80"/>
      <c r="C276" s="25">
        <f>C273+C274+C275</f>
        <v>9140.1</v>
      </c>
      <c r="D276" s="25">
        <f>D273+D274+D275</f>
        <v>7341.4</v>
      </c>
      <c r="E276" s="24">
        <f t="shared" si="223"/>
        <v>80.320784236496308</v>
      </c>
      <c r="F276" s="25">
        <f>F273+F274+F275</f>
        <v>0</v>
      </c>
      <c r="G276" s="25">
        <f>G273+G274+G275</f>
        <v>0</v>
      </c>
      <c r="H276" s="24"/>
      <c r="I276" s="25">
        <f>I273+I274+I275</f>
        <v>0</v>
      </c>
      <c r="J276" s="25">
        <f>J273+J274+J275</f>
        <v>0</v>
      </c>
      <c r="K276" s="24"/>
      <c r="L276" s="25">
        <f>L273+L274+L275</f>
        <v>9140.1</v>
      </c>
      <c r="M276" s="25">
        <f>M273+M274+M275</f>
        <v>7341.4</v>
      </c>
      <c r="N276" s="24">
        <f t="shared" si="224"/>
        <v>80.320784236496308</v>
      </c>
    </row>
    <row r="277" spans="1:14" ht="15.75" customHeight="1" x14ac:dyDescent="0.25">
      <c r="A277" s="77" t="s">
        <v>31</v>
      </c>
      <c r="B277" s="93"/>
      <c r="C277" s="27">
        <f>C254+C257+C260+C265+C268+C271+C276</f>
        <v>32120.9</v>
      </c>
      <c r="D277" s="27">
        <f>D254+D257+D260+D265+D268+D271+D276</f>
        <v>29501.399999999994</v>
      </c>
      <c r="E277" s="27">
        <f t="shared" si="214"/>
        <v>91.844873586979176</v>
      </c>
      <c r="F277" s="27">
        <f>F254+F257+F260+F265+F268+F271+F276</f>
        <v>0</v>
      </c>
      <c r="G277" s="27">
        <f>G254+G257+G260+G265+G268+G271+G276</f>
        <v>0</v>
      </c>
      <c r="H277" s="24"/>
      <c r="I277" s="27">
        <f>I254+I257+I260+I265+I268+I271+I276</f>
        <v>20652.8</v>
      </c>
      <c r="J277" s="27">
        <f>J254+J257+J260+J265+J268+J271+J276</f>
        <v>20652.8</v>
      </c>
      <c r="K277" s="27"/>
      <c r="L277" s="27">
        <f>L254+L257+L260+L265+L268+L271+L276</f>
        <v>11468.1</v>
      </c>
      <c r="M277" s="27">
        <f>M254+M257+M260+M265+M268+M271+M276</f>
        <v>8848.6</v>
      </c>
      <c r="N277" s="27">
        <f t="shared" si="210"/>
        <v>77.158378458506633</v>
      </c>
    </row>
    <row r="278" spans="1:14" ht="21.75" customHeight="1" x14ac:dyDescent="0.35">
      <c r="A278" s="50" t="s">
        <v>39</v>
      </c>
      <c r="B278" s="104" t="s">
        <v>111</v>
      </c>
      <c r="C278" s="105"/>
      <c r="D278" s="105"/>
      <c r="E278" s="105"/>
      <c r="F278" s="105"/>
      <c r="G278" s="105"/>
      <c r="H278" s="105"/>
      <c r="I278" s="105"/>
      <c r="J278" s="105"/>
      <c r="K278" s="105"/>
      <c r="L278" s="105"/>
      <c r="M278" s="105"/>
      <c r="N278" s="106"/>
    </row>
    <row r="279" spans="1:14" ht="19.5" customHeight="1" x14ac:dyDescent="0.25">
      <c r="A279" s="81" t="s">
        <v>54</v>
      </c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3"/>
    </row>
    <row r="280" spans="1:14" ht="24" customHeight="1" x14ac:dyDescent="0.25">
      <c r="A280" s="71" t="s">
        <v>113</v>
      </c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3"/>
    </row>
    <row r="281" spans="1:14" ht="32.25" customHeight="1" x14ac:dyDescent="0.25">
      <c r="A281" s="84" t="s">
        <v>26</v>
      </c>
      <c r="B281" s="68"/>
      <c r="C281" s="24">
        <f>F281+I281+L281</f>
        <v>117364</v>
      </c>
      <c r="D281" s="24">
        <f>G281+J281+M281</f>
        <v>115207</v>
      </c>
      <c r="E281" s="24">
        <f t="shared" ref="E281:E282" si="225">D281/C281*100</f>
        <v>98.162128080160869</v>
      </c>
      <c r="F281" s="11"/>
      <c r="G281" s="11"/>
      <c r="H281" s="11"/>
      <c r="I281" s="11">
        <v>117364</v>
      </c>
      <c r="J281" s="11">
        <v>115207</v>
      </c>
      <c r="K281" s="24">
        <f t="shared" ref="K281:K284" si="226">J281/I281*100</f>
        <v>98.162128080160869</v>
      </c>
      <c r="L281" s="11"/>
      <c r="M281" s="11"/>
      <c r="N281" s="24"/>
    </row>
    <row r="282" spans="1:14" ht="15.75" customHeight="1" x14ac:dyDescent="0.25">
      <c r="A282" s="79" t="s">
        <v>51</v>
      </c>
      <c r="B282" s="80"/>
      <c r="C282" s="25">
        <f>C281</f>
        <v>117364</v>
      </c>
      <c r="D282" s="25">
        <f>D281</f>
        <v>115207</v>
      </c>
      <c r="E282" s="24">
        <f t="shared" si="225"/>
        <v>98.162128080160869</v>
      </c>
      <c r="F282" s="25">
        <f t="shared" ref="F282:G282" si="227">F281</f>
        <v>0</v>
      </c>
      <c r="G282" s="25">
        <f t="shared" si="227"/>
        <v>0</v>
      </c>
      <c r="H282" s="27"/>
      <c r="I282" s="25">
        <f t="shared" ref="I282:J282" si="228">I281</f>
        <v>117364</v>
      </c>
      <c r="J282" s="25">
        <f t="shared" si="228"/>
        <v>115207</v>
      </c>
      <c r="K282" s="24">
        <f t="shared" si="226"/>
        <v>98.162128080160869</v>
      </c>
      <c r="L282" s="25">
        <f>SUM(L281)</f>
        <v>0</v>
      </c>
      <c r="M282" s="25">
        <f>SUM(M281)</f>
        <v>0</v>
      </c>
      <c r="N282" s="25">
        <f t="shared" ref="N282" si="229">N281</f>
        <v>0</v>
      </c>
    </row>
    <row r="283" spans="1:14" x14ac:dyDescent="0.25">
      <c r="A283" s="71" t="s">
        <v>114</v>
      </c>
      <c r="B283" s="137"/>
      <c r="C283" s="137"/>
      <c r="D283" s="137"/>
      <c r="E283" s="137"/>
      <c r="F283" s="137"/>
      <c r="G283" s="137"/>
      <c r="H283" s="137"/>
      <c r="I283" s="137"/>
      <c r="J283" s="137"/>
      <c r="K283" s="137"/>
      <c r="L283" s="137"/>
      <c r="M283" s="137"/>
      <c r="N283" s="138"/>
    </row>
    <row r="284" spans="1:14" ht="33.75" customHeight="1" x14ac:dyDescent="0.25">
      <c r="A284" s="84" t="s">
        <v>28</v>
      </c>
      <c r="B284" s="68"/>
      <c r="C284" s="24">
        <f>F284+I284+L284</f>
        <v>6729.1</v>
      </c>
      <c r="D284" s="24">
        <f>G284+J284+M284</f>
        <v>6394.5</v>
      </c>
      <c r="E284" s="24">
        <f t="shared" ref="E284:E288" si="230">D284/C284*100</f>
        <v>95.02756683657546</v>
      </c>
      <c r="F284" s="12"/>
      <c r="G284" s="12"/>
      <c r="H284" s="11"/>
      <c r="I284" s="11">
        <v>3130.4</v>
      </c>
      <c r="J284" s="11">
        <v>2876.9</v>
      </c>
      <c r="K284" s="24">
        <f t="shared" si="226"/>
        <v>91.901993355481721</v>
      </c>
      <c r="L284" s="11">
        <v>3598.7</v>
      </c>
      <c r="M284" s="11">
        <v>3517.6</v>
      </c>
      <c r="N284" s="24">
        <f t="shared" ref="N284:N288" si="231">M284/L284*100</f>
        <v>97.74640842526469</v>
      </c>
    </row>
    <row r="285" spans="1:14" ht="33" customHeight="1" x14ac:dyDescent="0.25">
      <c r="A285" s="67" t="s">
        <v>29</v>
      </c>
      <c r="B285" s="68"/>
      <c r="C285" s="24">
        <f t="shared" ref="C285:C287" si="232">F285+I285+L285</f>
        <v>70</v>
      </c>
      <c r="D285" s="24">
        <f t="shared" ref="D285:D287" si="233">G285+J285+M285</f>
        <v>69.8</v>
      </c>
      <c r="E285" s="24">
        <f t="shared" si="230"/>
        <v>99.714285714285708</v>
      </c>
      <c r="F285" s="12"/>
      <c r="G285" s="12"/>
      <c r="H285" s="11"/>
      <c r="I285" s="11"/>
      <c r="J285" s="11"/>
      <c r="K285" s="11"/>
      <c r="L285" s="11">
        <v>70</v>
      </c>
      <c r="M285" s="11">
        <v>69.8</v>
      </c>
      <c r="N285" s="24">
        <f t="shared" si="231"/>
        <v>99.714285714285708</v>
      </c>
    </row>
    <row r="286" spans="1:14" ht="30" customHeight="1" x14ac:dyDescent="0.25">
      <c r="A286" s="67" t="s">
        <v>30</v>
      </c>
      <c r="B286" s="68"/>
      <c r="C286" s="24">
        <f t="shared" si="232"/>
        <v>250</v>
      </c>
      <c r="D286" s="24">
        <f t="shared" si="233"/>
        <v>250</v>
      </c>
      <c r="E286" s="24">
        <f t="shared" si="230"/>
        <v>100</v>
      </c>
      <c r="F286" s="12"/>
      <c r="G286" s="12"/>
      <c r="H286" s="11"/>
      <c r="I286" s="11"/>
      <c r="J286" s="11"/>
      <c r="K286" s="11"/>
      <c r="L286" s="11">
        <v>250</v>
      </c>
      <c r="M286" s="11">
        <v>250</v>
      </c>
      <c r="N286" s="24">
        <f t="shared" si="231"/>
        <v>100</v>
      </c>
    </row>
    <row r="287" spans="1:14" ht="33" customHeight="1" x14ac:dyDescent="0.25">
      <c r="A287" s="67" t="s">
        <v>32</v>
      </c>
      <c r="B287" s="68"/>
      <c r="C287" s="24">
        <f t="shared" si="232"/>
        <v>300</v>
      </c>
      <c r="D287" s="24">
        <f t="shared" si="233"/>
        <v>27</v>
      </c>
      <c r="E287" s="24">
        <f t="shared" si="230"/>
        <v>9</v>
      </c>
      <c r="F287" s="12"/>
      <c r="G287" s="12"/>
      <c r="H287" s="11"/>
      <c r="I287" s="11"/>
      <c r="J287" s="11"/>
      <c r="K287" s="11"/>
      <c r="L287" s="11">
        <v>300</v>
      </c>
      <c r="M287" s="11">
        <v>27</v>
      </c>
      <c r="N287" s="24">
        <f t="shared" si="231"/>
        <v>9</v>
      </c>
    </row>
    <row r="288" spans="1:14" x14ac:dyDescent="0.25">
      <c r="A288" s="79" t="s">
        <v>51</v>
      </c>
      <c r="B288" s="80"/>
      <c r="C288" s="25">
        <f>C284+C285+C286+C287</f>
        <v>7349.1</v>
      </c>
      <c r="D288" s="25">
        <f>D284+D285+D286+D287</f>
        <v>6741.3</v>
      </c>
      <c r="E288" s="24">
        <f t="shared" si="230"/>
        <v>91.729599542801154</v>
      </c>
      <c r="F288" s="25">
        <f>F284+F285+F286+F287</f>
        <v>0</v>
      </c>
      <c r="G288" s="25">
        <f>G284+G285+G286+G287</f>
        <v>0</v>
      </c>
      <c r="H288" s="24"/>
      <c r="I288" s="25">
        <f>I284+I285+I286+I287</f>
        <v>3130.4</v>
      </c>
      <c r="J288" s="25">
        <f>J284+J285+J286+J287</f>
        <v>2876.9</v>
      </c>
      <c r="K288" s="27">
        <f t="shared" ref="K288:K289" si="234">J288/I288*100</f>
        <v>91.901993355481721</v>
      </c>
      <c r="L288" s="25">
        <f>L284+L285+L286+L287</f>
        <v>4218.7</v>
      </c>
      <c r="M288" s="25">
        <f>M284+M285+M286+M287</f>
        <v>3864.4</v>
      </c>
      <c r="N288" s="27">
        <f t="shared" si="231"/>
        <v>91.601678242112499</v>
      </c>
    </row>
    <row r="289" spans="1:14" x14ac:dyDescent="0.25">
      <c r="A289" s="77" t="s">
        <v>31</v>
      </c>
      <c r="B289" s="93"/>
      <c r="C289" s="27">
        <f>C282+C288</f>
        <v>124713.1</v>
      </c>
      <c r="D289" s="27">
        <f>D282+D288</f>
        <v>121948.3</v>
      </c>
      <c r="E289" s="27">
        <f t="shared" ref="E289" si="235">D289/C289*100</f>
        <v>97.783071706180024</v>
      </c>
      <c r="F289" s="27">
        <f>F282+F288</f>
        <v>0</v>
      </c>
      <c r="G289" s="27">
        <f>G282+G288</f>
        <v>0</v>
      </c>
      <c r="H289" s="24"/>
      <c r="I289" s="27">
        <f>I282+I288</f>
        <v>120494.39999999999</v>
      </c>
      <c r="J289" s="27">
        <f>J282+J288</f>
        <v>118083.9</v>
      </c>
      <c r="K289" s="27">
        <f t="shared" si="234"/>
        <v>97.999492092578578</v>
      </c>
      <c r="L289" s="27">
        <f>L282+L288</f>
        <v>4218.7</v>
      </c>
      <c r="M289" s="27">
        <f>M282+M288</f>
        <v>3864.4</v>
      </c>
      <c r="N289" s="27">
        <f t="shared" si="193"/>
        <v>91.601678242112499</v>
      </c>
    </row>
    <row r="290" spans="1:14" ht="15.75" customHeight="1" x14ac:dyDescent="0.35">
      <c r="A290" s="50" t="s">
        <v>112</v>
      </c>
      <c r="B290" s="104" t="s">
        <v>115</v>
      </c>
      <c r="C290" s="105"/>
      <c r="D290" s="105"/>
      <c r="E290" s="105"/>
      <c r="F290" s="105"/>
      <c r="G290" s="105"/>
      <c r="H290" s="105"/>
      <c r="I290" s="105"/>
      <c r="J290" s="105"/>
      <c r="K290" s="105"/>
      <c r="L290" s="105"/>
      <c r="M290" s="105"/>
      <c r="N290" s="106"/>
    </row>
    <row r="291" spans="1:14" ht="15.75" customHeight="1" x14ac:dyDescent="0.25">
      <c r="A291" s="81" t="s">
        <v>54</v>
      </c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3"/>
    </row>
    <row r="292" spans="1:14" ht="15.75" customHeight="1" x14ac:dyDescent="0.25">
      <c r="A292" s="71" t="s">
        <v>116</v>
      </c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3"/>
    </row>
    <row r="293" spans="1:14" ht="18" customHeight="1" x14ac:dyDescent="0.25">
      <c r="A293" s="84" t="s">
        <v>27</v>
      </c>
      <c r="B293" s="68"/>
      <c r="C293" s="24">
        <f>F293+I293+L293</f>
        <v>313</v>
      </c>
      <c r="D293" s="24">
        <f>G293+J293+M293</f>
        <v>111</v>
      </c>
      <c r="E293" s="24">
        <f t="shared" ref="E293:E295" si="236">D293/C293*100</f>
        <v>35.463258785942493</v>
      </c>
      <c r="F293" s="11"/>
      <c r="G293" s="11"/>
      <c r="H293" s="11"/>
      <c r="I293" s="11"/>
      <c r="J293" s="11"/>
      <c r="K293" s="11"/>
      <c r="L293" s="11">
        <v>313</v>
      </c>
      <c r="M293" s="11">
        <v>111</v>
      </c>
      <c r="N293" s="24">
        <f>M293/L293*100</f>
        <v>35.463258785942493</v>
      </c>
    </row>
    <row r="294" spans="1:14" ht="30.75" customHeight="1" x14ac:dyDescent="0.25">
      <c r="A294" s="84" t="s">
        <v>26</v>
      </c>
      <c r="B294" s="68"/>
      <c r="C294" s="24">
        <f>F294+I294+L294</f>
        <v>1706.9</v>
      </c>
      <c r="D294" s="24">
        <f>G294+J294+M294</f>
        <v>1252.8</v>
      </c>
      <c r="E294" s="24">
        <f t="shared" si="236"/>
        <v>73.396215361181078</v>
      </c>
      <c r="F294" s="11"/>
      <c r="G294" s="11"/>
      <c r="H294" s="11"/>
      <c r="I294" s="11"/>
      <c r="J294" s="11"/>
      <c r="K294" s="11"/>
      <c r="L294" s="11">
        <v>1706.9</v>
      </c>
      <c r="M294" s="11">
        <v>1252.8</v>
      </c>
      <c r="N294" s="24">
        <f>M294/L294*100</f>
        <v>73.396215361181078</v>
      </c>
    </row>
    <row r="295" spans="1:14" ht="16.149999999999999" customHeight="1" x14ac:dyDescent="0.25">
      <c r="A295" s="79" t="s">
        <v>51</v>
      </c>
      <c r="B295" s="80"/>
      <c r="C295" s="25">
        <f>C293+C294</f>
        <v>2019.9</v>
      </c>
      <c r="D295" s="25">
        <f>D293+D294</f>
        <v>1363.8</v>
      </c>
      <c r="E295" s="25">
        <f t="shared" si="236"/>
        <v>67.518193969998507</v>
      </c>
      <c r="F295" s="25">
        <f>F293+F294</f>
        <v>0</v>
      </c>
      <c r="G295" s="25">
        <f>G293+G294</f>
        <v>0</v>
      </c>
      <c r="H295" s="25"/>
      <c r="I295" s="25">
        <f>I293+I294</f>
        <v>0</v>
      </c>
      <c r="J295" s="25">
        <f>J293+J294</f>
        <v>0</v>
      </c>
      <c r="K295" s="25"/>
      <c r="L295" s="25">
        <f>L293+L294</f>
        <v>2019.9</v>
      </c>
      <c r="M295" s="25">
        <f>M293+M294</f>
        <v>1363.8</v>
      </c>
      <c r="N295" s="24">
        <f>M295/L295*100</f>
        <v>67.518193969998507</v>
      </c>
    </row>
    <row r="296" spans="1:14" x14ac:dyDescent="0.25">
      <c r="A296" s="119" t="s">
        <v>117</v>
      </c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1"/>
    </row>
    <row r="297" spans="1:14" ht="30.75" customHeight="1" x14ac:dyDescent="0.25">
      <c r="A297" s="84" t="s">
        <v>26</v>
      </c>
      <c r="B297" s="68"/>
      <c r="C297" s="24">
        <f>F297+I297+L297</f>
        <v>478.5</v>
      </c>
      <c r="D297" s="24">
        <f>G297+J297+M297</f>
        <v>280.7</v>
      </c>
      <c r="E297" s="24">
        <f t="shared" ref="E297:E298" si="237">D297/C297*100</f>
        <v>58.662486938348998</v>
      </c>
      <c r="F297" s="11"/>
      <c r="G297" s="11"/>
      <c r="H297" s="11"/>
      <c r="I297" s="11"/>
      <c r="J297" s="11"/>
      <c r="K297" s="11"/>
      <c r="L297" s="11">
        <v>478.5</v>
      </c>
      <c r="M297" s="11">
        <v>280.7</v>
      </c>
      <c r="N297" s="24">
        <f>M297/L297*100</f>
        <v>58.662486938348998</v>
      </c>
    </row>
    <row r="298" spans="1:14" ht="16.149999999999999" customHeight="1" x14ac:dyDescent="0.25">
      <c r="A298" s="79" t="s">
        <v>51</v>
      </c>
      <c r="B298" s="80"/>
      <c r="C298" s="25">
        <f>C297</f>
        <v>478.5</v>
      </c>
      <c r="D298" s="25">
        <f>D297</f>
        <v>280.7</v>
      </c>
      <c r="E298" s="25">
        <f t="shared" si="237"/>
        <v>58.662486938348998</v>
      </c>
      <c r="F298" s="25">
        <f t="shared" ref="F298:G298" si="238">F297</f>
        <v>0</v>
      </c>
      <c r="G298" s="25">
        <f t="shared" si="238"/>
        <v>0</v>
      </c>
      <c r="H298" s="25"/>
      <c r="I298" s="25">
        <f t="shared" ref="I298:J298" si="239">I297</f>
        <v>0</v>
      </c>
      <c r="J298" s="25">
        <f t="shared" si="239"/>
        <v>0</v>
      </c>
      <c r="K298" s="25"/>
      <c r="L298" s="25">
        <f>L297</f>
        <v>478.5</v>
      </c>
      <c r="M298" s="25">
        <f>M297</f>
        <v>280.7</v>
      </c>
      <c r="N298" s="24">
        <f>M298/L298*100</f>
        <v>58.662486938348998</v>
      </c>
    </row>
    <row r="299" spans="1:14" x14ac:dyDescent="0.25">
      <c r="A299" s="71" t="s">
        <v>118</v>
      </c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3"/>
    </row>
    <row r="300" spans="1:14" ht="30" customHeight="1" x14ac:dyDescent="0.25">
      <c r="A300" s="84" t="s">
        <v>26</v>
      </c>
      <c r="B300" s="68"/>
      <c r="C300" s="24">
        <f>F300+I300+L300</f>
        <v>923.1</v>
      </c>
      <c r="D300" s="24">
        <f>G300+J300+M300</f>
        <v>686.3</v>
      </c>
      <c r="E300" s="24">
        <f t="shared" ref="E300:E301" si="240">D300/C300*100</f>
        <v>74.347307983967056</v>
      </c>
      <c r="F300" s="11"/>
      <c r="G300" s="11"/>
      <c r="H300" s="11"/>
      <c r="I300" s="11">
        <v>923.1</v>
      </c>
      <c r="J300" s="11">
        <v>686.3</v>
      </c>
      <c r="K300" s="24">
        <f t="shared" ref="K300:K301" si="241">J300/I300*100</f>
        <v>74.347307983967056</v>
      </c>
      <c r="L300" s="11"/>
      <c r="M300" s="11"/>
      <c r="N300" s="15"/>
    </row>
    <row r="301" spans="1:14" ht="16.149999999999999" customHeight="1" x14ac:dyDescent="0.25">
      <c r="A301" s="79" t="s">
        <v>51</v>
      </c>
      <c r="B301" s="80"/>
      <c r="C301" s="25">
        <f>C300</f>
        <v>923.1</v>
      </c>
      <c r="D301" s="25">
        <f>D300</f>
        <v>686.3</v>
      </c>
      <c r="E301" s="25">
        <f t="shared" si="240"/>
        <v>74.347307983967056</v>
      </c>
      <c r="F301" s="25">
        <f t="shared" ref="F301:G301" si="242">F300</f>
        <v>0</v>
      </c>
      <c r="G301" s="25">
        <f t="shared" si="242"/>
        <v>0</v>
      </c>
      <c r="H301" s="25"/>
      <c r="I301" s="25">
        <f t="shared" ref="I301:J301" si="243">I300</f>
        <v>923.1</v>
      </c>
      <c r="J301" s="25">
        <f t="shared" si="243"/>
        <v>686.3</v>
      </c>
      <c r="K301" s="25">
        <f t="shared" si="241"/>
        <v>74.347307983967056</v>
      </c>
      <c r="L301" s="25">
        <f>SUM(L300)</f>
        <v>0</v>
      </c>
      <c r="M301" s="25">
        <f>SUM(M300)</f>
        <v>0</v>
      </c>
      <c r="N301" s="58"/>
    </row>
    <row r="302" spans="1:14" ht="16.149999999999999" customHeight="1" x14ac:dyDescent="0.25">
      <c r="A302" s="79" t="s">
        <v>31</v>
      </c>
      <c r="B302" s="80"/>
      <c r="C302" s="27">
        <f>C295+C298+C301</f>
        <v>3421.5</v>
      </c>
      <c r="D302" s="27">
        <f>D295+D298+D301</f>
        <v>2330.8000000000002</v>
      </c>
      <c r="E302" s="27">
        <f>D302/C302*100</f>
        <v>68.122168639485608</v>
      </c>
      <c r="F302" s="27">
        <f>F295+F298+F301</f>
        <v>0</v>
      </c>
      <c r="G302" s="27">
        <f>G295+G298+G301</f>
        <v>0</v>
      </c>
      <c r="H302" s="24"/>
      <c r="I302" s="27">
        <f>I295+I298+I301</f>
        <v>923.1</v>
      </c>
      <c r="J302" s="27">
        <f>J295+J298+J301</f>
        <v>686.3</v>
      </c>
      <c r="K302" s="27">
        <f>J302/I302*100</f>
        <v>74.347307983967056</v>
      </c>
      <c r="L302" s="27">
        <f>L295+L298+L301</f>
        <v>2498.4</v>
      </c>
      <c r="M302" s="27">
        <f>M295+M298+M301</f>
        <v>1644.5</v>
      </c>
      <c r="N302" s="27">
        <f t="shared" ref="N302" si="244">M302/L302*100</f>
        <v>65.822126160742883</v>
      </c>
    </row>
    <row r="303" spans="1:14" ht="16.149999999999999" customHeight="1" x14ac:dyDescent="0.35">
      <c r="A303" s="50" t="s">
        <v>131</v>
      </c>
      <c r="B303" s="104" t="s">
        <v>132</v>
      </c>
      <c r="C303" s="105"/>
      <c r="D303" s="105"/>
      <c r="E303" s="105"/>
      <c r="F303" s="105"/>
      <c r="G303" s="105"/>
      <c r="H303" s="105"/>
      <c r="I303" s="105"/>
      <c r="J303" s="105"/>
      <c r="K303" s="105"/>
      <c r="L303" s="105"/>
      <c r="M303" s="105"/>
      <c r="N303" s="106"/>
    </row>
    <row r="304" spans="1:14" ht="16.149999999999999" customHeight="1" x14ac:dyDescent="0.25">
      <c r="A304" s="81" t="s">
        <v>54</v>
      </c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3"/>
    </row>
    <row r="305" spans="1:14" ht="16.5" customHeight="1" x14ac:dyDescent="0.25">
      <c r="A305" s="74" t="s">
        <v>133</v>
      </c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6"/>
    </row>
    <row r="306" spans="1:14" ht="45.75" customHeight="1" x14ac:dyDescent="0.25">
      <c r="A306" s="90" t="s">
        <v>135</v>
      </c>
      <c r="B306" s="87"/>
      <c r="C306" s="24">
        <f>F306+I306+L306</f>
        <v>3668.2</v>
      </c>
      <c r="D306" s="24">
        <f>G306+J306+M306</f>
        <v>0</v>
      </c>
      <c r="E306" s="24">
        <f t="shared" ref="E306:E307" si="245">D306/C306*100</f>
        <v>0</v>
      </c>
      <c r="F306" s="11"/>
      <c r="G306" s="11"/>
      <c r="H306" s="11"/>
      <c r="I306" s="11"/>
      <c r="J306" s="11"/>
      <c r="K306" s="11"/>
      <c r="L306" s="11">
        <v>3668.2</v>
      </c>
      <c r="M306" s="11">
        <v>0</v>
      </c>
      <c r="N306" s="24">
        <f t="shared" ref="N306:N307" si="246">M306/L306*100</f>
        <v>0</v>
      </c>
    </row>
    <row r="307" spans="1:14" ht="16.149999999999999" customHeight="1" x14ac:dyDescent="0.25">
      <c r="A307" s="77" t="s">
        <v>31</v>
      </c>
      <c r="B307" s="93"/>
      <c r="C307" s="27">
        <f>C306</f>
        <v>3668.2</v>
      </c>
      <c r="D307" s="27">
        <f>D306</f>
        <v>0</v>
      </c>
      <c r="E307" s="27">
        <f t="shared" si="245"/>
        <v>0</v>
      </c>
      <c r="F307" s="27">
        <f>F306</f>
        <v>0</v>
      </c>
      <c r="G307" s="27">
        <f>G306</f>
        <v>0</v>
      </c>
      <c r="H307" s="24"/>
      <c r="I307" s="27">
        <f>I306</f>
        <v>0</v>
      </c>
      <c r="J307" s="27">
        <f>J306</f>
        <v>0</v>
      </c>
      <c r="K307" s="24"/>
      <c r="L307" s="27">
        <f>L306</f>
        <v>3668.2</v>
      </c>
      <c r="M307" s="27">
        <f>M306</f>
        <v>0</v>
      </c>
      <c r="N307" s="27">
        <f t="shared" si="246"/>
        <v>0</v>
      </c>
    </row>
    <row r="308" spans="1:14" ht="38.25" customHeight="1" x14ac:dyDescent="0.3">
      <c r="A308" s="117" t="s">
        <v>34</v>
      </c>
      <c r="B308" s="118"/>
      <c r="C308" s="39">
        <f>C40+C63+C100+C123+C135+C154+C181+C205+C219+C229+C234+C249+C277+C289+C302+C307</f>
        <v>3943166.0000000005</v>
      </c>
      <c r="D308" s="39">
        <f>D40+D63+D100+D123+D135+D154+D181+D205+D219+D229+D234+D249+D277+D289+D302+D307</f>
        <v>3205605.3000000007</v>
      </c>
      <c r="E308" s="39">
        <f t="shared" ref="E308" si="247">D308/C308*100</f>
        <v>81.295215570432504</v>
      </c>
      <c r="F308" s="39">
        <f>F40+F63+F100+F123+F135+F154+F181+F205+F219+F229+F234+F249+F277+F289+F302+F307</f>
        <v>164843.4</v>
      </c>
      <c r="G308" s="39">
        <f>G40+G63+G100+G123+G135+G154+G181+G205+G219+G229+G234+G249+G277+G289+G302+G307</f>
        <v>147320.9</v>
      </c>
      <c r="H308" s="27">
        <f t="shared" ref="H308" si="248">G308/F308*100</f>
        <v>89.370214397422046</v>
      </c>
      <c r="I308" s="39">
        <f>I40+I63+I100+I123+I135+I154+I181+I205+I219+I229+I234+I249+I277+I289+I302+I307</f>
        <v>2140176.7999999998</v>
      </c>
      <c r="J308" s="39">
        <f>J40+J63+J100+J123+J135+J154+J181+J205+J219+J229+J234+J249+J277+J289+J302+J307</f>
        <v>1813192.0999999999</v>
      </c>
      <c r="K308" s="39">
        <f t="shared" ref="K308" si="249">J308/I308*100</f>
        <v>84.721603374076381</v>
      </c>
      <c r="L308" s="39">
        <f>L40+L63+L100+L123+L135+L154+L181+L205+L219+L229+L234+L249+L277+L289+L302+L307</f>
        <v>1638145.8000000003</v>
      </c>
      <c r="M308" s="39">
        <f>M40+M63+M100+M123+M135+M154+M181+M205+M219+M229+M234+M249+M277+M289+M302+M307</f>
        <v>1245092.2999999998</v>
      </c>
      <c r="N308" s="27">
        <f t="shared" si="193"/>
        <v>76.0061955413248</v>
      </c>
    </row>
    <row r="309" spans="1:14" x14ac:dyDescent="0.25">
      <c r="A309" s="5"/>
      <c r="B309" s="5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1:14" x14ac:dyDescent="0.25">
      <c r="A310" s="5"/>
      <c r="B310" s="7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1:14" x14ac:dyDescent="0.25">
      <c r="A311" s="5"/>
      <c r="B311" s="5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1:14" x14ac:dyDescent="0.25">
      <c r="A312" s="5"/>
      <c r="B312" s="5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1:14" x14ac:dyDescent="0.25">
      <c r="A313" s="5"/>
      <c r="B313" s="5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1:14" x14ac:dyDescent="0.25">
      <c r="A314" s="5"/>
      <c r="B314" s="5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1:14" x14ac:dyDescent="0.25">
      <c r="A315" s="5"/>
      <c r="B315" s="5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1:14" x14ac:dyDescent="0.25">
      <c r="A316" s="5"/>
      <c r="B316" s="5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1:14" x14ac:dyDescent="0.25">
      <c r="A317" s="5"/>
      <c r="B317" s="5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1:14" x14ac:dyDescent="0.25">
      <c r="A318" s="5"/>
      <c r="B318" s="5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1:14" x14ac:dyDescent="0.25">
      <c r="A319" s="5"/>
      <c r="B319" s="5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1:14" x14ac:dyDescent="0.25">
      <c r="A320" s="5"/>
      <c r="B320" s="5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x14ac:dyDescent="0.25">
      <c r="A321" s="5"/>
      <c r="B321" s="5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x14ac:dyDescent="0.25">
      <c r="A322" s="5"/>
      <c r="B322" s="5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x14ac:dyDescent="0.25">
      <c r="A323" s="5"/>
      <c r="B323" s="5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1:14" x14ac:dyDescent="0.25">
      <c r="A324" s="5"/>
      <c r="B324" s="5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1:14" x14ac:dyDescent="0.25">
      <c r="A325" s="5"/>
      <c r="B325" s="5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1:14" x14ac:dyDescent="0.25">
      <c r="A326" s="5"/>
      <c r="B326" s="5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1:14" x14ac:dyDescent="0.25">
      <c r="A327" s="5"/>
      <c r="B327" s="5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1:14" x14ac:dyDescent="0.25">
      <c r="A328" s="5"/>
      <c r="B328" s="5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1:14" x14ac:dyDescent="0.25">
      <c r="A329" s="5"/>
      <c r="B329" s="5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1:14" x14ac:dyDescent="0.25">
      <c r="A330" s="5"/>
      <c r="B330" s="5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1:14" x14ac:dyDescent="0.25">
      <c r="A331" s="5"/>
      <c r="B331" s="5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1:14" x14ac:dyDescent="0.25">
      <c r="A332" s="5"/>
      <c r="B332" s="5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1:14" x14ac:dyDescent="0.25">
      <c r="A333" s="5"/>
      <c r="B333" s="5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1:14" x14ac:dyDescent="0.25">
      <c r="A334" s="5"/>
      <c r="B334" s="5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1:14" x14ac:dyDescent="0.25">
      <c r="A335" s="5"/>
      <c r="B335" s="5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1:14" x14ac:dyDescent="0.25">
      <c r="A336" s="5"/>
      <c r="B336" s="5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1:14" x14ac:dyDescent="0.25">
      <c r="A337" s="5"/>
      <c r="B337" s="5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1:14" x14ac:dyDescent="0.25">
      <c r="A338" s="5"/>
      <c r="B338" s="5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1:14" x14ac:dyDescent="0.25">
      <c r="A339" s="5"/>
      <c r="B339" s="5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</sheetData>
  <mergeCells count="313">
    <mergeCell ref="A87:B87"/>
    <mergeCell ref="A127:B127"/>
    <mergeCell ref="A133:B133"/>
    <mergeCell ref="B136:N136"/>
    <mergeCell ref="A138:N138"/>
    <mergeCell ref="A7:N7"/>
    <mergeCell ref="A8:N8"/>
    <mergeCell ref="A11:N11"/>
    <mergeCell ref="A9:B9"/>
    <mergeCell ref="A28:B28"/>
    <mergeCell ref="A21:B21"/>
    <mergeCell ref="A14:B14"/>
    <mergeCell ref="A13:B13"/>
    <mergeCell ref="A26:B26"/>
    <mergeCell ref="A19:B19"/>
    <mergeCell ref="A18:B18"/>
    <mergeCell ref="A10:B10"/>
    <mergeCell ref="A15:B15"/>
    <mergeCell ref="A16:N16"/>
    <mergeCell ref="A20:N20"/>
    <mergeCell ref="A24:N24"/>
    <mergeCell ref="A102:N102"/>
    <mergeCell ref="A33:N33"/>
    <mergeCell ref="A50:B50"/>
    <mergeCell ref="A54:N54"/>
    <mergeCell ref="A258:N258"/>
    <mergeCell ref="A257:B257"/>
    <mergeCell ref="A134:B134"/>
    <mergeCell ref="A135:B135"/>
    <mergeCell ref="A130:B130"/>
    <mergeCell ref="A131:B131"/>
    <mergeCell ref="A116:B116"/>
    <mergeCell ref="A114:N114"/>
    <mergeCell ref="A151:B151"/>
    <mergeCell ref="A144:B144"/>
    <mergeCell ref="A139:B139"/>
    <mergeCell ref="A231:N231"/>
    <mergeCell ref="A166:B166"/>
    <mergeCell ref="A137:N137"/>
    <mergeCell ref="A221:N221"/>
    <mergeCell ref="A196:B196"/>
    <mergeCell ref="A197:B197"/>
    <mergeCell ref="A154:B154"/>
    <mergeCell ref="A229:B229"/>
    <mergeCell ref="A256:B256"/>
    <mergeCell ref="B250:N250"/>
    <mergeCell ref="A252:N252"/>
    <mergeCell ref="A241:B241"/>
    <mergeCell ref="A223:B223"/>
    <mergeCell ref="A283:N283"/>
    <mergeCell ref="A284:B284"/>
    <mergeCell ref="A288:B288"/>
    <mergeCell ref="A266:N266"/>
    <mergeCell ref="A128:B128"/>
    <mergeCell ref="A36:N36"/>
    <mergeCell ref="A259:B259"/>
    <mergeCell ref="A244:B244"/>
    <mergeCell ref="B41:N41"/>
    <mergeCell ref="A238:B238"/>
    <mergeCell ref="A103:N103"/>
    <mergeCell ref="A40:B40"/>
    <mergeCell ref="A38:B38"/>
    <mergeCell ref="A39:B39"/>
    <mergeCell ref="B64:N64"/>
    <mergeCell ref="A66:N66"/>
    <mergeCell ref="A67:B67"/>
    <mergeCell ref="A44:B44"/>
    <mergeCell ref="A100:B100"/>
    <mergeCell ref="A111:N111"/>
    <mergeCell ref="A143:B143"/>
    <mergeCell ref="A112:B112"/>
    <mergeCell ref="A202:B202"/>
    <mergeCell ref="A99:B99"/>
    <mergeCell ref="A213:B213"/>
    <mergeCell ref="A201:N201"/>
    <mergeCell ref="A216:B216"/>
    <mergeCell ref="A214:B214"/>
    <mergeCell ref="A215:N215"/>
    <mergeCell ref="A237:N237"/>
    <mergeCell ref="A219:B219"/>
    <mergeCell ref="A225:B225"/>
    <mergeCell ref="B220:N220"/>
    <mergeCell ref="A222:N222"/>
    <mergeCell ref="A228:B228"/>
    <mergeCell ref="A249:B249"/>
    <mergeCell ref="A1:N1"/>
    <mergeCell ref="A282:B282"/>
    <mergeCell ref="B155:N155"/>
    <mergeCell ref="A162:N162"/>
    <mergeCell ref="A165:N165"/>
    <mergeCell ref="A195:N195"/>
    <mergeCell ref="A178:B178"/>
    <mergeCell ref="A179:B179"/>
    <mergeCell ref="A181:B181"/>
    <mergeCell ref="A189:B189"/>
    <mergeCell ref="A190:B190"/>
    <mergeCell ref="A163:B163"/>
    <mergeCell ref="A164:B164"/>
    <mergeCell ref="A191:N191"/>
    <mergeCell ref="B182:N182"/>
    <mergeCell ref="A175:B175"/>
    <mergeCell ref="A176:B176"/>
    <mergeCell ref="A188:N188"/>
    <mergeCell ref="A234:B234"/>
    <mergeCell ref="A261:N261"/>
    <mergeCell ref="A270:B270"/>
    <mergeCell ref="A85:N85"/>
    <mergeCell ref="A254:B254"/>
    <mergeCell ref="A271:B271"/>
    <mergeCell ref="A272:N272"/>
    <mergeCell ref="B278:N278"/>
    <mergeCell ref="A280:N280"/>
    <mergeCell ref="A276:B276"/>
    <mergeCell ref="A264:B264"/>
    <mergeCell ref="A262:B262"/>
    <mergeCell ref="A267:B267"/>
    <mergeCell ref="A263:B263"/>
    <mergeCell ref="A269:N269"/>
    <mergeCell ref="A273:B273"/>
    <mergeCell ref="A277:B277"/>
    <mergeCell ref="A265:B265"/>
    <mergeCell ref="A83:B83"/>
    <mergeCell ref="A84:B84"/>
    <mergeCell ref="A56:B56"/>
    <mergeCell ref="A34:B34"/>
    <mergeCell ref="A35:B35"/>
    <mergeCell ref="A74:B74"/>
    <mergeCell ref="A75:B75"/>
    <mergeCell ref="A76:B76"/>
    <mergeCell ref="A45:B45"/>
    <mergeCell ref="A73:N73"/>
    <mergeCell ref="A69:B69"/>
    <mergeCell ref="A77:B77"/>
    <mergeCell ref="A70:N70"/>
    <mergeCell ref="A308:B308"/>
    <mergeCell ref="A300:B300"/>
    <mergeCell ref="A301:B301"/>
    <mergeCell ref="A299:N299"/>
    <mergeCell ref="A298:B298"/>
    <mergeCell ref="A297:B297"/>
    <mergeCell ref="A296:N296"/>
    <mergeCell ref="A295:B295"/>
    <mergeCell ref="A287:B287"/>
    <mergeCell ref="A306:B306"/>
    <mergeCell ref="A307:B307"/>
    <mergeCell ref="A292:N292"/>
    <mergeCell ref="A302:B302"/>
    <mergeCell ref="A293:B293"/>
    <mergeCell ref="B303:N303"/>
    <mergeCell ref="A304:N304"/>
    <mergeCell ref="A305:N305"/>
    <mergeCell ref="A294:B294"/>
    <mergeCell ref="B290:N290"/>
    <mergeCell ref="A289:B289"/>
    <mergeCell ref="A30:N30"/>
    <mergeCell ref="F3:H3"/>
    <mergeCell ref="I3:K3"/>
    <mergeCell ref="C3:C4"/>
    <mergeCell ref="A3:A4"/>
    <mergeCell ref="B3:B4"/>
    <mergeCell ref="D3:D4"/>
    <mergeCell ref="E3:E4"/>
    <mergeCell ref="A29:B29"/>
    <mergeCell ref="A25:B25"/>
    <mergeCell ref="L3:N3"/>
    <mergeCell ref="B6:N6"/>
    <mergeCell ref="A17:N17"/>
    <mergeCell ref="A27:N27"/>
    <mergeCell ref="A12:B12"/>
    <mergeCell ref="A32:B32"/>
    <mergeCell ref="A31:B31"/>
    <mergeCell ref="A37:B37"/>
    <mergeCell ref="A52:B52"/>
    <mergeCell ref="A193:B193"/>
    <mergeCell ref="A107:B107"/>
    <mergeCell ref="A239:B239"/>
    <mergeCell ref="A242:B242"/>
    <mergeCell ref="A243:N243"/>
    <mergeCell ref="B230:N230"/>
    <mergeCell ref="A233:B233"/>
    <mergeCell ref="A232:N232"/>
    <mergeCell ref="A51:N51"/>
    <mergeCell ref="A198:N198"/>
    <mergeCell ref="B206:N206"/>
    <mergeCell ref="A80:B80"/>
    <mergeCell ref="A59:B59"/>
    <mergeCell ref="B235:N235"/>
    <mergeCell ref="B124:N124"/>
    <mergeCell ref="A152:B152"/>
    <mergeCell ref="A153:B153"/>
    <mergeCell ref="A145:N145"/>
    <mergeCell ref="A93:N93"/>
    <mergeCell ref="A94:B94"/>
    <mergeCell ref="A95:B95"/>
    <mergeCell ref="A227:B227"/>
    <mergeCell ref="A255:N255"/>
    <mergeCell ref="A194:B194"/>
    <mergeCell ref="A108:B108"/>
    <mergeCell ref="A110:N110"/>
    <mergeCell ref="A90:B90"/>
    <mergeCell ref="A187:N187"/>
    <mergeCell ref="A109:B109"/>
    <mergeCell ref="A199:B199"/>
    <mergeCell ref="A203:B203"/>
    <mergeCell ref="A186:B186"/>
    <mergeCell ref="A147:B147"/>
    <mergeCell ref="A169:B169"/>
    <mergeCell ref="A148:N148"/>
    <mergeCell ref="A168:N168"/>
    <mergeCell ref="A160:B160"/>
    <mergeCell ref="A157:N157"/>
    <mergeCell ref="A158:B158"/>
    <mergeCell ref="A149:B149"/>
    <mergeCell ref="A150:B150"/>
    <mergeCell ref="A98:B98"/>
    <mergeCell ref="A192:B192"/>
    <mergeCell ref="A115:B115"/>
    <mergeCell ref="E2:K2"/>
    <mergeCell ref="A146:B146"/>
    <mergeCell ref="A140:B140"/>
    <mergeCell ref="A141:B141"/>
    <mergeCell ref="A142:B142"/>
    <mergeCell ref="B101:N101"/>
    <mergeCell ref="A113:B113"/>
    <mergeCell ref="A105:B105"/>
    <mergeCell ref="A126:N126"/>
    <mergeCell ref="A129:N129"/>
    <mergeCell ref="A132:N132"/>
    <mergeCell ref="A81:B81"/>
    <mergeCell ref="A118:B118"/>
    <mergeCell ref="A82:N82"/>
    <mergeCell ref="A22:B22"/>
    <mergeCell ref="A23:B23"/>
    <mergeCell ref="A122:B122"/>
    <mergeCell ref="A79:N79"/>
    <mergeCell ref="A125:N125"/>
    <mergeCell ref="A123:B123"/>
    <mergeCell ref="A104:B104"/>
    <mergeCell ref="A121:B121"/>
    <mergeCell ref="A119:N119"/>
    <mergeCell ref="A120:B120"/>
    <mergeCell ref="A89:N89"/>
    <mergeCell ref="A91:B91"/>
    <mergeCell ref="A92:B92"/>
    <mergeCell ref="A106:N106"/>
    <mergeCell ref="A42:N42"/>
    <mergeCell ref="A43:N43"/>
    <mergeCell ref="A46:B46"/>
    <mergeCell ref="A47:B47"/>
    <mergeCell ref="A71:B71"/>
    <mergeCell ref="A72:B72"/>
    <mergeCell ref="A78:N78"/>
    <mergeCell ref="A60:N60"/>
    <mergeCell ref="A61:B61"/>
    <mergeCell ref="A62:B62"/>
    <mergeCell ref="A65:N65"/>
    <mergeCell ref="A55:B55"/>
    <mergeCell ref="A57:N57"/>
    <mergeCell ref="A53:B53"/>
    <mergeCell ref="A58:B58"/>
    <mergeCell ref="A68:B68"/>
    <mergeCell ref="A48:N48"/>
    <mergeCell ref="A49:B49"/>
    <mergeCell ref="A63:B63"/>
    <mergeCell ref="A86:B86"/>
    <mergeCell ref="A88:B88"/>
    <mergeCell ref="A236:N236"/>
    <mergeCell ref="A251:N251"/>
    <mergeCell ref="A279:N279"/>
    <mergeCell ref="A291:N291"/>
    <mergeCell ref="A156:N156"/>
    <mergeCell ref="A167:B167"/>
    <mergeCell ref="A212:N212"/>
    <mergeCell ref="A217:B217"/>
    <mergeCell ref="A248:B248"/>
    <mergeCell ref="A161:N161"/>
    <mergeCell ref="A180:B180"/>
    <mergeCell ref="A184:N184"/>
    <mergeCell ref="A183:N183"/>
    <mergeCell ref="A185:B185"/>
    <mergeCell ref="A117:B117"/>
    <mergeCell ref="A245:B245"/>
    <mergeCell ref="A247:B247"/>
    <mergeCell ref="A171:N171"/>
    <mergeCell ref="A174:N174"/>
    <mergeCell ref="A159:B159"/>
    <mergeCell ref="A205:B205"/>
    <mergeCell ref="A96:N96"/>
    <mergeCell ref="A97:B97"/>
    <mergeCell ref="A285:B285"/>
    <mergeCell ref="A286:B286"/>
    <mergeCell ref="A260:B260"/>
    <mergeCell ref="A240:N240"/>
    <mergeCell ref="A177:N177"/>
    <mergeCell ref="A226:N226"/>
    <mergeCell ref="A170:B170"/>
    <mergeCell ref="A172:B172"/>
    <mergeCell ref="A173:B173"/>
    <mergeCell ref="A204:B204"/>
    <mergeCell ref="A207:N207"/>
    <mergeCell ref="A208:N208"/>
    <mergeCell ref="A209:B209"/>
    <mergeCell ref="A210:B210"/>
    <mergeCell ref="A211:N211"/>
    <mergeCell ref="A218:B218"/>
    <mergeCell ref="A224:B224"/>
    <mergeCell ref="A200:B200"/>
    <mergeCell ref="A253:B253"/>
    <mergeCell ref="A274:B274"/>
    <mergeCell ref="A275:B275"/>
    <mergeCell ref="A268:B268"/>
    <mergeCell ref="A281:B281"/>
    <mergeCell ref="A246:N246"/>
  </mergeCells>
  <pageMargins left="0.47244094488188981" right="0.31496062992125984" top="0.43307086614173229" bottom="0.35433070866141736" header="0.31496062992125984" footer="0.31496062992125984"/>
  <pageSetup paperSize="9" scale="64" fitToHeight="0" orientation="landscape" r:id="rId1"/>
  <rowBreaks count="8" manualBreakCount="8">
    <brk id="40" max="13" man="1"/>
    <brk id="72" max="13" man="1"/>
    <brk id="113" max="13" man="1"/>
    <brk id="151" max="13" man="1"/>
    <brk id="190" max="13" man="1"/>
    <brk id="229" max="13" man="1"/>
    <brk id="268" max="13" man="1"/>
    <brk id="30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Matyshova</dc:creator>
  <cp:lastModifiedBy>Martusenko</cp:lastModifiedBy>
  <cp:lastPrinted>2025-10-02T11:59:10Z</cp:lastPrinted>
  <dcterms:created xsi:type="dcterms:W3CDTF">2016-11-22T06:59:06Z</dcterms:created>
  <dcterms:modified xsi:type="dcterms:W3CDTF">2025-11-12T08:40:13Z</dcterms:modified>
</cp:coreProperties>
</file>