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110" windowWidth="12120" windowHeight="6915"/>
  </bookViews>
  <sheets>
    <sheet name="Лист1" sheetId="1" r:id="rId1"/>
  </sheets>
  <definedNames>
    <definedName name="_xlnm.Print_Titles" localSheetId="0">Лист1!$3:$4</definedName>
    <definedName name="_xlnm.Print_Area" localSheetId="0">Лист1!$A$1:$N$309</definedName>
  </definedNames>
  <calcPr calcId="144525"/>
</workbook>
</file>

<file path=xl/calcChain.xml><?xml version="1.0" encoding="utf-8"?>
<calcChain xmlns="http://schemas.openxmlformats.org/spreadsheetml/2006/main">
  <c r="M98" i="1" l="1"/>
  <c r="L98" i="1"/>
  <c r="J98" i="1"/>
  <c r="I98" i="1"/>
  <c r="G98" i="1"/>
  <c r="F98" i="1"/>
  <c r="D98" i="1"/>
  <c r="C98" i="1"/>
  <c r="N97" i="1"/>
  <c r="M97" i="1"/>
  <c r="L97" i="1"/>
  <c r="J97" i="1"/>
  <c r="I97" i="1"/>
  <c r="G97" i="1"/>
  <c r="F97" i="1"/>
  <c r="D97" i="1"/>
  <c r="E97" i="1" s="1"/>
  <c r="C97" i="1"/>
  <c r="D96" i="1"/>
  <c r="E96" i="1" s="1"/>
  <c r="C96" i="1"/>
  <c r="N96" i="1"/>
  <c r="M91" i="1"/>
  <c r="L91" i="1"/>
  <c r="J91" i="1"/>
  <c r="I91" i="1"/>
  <c r="G91" i="1"/>
  <c r="F91" i="1"/>
  <c r="D89" i="1"/>
  <c r="C89" i="1"/>
  <c r="K89" i="1"/>
  <c r="N89" i="1"/>
  <c r="L86" i="1"/>
  <c r="L75" i="1"/>
  <c r="E89" i="1" l="1"/>
  <c r="N56" i="1"/>
  <c r="N55" i="1"/>
  <c r="M117" i="1" l="1"/>
  <c r="L117" i="1"/>
  <c r="J117" i="1"/>
  <c r="I117" i="1"/>
  <c r="G117" i="1"/>
  <c r="F117" i="1"/>
  <c r="N116" i="1"/>
  <c r="E114" i="1"/>
  <c r="D116" i="1"/>
  <c r="C116" i="1"/>
  <c r="E116" i="1" l="1"/>
  <c r="N12" i="1"/>
  <c r="M14" i="1"/>
  <c r="L14" i="1"/>
  <c r="J14" i="1"/>
  <c r="I14" i="1"/>
  <c r="G14" i="1"/>
  <c r="F14" i="1"/>
  <c r="D12" i="1"/>
  <c r="C12" i="1"/>
  <c r="E12" i="1" l="1"/>
  <c r="M306" i="1" l="1"/>
  <c r="L306" i="1"/>
  <c r="J306" i="1"/>
  <c r="I306" i="1"/>
  <c r="G306" i="1"/>
  <c r="F306" i="1"/>
  <c r="N305" i="1"/>
  <c r="D305" i="1"/>
  <c r="D306" i="1" s="1"/>
  <c r="C305" i="1"/>
  <c r="C306" i="1" s="1"/>
  <c r="M193" i="1"/>
  <c r="L193" i="1"/>
  <c r="J193" i="1"/>
  <c r="I193" i="1"/>
  <c r="G193" i="1"/>
  <c r="F193" i="1"/>
  <c r="N191" i="1"/>
  <c r="C191" i="1"/>
  <c r="D191" i="1"/>
  <c r="N306" i="1" l="1"/>
  <c r="E306" i="1"/>
  <c r="E305" i="1"/>
  <c r="E191" i="1"/>
  <c r="H122" i="1" l="1"/>
  <c r="K122" i="1"/>
  <c r="M107" i="1"/>
  <c r="L107" i="1"/>
  <c r="J107" i="1"/>
  <c r="I107" i="1"/>
  <c r="G107" i="1"/>
  <c r="F107" i="1"/>
  <c r="N106" i="1"/>
  <c r="D106" i="1"/>
  <c r="D107" i="1" s="1"/>
  <c r="C106" i="1"/>
  <c r="C107" i="1" s="1"/>
  <c r="N107" i="1" l="1"/>
  <c r="E107" i="1"/>
  <c r="E106" i="1"/>
  <c r="J69" i="1" l="1"/>
  <c r="I69" i="1"/>
  <c r="G69" i="1"/>
  <c r="F69" i="1"/>
  <c r="M69" i="1"/>
  <c r="L69" i="1"/>
  <c r="N68" i="1"/>
  <c r="C68" i="1"/>
  <c r="D68" i="1"/>
  <c r="E68" i="1" l="1"/>
  <c r="K184" i="1" l="1"/>
  <c r="G104" i="1" l="1"/>
  <c r="G108" i="1" s="1"/>
  <c r="F104" i="1"/>
  <c r="F108" i="1" s="1"/>
  <c r="K90" i="1"/>
  <c r="M159" i="1" l="1"/>
  <c r="L159" i="1"/>
  <c r="J159" i="1"/>
  <c r="I159" i="1"/>
  <c r="G159" i="1"/>
  <c r="F159" i="1"/>
  <c r="N158" i="1"/>
  <c r="D158" i="1"/>
  <c r="C158" i="1"/>
  <c r="E158" i="1" l="1"/>
  <c r="N293" i="1"/>
  <c r="N292" i="1"/>
  <c r="N296" i="1"/>
  <c r="C75" i="1"/>
  <c r="N281" i="1"/>
  <c r="N119" i="1" l="1"/>
  <c r="M120" i="1"/>
  <c r="L120" i="1"/>
  <c r="J120" i="1"/>
  <c r="I120" i="1"/>
  <c r="G120" i="1"/>
  <c r="F120" i="1"/>
  <c r="C120" i="1" s="1"/>
  <c r="D120" i="1"/>
  <c r="D119" i="1"/>
  <c r="C119" i="1"/>
  <c r="N120" i="1" l="1"/>
  <c r="E119" i="1"/>
  <c r="E120" i="1"/>
  <c r="N75" i="1" l="1"/>
  <c r="N74" i="1"/>
  <c r="K74" i="1"/>
  <c r="H74" i="1"/>
  <c r="M76" i="1"/>
  <c r="L76" i="1"/>
  <c r="J76" i="1"/>
  <c r="I76" i="1"/>
  <c r="G76" i="1"/>
  <c r="F76" i="1"/>
  <c r="D75" i="1"/>
  <c r="E75" i="1" s="1"/>
  <c r="D74" i="1"/>
  <c r="C74" i="1"/>
  <c r="C76" i="1" s="1"/>
  <c r="J72" i="1"/>
  <c r="I72" i="1"/>
  <c r="G72" i="1"/>
  <c r="F72" i="1"/>
  <c r="D71" i="1"/>
  <c r="D72" i="1" s="1"/>
  <c r="C71" i="1"/>
  <c r="C72" i="1" s="1"/>
  <c r="N71" i="1"/>
  <c r="M72" i="1"/>
  <c r="L72" i="1"/>
  <c r="D76" i="1" l="1"/>
  <c r="E76" i="1" s="1"/>
  <c r="H76" i="1"/>
  <c r="N72" i="1"/>
  <c r="N76" i="1"/>
  <c r="E72" i="1"/>
  <c r="K76" i="1"/>
  <c r="E74" i="1"/>
  <c r="E71" i="1"/>
  <c r="M47" i="1" l="1"/>
  <c r="L47" i="1"/>
  <c r="G47" i="1"/>
  <c r="F47" i="1"/>
  <c r="J47" i="1"/>
  <c r="I47" i="1"/>
  <c r="K45" i="1"/>
  <c r="D45" i="1"/>
  <c r="C45" i="1"/>
  <c r="E45" i="1" l="1"/>
  <c r="N157" i="1"/>
  <c r="K283" i="1"/>
  <c r="N283" i="1"/>
  <c r="M297" i="1" l="1"/>
  <c r="L297" i="1"/>
  <c r="M294" i="1"/>
  <c r="L294" i="1"/>
  <c r="J294" i="1"/>
  <c r="I294" i="1"/>
  <c r="G294" i="1"/>
  <c r="F294" i="1"/>
  <c r="D293" i="1"/>
  <c r="C293" i="1"/>
  <c r="N103" i="1"/>
  <c r="N294" i="1" l="1"/>
  <c r="N297" i="1"/>
  <c r="E293" i="1"/>
  <c r="M287" i="1"/>
  <c r="L287" i="1"/>
  <c r="J287" i="1"/>
  <c r="I287" i="1"/>
  <c r="G287" i="1"/>
  <c r="F287" i="1"/>
  <c r="D284" i="1"/>
  <c r="D285" i="1"/>
  <c r="D286" i="1"/>
  <c r="C284" i="1"/>
  <c r="C285" i="1"/>
  <c r="C286" i="1"/>
  <c r="N284" i="1"/>
  <c r="N285" i="1"/>
  <c r="N286" i="1"/>
  <c r="K287" i="1" l="1"/>
  <c r="E286" i="1"/>
  <c r="E284" i="1"/>
  <c r="E285" i="1"/>
  <c r="J270" i="1"/>
  <c r="I270" i="1"/>
  <c r="G270" i="1"/>
  <c r="F270" i="1"/>
  <c r="N273" i="1"/>
  <c r="N274" i="1"/>
  <c r="M275" i="1"/>
  <c r="L275" i="1"/>
  <c r="J275" i="1"/>
  <c r="I275" i="1"/>
  <c r="G275" i="1"/>
  <c r="F275" i="1"/>
  <c r="D273" i="1"/>
  <c r="D274" i="1"/>
  <c r="C273" i="1"/>
  <c r="C274" i="1"/>
  <c r="M264" i="1"/>
  <c r="L264" i="1"/>
  <c r="J264" i="1"/>
  <c r="I264" i="1"/>
  <c r="G264" i="1"/>
  <c r="F264" i="1"/>
  <c r="N272" i="1"/>
  <c r="D272" i="1"/>
  <c r="C272" i="1"/>
  <c r="M270" i="1"/>
  <c r="L270" i="1"/>
  <c r="N269" i="1"/>
  <c r="D269" i="1"/>
  <c r="C269" i="1"/>
  <c r="C270" i="1" s="1"/>
  <c r="C275" i="1" l="1"/>
  <c r="N275" i="1"/>
  <c r="D275" i="1"/>
  <c r="N270" i="1"/>
  <c r="E269" i="1"/>
  <c r="E272" i="1"/>
  <c r="E275" i="1"/>
  <c r="D270" i="1"/>
  <c r="E270" i="1" s="1"/>
  <c r="C280" i="1" l="1"/>
  <c r="C281" i="1" s="1"/>
  <c r="D280" i="1"/>
  <c r="D281" i="1" s="1"/>
  <c r="K280" i="1"/>
  <c r="F281" i="1"/>
  <c r="F288" i="1" s="1"/>
  <c r="G281" i="1"/>
  <c r="I281" i="1"/>
  <c r="I288" i="1" s="1"/>
  <c r="J281" i="1"/>
  <c r="L281" i="1"/>
  <c r="L288" i="1" s="1"/>
  <c r="M281" i="1"/>
  <c r="M288" i="1" s="1"/>
  <c r="N243" i="1"/>
  <c r="K281" i="1" l="1"/>
  <c r="J288" i="1"/>
  <c r="G288" i="1"/>
  <c r="E280" i="1"/>
  <c r="E281" i="1"/>
  <c r="M233" i="1" l="1"/>
  <c r="L233" i="1"/>
  <c r="J233" i="1"/>
  <c r="I233" i="1"/>
  <c r="G233" i="1"/>
  <c r="F233" i="1"/>
  <c r="M216" i="1" l="1"/>
  <c r="L216" i="1"/>
  <c r="J216" i="1"/>
  <c r="I216" i="1"/>
  <c r="G216" i="1"/>
  <c r="F216" i="1"/>
  <c r="M209" i="1"/>
  <c r="L209" i="1"/>
  <c r="J209" i="1"/>
  <c r="I209" i="1"/>
  <c r="G209" i="1"/>
  <c r="F209" i="1"/>
  <c r="N208" i="1"/>
  <c r="D208" i="1"/>
  <c r="D209" i="1" s="1"/>
  <c r="C208" i="1"/>
  <c r="C209" i="1" s="1"/>
  <c r="N209" i="1" l="1"/>
  <c r="E209" i="1"/>
  <c r="E208" i="1"/>
  <c r="N184" i="1" l="1"/>
  <c r="M185" i="1"/>
  <c r="L185" i="1"/>
  <c r="J185" i="1"/>
  <c r="I185" i="1"/>
  <c r="G185" i="1"/>
  <c r="F185" i="1"/>
  <c r="D184" i="1"/>
  <c r="D185" i="1" s="1"/>
  <c r="C184" i="1"/>
  <c r="K185" i="1" l="1"/>
  <c r="E184" i="1"/>
  <c r="N185" i="1"/>
  <c r="C185" i="1"/>
  <c r="E185" i="1" s="1"/>
  <c r="K165" i="1" l="1"/>
  <c r="D157" i="1"/>
  <c r="D159" i="1" s="1"/>
  <c r="C157" i="1"/>
  <c r="C159" i="1" s="1"/>
  <c r="E157" i="1" l="1"/>
  <c r="N159" i="1"/>
  <c r="E159" i="1"/>
  <c r="J112" i="1" l="1"/>
  <c r="J121" i="1" s="1"/>
  <c r="I112" i="1"/>
  <c r="I121" i="1" s="1"/>
  <c r="G112" i="1"/>
  <c r="F112" i="1"/>
  <c r="J94" i="1"/>
  <c r="I94" i="1"/>
  <c r="G94" i="1"/>
  <c r="F94" i="1"/>
  <c r="J87" i="1"/>
  <c r="I87" i="1"/>
  <c r="G87" i="1"/>
  <c r="F87" i="1"/>
  <c r="J81" i="1"/>
  <c r="I81" i="1"/>
  <c r="G81" i="1"/>
  <c r="F81" i="1"/>
  <c r="J77" i="1"/>
  <c r="I77" i="1"/>
  <c r="G77" i="1"/>
  <c r="F77" i="1"/>
  <c r="J62" i="1"/>
  <c r="I62" i="1"/>
  <c r="G62" i="1"/>
  <c r="F62" i="1"/>
  <c r="J59" i="1"/>
  <c r="I59" i="1"/>
  <c r="G59" i="1"/>
  <c r="F59" i="1"/>
  <c r="J56" i="1"/>
  <c r="I56" i="1"/>
  <c r="G56" i="1"/>
  <c r="F56" i="1"/>
  <c r="J53" i="1"/>
  <c r="I53" i="1"/>
  <c r="G53" i="1"/>
  <c r="F53" i="1"/>
  <c r="J50" i="1"/>
  <c r="I50" i="1"/>
  <c r="G50" i="1"/>
  <c r="F50" i="1"/>
  <c r="F63" i="1" s="1"/>
  <c r="J38" i="1"/>
  <c r="I38" i="1"/>
  <c r="G38" i="1"/>
  <c r="F38" i="1"/>
  <c r="J35" i="1"/>
  <c r="I35" i="1"/>
  <c r="G35" i="1"/>
  <c r="F35" i="1"/>
  <c r="G32" i="1"/>
  <c r="F32" i="1"/>
  <c r="J29" i="1"/>
  <c r="I29" i="1"/>
  <c r="G29" i="1"/>
  <c r="F29" i="1"/>
  <c r="G26" i="1"/>
  <c r="F26" i="1"/>
  <c r="G19" i="1"/>
  <c r="F19" i="1"/>
  <c r="M10" i="1"/>
  <c r="L10" i="1"/>
  <c r="J130" i="1"/>
  <c r="I130" i="1"/>
  <c r="G130" i="1"/>
  <c r="F130" i="1"/>
  <c r="J127" i="1"/>
  <c r="I127" i="1"/>
  <c r="I134" i="1" s="1"/>
  <c r="G127" i="1"/>
  <c r="G134" i="1" s="1"/>
  <c r="F127" i="1"/>
  <c r="F134" i="1" s="1"/>
  <c r="J152" i="1"/>
  <c r="I152" i="1"/>
  <c r="G152" i="1"/>
  <c r="F152" i="1"/>
  <c r="J146" i="1"/>
  <c r="I146" i="1"/>
  <c r="G146" i="1"/>
  <c r="F146" i="1"/>
  <c r="J143" i="1"/>
  <c r="J153" i="1" s="1"/>
  <c r="I143" i="1"/>
  <c r="I153" i="1" s="1"/>
  <c r="G143" i="1"/>
  <c r="G153" i="1" s="1"/>
  <c r="F143" i="1"/>
  <c r="F153" i="1" s="1"/>
  <c r="M143" i="1"/>
  <c r="L143" i="1"/>
  <c r="N138" i="1"/>
  <c r="D138" i="1"/>
  <c r="C138" i="1"/>
  <c r="K91" i="1" l="1"/>
  <c r="F121" i="1"/>
  <c r="F122" i="1" s="1"/>
  <c r="G121" i="1"/>
  <c r="G122" i="1" s="1"/>
  <c r="J134" i="1"/>
  <c r="H77" i="1"/>
  <c r="K77" i="1"/>
  <c r="G63" i="1"/>
  <c r="E138" i="1"/>
  <c r="M127" i="1" l="1"/>
  <c r="L127" i="1"/>
  <c r="N114" i="1"/>
  <c r="N93" i="1" l="1"/>
  <c r="D67" i="1"/>
  <c r="C67" i="1"/>
  <c r="N67" i="1"/>
  <c r="M77" i="1"/>
  <c r="L77" i="1"/>
  <c r="D69" i="1" l="1"/>
  <c r="D77" i="1" s="1"/>
  <c r="C69" i="1"/>
  <c r="C77" i="1" s="1"/>
  <c r="N69" i="1"/>
  <c r="E67" i="1"/>
  <c r="E69" i="1" l="1"/>
  <c r="E77" i="1"/>
  <c r="N77" i="1"/>
  <c r="K44" i="1"/>
  <c r="M56" i="1"/>
  <c r="L56" i="1"/>
  <c r="M59" i="1"/>
  <c r="L59" i="1"/>
  <c r="M26" i="1" l="1"/>
  <c r="L26" i="1"/>
  <c r="M19" i="1"/>
  <c r="L19" i="1"/>
  <c r="J19" i="1"/>
  <c r="I19" i="1"/>
  <c r="N13" i="1"/>
  <c r="J10" i="1"/>
  <c r="J15" i="1" s="1"/>
  <c r="I10" i="1"/>
  <c r="I15" i="1" s="1"/>
  <c r="G10" i="1"/>
  <c r="G15" i="1" s="1"/>
  <c r="F10" i="1"/>
  <c r="F15" i="1" s="1"/>
  <c r="M15" i="1"/>
  <c r="L15" i="1"/>
  <c r="K9" i="1"/>
  <c r="H9" i="1"/>
  <c r="H10" i="1" l="1"/>
  <c r="N14" i="1"/>
  <c r="N15" i="1"/>
  <c r="K15" i="1"/>
  <c r="K10" i="1"/>
  <c r="H15" i="1"/>
  <c r="D13" i="1"/>
  <c r="D14" i="1" s="1"/>
  <c r="C13" i="1"/>
  <c r="C14" i="1" s="1"/>
  <c r="D9" i="1"/>
  <c r="D10" i="1" s="1"/>
  <c r="C9" i="1"/>
  <c r="C10" i="1" s="1"/>
  <c r="C15" i="1" l="1"/>
  <c r="D15" i="1"/>
  <c r="E14" i="1"/>
  <c r="E10" i="1"/>
  <c r="E13" i="1"/>
  <c r="E9" i="1"/>
  <c r="E15" i="1" l="1"/>
  <c r="M62" i="1"/>
  <c r="D61" i="1"/>
  <c r="D62" i="1" s="1"/>
  <c r="C61" i="1"/>
  <c r="C62" i="1" s="1"/>
  <c r="L62" i="1"/>
  <c r="N61" i="1"/>
  <c r="N62" i="1" l="1"/>
  <c r="E61" i="1"/>
  <c r="E62" i="1"/>
  <c r="N266" i="1"/>
  <c r="M267" i="1"/>
  <c r="L267" i="1"/>
  <c r="D266" i="1"/>
  <c r="D267" i="1" s="1"/>
  <c r="C266" i="1"/>
  <c r="C267" i="1" s="1"/>
  <c r="E267" i="1" l="1"/>
  <c r="N267" i="1"/>
  <c r="E266" i="1"/>
  <c r="I26" i="1" l="1"/>
  <c r="D55" i="1" l="1"/>
  <c r="D56" i="1" s="1"/>
  <c r="C55" i="1"/>
  <c r="C56" i="1" s="1"/>
  <c r="H168" i="1" l="1"/>
  <c r="K168" i="1"/>
  <c r="K258" i="1" l="1"/>
  <c r="K192" i="1" l="1"/>
  <c r="N263" i="1" l="1"/>
  <c r="N261" i="1"/>
  <c r="N262" i="1"/>
  <c r="K83" i="1" l="1"/>
  <c r="M23" i="1" l="1"/>
  <c r="L23" i="1"/>
  <c r="J23" i="1"/>
  <c r="I23" i="1"/>
  <c r="G23" i="1"/>
  <c r="F23" i="1"/>
  <c r="F39" i="1" s="1"/>
  <c r="F40" i="1" s="1"/>
  <c r="D21" i="1"/>
  <c r="C21" i="1"/>
  <c r="N21" i="1"/>
  <c r="G39" i="1" l="1"/>
  <c r="H23" i="1"/>
  <c r="E21" i="1"/>
  <c r="H39" i="1" l="1"/>
  <c r="G40" i="1"/>
  <c r="C263" i="1"/>
  <c r="D263" i="1"/>
  <c r="C261" i="1"/>
  <c r="D261" i="1"/>
  <c r="D262" i="1"/>
  <c r="C262" i="1"/>
  <c r="J259" i="1"/>
  <c r="I259" i="1"/>
  <c r="G259" i="1"/>
  <c r="F259" i="1"/>
  <c r="D258" i="1"/>
  <c r="C258" i="1"/>
  <c r="C259" i="1" s="1"/>
  <c r="M256" i="1"/>
  <c r="L256" i="1"/>
  <c r="J256" i="1"/>
  <c r="I256" i="1"/>
  <c r="G256" i="1"/>
  <c r="F256" i="1"/>
  <c r="N255" i="1"/>
  <c r="D255" i="1"/>
  <c r="C255" i="1"/>
  <c r="C256" i="1" s="1"/>
  <c r="M253" i="1"/>
  <c r="L253" i="1"/>
  <c r="J253" i="1"/>
  <c r="I253" i="1"/>
  <c r="G253" i="1"/>
  <c r="F253" i="1"/>
  <c r="N252" i="1"/>
  <c r="D252" i="1"/>
  <c r="D253" i="1" s="1"/>
  <c r="C252" i="1"/>
  <c r="C253" i="1" s="1"/>
  <c r="F276" i="1" l="1"/>
  <c r="I276" i="1"/>
  <c r="L276" i="1"/>
  <c r="G276" i="1"/>
  <c r="J276" i="1"/>
  <c r="M276" i="1"/>
  <c r="D264" i="1"/>
  <c r="C264" i="1"/>
  <c r="C276" i="1" s="1"/>
  <c r="D259" i="1"/>
  <c r="E259" i="1" s="1"/>
  <c r="E258" i="1"/>
  <c r="K259" i="1"/>
  <c r="E255" i="1"/>
  <c r="N256" i="1"/>
  <c r="N264" i="1"/>
  <c r="E262" i="1"/>
  <c r="E263" i="1"/>
  <c r="N253" i="1"/>
  <c r="E261" i="1"/>
  <c r="D256" i="1"/>
  <c r="D276" i="1" s="1"/>
  <c r="E253" i="1"/>
  <c r="E252" i="1"/>
  <c r="E256" i="1" l="1"/>
  <c r="E276" i="1"/>
  <c r="N276" i="1"/>
  <c r="E264" i="1"/>
  <c r="F169" i="1"/>
  <c r="F202" i="1" l="1"/>
  <c r="G202" i="1"/>
  <c r="I202" i="1"/>
  <c r="J202" i="1"/>
  <c r="K202" i="1"/>
  <c r="L202" i="1"/>
  <c r="M202" i="1"/>
  <c r="F199" i="1"/>
  <c r="G199" i="1"/>
  <c r="I199" i="1"/>
  <c r="J199" i="1"/>
  <c r="L199" i="1"/>
  <c r="M199" i="1"/>
  <c r="D201" i="1"/>
  <c r="C201" i="1"/>
  <c r="C202" i="1" s="1"/>
  <c r="D202" i="1" l="1"/>
  <c r="N199" i="1"/>
  <c r="C292" i="1"/>
  <c r="C294" i="1" s="1"/>
  <c r="D292" i="1"/>
  <c r="D294" i="1" s="1"/>
  <c r="C296" i="1"/>
  <c r="C297" i="1" s="1"/>
  <c r="D296" i="1"/>
  <c r="D297" i="1" s="1"/>
  <c r="F297" i="1"/>
  <c r="G297" i="1"/>
  <c r="I297" i="1"/>
  <c r="J297" i="1"/>
  <c r="C299" i="1"/>
  <c r="C300" i="1" s="1"/>
  <c r="D299" i="1"/>
  <c r="K299" i="1"/>
  <c r="F300" i="1"/>
  <c r="G300" i="1"/>
  <c r="I300" i="1"/>
  <c r="J300" i="1"/>
  <c r="J301" i="1" s="1"/>
  <c r="L300" i="1"/>
  <c r="L301" i="1" s="1"/>
  <c r="M300" i="1"/>
  <c r="M301" i="1" s="1"/>
  <c r="M166" i="1"/>
  <c r="L166" i="1"/>
  <c r="J166" i="1"/>
  <c r="I166" i="1"/>
  <c r="G166" i="1"/>
  <c r="F166" i="1"/>
  <c r="I301" i="1" l="1"/>
  <c r="F301" i="1"/>
  <c r="C301" i="1"/>
  <c r="G301" i="1"/>
  <c r="K166" i="1"/>
  <c r="E292" i="1"/>
  <c r="E299" i="1"/>
  <c r="E294" i="1"/>
  <c r="D300" i="1"/>
  <c r="D301" i="1" s="1"/>
  <c r="E296" i="1"/>
  <c r="E297" i="1"/>
  <c r="K300" i="1"/>
  <c r="K193" i="1"/>
  <c r="N193" i="1"/>
  <c r="N166" i="1"/>
  <c r="N301" i="1" l="1"/>
  <c r="K301" i="1"/>
  <c r="E300" i="1"/>
  <c r="E301" i="1"/>
  <c r="M38" i="1"/>
  <c r="L38" i="1"/>
  <c r="N37" i="1"/>
  <c r="D37" i="1"/>
  <c r="D38" i="1" s="1"/>
  <c r="C37" i="1"/>
  <c r="C38" i="1" s="1"/>
  <c r="N38" i="1" l="1"/>
  <c r="E38" i="1"/>
  <c r="E37" i="1"/>
  <c r="N142" i="1"/>
  <c r="I169" i="1" l="1"/>
  <c r="K31" i="1" l="1"/>
  <c r="M94" i="1" l="1"/>
  <c r="L94" i="1"/>
  <c r="D93" i="1"/>
  <c r="C93" i="1"/>
  <c r="C94" i="1" s="1"/>
  <c r="H22" i="1"/>
  <c r="N94" i="1" l="1"/>
  <c r="D94" i="1"/>
  <c r="E94" i="1" s="1"/>
  <c r="E93" i="1"/>
  <c r="N90" i="1"/>
  <c r="D90" i="1"/>
  <c r="D91" i="1" s="1"/>
  <c r="C90" i="1"/>
  <c r="C91" i="1" s="1"/>
  <c r="N91" i="1" l="1"/>
  <c r="E90" i="1"/>
  <c r="E91" i="1"/>
  <c r="H83" i="1"/>
  <c r="N58" i="1" l="1"/>
  <c r="D283" i="1"/>
  <c r="D287" i="1" s="1"/>
  <c r="D288" i="1" s="1"/>
  <c r="C283" i="1"/>
  <c r="C287" i="1" s="1"/>
  <c r="C288" i="1" s="1"/>
  <c r="C192" i="1"/>
  <c r="C193" i="1" s="1"/>
  <c r="D86" i="1"/>
  <c r="D87" i="1" s="1"/>
  <c r="C86" i="1"/>
  <c r="C87" i="1" s="1"/>
  <c r="N86" i="1"/>
  <c r="M87" i="1"/>
  <c r="L87" i="1"/>
  <c r="L169" i="1"/>
  <c r="E287" i="1" l="1"/>
  <c r="E283" i="1"/>
  <c r="N287" i="1"/>
  <c r="N87" i="1"/>
  <c r="E86" i="1"/>
  <c r="E87" i="1"/>
  <c r="J238" i="1" l="1"/>
  <c r="M133" i="1"/>
  <c r="D133" i="1" s="1"/>
  <c r="L133" i="1"/>
  <c r="C133" i="1" s="1"/>
  <c r="J169" i="1"/>
  <c r="K169" i="1" s="1"/>
  <c r="K25" i="1"/>
  <c r="N115" i="1" l="1"/>
  <c r="D115" i="1"/>
  <c r="D117" i="1" s="1"/>
  <c r="C115" i="1"/>
  <c r="C117" i="1" s="1"/>
  <c r="D49" i="1"/>
  <c r="D50" i="1" s="1"/>
  <c r="C49" i="1"/>
  <c r="C50" i="1" s="1"/>
  <c r="M50" i="1"/>
  <c r="L50" i="1"/>
  <c r="N49" i="1"/>
  <c r="M178" i="1"/>
  <c r="L178" i="1"/>
  <c r="D103" i="1"/>
  <c r="D34" i="1"/>
  <c r="C34" i="1"/>
  <c r="N117" i="1" l="1"/>
  <c r="E115" i="1"/>
  <c r="E49" i="1"/>
  <c r="N50" i="1"/>
  <c r="E50" i="1"/>
  <c r="D188" i="1"/>
  <c r="D177" i="1"/>
  <c r="C177" i="1"/>
  <c r="N121" i="1" l="1"/>
  <c r="N122" i="1"/>
  <c r="M238" i="1"/>
  <c r="L238" i="1"/>
  <c r="M196" i="1"/>
  <c r="L196" i="1"/>
  <c r="M163" i="1"/>
  <c r="L163" i="1"/>
  <c r="M112" i="1"/>
  <c r="M121" i="1" s="1"/>
  <c r="L112" i="1"/>
  <c r="L121" i="1" s="1"/>
  <c r="M81" i="1"/>
  <c r="L81" i="1"/>
  <c r="M247" i="1" l="1"/>
  <c r="L247" i="1"/>
  <c r="M244" i="1"/>
  <c r="L244" i="1"/>
  <c r="M241" i="1"/>
  <c r="M248" i="1" s="1"/>
  <c r="L241" i="1"/>
  <c r="L248" i="1" s="1"/>
  <c r="M227" i="1"/>
  <c r="L227" i="1"/>
  <c r="M224" i="1"/>
  <c r="L224" i="1"/>
  <c r="M213" i="1"/>
  <c r="M217" i="1" s="1"/>
  <c r="L213" i="1"/>
  <c r="D212" i="1"/>
  <c r="C212" i="1"/>
  <c r="C46" i="1"/>
  <c r="D192" i="1"/>
  <c r="D193" i="1" s="1"/>
  <c r="C188" i="1"/>
  <c r="E188" i="1" s="1"/>
  <c r="M189" i="1"/>
  <c r="M203" i="1" s="1"/>
  <c r="L189" i="1"/>
  <c r="L203" i="1" s="1"/>
  <c r="L204" i="1" s="1"/>
  <c r="D174" i="1"/>
  <c r="C174" i="1"/>
  <c r="M175" i="1"/>
  <c r="L175" i="1"/>
  <c r="M172" i="1"/>
  <c r="M169" i="1"/>
  <c r="D165" i="1"/>
  <c r="D166" i="1" s="1"/>
  <c r="C165" i="1"/>
  <c r="C166" i="1" s="1"/>
  <c r="L152" i="1"/>
  <c r="M152" i="1"/>
  <c r="D145" i="1"/>
  <c r="C145" i="1"/>
  <c r="L146" i="1"/>
  <c r="M146" i="1"/>
  <c r="L228" i="1" l="1"/>
  <c r="M228" i="1"/>
  <c r="N244" i="1"/>
  <c r="M218" i="1"/>
  <c r="L217" i="1"/>
  <c r="L218" i="1" s="1"/>
  <c r="M179" i="1"/>
  <c r="M180" i="1" s="1"/>
  <c r="N203" i="1"/>
  <c r="M204" i="1"/>
  <c r="L153" i="1"/>
  <c r="M153" i="1"/>
  <c r="E166" i="1"/>
  <c r="C140" i="1"/>
  <c r="C142" i="1"/>
  <c r="C139" i="1"/>
  <c r="D132" i="1"/>
  <c r="C132" i="1"/>
  <c r="D129" i="1"/>
  <c r="C129" i="1"/>
  <c r="M130" i="1"/>
  <c r="L130" i="1"/>
  <c r="D126" i="1"/>
  <c r="D127" i="1" s="1"/>
  <c r="C126" i="1"/>
  <c r="C127" i="1" s="1"/>
  <c r="D114" i="1"/>
  <c r="C114" i="1"/>
  <c r="D111" i="1"/>
  <c r="D112" i="1" s="1"/>
  <c r="C111" i="1"/>
  <c r="C112" i="1" s="1"/>
  <c r="C121" i="1" s="1"/>
  <c r="D83" i="1"/>
  <c r="D84" i="1" s="1"/>
  <c r="C83" i="1"/>
  <c r="C84" i="1" s="1"/>
  <c r="M84" i="1"/>
  <c r="L84" i="1"/>
  <c r="L99" i="1" s="1"/>
  <c r="C58" i="1"/>
  <c r="C59" i="1" s="1"/>
  <c r="M53" i="1"/>
  <c r="M63" i="1" s="1"/>
  <c r="L53" i="1"/>
  <c r="L63" i="1" s="1"/>
  <c r="C44" i="1"/>
  <c r="C47" i="1" s="1"/>
  <c r="M35" i="1"/>
  <c r="L35" i="1"/>
  <c r="D31" i="1"/>
  <c r="D32" i="1" s="1"/>
  <c r="C31" i="1"/>
  <c r="C32" i="1" s="1"/>
  <c r="M32" i="1"/>
  <c r="L32" i="1"/>
  <c r="D28" i="1"/>
  <c r="D29" i="1" s="1"/>
  <c r="C28" i="1"/>
  <c r="C29" i="1" s="1"/>
  <c r="M29" i="1"/>
  <c r="L29" i="1"/>
  <c r="L39" i="1" s="1"/>
  <c r="L40" i="1" s="1"/>
  <c r="D25" i="1"/>
  <c r="D26" i="1" s="1"/>
  <c r="C18" i="1"/>
  <c r="C19" i="1" s="1"/>
  <c r="D18" i="1"/>
  <c r="D19" i="1" s="1"/>
  <c r="C22" i="1"/>
  <c r="C23" i="1" s="1"/>
  <c r="N288" i="1" l="1"/>
  <c r="N217" i="1"/>
  <c r="M39" i="1"/>
  <c r="M40" i="1" s="1"/>
  <c r="M99" i="1"/>
  <c r="N98" i="1"/>
  <c r="E117" i="1"/>
  <c r="D22" i="1"/>
  <c r="D23" i="1" s="1"/>
  <c r="D121" i="1" l="1"/>
  <c r="N39" i="1"/>
  <c r="N40" i="1"/>
  <c r="F172" i="1"/>
  <c r="G172" i="1"/>
  <c r="I172" i="1"/>
  <c r="J172" i="1"/>
  <c r="D104" i="1"/>
  <c r="D108" i="1" s="1"/>
  <c r="I104" i="1"/>
  <c r="J104" i="1"/>
  <c r="M104" i="1"/>
  <c r="L134" i="1"/>
  <c r="M134" i="1"/>
  <c r="N145" i="1"/>
  <c r="E83" i="1"/>
  <c r="I196" i="1"/>
  <c r="J63" i="1"/>
  <c r="I63" i="1"/>
  <c r="D122" i="1" l="1"/>
  <c r="J108" i="1"/>
  <c r="J122" i="1" s="1"/>
  <c r="M108" i="1"/>
  <c r="M122" i="1" s="1"/>
  <c r="M307" i="1" s="1"/>
  <c r="I108" i="1"/>
  <c r="I122" i="1" s="1"/>
  <c r="E121" i="1"/>
  <c r="N129" i="1"/>
  <c r="N111" i="1"/>
  <c r="N188" i="1"/>
  <c r="N132" i="1"/>
  <c r="N126" i="1"/>
  <c r="N212" i="1"/>
  <c r="N83" i="1"/>
  <c r="N34" i="1"/>
  <c r="N31" i="1"/>
  <c r="N28" i="1"/>
  <c r="N22" i="1"/>
  <c r="N18" i="1"/>
  <c r="J224" i="1"/>
  <c r="I224" i="1"/>
  <c r="G224" i="1"/>
  <c r="F224" i="1"/>
  <c r="K240" i="1"/>
  <c r="K237" i="1"/>
  <c r="K46" i="1"/>
  <c r="K22" i="1"/>
  <c r="K23" i="1" s="1"/>
  <c r="K18" i="1"/>
  <c r="E212" i="1"/>
  <c r="E145" i="1"/>
  <c r="E132" i="1"/>
  <c r="E129" i="1"/>
  <c r="E126" i="1"/>
  <c r="E111" i="1"/>
  <c r="E34" i="1"/>
  <c r="E31" i="1"/>
  <c r="E28" i="1"/>
  <c r="E22" i="1"/>
  <c r="E23" i="1" s="1"/>
  <c r="E18" i="1"/>
  <c r="J247" i="1"/>
  <c r="I247" i="1"/>
  <c r="G247" i="1"/>
  <c r="F247" i="1"/>
  <c r="J244" i="1"/>
  <c r="I244" i="1"/>
  <c r="G244" i="1"/>
  <c r="F244" i="1"/>
  <c r="J241" i="1"/>
  <c r="J248" i="1" s="1"/>
  <c r="I241" i="1"/>
  <c r="G241" i="1"/>
  <c r="F241" i="1"/>
  <c r="I238" i="1"/>
  <c r="G238" i="1"/>
  <c r="F238" i="1"/>
  <c r="J227" i="1"/>
  <c r="I227" i="1"/>
  <c r="G227" i="1"/>
  <c r="F227" i="1"/>
  <c r="J213" i="1"/>
  <c r="J217" i="1" s="1"/>
  <c r="J218" i="1" s="1"/>
  <c r="I213" i="1"/>
  <c r="I217" i="1" s="1"/>
  <c r="I218" i="1" s="1"/>
  <c r="G213" i="1"/>
  <c r="G217" i="1" s="1"/>
  <c r="G218" i="1" s="1"/>
  <c r="F213" i="1"/>
  <c r="F217" i="1" s="1"/>
  <c r="F218" i="1" s="1"/>
  <c r="D213" i="1"/>
  <c r="C213" i="1"/>
  <c r="J196" i="1"/>
  <c r="G196" i="1"/>
  <c r="F196" i="1"/>
  <c r="J189" i="1"/>
  <c r="I189" i="1"/>
  <c r="I203" i="1" s="1"/>
  <c r="I204" i="1" s="1"/>
  <c r="G189" i="1"/>
  <c r="F189" i="1"/>
  <c r="F203" i="1" s="1"/>
  <c r="F204" i="1" s="1"/>
  <c r="D189" i="1"/>
  <c r="C189" i="1"/>
  <c r="J178" i="1"/>
  <c r="I178" i="1"/>
  <c r="G178" i="1"/>
  <c r="F178" i="1"/>
  <c r="J175" i="1"/>
  <c r="I175" i="1"/>
  <c r="G175" i="1"/>
  <c r="F175" i="1"/>
  <c r="G169" i="1"/>
  <c r="H169" i="1" s="1"/>
  <c r="J163" i="1"/>
  <c r="I163" i="1"/>
  <c r="G163" i="1"/>
  <c r="F163" i="1"/>
  <c r="D146" i="1"/>
  <c r="C146" i="1"/>
  <c r="D130" i="1"/>
  <c r="C130" i="1"/>
  <c r="J84" i="1"/>
  <c r="I84" i="1"/>
  <c r="I99" i="1" s="1"/>
  <c r="G84" i="1"/>
  <c r="F84" i="1"/>
  <c r="F99" i="1" s="1"/>
  <c r="D35" i="1"/>
  <c r="C35" i="1"/>
  <c r="J32" i="1"/>
  <c r="I32" i="1"/>
  <c r="I39" i="1" s="1"/>
  <c r="J26" i="1"/>
  <c r="J39" i="1" l="1"/>
  <c r="K39" i="1" s="1"/>
  <c r="G203" i="1"/>
  <c r="G204" i="1" s="1"/>
  <c r="G248" i="1"/>
  <c r="F248" i="1"/>
  <c r="I248" i="1"/>
  <c r="F228" i="1"/>
  <c r="I228" i="1"/>
  <c r="G228" i="1"/>
  <c r="J228" i="1"/>
  <c r="J203" i="1"/>
  <c r="J204" i="1" s="1"/>
  <c r="K204" i="1" s="1"/>
  <c r="G179" i="1"/>
  <c r="J179" i="1"/>
  <c r="J180" i="1" s="1"/>
  <c r="G180" i="1"/>
  <c r="F179" i="1"/>
  <c r="F180" i="1" s="1"/>
  <c r="F307" i="1" s="1"/>
  <c r="I179" i="1"/>
  <c r="I180" i="1" s="1"/>
  <c r="K98" i="1"/>
  <c r="J99" i="1"/>
  <c r="H98" i="1"/>
  <c r="G99" i="1"/>
  <c r="G307" i="1" s="1"/>
  <c r="I40" i="1"/>
  <c r="C39" i="1"/>
  <c r="K288" i="1"/>
  <c r="K84" i="1"/>
  <c r="C178" i="1"/>
  <c r="D178" i="1"/>
  <c r="H84" i="1"/>
  <c r="N130" i="1"/>
  <c r="N133" i="1"/>
  <c r="K32" i="1"/>
  <c r="N189" i="1"/>
  <c r="N213" i="1"/>
  <c r="N29" i="1"/>
  <c r="N112" i="1"/>
  <c r="N146" i="1"/>
  <c r="D134" i="1"/>
  <c r="N127" i="1"/>
  <c r="N84" i="1"/>
  <c r="E84" i="1"/>
  <c r="N35" i="1"/>
  <c r="N32" i="1"/>
  <c r="K26" i="1"/>
  <c r="E32" i="1"/>
  <c r="E35" i="1"/>
  <c r="E130" i="1"/>
  <c r="E189" i="1"/>
  <c r="E213" i="1"/>
  <c r="K241" i="1"/>
  <c r="K238" i="1"/>
  <c r="E146" i="1"/>
  <c r="E133" i="1"/>
  <c r="E127" i="1"/>
  <c r="C134" i="1"/>
  <c r="E112" i="1"/>
  <c r="K47" i="1"/>
  <c r="E29" i="1"/>
  <c r="K19" i="1"/>
  <c r="I307" i="1" l="1"/>
  <c r="J40" i="1"/>
  <c r="J307" i="1" s="1"/>
  <c r="D39" i="1"/>
  <c r="E39" i="1" s="1"/>
  <c r="C40" i="1"/>
  <c r="K248" i="1"/>
  <c r="K203" i="1"/>
  <c r="H179" i="1"/>
  <c r="K179" i="1"/>
  <c r="H180" i="1"/>
  <c r="H99" i="1"/>
  <c r="H40" i="1"/>
  <c r="K180" i="1"/>
  <c r="K63" i="1"/>
  <c r="K99" i="1"/>
  <c r="E134" i="1"/>
  <c r="N23" i="1"/>
  <c r="K40" i="1" l="1"/>
  <c r="D40" i="1"/>
  <c r="K307" i="1"/>
  <c r="H307" i="1"/>
  <c r="N134" i="1"/>
  <c r="N19" i="1"/>
  <c r="E19" i="1"/>
  <c r="N25" i="1"/>
  <c r="C25" i="1"/>
  <c r="C26" i="1" s="1"/>
  <c r="E25" i="1" l="1"/>
  <c r="E40" i="1" l="1"/>
  <c r="E26" i="1"/>
  <c r="N26" i="1" l="1"/>
  <c r="D44" i="1" l="1"/>
  <c r="E44" i="1" l="1"/>
  <c r="C52" i="1"/>
  <c r="C53" i="1" s="1"/>
  <c r="C63" i="1" s="1"/>
  <c r="N52" i="1" l="1"/>
  <c r="D52" i="1"/>
  <c r="E52" i="1" s="1"/>
  <c r="D53" i="1" l="1"/>
  <c r="N53" i="1"/>
  <c r="D58" i="1"/>
  <c r="D59" i="1" s="1"/>
  <c r="E53" i="1" l="1"/>
  <c r="E58" i="1"/>
  <c r="N59" i="1"/>
  <c r="E59" i="1" l="1"/>
  <c r="C80" i="1"/>
  <c r="C81" i="1" s="1"/>
  <c r="C99" i="1" s="1"/>
  <c r="N80" i="1" l="1"/>
  <c r="D80" i="1"/>
  <c r="D81" i="1" s="1"/>
  <c r="E98" i="1" l="1"/>
  <c r="D99" i="1"/>
  <c r="E80" i="1"/>
  <c r="N81" i="1"/>
  <c r="E81" i="1" l="1"/>
  <c r="N99" i="1"/>
  <c r="C103" i="1" l="1"/>
  <c r="E103" i="1" s="1"/>
  <c r="L104" i="1"/>
  <c r="L108" i="1" s="1"/>
  <c r="N108" i="1" l="1"/>
  <c r="L122" i="1"/>
  <c r="N104" i="1"/>
  <c r="C104" i="1"/>
  <c r="C108" i="1" s="1"/>
  <c r="E108" i="1" l="1"/>
  <c r="C122" i="1"/>
  <c r="E104" i="1"/>
  <c r="N139" i="1"/>
  <c r="D139" i="1"/>
  <c r="N140" i="1"/>
  <c r="D140" i="1"/>
  <c r="D142" i="1"/>
  <c r="E142" i="1" s="1"/>
  <c r="N143" i="1"/>
  <c r="E122" i="1" l="1"/>
  <c r="E139" i="1"/>
  <c r="E140" i="1"/>
  <c r="C148" i="1" l="1"/>
  <c r="N148" i="1"/>
  <c r="D148" i="1"/>
  <c r="C149" i="1"/>
  <c r="N149" i="1"/>
  <c r="D149" i="1"/>
  <c r="C150" i="1"/>
  <c r="N150" i="1"/>
  <c r="D150" i="1"/>
  <c r="C151" i="1"/>
  <c r="E148" i="1" l="1"/>
  <c r="E150" i="1"/>
  <c r="E149" i="1"/>
  <c r="C152" i="1"/>
  <c r="N151" i="1"/>
  <c r="D151" i="1"/>
  <c r="E151" i="1" l="1"/>
  <c r="D152" i="1"/>
  <c r="N152" i="1" l="1"/>
  <c r="E152" i="1"/>
  <c r="N153" i="1" l="1"/>
  <c r="E177" i="1"/>
  <c r="N177" i="1"/>
  <c r="N178" i="1"/>
  <c r="E178" i="1"/>
  <c r="E165" i="1" l="1"/>
  <c r="N165" i="1"/>
  <c r="C162" i="1" l="1"/>
  <c r="C163" i="1" l="1"/>
  <c r="N162" i="1"/>
  <c r="D162" i="1"/>
  <c r="E162" i="1" l="1"/>
  <c r="D163" i="1"/>
  <c r="E163" i="1" l="1"/>
  <c r="N163" i="1"/>
  <c r="C168" i="1"/>
  <c r="C169" i="1" l="1"/>
  <c r="N168" i="1"/>
  <c r="D168" i="1"/>
  <c r="E168" i="1" l="1"/>
  <c r="D169" i="1"/>
  <c r="E169" i="1" l="1"/>
  <c r="N169" i="1"/>
  <c r="D171" i="1"/>
  <c r="D172" i="1" l="1"/>
  <c r="N171" i="1"/>
  <c r="L172" i="1"/>
  <c r="C171" i="1"/>
  <c r="C175" i="1"/>
  <c r="L179" i="1" l="1"/>
  <c r="E171" i="1"/>
  <c r="N172" i="1"/>
  <c r="C172" i="1"/>
  <c r="C179" i="1" s="1"/>
  <c r="C180" i="1" s="1"/>
  <c r="L180" i="1" l="1"/>
  <c r="L307" i="1" s="1"/>
  <c r="N179" i="1"/>
  <c r="E172" i="1"/>
  <c r="N174" i="1"/>
  <c r="E174" i="1"/>
  <c r="D175" i="1"/>
  <c r="D179" i="1" s="1"/>
  <c r="D180" i="1" l="1"/>
  <c r="E179" i="1"/>
  <c r="E175" i="1"/>
  <c r="N175" i="1"/>
  <c r="E180" i="1" l="1"/>
  <c r="N180" i="1"/>
  <c r="D46" i="1"/>
  <c r="D47" i="1" s="1"/>
  <c r="D63" i="1" s="1"/>
  <c r="E46" i="1" l="1"/>
  <c r="N307" i="1" l="1"/>
  <c r="E47" i="1"/>
  <c r="E63" i="1"/>
  <c r="N63" i="1"/>
  <c r="N192" i="1"/>
  <c r="E192" i="1"/>
  <c r="E193" i="1" l="1"/>
  <c r="C195" i="1"/>
  <c r="C196" i="1" l="1"/>
  <c r="N195" i="1"/>
  <c r="D195" i="1"/>
  <c r="E195" i="1" l="1"/>
  <c r="D196" i="1"/>
  <c r="C198" i="1"/>
  <c r="C199" i="1" s="1"/>
  <c r="C203" i="1" s="1"/>
  <c r="C204" i="1" s="1"/>
  <c r="N196" i="1" l="1"/>
  <c r="E196" i="1"/>
  <c r="N198" i="1"/>
  <c r="D198" i="1"/>
  <c r="D199" i="1" s="1"/>
  <c r="D203" i="1" l="1"/>
  <c r="D204" i="1" s="1"/>
  <c r="E204" i="1" s="1"/>
  <c r="E198" i="1"/>
  <c r="E199" i="1" s="1"/>
  <c r="N204" i="1" l="1"/>
  <c r="C215" i="1"/>
  <c r="C216" i="1" s="1"/>
  <c r="C217" i="1" s="1"/>
  <c r="C218" i="1" s="1"/>
  <c r="N215" i="1"/>
  <c r="D215" i="1"/>
  <c r="D216" i="1" s="1"/>
  <c r="D217" i="1" s="1"/>
  <c r="N216" i="1"/>
  <c r="E217" i="1" l="1"/>
  <c r="D218" i="1"/>
  <c r="E215" i="1"/>
  <c r="E216" i="1" l="1"/>
  <c r="E218" i="1" l="1"/>
  <c r="N218" i="1"/>
  <c r="C222" i="1"/>
  <c r="N222" i="1"/>
  <c r="D222" i="1"/>
  <c r="C223" i="1"/>
  <c r="N223" i="1"/>
  <c r="D223" i="1"/>
  <c r="E222" i="1" l="1"/>
  <c r="C224" i="1"/>
  <c r="E223" i="1"/>
  <c r="D224" i="1"/>
  <c r="E224" i="1" l="1"/>
  <c r="N224" i="1"/>
  <c r="C226" i="1"/>
  <c r="C227" i="1" s="1"/>
  <c r="C228" i="1" s="1"/>
  <c r="N226" i="1" l="1"/>
  <c r="D226" i="1"/>
  <c r="E226" i="1" s="1"/>
  <c r="D227" i="1" l="1"/>
  <c r="D228" i="1" s="1"/>
  <c r="E227" i="1" l="1"/>
  <c r="N227" i="1"/>
  <c r="E228" i="1" l="1"/>
  <c r="N228" i="1"/>
  <c r="D232" i="1"/>
  <c r="D233" i="1" s="1"/>
  <c r="D237" i="1" l="1"/>
  <c r="D238" i="1" l="1"/>
  <c r="N237" i="1" l="1"/>
  <c r="C237" i="1"/>
  <c r="E237" i="1" l="1"/>
  <c r="C238" i="1"/>
  <c r="N238" i="1"/>
  <c r="C240" i="1"/>
  <c r="C241" i="1" s="1"/>
  <c r="E238" i="1" l="1"/>
  <c r="D240" i="1"/>
  <c r="E240" i="1" l="1"/>
  <c r="D241" i="1"/>
  <c r="E241" i="1" l="1"/>
  <c r="C243" i="1"/>
  <c r="D243" i="1"/>
  <c r="C244" i="1" l="1"/>
  <c r="D244" i="1"/>
  <c r="E243" i="1"/>
  <c r="C246" i="1"/>
  <c r="C247" i="1" s="1"/>
  <c r="C248" i="1" l="1"/>
  <c r="E244" i="1"/>
  <c r="D246" i="1"/>
  <c r="E246" i="1" l="1"/>
  <c r="D247" i="1"/>
  <c r="D248" i="1" s="1"/>
  <c r="E247" i="1" l="1"/>
  <c r="N248" i="1" l="1"/>
  <c r="E248" i="1"/>
  <c r="E288" i="1" l="1"/>
  <c r="N232" i="1" l="1"/>
  <c r="C232" i="1"/>
  <c r="C233" i="1" s="1"/>
  <c r="E232" i="1" l="1"/>
  <c r="E233" i="1" l="1"/>
  <c r="N233" i="1"/>
  <c r="C141" i="1" l="1"/>
  <c r="N141" i="1"/>
  <c r="D141" i="1"/>
  <c r="D143" i="1" s="1"/>
  <c r="D153" i="1" s="1"/>
  <c r="D307" i="1" s="1"/>
  <c r="C143" i="1" l="1"/>
  <c r="C153" i="1" s="1"/>
  <c r="C307" i="1" s="1"/>
  <c r="E141" i="1"/>
  <c r="E143" i="1" l="1"/>
  <c r="E153" i="1"/>
  <c r="E307" i="1" l="1"/>
  <c r="E99" i="1"/>
</calcChain>
</file>

<file path=xl/sharedStrings.xml><?xml version="1.0" encoding="utf-8"?>
<sst xmlns="http://schemas.openxmlformats.org/spreadsheetml/2006/main" count="345" uniqueCount="143">
  <si>
    <t>№ п/п</t>
  </si>
  <si>
    <t>Муниципальная программа "Развитие образования"</t>
  </si>
  <si>
    <t>Муниципальная программа "Социальная поддержка граждан"</t>
  </si>
  <si>
    <t>Муниципальная программа  "Комплексное и устойчивое развитие муниципального образования Кавказский район в сфере строительства, архитектуры, дорожного хозяйства и жилищно-коммунального хозяйства"</t>
  </si>
  <si>
    <t xml:space="preserve">Муниципальная программа "Развитие топливно-энергетического комплекса" </t>
  </si>
  <si>
    <t>Муниципальная программа "Защита населения и территорий  от чрезвычайных ситуаций природного и техногенного характера"</t>
  </si>
  <si>
    <t>Муниципальная программа "Обеспечение безопасности населения"</t>
  </si>
  <si>
    <t>Муниципальная программа "Развитие культуры"</t>
  </si>
  <si>
    <t>Муниципальная программа "Развитие физической культуры и спорта"</t>
  </si>
  <si>
    <t>Муниципальная программа "Экономическое развитие и инновационная экономика"</t>
  </si>
  <si>
    <t>Муниципальная программа "Молодежь Кавказского района"</t>
  </si>
  <si>
    <t>Муниципальная программа "Информационное общество муниципального образования Кавказский район"</t>
  </si>
  <si>
    <t>Муниципальная программа "Развитие сельского хозяйства и регулирование рынков сельскохозяйственной продукции,сырья и продовольствия"</t>
  </si>
  <si>
    <t>% исполнения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</si>
  <si>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</si>
  <si>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</si>
  <si>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</si>
  <si>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</si>
  <si>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</si>
  <si>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</si>
  <si>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</si>
  <si>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</si>
  <si>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</si>
  <si>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в том числе федеральные средства</t>
  </si>
  <si>
    <t>в том числе  краевые средства</t>
  </si>
  <si>
    <t>Управление  образования администрации МО Кавказский район</t>
  </si>
  <si>
    <t>Управление имущественных отношений администрации МО Кавказский район</t>
  </si>
  <si>
    <t>Администрация МО Кавказский район</t>
  </si>
  <si>
    <t>Управление образования администрации МО Кавказский район</t>
  </si>
  <si>
    <t>Отдел культуры администрации МО Кавказский район</t>
  </si>
  <si>
    <t>Отдел по физической культуре и спорту администрации МО  Кавказский район</t>
  </si>
  <si>
    <t>ВСЕГО по муниципальной программе</t>
  </si>
  <si>
    <t>Отдел молодежной политики администрации МО Кавказский район</t>
  </si>
  <si>
    <t>Управление сельского хозяйства администрации МО Кавказский район</t>
  </si>
  <si>
    <t xml:space="preserve">ВСЕГО  РАСХОДЫ  ПО МП ЗА СЧЕТ СРЕДСТВ БЮДЖЕТА </t>
  </si>
  <si>
    <t>тыс.руб.</t>
  </si>
  <si>
    <t xml:space="preserve">Исполнено </t>
  </si>
  <si>
    <t>в том числе  местные средства</t>
  </si>
  <si>
    <t>Муниципальная программа "Муниципальная политика и развитие гражданского общества"</t>
  </si>
  <si>
    <t>14</t>
  </si>
  <si>
    <t>Финансовое управление Администрации МО</t>
  </si>
  <si>
    <t xml:space="preserve"> </t>
  </si>
  <si>
    <t>Мероприятия, реализуемые в рамках муниципального проекта "Педагоги и наставники"</t>
  </si>
  <si>
    <t>Комплекс процессных мероприятий - развитие системы дошкольного образования в муниципальном образовании Кавказский район</t>
  </si>
  <si>
    <t>Комплекс процессных мероприятий - развитие системы общего образования в муниципальном образовании Кавказский район</t>
  </si>
  <si>
    <t>Комплекс процессных мероприятий - Развитие системы дополнительного образования в муниципальном образовании Кавказский район</t>
  </si>
  <si>
    <t>Комплекс процессных мероприятий -   обеспечение деятельности органов управления в сфере образования</t>
  </si>
  <si>
    <t>Комплекс процессных мероприятий -  обеспечение деятельности в области бухгалтерского и бюджетного учета</t>
  </si>
  <si>
    <t>Комплекс процессных мероприятий -  прочие мероприятия в области образования</t>
  </si>
  <si>
    <t>Комплекс процессных мероприятий -  поддержка одаренных детей и талантливой молодежи</t>
  </si>
  <si>
    <t>Мероприятия, реализуемые в рамках муниципального проекта "Капитальный ремонт муниципальных образовательных учреждений муниципального образования Кавказский район"</t>
  </si>
  <si>
    <t>Итого</t>
  </si>
  <si>
    <t xml:space="preserve">Итого </t>
  </si>
  <si>
    <t>ПРОЕКТНАЯ ЧАСТЬ</t>
  </si>
  <si>
    <t>ПРОЦЕССНАЯ ЧАСТЬ</t>
  </si>
  <si>
    <t xml:space="preserve">Наименование </t>
  </si>
  <si>
    <t>Итого по проектной части</t>
  </si>
  <si>
    <t>Итого по процессной части</t>
  </si>
  <si>
    <t xml:space="preserve">Комплекс процессных мероприятий -  социальная поддержка детей-сирот и детей, оставшихся без попечения родителей </t>
  </si>
  <si>
    <t>Комплекс процессных мероприятий - обеспечение жильем граждан, состоящих на учете в администрации муниципального образования Кавказский район в качестве нуждающихся в жилых помещениях</t>
  </si>
  <si>
    <t>Комплекс процессных мероприятий - дополнительное материальное обеспечение лиц, замещавших муниципальные должности и должности муниципальной службы в муниципальном образовании Кавказский район</t>
  </si>
  <si>
    <t>Комплекс процессных мероприятий - организация и проведение социально значимых мероприятий, направленных на поддержку семьи и детей, укрепление семейных ценностей и традиций</t>
  </si>
  <si>
    <t>Комплекс процессных мероприятий — формирование доступной среды жизнедеятельности для инвалидов и других маломобильных групп населения Кавказского района</t>
  </si>
  <si>
    <t>Комплекс процессных мероприятий — предоставление дополнительной меры социальной поддержки отдельных категорий граждан</t>
  </si>
  <si>
    <t>Мероприятия, реализуемые в рамках муниципального проекта "Безопасность дорожного движения"</t>
  </si>
  <si>
    <t>0</t>
  </si>
  <si>
    <t>Мероприятия, реализуемые в рамках муниципального проекта "Строительство объектов социальной инфраструктуры в муниципальном образовании Кавказский район"</t>
  </si>
  <si>
    <t>Комплекс процессных мероприятий - повышение безопасности дорожного движения в муниципальном образовании Кавказский район</t>
  </si>
  <si>
    <t>Комплекс процессных мероприятий - обеспечение жильем молодых семей</t>
  </si>
  <si>
    <t>Комплекс процессных мероприятий — обращение с твердыми коммунальными отходами на территории муниципального образования Кавказский район</t>
  </si>
  <si>
    <t>Комплекс процессных мероприятий — подготовка градостроительной и землеустроительной документации на территории Кавказского района</t>
  </si>
  <si>
    <t>Комплекс процессных мероприятий — финансовое обеспечение деятельности муниципального  казенного  учреждения  «Единая служба заказчика» муниципального образования Кавказский район</t>
  </si>
  <si>
    <t>Комплекс процессных мероприятий - газификация муниципального образования Кавказский район</t>
  </si>
  <si>
    <t>Комплекс процессных мероприятий - энергосбережение и повышение энергетической эффективности в муниципальном образовании 
Кавказский район</t>
  </si>
  <si>
    <t>Комплекс процессных мероприятий -    предупреждение и ликвидация чрезвычайных ситуаций, стихийных бедствий и их последствий,  и обучение населения в области гражданской обороны в муниципальном образовании Кавказский район</t>
  </si>
  <si>
    <t>Комплекс процессных мероприятий - обеспечение деятельности, связанной с проведением аварийно-спасательных и других неотложных работ при чрезвычайных ситуациях</t>
  </si>
  <si>
    <t xml:space="preserve">Комплекс процессных мероприятий  - снижение рисков, смягчение последствий чрезвычайных ситуаций природного и техногенного характера и гражданская оборона в МО Кавказский район </t>
  </si>
  <si>
    <t>Комплекс процессных мероприятий - профилактика терроризма и экстремизма, а также минимизация и (или) ликвидация последствий проявления терроризма и экстремизма на территории муниципального образования Кавказский район</t>
  </si>
  <si>
    <t>Комплекс процессных мероприятий - развитие и поддержка казачества на территории муниципального образования Кавказский район</t>
  </si>
  <si>
    <t xml:space="preserve">Комплекс процессных мероприятий - совершенствование системы обеспечения пожарной безопасности учреждений муниципального образования Кавказский район </t>
  </si>
  <si>
    <t xml:space="preserve">Мероприятия, реализуемые в рамках муниципального проекта -"Культурная среда" </t>
  </si>
  <si>
    <t>Комплекс процессных мероприятий - руководство и управление в сфере культуры и искусства</t>
  </si>
  <si>
    <t>Комплекс процессных мероприятий - реализация дополнительных предпрофессиональных и общеразвивающих программ в области искусств</t>
  </si>
  <si>
    <t>Комплекс процессных мероприятий - организация библиотечного обслуживания населения муниципального образования Кавказский район</t>
  </si>
  <si>
    <t>Комплекс процессных мероприятий - методическое обслуживание учреждений культуры</t>
  </si>
  <si>
    <t xml:space="preserve">Комплекс процессных мероприятий - организация и ведение бухгалтерского учета, финансово-хозяйственной деятельности организаций и учреждений муниципального образования Кавказский район </t>
  </si>
  <si>
    <t>Комплекс процессных мероприятий - создание условий для организации досуга и культуры</t>
  </si>
  <si>
    <t>Мероприятия, реализуемые в рамках муниципального проекта "Обеспечение инфраструктурой в сфере физической культуры и спорта"</t>
  </si>
  <si>
    <t>Комплекс процессных мероприятий - руководство и управление в сфере физической культуры и спорта</t>
  </si>
  <si>
    <t>Комплекс процессных мероприятий — реализация программ в области физической культуры и спорта</t>
  </si>
  <si>
    <t>Комплекс процессных мероприятий — организация и проведение спортивно-массовых и физкультурно-оздоровительных мероприятий</t>
  </si>
  <si>
    <t>Комплекс процессных мероприятий — обеспечение условий для развития физической культуры и массового спорта, организация и проведение  физкультурно-оздоровительных и спортивных мероприятий</t>
  </si>
  <si>
    <t>Комплекс процессных мероприятий — предоставление субсидий физкультурно-спортивным организациям по игровым видам спорта (в том числе клубам и центрам)</t>
  </si>
  <si>
    <t>Мероприятия, реализуемые в рамках муниципального проекта "Малое и среднее предпринимательство и поддержка индивидуальной предпринимательской инициативы"</t>
  </si>
  <si>
    <t>1590,0</t>
  </si>
  <si>
    <t>Комплекс процессных мероприятий - формирование и продвижение инвестиционно - привлекательного образа муниципального образования Кавказский район</t>
  </si>
  <si>
    <t>Комплекс процессных мероприятий — поддержка и развитие малого и среднего предпринимательства в муниципальном образовании Кавказский район</t>
  </si>
  <si>
    <t xml:space="preserve">Комплекс процессных мероприятий -  проведение мероприятий в сфере реализации молодежной политики на территории муниципального образования Кавказский район </t>
  </si>
  <si>
    <t>Комплекс процессных мероприятий - реализация муниципальных функций в области молодежной политики отделом молодежной политики администрации МО Кавказский район и  МКУ МЦ "Эдельвейс"</t>
  </si>
  <si>
    <t>Комплекс процессных мероприятий - организация информационного обеспечения населения о деятельности органов местного самоуправления муниципального образования Кавказский район в  СМИ, сети "Интернет"</t>
  </si>
  <si>
    <t>Комплекс процессных мероприятий -поддержка сельскохозяйственного производства</t>
  </si>
  <si>
    <t>Комплекс процессных мероприятий —развитие малых форм хозяйствования в АПК на территории муниципального образования Кавказский район</t>
  </si>
  <si>
    <t>Комплекс процессных мероприятий — стимулирование и повышение эффективности труда в сельскохозяйственном производстве</t>
  </si>
  <si>
    <t>Комплекс процессных мероприятий — обеспечение эпизоотического, ветеринарно-санитарного благополучия в муниципальном образовании Кавказский район</t>
  </si>
  <si>
    <t>13</t>
  </si>
  <si>
    <t>Комплекс процессных мероприятий — гармонизация межнациональных и межконфессиональных отношений в муниципальном образовании Кавказский район</t>
  </si>
  <si>
    <t>Комплекс процессных мероприятий - противодействие коррупции в муниципальном образовании Кавказский район</t>
  </si>
  <si>
    <t>Комплекс процессных мероприятий - развитие инициативного бюджетирования в муниципальном образовании Кавказский район</t>
  </si>
  <si>
    <t>Комплекс процессных мероприятий -  развитие муниципальной службы в муниципальном образовании Кавказский район</t>
  </si>
  <si>
    <t xml:space="preserve">Комплекс процессных мероприятий -  поддержка некоммерческой общественной организации  «Кавказская районная организация Краснодарской краевой общественной организации ветеранов (пенсионеров, инвалидов) войны, труда, Вооруженных Сил и правоохранительных органов» </t>
  </si>
  <si>
    <t>Комплекс процессных мероприятий - проведение информационно-разъяснительной работы среди населения Кавказского района путем размещения тематических баннеров и раздачи полиграфической продукции</t>
  </si>
  <si>
    <t>Комплекс процессных мероприятий - сопровождение, техническое обслуживание, развитие и модернизация информационных и информационно-технологических систем, приобретение и модернизация вычислительной техники для обеспечения деятельности органов местного самоуправления администрации муниципального образования Кавказский район</t>
  </si>
  <si>
    <t xml:space="preserve">Муниципальная программа "Дети Кавказского района" </t>
  </si>
  <si>
    <t>15</t>
  </si>
  <si>
    <t>Комплекс процессных мероприятий -  обеспечение жильем детей-сирот и детей, оставшихся без попечения родителей</t>
  </si>
  <si>
    <t>Комплекс процессных мероприятий -  организация отдыха, оздоровления и занятости детей и подростков</t>
  </si>
  <si>
    <t xml:space="preserve">Муниципальная программа "Управление муниципальным имуществом муниципального образования Кавказский район" </t>
  </si>
  <si>
    <t>Комплекс процессных мероприятий - содержание, обслуживание и страхование объектов, составляющих казну муниципального образования Кавказский район</t>
  </si>
  <si>
    <t>Комплекс процессных мероприятий — управление муниципальным имуществом, связанное с оценкой недвижимости, признанием прав и регулированием отношений по муниципальной собственности</t>
  </si>
  <si>
    <t xml:space="preserve">Комплекс процессных мероприятий - ведение учета граждан отдельных категорий в качестве нуждающихся в жилых помещениях </t>
  </si>
  <si>
    <t>Мероприятия, реализуемые в рамках муниципального проекта "Модернизация объектов коммунальной инфраструктуры"</t>
  </si>
  <si>
    <t>Комплекс процессных мероприятий -  модернизация систем теплоснабжения в Кавказском районе
Кавказский район</t>
  </si>
  <si>
    <t>Управление  образования администрации МО Кавказский район (региональный проект)</t>
  </si>
  <si>
    <t>Управление  образования администрации МО Кавказский район (муниципальный проект)</t>
  </si>
  <si>
    <t>Администрация МО Кавказский район (муниципальный проект)</t>
  </si>
  <si>
    <t>Администрация МО Кавказский район (региональный проект)</t>
  </si>
  <si>
    <t>Отдел культуры администрации МО Кавказский район (региональный проект)</t>
  </si>
  <si>
    <t>Отдел культуры администрации МО Кавказский район (муниципальный проект)</t>
  </si>
  <si>
    <t>Отдел по физической культуре и спорту администрации МО  Кавказский район (муниципальный проект)</t>
  </si>
  <si>
    <t>41028,4</t>
  </si>
  <si>
    <t>Мероприятия, реализуемые в рамках муниципального проекта "Строительство газопровода высокого и низкого давления в х.Полтавском Кавказского района"</t>
  </si>
  <si>
    <t>Мероприятия, реализуемые в рамках муниципального проекта "Модернизация систем теплоснабжения в Кавказском районе"</t>
  </si>
  <si>
    <t>16</t>
  </si>
  <si>
    <t>Муниципальная программа "Охрана окружающей среды"</t>
  </si>
  <si>
    <t xml:space="preserve">Комплекс процессных мероприятий - снижение негативного воздействия хозяйственной и иной деятельности на окружающую среду на территории Кавказского района </t>
  </si>
  <si>
    <t>709,2</t>
  </si>
  <si>
    <t>Исполнение  муниципальных программ муниципального образования Кавказский район на 01.09.2025  года (бюджетные средства)</t>
  </si>
  <si>
    <t>Уточненная сводная бюджетная роспись на 01.09.2025</t>
  </si>
  <si>
    <t>428,3</t>
  </si>
  <si>
    <t>3611</t>
  </si>
  <si>
    <t>621,7</t>
  </si>
  <si>
    <t>Управление жилищно-коммунального хозяйства, строительства, транспорта и связи администрации МО Кавказский район</t>
  </si>
  <si>
    <t>Комплекс процессных мероприятий — создание условий для повышения качества жизни населения, путем благоустройства пешеходных дорожек (тротуаров) на территории поселений муниципального образования Кавказский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</si>
</sst>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 applyFill="0" applyBorder="0"/>
    <xf numFmtId="0" fontId="16" fillId="0" borderId="0" applyFill="0" applyBorder="0"/>
  </cellStyleXfs>
  <cellXfs count="14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2" borderId="0" xfId="0" applyFont="1" applyFill="1" applyAlignment="1">
      <alignment wrapText="1"/>
    </xf>
    <xf numFmtId="165" fontId="2" fillId="0" borderId="0" xfId="0" applyNumberFormat="1" applyFont="1" applyAlignment="1">
      <alignment wrapText="1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 wrapText="1"/>
    </xf>
    <xf numFmtId="165" fontId="9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65" fontId="4" fillId="0" borderId="0" xfId="0" applyNumberFormat="1" applyFont="1" applyAlignment="1">
      <alignment wrapText="1"/>
    </xf>
    <xf numFmtId="3" fontId="3" fillId="0" borderId="1" xfId="0" applyNumberFormat="1" applyFont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 wrapText="1"/>
    </xf>
    <xf numFmtId="165" fontId="5" fillId="3" borderId="2" xfId="0" applyNumberFormat="1" applyFont="1" applyFill="1" applyBorder="1" applyAlignment="1">
      <alignment horizontal="center" wrapText="1"/>
    </xf>
    <xf numFmtId="165" fontId="8" fillId="3" borderId="1" xfId="0" applyNumberFormat="1" applyFont="1" applyFill="1" applyBorder="1" applyAlignment="1">
      <alignment horizontal="center" wrapText="1"/>
    </xf>
    <xf numFmtId="165" fontId="4" fillId="3" borderId="1" xfId="0" applyNumberFormat="1" applyFont="1" applyFill="1" applyBorder="1" applyAlignment="1">
      <alignment horizontal="center"/>
    </xf>
    <xf numFmtId="165" fontId="9" fillId="3" borderId="2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top" wrapText="1"/>
    </xf>
    <xf numFmtId="165" fontId="5" fillId="3" borderId="1" xfId="0" applyNumberFormat="1" applyFont="1" applyFill="1" applyBorder="1" applyAlignment="1">
      <alignment horizontal="center" vertical="top" wrapText="1"/>
    </xf>
    <xf numFmtId="165" fontId="8" fillId="3" borderId="1" xfId="0" applyNumberFormat="1" applyFont="1" applyFill="1" applyBorder="1" applyAlignment="1">
      <alignment horizontal="center" vertical="top" wrapText="1"/>
    </xf>
    <xf numFmtId="165" fontId="9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5" fontId="8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center" wrapText="1"/>
    </xf>
    <xf numFmtId="0" fontId="14" fillId="4" borderId="1" xfId="1" applyNumberFormat="1" applyFont="1" applyFill="1" applyBorder="1" applyAlignment="1">
      <alignment horizontal="center" vertical="center" wrapText="1"/>
    </xf>
    <xf numFmtId="0" fontId="15" fillId="4" borderId="1" xfId="1" applyNumberFormat="1" applyFont="1" applyFill="1" applyBorder="1" applyAlignment="1">
      <alignment horizontal="center" vertical="center" wrapText="1"/>
    </xf>
    <xf numFmtId="165" fontId="14" fillId="4" borderId="1" xfId="1" applyNumberFormat="1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>
      <alignment wrapText="1"/>
    </xf>
    <xf numFmtId="49" fontId="6" fillId="5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0" fontId="14" fillId="3" borderId="1" xfId="1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wrapText="1"/>
    </xf>
    <xf numFmtId="49" fontId="7" fillId="3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left" wrapText="1"/>
    </xf>
    <xf numFmtId="165" fontId="9" fillId="3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14" fillId="4" borderId="1" xfId="1" applyNumberFormat="1" applyFont="1" applyFill="1" applyBorder="1" applyAlignment="1">
      <alignment horizontal="center" wrapText="1"/>
    </xf>
    <xf numFmtId="0" fontId="14" fillId="4" borderId="1" xfId="1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5" fontId="5" fillId="3" borderId="5" xfId="0" applyNumberFormat="1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49" fontId="8" fillId="2" borderId="5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49" fontId="7" fillId="5" borderId="4" xfId="0" applyNumberFormat="1" applyFont="1" applyFill="1" applyBorder="1" applyAlignment="1">
      <alignment horizontal="center" wrapText="1"/>
    </xf>
    <xf numFmtId="49" fontId="7" fillId="5" borderId="5" xfId="0" applyNumberFormat="1" applyFont="1" applyFill="1" applyBorder="1" applyAlignment="1">
      <alignment horizontal="center" wrapText="1"/>
    </xf>
    <xf numFmtId="49" fontId="7" fillId="5" borderId="6" xfId="0" applyNumberFormat="1" applyFont="1" applyFill="1" applyBorder="1" applyAlignment="1">
      <alignment horizontal="center" wrapText="1"/>
    </xf>
    <xf numFmtId="49" fontId="17" fillId="2" borderId="4" xfId="0" applyNumberFormat="1" applyFont="1" applyFill="1" applyBorder="1" applyAlignment="1">
      <alignment horizontal="center" wrapText="1"/>
    </xf>
    <xf numFmtId="49" fontId="17" fillId="2" borderId="5" xfId="0" applyNumberFormat="1" applyFont="1" applyFill="1" applyBorder="1" applyAlignment="1">
      <alignment horizontal="center" wrapText="1"/>
    </xf>
    <xf numFmtId="49" fontId="17" fillId="2" borderId="6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wrapText="1"/>
    </xf>
    <xf numFmtId="0" fontId="0" fillId="0" borderId="6" xfId="0" applyBorder="1" applyAlignment="1">
      <alignment wrapText="1"/>
    </xf>
    <xf numFmtId="49" fontId="8" fillId="2" borderId="4" xfId="0" applyNumberFormat="1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0" fillId="0" borderId="6" xfId="0" applyFont="1" applyBorder="1" applyAlignment="1">
      <alignment wrapText="1"/>
    </xf>
    <xf numFmtId="0" fontId="8" fillId="2" borderId="4" xfId="0" applyFont="1" applyFill="1" applyBorder="1" applyAlignment="1">
      <alignment wrapText="1"/>
    </xf>
    <xf numFmtId="49" fontId="8" fillId="2" borderId="6" xfId="0" applyNumberFormat="1" applyFont="1" applyFill="1" applyBorder="1" applyAlignment="1">
      <alignment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49" fontId="4" fillId="2" borderId="4" xfId="0" applyNumberFormat="1" applyFont="1" applyFill="1" applyBorder="1" applyAlignment="1">
      <alignment horizontal="left" wrapText="1"/>
    </xf>
    <xf numFmtId="0" fontId="4" fillId="2" borderId="6" xfId="0" applyFont="1" applyFill="1" applyBorder="1" applyAlignment="1">
      <alignment wrapText="1"/>
    </xf>
    <xf numFmtId="0" fontId="15" fillId="4" borderId="4" xfId="1" applyNumberFormat="1" applyFont="1" applyFill="1" applyBorder="1" applyAlignment="1">
      <alignment horizontal="left" vertical="center" wrapText="1"/>
    </xf>
    <xf numFmtId="0" fontId="15" fillId="4" borderId="6" xfId="1" applyNumberFormat="1" applyFont="1" applyFill="1" applyBorder="1" applyAlignment="1">
      <alignment horizontal="left" vertical="center" wrapText="1"/>
    </xf>
    <xf numFmtId="49" fontId="10" fillId="2" borderId="5" xfId="0" applyNumberFormat="1" applyFont="1" applyFill="1" applyBorder="1" applyAlignment="1">
      <alignment horizontal="center" wrapText="1"/>
    </xf>
    <xf numFmtId="49" fontId="10" fillId="2" borderId="6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left" wrapText="1"/>
    </xf>
    <xf numFmtId="49" fontId="4" fillId="2" borderId="6" xfId="0" applyNumberFormat="1" applyFont="1" applyFill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left" wrapText="1"/>
    </xf>
    <xf numFmtId="0" fontId="18" fillId="0" borderId="5" xfId="0" applyFont="1" applyBorder="1" applyAlignment="1">
      <alignment horizontal="center" wrapText="1"/>
    </xf>
    <xf numFmtId="49" fontId="0" fillId="0" borderId="5" xfId="0" applyNumberFormat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165" fontId="2" fillId="0" borderId="10" xfId="0" applyNumberFormat="1" applyFont="1" applyBorder="1" applyAlignment="1">
      <alignment horizontal="right" wrapText="1"/>
    </xf>
    <xf numFmtId="165" fontId="0" fillId="0" borderId="10" xfId="0" applyNumberFormat="1" applyBorder="1" applyAlignment="1">
      <alignment horizontal="right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49" fontId="11" fillId="0" borderId="4" xfId="0" applyNumberFormat="1" applyFont="1" applyBorder="1" applyAlignment="1">
      <alignment horizontal="left" wrapText="1"/>
    </xf>
    <xf numFmtId="49" fontId="11" fillId="0" borderId="6" xfId="0" applyNumberFormat="1" applyFont="1" applyBorder="1" applyAlignment="1">
      <alignment horizontal="left" wrapText="1"/>
    </xf>
    <xf numFmtId="0" fontId="8" fillId="2" borderId="4" xfId="0" applyNumberFormat="1" applyFont="1" applyFill="1" applyBorder="1" applyAlignment="1">
      <alignment horizontal="center" wrapText="1"/>
    </xf>
    <xf numFmtId="0" fontId="8" fillId="2" borderId="5" xfId="0" applyNumberFormat="1" applyFont="1" applyFill="1" applyBorder="1" applyAlignment="1">
      <alignment horizontal="center" wrapText="1"/>
    </xf>
    <xf numFmtId="0" fontId="8" fillId="2" borderId="6" xfId="0" applyNumberFormat="1" applyFont="1" applyFill="1" applyBorder="1" applyAlignment="1">
      <alignment horizontal="center" wrapText="1"/>
    </xf>
    <xf numFmtId="0" fontId="8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49" fontId="8" fillId="2" borderId="4" xfId="0" applyNumberFormat="1" applyFont="1" applyFill="1" applyBorder="1" applyAlignment="1">
      <alignment horizontal="left" vertical="center"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15" fillId="2" borderId="4" xfId="1" applyNumberFormat="1" applyFont="1" applyFill="1" applyBorder="1" applyAlignment="1">
      <alignment horizontal="center" vertical="center" wrapText="1"/>
    </xf>
    <xf numFmtId="0" fontId="15" fillId="2" borderId="5" xfId="1" applyNumberFormat="1" applyFont="1" applyFill="1" applyBorder="1" applyAlignment="1">
      <alignment horizontal="center" vertical="center" wrapText="1"/>
    </xf>
    <xf numFmtId="0" fontId="15" fillId="2" borderId="6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0" fillId="2" borderId="6" xfId="0" applyNumberFormat="1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5" fillId="4" borderId="4" xfId="1" applyNumberFormat="1" applyFont="1" applyFill="1" applyBorder="1" applyAlignment="1">
      <alignment horizontal="center" vertical="center" wrapText="1"/>
    </xf>
    <xf numFmtId="0" fontId="15" fillId="4" borderId="5" xfId="1" applyNumberFormat="1" applyFont="1" applyFill="1" applyBorder="1" applyAlignment="1">
      <alignment horizontal="center" vertical="center" wrapText="1"/>
    </xf>
    <xf numFmtId="0" fontId="15" fillId="4" borderId="6" xfId="1" applyNumberFormat="1" applyFont="1" applyFill="1" applyBorder="1" applyAlignment="1">
      <alignment horizontal="center" vertical="center" wrapText="1"/>
    </xf>
    <xf numFmtId="49" fontId="7" fillId="5" borderId="9" xfId="0" applyNumberFormat="1" applyFont="1" applyFill="1" applyBorder="1" applyAlignment="1">
      <alignment horizontal="center" wrapText="1"/>
    </xf>
    <xf numFmtId="49" fontId="7" fillId="5" borderId="10" xfId="0" applyNumberFormat="1" applyFont="1" applyFill="1" applyBorder="1" applyAlignment="1">
      <alignment horizontal="center" wrapText="1"/>
    </xf>
    <xf numFmtId="49" fontId="7" fillId="5" borderId="1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49" fontId="8" fillId="5" borderId="5" xfId="0" applyNumberFormat="1" applyFont="1" applyFill="1" applyBorder="1" applyAlignment="1">
      <alignment horizontal="center" wrapText="1"/>
    </xf>
    <xf numFmtId="49" fontId="8" fillId="5" borderId="6" xfId="0" applyNumberFormat="1" applyFont="1" applyFill="1" applyBorder="1" applyAlignment="1">
      <alignment horizontal="center" wrapText="1"/>
    </xf>
    <xf numFmtId="0" fontId="15" fillId="4" borderId="12" xfId="1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1EB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8"/>
  <sheetViews>
    <sheetView tabSelected="1" topLeftCell="A287" zoomScale="80" zoomScaleNormal="80" workbookViewId="0">
      <selection activeCell="A74" sqref="A74:B74"/>
    </sheetView>
  </sheetViews>
  <sheetFormatPr defaultRowHeight="15.75" x14ac:dyDescent="0.25"/>
  <cols>
    <col min="1" max="1" width="6.28515625" style="1" customWidth="1"/>
    <col min="2" max="2" width="48.28515625" style="1" customWidth="1"/>
    <col min="3" max="3" width="13.28515625" style="9" customWidth="1"/>
    <col min="4" max="4" width="13.7109375" style="9" customWidth="1"/>
    <col min="5" max="5" width="13.140625" style="9" customWidth="1"/>
    <col min="6" max="6" width="12.28515625" style="9" customWidth="1"/>
    <col min="7" max="7" width="12.140625" style="9" customWidth="1"/>
    <col min="8" max="8" width="14.28515625" style="9" customWidth="1"/>
    <col min="9" max="9" width="13.28515625" style="9" customWidth="1"/>
    <col min="10" max="10" width="13.42578125" style="9" customWidth="1"/>
    <col min="11" max="11" width="14.5703125" style="9" customWidth="1"/>
    <col min="12" max="13" width="13" style="9" customWidth="1"/>
    <col min="14" max="14" width="13.85546875" style="9" customWidth="1"/>
    <col min="15" max="15" width="7.7109375" style="1"/>
    <col min="16" max="16" width="10.5703125" style="1" bestFit="1" customWidth="1"/>
    <col min="17" max="17" width="11.140625" style="1" customWidth="1"/>
    <col min="18" max="16384" width="9.140625" style="1"/>
  </cols>
  <sheetData>
    <row r="1" spans="1:14" ht="18.75" x14ac:dyDescent="0.3">
      <c r="A1" s="129" t="s">
        <v>136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14.25" customHeight="1" x14ac:dyDescent="0.25">
      <c r="E2" s="106" t="s">
        <v>35</v>
      </c>
      <c r="F2" s="107"/>
      <c r="G2" s="107"/>
      <c r="H2" s="107"/>
      <c r="I2" s="107"/>
      <c r="J2" s="107"/>
      <c r="K2" s="107"/>
    </row>
    <row r="3" spans="1:14" ht="19.5" customHeight="1" x14ac:dyDescent="0.25">
      <c r="A3" s="113" t="s">
        <v>0</v>
      </c>
      <c r="B3" s="113" t="s">
        <v>55</v>
      </c>
      <c r="C3" s="111" t="s">
        <v>137</v>
      </c>
      <c r="D3" s="111" t="s">
        <v>36</v>
      </c>
      <c r="E3" s="111" t="s">
        <v>13</v>
      </c>
      <c r="F3" s="108" t="s">
        <v>23</v>
      </c>
      <c r="G3" s="109"/>
      <c r="H3" s="110"/>
      <c r="I3" s="108" t="s">
        <v>24</v>
      </c>
      <c r="J3" s="109"/>
      <c r="K3" s="110"/>
      <c r="L3" s="108" t="s">
        <v>37</v>
      </c>
      <c r="M3" s="109"/>
      <c r="N3" s="110"/>
    </row>
    <row r="4" spans="1:14" ht="81.75" customHeight="1" x14ac:dyDescent="0.25">
      <c r="A4" s="114"/>
      <c r="B4" s="114"/>
      <c r="C4" s="112"/>
      <c r="D4" s="112"/>
      <c r="E4" s="112"/>
      <c r="F4" s="10" t="s">
        <v>137</v>
      </c>
      <c r="G4" s="10" t="s">
        <v>36</v>
      </c>
      <c r="H4" s="10" t="s">
        <v>13</v>
      </c>
      <c r="I4" s="10" t="s">
        <v>137</v>
      </c>
      <c r="J4" s="10" t="s">
        <v>36</v>
      </c>
      <c r="K4" s="10" t="s">
        <v>13</v>
      </c>
      <c r="L4" s="10" t="s">
        <v>137</v>
      </c>
      <c r="M4" s="10" t="s">
        <v>36</v>
      </c>
      <c r="N4" s="10" t="s">
        <v>13</v>
      </c>
    </row>
    <row r="5" spans="1:14" ht="15.6" x14ac:dyDescent="0.3">
      <c r="A5" s="6">
        <v>1</v>
      </c>
      <c r="B5" s="6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</row>
    <row r="6" spans="1:14" ht="19.5" customHeight="1" x14ac:dyDescent="0.35">
      <c r="A6" s="45" t="s">
        <v>14</v>
      </c>
      <c r="B6" s="74" t="s">
        <v>1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6"/>
    </row>
    <row r="7" spans="1:14" ht="19.5" customHeight="1" x14ac:dyDescent="0.25">
      <c r="A7" s="77" t="s">
        <v>53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9"/>
    </row>
    <row r="8" spans="1:14" ht="19.5" customHeight="1" x14ac:dyDescent="0.25">
      <c r="A8" s="137" t="s">
        <v>42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47"/>
    </row>
    <row r="9" spans="1:14" ht="33.75" customHeight="1" x14ac:dyDescent="0.25">
      <c r="A9" s="94" t="s">
        <v>122</v>
      </c>
      <c r="B9" s="73"/>
      <c r="C9" s="24">
        <f>F9+I9+L9</f>
        <v>93897.8</v>
      </c>
      <c r="D9" s="24">
        <f>G9+J9+M9</f>
        <v>65206.7</v>
      </c>
      <c r="E9" s="24">
        <f>D9/C9*100</f>
        <v>69.44433202907841</v>
      </c>
      <c r="F9" s="61">
        <v>93633.5</v>
      </c>
      <c r="G9" s="61">
        <v>65008.7</v>
      </c>
      <c r="H9" s="24">
        <f>G9/F9*100</f>
        <v>69.42889030101405</v>
      </c>
      <c r="I9" s="62">
        <v>264.3</v>
      </c>
      <c r="J9" s="61">
        <v>198</v>
      </c>
      <c r="K9" s="24">
        <f>J9/I9*100</f>
        <v>74.914869466515327</v>
      </c>
      <c r="L9" s="46"/>
      <c r="M9" s="46"/>
      <c r="N9" s="46"/>
    </row>
    <row r="10" spans="1:14" x14ac:dyDescent="0.25">
      <c r="A10" s="96" t="s">
        <v>51</v>
      </c>
      <c r="B10" s="97"/>
      <c r="C10" s="27">
        <f>C9</f>
        <v>93897.8</v>
      </c>
      <c r="D10" s="27">
        <f>D9</f>
        <v>65206.7</v>
      </c>
      <c r="E10" s="27">
        <f>D10/C10*100</f>
        <v>69.44433202907841</v>
      </c>
      <c r="F10" s="27">
        <f>F9</f>
        <v>93633.5</v>
      </c>
      <c r="G10" s="27">
        <f>G9</f>
        <v>65008.7</v>
      </c>
      <c r="H10" s="27">
        <f>G10/F10*100</f>
        <v>69.42889030101405</v>
      </c>
      <c r="I10" s="27">
        <f>I9</f>
        <v>264.3</v>
      </c>
      <c r="J10" s="27">
        <f>J9</f>
        <v>198</v>
      </c>
      <c r="K10" s="27">
        <f>J10/I10*100</f>
        <v>74.914869466515327</v>
      </c>
      <c r="L10" s="27">
        <f>L9</f>
        <v>0</v>
      </c>
      <c r="M10" s="27">
        <f>M9</f>
        <v>0</v>
      </c>
      <c r="N10" s="52"/>
    </row>
    <row r="11" spans="1:14" x14ac:dyDescent="0.25">
      <c r="A11" s="137" t="s">
        <v>50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9"/>
    </row>
    <row r="12" spans="1:14" ht="30.75" customHeight="1" x14ac:dyDescent="0.25">
      <c r="A12" s="94" t="s">
        <v>124</v>
      </c>
      <c r="B12" s="73"/>
      <c r="C12" s="24">
        <f>F12+I12+L12</f>
        <v>1257.0999999999999</v>
      </c>
      <c r="D12" s="24">
        <f>G12+J12+M12</f>
        <v>1257</v>
      </c>
      <c r="E12" s="24">
        <f>D12/C12*100</f>
        <v>99.992045183358542</v>
      </c>
      <c r="F12" s="46"/>
      <c r="G12" s="46"/>
      <c r="H12" s="46"/>
      <c r="I12" s="46"/>
      <c r="J12" s="46"/>
      <c r="K12" s="46"/>
      <c r="L12" s="48">
        <v>1257.0999999999999</v>
      </c>
      <c r="M12" s="48">
        <v>1257</v>
      </c>
      <c r="N12" s="32">
        <f>M12/L12*100</f>
        <v>99.992045183358542</v>
      </c>
    </row>
    <row r="13" spans="1:14" ht="34.5" customHeight="1" x14ac:dyDescent="0.25">
      <c r="A13" s="94" t="s">
        <v>123</v>
      </c>
      <c r="B13" s="73"/>
      <c r="C13" s="24">
        <f>F13+I13+L13</f>
        <v>48711.7</v>
      </c>
      <c r="D13" s="24">
        <f>G13+J13+M13</f>
        <v>19409.599999999999</v>
      </c>
      <c r="E13" s="24">
        <f>D13/C13*100</f>
        <v>39.845868651679169</v>
      </c>
      <c r="F13" s="47"/>
      <c r="G13" s="47"/>
      <c r="H13" s="47"/>
      <c r="I13" s="47"/>
      <c r="J13" s="47"/>
      <c r="K13" s="47"/>
      <c r="L13" s="48">
        <v>48711.7</v>
      </c>
      <c r="M13" s="48">
        <v>19409.599999999999</v>
      </c>
      <c r="N13" s="32">
        <f>M13/L13*100</f>
        <v>39.845868651679169</v>
      </c>
    </row>
    <row r="14" spans="1:14" ht="18.75" x14ac:dyDescent="0.3">
      <c r="A14" s="96" t="s">
        <v>51</v>
      </c>
      <c r="B14" s="97"/>
      <c r="C14" s="27">
        <f>C12+C13</f>
        <v>49968.799999999996</v>
      </c>
      <c r="D14" s="27">
        <f>D12+D13</f>
        <v>20666.599999999999</v>
      </c>
      <c r="E14" s="27">
        <f>D14/C14*100</f>
        <v>41.359008021005103</v>
      </c>
      <c r="F14" s="27">
        <f>F12+F13</f>
        <v>0</v>
      </c>
      <c r="G14" s="27">
        <f>G12+G13</f>
        <v>0</v>
      </c>
      <c r="H14" s="43"/>
      <c r="I14" s="27">
        <f>I12+I13</f>
        <v>0</v>
      </c>
      <c r="J14" s="27">
        <f>J12+J13</f>
        <v>0</v>
      </c>
      <c r="K14" s="43"/>
      <c r="L14" s="27">
        <f>L12+L13</f>
        <v>49968.799999999996</v>
      </c>
      <c r="M14" s="27">
        <f>M12+M13</f>
        <v>20666.599999999999</v>
      </c>
      <c r="N14" s="34">
        <f>M14/L14*100</f>
        <v>41.359008021005103</v>
      </c>
    </row>
    <row r="15" spans="1:14" x14ac:dyDescent="0.25">
      <c r="A15" s="102" t="s">
        <v>56</v>
      </c>
      <c r="B15" s="102"/>
      <c r="C15" s="33">
        <f>C10+C14</f>
        <v>143866.6</v>
      </c>
      <c r="D15" s="33">
        <f>D10+D14</f>
        <v>85873.299999999988</v>
      </c>
      <c r="E15" s="33">
        <f>D15/C15*100</f>
        <v>59.689531830181565</v>
      </c>
      <c r="F15" s="33">
        <f>F10+F14</f>
        <v>93633.5</v>
      </c>
      <c r="G15" s="33">
        <f>G10+G14</f>
        <v>65008.7</v>
      </c>
      <c r="H15" s="33">
        <f>G15/F15*100</f>
        <v>69.42889030101405</v>
      </c>
      <c r="I15" s="33">
        <f>I10+I14</f>
        <v>264.3</v>
      </c>
      <c r="J15" s="33">
        <f>J10+J14</f>
        <v>198</v>
      </c>
      <c r="K15" s="33">
        <f>J15/I15*100</f>
        <v>74.914869466515327</v>
      </c>
      <c r="L15" s="33">
        <f>L10+L14</f>
        <v>49968.799999999996</v>
      </c>
      <c r="M15" s="33">
        <f>M10+M14</f>
        <v>20666.599999999999</v>
      </c>
      <c r="N15" s="33">
        <f>M15/L15*100</f>
        <v>41.359008021005103</v>
      </c>
    </row>
    <row r="16" spans="1:14" ht="18.75" customHeight="1" x14ac:dyDescent="0.25">
      <c r="A16" s="77" t="s">
        <v>54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9"/>
    </row>
    <row r="17" spans="1:20" ht="15.75" customHeight="1" x14ac:dyDescent="0.25">
      <c r="A17" s="67" t="s">
        <v>43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9"/>
    </row>
    <row r="18" spans="1:20" ht="32.25" customHeight="1" x14ac:dyDescent="0.25">
      <c r="A18" s="94" t="s">
        <v>25</v>
      </c>
      <c r="B18" s="73"/>
      <c r="C18" s="24">
        <f>F18+I18+L18</f>
        <v>976230.5</v>
      </c>
      <c r="D18" s="24">
        <f>G18+J18+M18</f>
        <v>665390.69999999995</v>
      </c>
      <c r="E18" s="24">
        <f>D18/C18*100</f>
        <v>68.159179619977039</v>
      </c>
      <c r="F18" s="11"/>
      <c r="G18" s="11"/>
      <c r="H18" s="11"/>
      <c r="I18" s="11">
        <v>716606.9</v>
      </c>
      <c r="J18" s="11">
        <v>503592.3</v>
      </c>
      <c r="K18" s="24">
        <f>J18/I18*100</f>
        <v>70.274553594167173</v>
      </c>
      <c r="L18" s="11">
        <v>259623.6</v>
      </c>
      <c r="M18" s="11">
        <v>161798.39999999999</v>
      </c>
      <c r="N18" s="24">
        <f>M18/L18*100</f>
        <v>62.320374573035728</v>
      </c>
    </row>
    <row r="19" spans="1:20" x14ac:dyDescent="0.25">
      <c r="A19" s="70" t="s">
        <v>51</v>
      </c>
      <c r="B19" s="73"/>
      <c r="C19" s="25">
        <f>C18</f>
        <v>976230.5</v>
      </c>
      <c r="D19" s="25">
        <f>D18</f>
        <v>665390.69999999995</v>
      </c>
      <c r="E19" s="25">
        <f>D19/C19*100</f>
        <v>68.159179619977039</v>
      </c>
      <c r="F19" s="25">
        <f>F18</f>
        <v>0</v>
      </c>
      <c r="G19" s="25">
        <f>G18</f>
        <v>0</v>
      </c>
      <c r="H19" s="24"/>
      <c r="I19" s="25">
        <f>I18</f>
        <v>716606.9</v>
      </c>
      <c r="J19" s="25">
        <f>J18</f>
        <v>503592.3</v>
      </c>
      <c r="K19" s="25">
        <f>J19/I19*100</f>
        <v>70.274553594167173</v>
      </c>
      <c r="L19" s="25">
        <f>L18</f>
        <v>259623.6</v>
      </c>
      <c r="M19" s="25">
        <f>M18</f>
        <v>161798.39999999999</v>
      </c>
      <c r="N19" s="25">
        <f>M19/L19*100</f>
        <v>62.320374573035728</v>
      </c>
    </row>
    <row r="20" spans="1:20" ht="15.75" customHeight="1" x14ac:dyDescent="0.25">
      <c r="A20" s="67" t="s">
        <v>44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9"/>
    </row>
    <row r="21" spans="1:20" x14ac:dyDescent="0.25">
      <c r="A21" s="94" t="s">
        <v>27</v>
      </c>
      <c r="B21" s="73"/>
      <c r="C21" s="24">
        <f>I21+L21+F21</f>
        <v>60</v>
      </c>
      <c r="D21" s="24">
        <f>J21+M21+G21</f>
        <v>59.1</v>
      </c>
      <c r="E21" s="24">
        <f>D21/C21*100</f>
        <v>98.5</v>
      </c>
      <c r="F21" s="11"/>
      <c r="G21" s="11"/>
      <c r="H21" s="11"/>
      <c r="I21" s="11"/>
      <c r="J21" s="11"/>
      <c r="K21" s="11"/>
      <c r="L21" s="11">
        <v>60</v>
      </c>
      <c r="M21" s="11">
        <v>59.1</v>
      </c>
      <c r="N21" s="24">
        <f t="shared" ref="N21" si="0">M21/L21*100</f>
        <v>98.5</v>
      </c>
    </row>
    <row r="22" spans="1:20" ht="31.5" customHeight="1" x14ac:dyDescent="0.25">
      <c r="A22" s="94" t="s">
        <v>25</v>
      </c>
      <c r="B22" s="73"/>
      <c r="C22" s="24">
        <f>I22+L22+F22</f>
        <v>1316855.2</v>
      </c>
      <c r="D22" s="24">
        <f>J22+M22+G22</f>
        <v>857798.4</v>
      </c>
      <c r="E22" s="24">
        <f>D22/C22*100</f>
        <v>65.139918192979763</v>
      </c>
      <c r="F22" s="11">
        <v>49142.5</v>
      </c>
      <c r="G22" s="11">
        <v>35310.9</v>
      </c>
      <c r="H22" s="24">
        <f>G22/F22*100</f>
        <v>71.854097776873388</v>
      </c>
      <c r="I22" s="11">
        <v>1035012.6</v>
      </c>
      <c r="J22" s="11">
        <v>677996.2</v>
      </c>
      <c r="K22" s="24">
        <f>J22/I22*100</f>
        <v>65.50608176170995</v>
      </c>
      <c r="L22" s="11">
        <v>232700.1</v>
      </c>
      <c r="M22" s="11">
        <v>144491.29999999999</v>
      </c>
      <c r="N22" s="24">
        <f>M22/L22*100</f>
        <v>62.093355353091809</v>
      </c>
    </row>
    <row r="23" spans="1:20" x14ac:dyDescent="0.25">
      <c r="A23" s="70" t="s">
        <v>52</v>
      </c>
      <c r="B23" s="93"/>
      <c r="C23" s="25">
        <f>C22+C21</f>
        <v>1316915.2</v>
      </c>
      <c r="D23" s="25">
        <f>D22+D21</f>
        <v>857857.5</v>
      </c>
      <c r="E23" s="25">
        <f>E22</f>
        <v>65.139918192979763</v>
      </c>
      <c r="F23" s="25">
        <f>F22+F21</f>
        <v>49142.5</v>
      </c>
      <c r="G23" s="25">
        <f>G22+G21</f>
        <v>35310.9</v>
      </c>
      <c r="H23" s="27">
        <f>G23/F23*100</f>
        <v>71.854097776873388</v>
      </c>
      <c r="I23" s="25">
        <f>I22+I21</f>
        <v>1035012.6</v>
      </c>
      <c r="J23" s="25">
        <f>J22+J21</f>
        <v>677996.2</v>
      </c>
      <c r="K23" s="25">
        <f>K22</f>
        <v>65.50608176170995</v>
      </c>
      <c r="L23" s="25">
        <f>L22+L21</f>
        <v>232760.1</v>
      </c>
      <c r="M23" s="25">
        <f>M22+M21</f>
        <v>144550.39999999999</v>
      </c>
      <c r="N23" s="25">
        <f t="shared" ref="N23" si="1">M23/L23*100</f>
        <v>62.102740117399847</v>
      </c>
    </row>
    <row r="24" spans="1:20" ht="15.75" customHeight="1" x14ac:dyDescent="0.25">
      <c r="A24" s="80" t="s">
        <v>45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2"/>
    </row>
    <row r="25" spans="1:20" ht="27.75" customHeight="1" x14ac:dyDescent="0.25">
      <c r="A25" s="72" t="s">
        <v>25</v>
      </c>
      <c r="B25" s="73"/>
      <c r="C25" s="24">
        <f>I25+L25+F25</f>
        <v>111689.3</v>
      </c>
      <c r="D25" s="24">
        <f>J25+M25+G25</f>
        <v>67026.900000000009</v>
      </c>
      <c r="E25" s="24">
        <f t="shared" ref="E25:E26" si="2">D25/C25*100</f>
        <v>60.011925940980923</v>
      </c>
      <c r="F25" s="11"/>
      <c r="G25" s="11"/>
      <c r="H25" s="11"/>
      <c r="I25" s="11">
        <v>435.7</v>
      </c>
      <c r="J25" s="11">
        <v>349.3</v>
      </c>
      <c r="K25" s="24">
        <f t="shared" ref="K25:K26" si="3">J25/I25*100</f>
        <v>80.169841634151936</v>
      </c>
      <c r="L25" s="11">
        <v>111253.6</v>
      </c>
      <c r="M25" s="11">
        <v>66677.600000000006</v>
      </c>
      <c r="N25" s="24">
        <f>M25/L25*100</f>
        <v>59.932981943955077</v>
      </c>
    </row>
    <row r="26" spans="1:20" x14ac:dyDescent="0.25">
      <c r="A26" s="92" t="s">
        <v>51</v>
      </c>
      <c r="B26" s="93"/>
      <c r="C26" s="25">
        <f>C25</f>
        <v>111689.3</v>
      </c>
      <c r="D26" s="25">
        <f>D25</f>
        <v>67026.900000000009</v>
      </c>
      <c r="E26" s="25">
        <f t="shared" si="2"/>
        <v>60.011925940980923</v>
      </c>
      <c r="F26" s="25">
        <f>F25</f>
        <v>0</v>
      </c>
      <c r="G26" s="25">
        <f>G25</f>
        <v>0</v>
      </c>
      <c r="H26" s="24"/>
      <c r="I26" s="25">
        <f t="shared" ref="I26:J26" si="4">I25</f>
        <v>435.7</v>
      </c>
      <c r="J26" s="25">
        <f t="shared" si="4"/>
        <v>349.3</v>
      </c>
      <c r="K26" s="25">
        <f t="shared" si="3"/>
        <v>80.169841634151936</v>
      </c>
      <c r="L26" s="25">
        <f>L25</f>
        <v>111253.6</v>
      </c>
      <c r="M26" s="25">
        <f>M25</f>
        <v>66677.600000000006</v>
      </c>
      <c r="N26" s="25">
        <f>M26/L26*100</f>
        <v>59.932981943955077</v>
      </c>
    </row>
    <row r="27" spans="1:20" ht="15.75" customHeight="1" x14ac:dyDescent="0.25">
      <c r="A27" s="80" t="s">
        <v>46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2"/>
    </row>
    <row r="28" spans="1:20" ht="30.75" customHeight="1" x14ac:dyDescent="0.25">
      <c r="A28" s="72" t="s">
        <v>25</v>
      </c>
      <c r="B28" s="148"/>
      <c r="C28" s="24">
        <f>I28+L28+F28</f>
        <v>15182.7</v>
      </c>
      <c r="D28" s="24">
        <f>J28+M28+G28</f>
        <v>7483.1</v>
      </c>
      <c r="E28" s="24">
        <f t="shared" ref="E28:E29" si="5">D28/C28*100</f>
        <v>49.287017460662462</v>
      </c>
      <c r="F28" s="11"/>
      <c r="G28" s="11"/>
      <c r="H28" s="11"/>
      <c r="I28" s="11"/>
      <c r="J28" s="11"/>
      <c r="K28" s="11"/>
      <c r="L28" s="11">
        <v>15182.7</v>
      </c>
      <c r="M28" s="11">
        <v>7483.1</v>
      </c>
      <c r="N28" s="24">
        <f>M28/L28*100</f>
        <v>49.287017460662462</v>
      </c>
      <c r="S28" s="1" t="s">
        <v>41</v>
      </c>
    </row>
    <row r="29" spans="1:20" x14ac:dyDescent="0.25">
      <c r="A29" s="115" t="s">
        <v>52</v>
      </c>
      <c r="B29" s="115"/>
      <c r="C29" s="25">
        <f t="shared" ref="C29:J29" si="6">C28</f>
        <v>15182.7</v>
      </c>
      <c r="D29" s="25">
        <f t="shared" si="6"/>
        <v>7483.1</v>
      </c>
      <c r="E29" s="25">
        <f t="shared" si="5"/>
        <v>49.287017460662462</v>
      </c>
      <c r="F29" s="25">
        <f t="shared" si="6"/>
        <v>0</v>
      </c>
      <c r="G29" s="25">
        <f t="shared" si="6"/>
        <v>0</v>
      </c>
      <c r="H29" s="24"/>
      <c r="I29" s="25">
        <f t="shared" si="6"/>
        <v>0</v>
      </c>
      <c r="J29" s="25">
        <f t="shared" si="6"/>
        <v>0</v>
      </c>
      <c r="K29" s="24"/>
      <c r="L29" s="25">
        <f t="shared" ref="L29:M29" si="7">L28</f>
        <v>15182.7</v>
      </c>
      <c r="M29" s="25">
        <f t="shared" si="7"/>
        <v>7483.1</v>
      </c>
      <c r="N29" s="25">
        <f>M29/L29*100</f>
        <v>49.287017460662462</v>
      </c>
    </row>
    <row r="30" spans="1:20" ht="15.75" customHeight="1" x14ac:dyDescent="0.25">
      <c r="A30" s="80" t="s">
        <v>47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2"/>
    </row>
    <row r="31" spans="1:20" ht="30" customHeight="1" x14ac:dyDescent="0.25">
      <c r="A31" s="83" t="s">
        <v>25</v>
      </c>
      <c r="B31" s="95"/>
      <c r="C31" s="24">
        <f>I31+L31+F31</f>
        <v>63924.9</v>
      </c>
      <c r="D31" s="24">
        <f>J31+M31+G31</f>
        <v>37747.5</v>
      </c>
      <c r="E31" s="24">
        <f t="shared" ref="E31:E32" si="8">D31/C31*100</f>
        <v>59.049759952694494</v>
      </c>
      <c r="F31" s="11"/>
      <c r="G31" s="11"/>
      <c r="H31" s="11"/>
      <c r="I31" s="11">
        <v>23685.9</v>
      </c>
      <c r="J31" s="11">
        <v>13726</v>
      </c>
      <c r="K31" s="24">
        <f t="shared" ref="K31:K32" si="9">J31/I31*100</f>
        <v>57.950088449246174</v>
      </c>
      <c r="L31" s="11">
        <v>40239</v>
      </c>
      <c r="M31" s="11">
        <v>24021.5</v>
      </c>
      <c r="N31" s="24">
        <f>M31/L31*100</f>
        <v>59.697060066105024</v>
      </c>
      <c r="T31" s="8"/>
    </row>
    <row r="32" spans="1:20" x14ac:dyDescent="0.25">
      <c r="A32" s="88" t="s">
        <v>52</v>
      </c>
      <c r="B32" s="86"/>
      <c r="C32" s="25">
        <f t="shared" ref="C32:G32" si="10">C31</f>
        <v>63924.9</v>
      </c>
      <c r="D32" s="25">
        <f t="shared" si="10"/>
        <v>37747.5</v>
      </c>
      <c r="E32" s="25">
        <f t="shared" si="8"/>
        <v>59.049759952694494</v>
      </c>
      <c r="F32" s="25">
        <f t="shared" si="10"/>
        <v>0</v>
      </c>
      <c r="G32" s="25">
        <f t="shared" si="10"/>
        <v>0</v>
      </c>
      <c r="H32" s="24"/>
      <c r="I32" s="25">
        <f t="shared" ref="I32:M32" si="11">I31</f>
        <v>23685.9</v>
      </c>
      <c r="J32" s="25">
        <f t="shared" si="11"/>
        <v>13726</v>
      </c>
      <c r="K32" s="27">
        <f t="shared" si="9"/>
        <v>57.950088449246174</v>
      </c>
      <c r="L32" s="25">
        <f t="shared" si="11"/>
        <v>40239</v>
      </c>
      <c r="M32" s="25">
        <f t="shared" si="11"/>
        <v>24021.5</v>
      </c>
      <c r="N32" s="25">
        <f>M32/L32*100</f>
        <v>59.697060066105024</v>
      </c>
    </row>
    <row r="33" spans="1:16" ht="15.75" customHeight="1" x14ac:dyDescent="0.25">
      <c r="A33" s="80" t="s">
        <v>48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2"/>
    </row>
    <row r="34" spans="1:16" ht="30.75" customHeight="1" x14ac:dyDescent="0.25">
      <c r="A34" s="83" t="s">
        <v>25</v>
      </c>
      <c r="B34" s="95"/>
      <c r="C34" s="24">
        <f>I34+L34+F34</f>
        <v>8703.2000000000007</v>
      </c>
      <c r="D34" s="24">
        <f>J34+M34+G34</f>
        <v>5066.8999999999996</v>
      </c>
      <c r="E34" s="24">
        <f t="shared" ref="E34:E35" si="12">D34/C34*100</f>
        <v>58.218816067653265</v>
      </c>
      <c r="F34" s="11"/>
      <c r="G34" s="11"/>
      <c r="H34" s="11"/>
      <c r="I34" s="11"/>
      <c r="J34" s="11"/>
      <c r="K34" s="11"/>
      <c r="L34" s="11">
        <v>8703.2000000000007</v>
      </c>
      <c r="M34" s="11">
        <v>5066.8999999999996</v>
      </c>
      <c r="N34" s="24">
        <f t="shared" ref="N34:N35" si="13">M34/L34*100</f>
        <v>58.218816067653265</v>
      </c>
    </row>
    <row r="35" spans="1:16" x14ac:dyDescent="0.25">
      <c r="A35" s="122" t="s">
        <v>52</v>
      </c>
      <c r="B35" s="123"/>
      <c r="C35" s="26">
        <f>C34</f>
        <v>8703.2000000000007</v>
      </c>
      <c r="D35" s="26">
        <f>D34</f>
        <v>5066.8999999999996</v>
      </c>
      <c r="E35" s="26">
        <f t="shared" si="12"/>
        <v>58.218816067653265</v>
      </c>
      <c r="F35" s="26">
        <f>F34</f>
        <v>0</v>
      </c>
      <c r="G35" s="26">
        <f>G34</f>
        <v>0</v>
      </c>
      <c r="H35" s="24"/>
      <c r="I35" s="26">
        <f>I34</f>
        <v>0</v>
      </c>
      <c r="J35" s="26">
        <f>J34</f>
        <v>0</v>
      </c>
      <c r="K35" s="24"/>
      <c r="L35" s="26">
        <f>L34</f>
        <v>8703.2000000000007</v>
      </c>
      <c r="M35" s="26">
        <f>M34</f>
        <v>5066.8999999999996</v>
      </c>
      <c r="N35" s="29">
        <f t="shared" si="13"/>
        <v>58.218816067653265</v>
      </c>
    </row>
    <row r="36" spans="1:16" s="40" customFormat="1" ht="15.75" customHeight="1" x14ac:dyDescent="0.25">
      <c r="A36" s="80" t="s">
        <v>49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2"/>
      <c r="P36" s="41"/>
    </row>
    <row r="37" spans="1:16" s="40" customFormat="1" ht="15.75" customHeight="1" x14ac:dyDescent="0.25">
      <c r="A37" s="116" t="s">
        <v>25</v>
      </c>
      <c r="B37" s="116"/>
      <c r="C37" s="34">
        <f>I37+L37+F37</f>
        <v>254.8</v>
      </c>
      <c r="D37" s="34">
        <f>J37+M37+G37</f>
        <v>59.8</v>
      </c>
      <c r="E37" s="34">
        <f t="shared" ref="E37:E40" si="14">D37/C37*100</f>
        <v>23.469387755102041</v>
      </c>
      <c r="F37" s="42"/>
      <c r="G37" s="42"/>
      <c r="H37" s="42"/>
      <c r="I37" s="42"/>
      <c r="J37" s="42"/>
      <c r="K37" s="42"/>
      <c r="L37" s="17">
        <v>254.8</v>
      </c>
      <c r="M37" s="17">
        <v>59.8</v>
      </c>
      <c r="N37" s="24">
        <f t="shared" ref="N37:N40" si="15">M37/L37*100</f>
        <v>23.469387755102041</v>
      </c>
      <c r="P37" s="41"/>
    </row>
    <row r="38" spans="1:16" s="40" customFormat="1" ht="15.75" customHeight="1" x14ac:dyDescent="0.25">
      <c r="A38" s="122" t="s">
        <v>52</v>
      </c>
      <c r="B38" s="123"/>
      <c r="C38" s="34">
        <f>C37</f>
        <v>254.8</v>
      </c>
      <c r="D38" s="34">
        <f>D37</f>
        <v>59.8</v>
      </c>
      <c r="E38" s="34">
        <f t="shared" si="14"/>
        <v>23.469387755102041</v>
      </c>
      <c r="F38" s="34">
        <f>F37</f>
        <v>0</v>
      </c>
      <c r="G38" s="34">
        <f>G37</f>
        <v>0</v>
      </c>
      <c r="H38" s="34"/>
      <c r="I38" s="34">
        <f>I37</f>
        <v>0</v>
      </c>
      <c r="J38" s="34">
        <f>J37</f>
        <v>0</v>
      </c>
      <c r="K38" s="34"/>
      <c r="L38" s="34">
        <f>L37</f>
        <v>254.8</v>
      </c>
      <c r="M38" s="34">
        <f>M37</f>
        <v>59.8</v>
      </c>
      <c r="N38" s="27">
        <f t="shared" si="15"/>
        <v>23.469387755102041</v>
      </c>
      <c r="P38" s="41"/>
    </row>
    <row r="39" spans="1:16" s="40" customFormat="1" ht="15.75" customHeight="1" x14ac:dyDescent="0.25">
      <c r="A39" s="92" t="s">
        <v>57</v>
      </c>
      <c r="B39" s="93"/>
      <c r="C39" s="27">
        <f>I39+L39+F39</f>
        <v>2492900.5999999996</v>
      </c>
      <c r="D39" s="27">
        <f>J39+M39+G39</f>
        <v>1640632.4</v>
      </c>
      <c r="E39" s="34">
        <f t="shared" si="14"/>
        <v>65.812186815631563</v>
      </c>
      <c r="F39" s="34">
        <f>F19+F23+F26+F29+F32+F35+F38</f>
        <v>49142.5</v>
      </c>
      <c r="G39" s="34">
        <f>G19+G23+G26+G29+G32+G35+G38</f>
        <v>35310.9</v>
      </c>
      <c r="H39" s="27">
        <f>G39/F39*100</f>
        <v>71.854097776873388</v>
      </c>
      <c r="I39" s="34">
        <f>I19+I23+I26+I29+I32+I35+I38</f>
        <v>1775741.0999999999</v>
      </c>
      <c r="J39" s="34">
        <f>J19+J23+J26+J29+J32+J35+J38</f>
        <v>1195663.8</v>
      </c>
      <c r="K39" s="27">
        <f>J39/I39*100</f>
        <v>67.333227799930967</v>
      </c>
      <c r="L39" s="34">
        <f>L19+L23+L26+L29+L32+L35+L38</f>
        <v>668017</v>
      </c>
      <c r="M39" s="34">
        <f>M19+M23+M26+M29+M32+M35+M38</f>
        <v>409657.7</v>
      </c>
      <c r="N39" s="27">
        <f>M39/L39*100</f>
        <v>61.324442342036214</v>
      </c>
      <c r="P39" s="41"/>
    </row>
    <row r="40" spans="1:16" s="3" customFormat="1" ht="15.75" customHeight="1" x14ac:dyDescent="0.25">
      <c r="A40" s="143" t="s">
        <v>31</v>
      </c>
      <c r="B40" s="144"/>
      <c r="C40" s="27">
        <f>I40+L40+F40</f>
        <v>2636767.2000000002</v>
      </c>
      <c r="D40" s="27">
        <f>J40+M40+G40</f>
        <v>1726505.7000000002</v>
      </c>
      <c r="E40" s="27">
        <f t="shared" si="14"/>
        <v>65.478124121082814</v>
      </c>
      <c r="F40" s="27">
        <f>F15+F39</f>
        <v>142776</v>
      </c>
      <c r="G40" s="27">
        <f>G15+G39</f>
        <v>100319.6</v>
      </c>
      <c r="H40" s="27">
        <f t="shared" ref="H40" si="16">G40/F40*100</f>
        <v>70.263629741693293</v>
      </c>
      <c r="I40" s="27">
        <f>I15+I39</f>
        <v>1776005.4</v>
      </c>
      <c r="J40" s="27">
        <f>J15+J39</f>
        <v>1195861.8</v>
      </c>
      <c r="K40" s="27">
        <f t="shared" ref="K40" si="17">J40/I40*100</f>
        <v>67.334356077971393</v>
      </c>
      <c r="L40" s="27">
        <f>L15+L39</f>
        <v>717985.8</v>
      </c>
      <c r="M40" s="27">
        <f>M15+M39</f>
        <v>430324.3</v>
      </c>
      <c r="N40" s="27">
        <f t="shared" si="15"/>
        <v>59.934931860769382</v>
      </c>
      <c r="P40" s="4"/>
    </row>
    <row r="41" spans="1:16" ht="22.5" customHeight="1" x14ac:dyDescent="0.35">
      <c r="A41" s="49" t="s">
        <v>15</v>
      </c>
      <c r="B41" s="140" t="s">
        <v>2</v>
      </c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2"/>
    </row>
    <row r="42" spans="1:16" ht="22.5" customHeight="1" x14ac:dyDescent="0.25">
      <c r="A42" s="77" t="s">
        <v>54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9"/>
    </row>
    <row r="43" spans="1:16" ht="15.75" customHeight="1" x14ac:dyDescent="0.25">
      <c r="A43" s="67" t="s">
        <v>58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9"/>
    </row>
    <row r="44" spans="1:16" x14ac:dyDescent="0.25">
      <c r="A44" s="94" t="s">
        <v>27</v>
      </c>
      <c r="B44" s="73"/>
      <c r="C44" s="24">
        <f t="shared" ref="C44:D46" si="18">I44+L44+F44</f>
        <v>19122</v>
      </c>
      <c r="D44" s="24">
        <f t="shared" si="18"/>
        <v>9261.2000000000007</v>
      </c>
      <c r="E44" s="24">
        <f t="shared" ref="E44:E47" si="19">D44/C44*100</f>
        <v>48.432172366907231</v>
      </c>
      <c r="F44" s="13"/>
      <c r="G44" s="13"/>
      <c r="H44" s="13"/>
      <c r="I44" s="13">
        <v>19122</v>
      </c>
      <c r="J44" s="13">
        <v>9261.2000000000007</v>
      </c>
      <c r="K44" s="24">
        <f t="shared" ref="K44:K47" si="20">J44/I44*100</f>
        <v>48.432172366907231</v>
      </c>
      <c r="L44" s="11"/>
      <c r="M44" s="11"/>
      <c r="N44" s="11"/>
    </row>
    <row r="45" spans="1:16" x14ac:dyDescent="0.25">
      <c r="A45" s="94" t="s">
        <v>26</v>
      </c>
      <c r="B45" s="71"/>
      <c r="C45" s="24">
        <f t="shared" si="18"/>
        <v>923.1</v>
      </c>
      <c r="D45" s="24">
        <f t="shared" si="18"/>
        <v>505.8</v>
      </c>
      <c r="E45" s="24">
        <f t="shared" si="19"/>
        <v>54.793630159246021</v>
      </c>
      <c r="F45" s="13"/>
      <c r="G45" s="13"/>
      <c r="H45" s="13"/>
      <c r="I45" s="13">
        <v>923.1</v>
      </c>
      <c r="J45" s="13">
        <v>505.8</v>
      </c>
      <c r="K45" s="24">
        <f t="shared" si="20"/>
        <v>54.793630159246021</v>
      </c>
      <c r="L45" s="11"/>
      <c r="M45" s="11"/>
      <c r="N45" s="11"/>
    </row>
    <row r="46" spans="1:16" ht="32.25" customHeight="1" x14ac:dyDescent="0.25">
      <c r="A46" s="94" t="s">
        <v>28</v>
      </c>
      <c r="B46" s="73"/>
      <c r="C46" s="24">
        <f t="shared" si="18"/>
        <v>125630.3</v>
      </c>
      <c r="D46" s="24">
        <f t="shared" si="18"/>
        <v>71758.7</v>
      </c>
      <c r="E46" s="24">
        <f t="shared" si="19"/>
        <v>57.118943439600159</v>
      </c>
      <c r="F46" s="13"/>
      <c r="G46" s="13"/>
      <c r="H46" s="11"/>
      <c r="I46" s="13">
        <v>125630.3</v>
      </c>
      <c r="J46" s="13">
        <v>71758.7</v>
      </c>
      <c r="K46" s="24">
        <f t="shared" si="20"/>
        <v>57.118943439600159</v>
      </c>
      <c r="L46" s="11"/>
      <c r="M46" s="11"/>
      <c r="N46" s="11"/>
    </row>
    <row r="47" spans="1:16" x14ac:dyDescent="0.25">
      <c r="A47" s="85" t="s">
        <v>51</v>
      </c>
      <c r="B47" s="95"/>
      <c r="C47" s="30">
        <f>C44+C45+C46</f>
        <v>145675.4</v>
      </c>
      <c r="D47" s="30">
        <f>D44+D45+D46</f>
        <v>81525.7</v>
      </c>
      <c r="E47" s="25">
        <f t="shared" si="19"/>
        <v>55.963944495776232</v>
      </c>
      <c r="F47" s="30">
        <f>F44+F45+F46</f>
        <v>0</v>
      </c>
      <c r="G47" s="30">
        <f>G44+G45+G46</f>
        <v>0</v>
      </c>
      <c r="H47" s="30"/>
      <c r="I47" s="30">
        <f>I44+I45+I46</f>
        <v>145675.4</v>
      </c>
      <c r="J47" s="30">
        <f>J44+J45+J46</f>
        <v>81525.7</v>
      </c>
      <c r="K47" s="27">
        <f t="shared" si="20"/>
        <v>55.963944495776232</v>
      </c>
      <c r="L47" s="30">
        <f>L44+L45+L46</f>
        <v>0</v>
      </c>
      <c r="M47" s="30">
        <f>M44+M45+M46</f>
        <v>0</v>
      </c>
      <c r="N47" s="27"/>
    </row>
    <row r="48" spans="1:16" x14ac:dyDescent="0.25">
      <c r="A48" s="67" t="s">
        <v>59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9"/>
    </row>
    <row r="49" spans="1:14" x14ac:dyDescent="0.25">
      <c r="A49" s="94" t="s">
        <v>26</v>
      </c>
      <c r="B49" s="71"/>
      <c r="C49" s="24">
        <f t="shared" ref="C49:D49" si="21">I49+L49+F49</f>
        <v>4850</v>
      </c>
      <c r="D49" s="24">
        <f t="shared" si="21"/>
        <v>4850</v>
      </c>
      <c r="E49" s="24">
        <f>D49/C49*100</f>
        <v>100</v>
      </c>
      <c r="F49" s="16"/>
      <c r="G49" s="16"/>
      <c r="H49" s="11"/>
      <c r="I49" s="16"/>
      <c r="J49" s="16"/>
      <c r="K49" s="11"/>
      <c r="L49" s="13">
        <v>4850</v>
      </c>
      <c r="M49" s="13">
        <v>4850</v>
      </c>
      <c r="N49" s="27">
        <f>M49/L49*100</f>
        <v>100</v>
      </c>
    </row>
    <row r="50" spans="1:14" x14ac:dyDescent="0.25">
      <c r="A50" s="70" t="s">
        <v>51</v>
      </c>
      <c r="B50" s="71"/>
      <c r="C50" s="30">
        <f>C49</f>
        <v>4850</v>
      </c>
      <c r="D50" s="30">
        <f>D49</f>
        <v>4850</v>
      </c>
      <c r="E50" s="24">
        <f>D50/C50*100</f>
        <v>100</v>
      </c>
      <c r="F50" s="30">
        <f>F49</f>
        <v>0</v>
      </c>
      <c r="G50" s="30">
        <f>G49</f>
        <v>0</v>
      </c>
      <c r="H50" s="24"/>
      <c r="I50" s="30">
        <f>I49</f>
        <v>0</v>
      </c>
      <c r="J50" s="30">
        <f>J49</f>
        <v>0</v>
      </c>
      <c r="K50" s="24"/>
      <c r="L50" s="30">
        <f>L49</f>
        <v>4850</v>
      </c>
      <c r="M50" s="30">
        <f>M49</f>
        <v>4850</v>
      </c>
      <c r="N50" s="25">
        <f>M50/L50*100</f>
        <v>100</v>
      </c>
    </row>
    <row r="51" spans="1:14" ht="31.5" customHeight="1" x14ac:dyDescent="0.25">
      <c r="A51" s="67" t="s">
        <v>60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9"/>
    </row>
    <row r="52" spans="1:14" x14ac:dyDescent="0.25">
      <c r="A52" s="94" t="s">
        <v>27</v>
      </c>
      <c r="B52" s="73"/>
      <c r="C52" s="24">
        <f>I52+L52+F52</f>
        <v>7751.3</v>
      </c>
      <c r="D52" s="24">
        <f>J52+M52+G52</f>
        <v>5363</v>
      </c>
      <c r="E52" s="24">
        <f t="shared" ref="E52:E53" si="22">D52/C52*100</f>
        <v>69.188394204843064</v>
      </c>
      <c r="F52" s="13"/>
      <c r="G52" s="13"/>
      <c r="H52" s="11"/>
      <c r="I52" s="13"/>
      <c r="J52" s="13"/>
      <c r="K52" s="11"/>
      <c r="L52" s="11">
        <v>7751.3</v>
      </c>
      <c r="M52" s="11">
        <v>5363</v>
      </c>
      <c r="N52" s="24">
        <f t="shared" ref="N52:N127" si="23">M52/L52*100</f>
        <v>69.188394204843064</v>
      </c>
    </row>
    <row r="53" spans="1:14" x14ac:dyDescent="0.25">
      <c r="A53" s="70" t="s">
        <v>51</v>
      </c>
      <c r="B53" s="73"/>
      <c r="C53" s="30">
        <f>C52</f>
        <v>7751.3</v>
      </c>
      <c r="D53" s="30">
        <f>D52</f>
        <v>5363</v>
      </c>
      <c r="E53" s="25">
        <f t="shared" si="22"/>
        <v>69.188394204843064</v>
      </c>
      <c r="F53" s="30">
        <f>F52</f>
        <v>0</v>
      </c>
      <c r="G53" s="30">
        <f>G52</f>
        <v>0</v>
      </c>
      <c r="H53" s="24"/>
      <c r="I53" s="30">
        <f>I52</f>
        <v>0</v>
      </c>
      <c r="J53" s="30">
        <f>J52</f>
        <v>0</v>
      </c>
      <c r="K53" s="24"/>
      <c r="L53" s="25">
        <f>L52</f>
        <v>7751.3</v>
      </c>
      <c r="M53" s="25">
        <f>M52</f>
        <v>5363</v>
      </c>
      <c r="N53" s="25">
        <f t="shared" si="23"/>
        <v>69.188394204843064</v>
      </c>
    </row>
    <row r="54" spans="1:14" x14ac:dyDescent="0.25">
      <c r="A54" s="67" t="s">
        <v>61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9"/>
    </row>
    <row r="55" spans="1:14" x14ac:dyDescent="0.25">
      <c r="A55" s="94" t="s">
        <v>27</v>
      </c>
      <c r="B55" s="73"/>
      <c r="C55" s="24">
        <f>I55+L55+F55</f>
        <v>2500</v>
      </c>
      <c r="D55" s="24">
        <f>J55+M55+G55</f>
        <v>1499.6</v>
      </c>
      <c r="E55" s="24">
        <v>0</v>
      </c>
      <c r="F55" s="13"/>
      <c r="G55" s="13"/>
      <c r="H55" s="11"/>
      <c r="I55" s="13"/>
      <c r="J55" s="13"/>
      <c r="K55" s="11"/>
      <c r="L55" s="11">
        <v>2500</v>
      </c>
      <c r="M55" s="11">
        <v>1499.6</v>
      </c>
      <c r="N55" s="24">
        <f t="shared" si="23"/>
        <v>59.983999999999995</v>
      </c>
    </row>
    <row r="56" spans="1:14" x14ac:dyDescent="0.25">
      <c r="A56" s="70" t="s">
        <v>51</v>
      </c>
      <c r="B56" s="73"/>
      <c r="C56" s="30">
        <f>C55</f>
        <v>2500</v>
      </c>
      <c r="D56" s="30">
        <f>D55</f>
        <v>1499.6</v>
      </c>
      <c r="E56" s="27">
        <v>0</v>
      </c>
      <c r="F56" s="30">
        <f>F55</f>
        <v>0</v>
      </c>
      <c r="G56" s="30">
        <f>G55</f>
        <v>0</v>
      </c>
      <c r="H56" s="24"/>
      <c r="I56" s="30">
        <f>I55</f>
        <v>0</v>
      </c>
      <c r="J56" s="30">
        <f>J55</f>
        <v>0</v>
      </c>
      <c r="K56" s="24"/>
      <c r="L56" s="25">
        <f>L55</f>
        <v>2500</v>
      </c>
      <c r="M56" s="25">
        <f>M55</f>
        <v>1499.6</v>
      </c>
      <c r="N56" s="27">
        <f t="shared" si="23"/>
        <v>59.983999999999995</v>
      </c>
    </row>
    <row r="57" spans="1:14" ht="15.75" customHeight="1" x14ac:dyDescent="0.25">
      <c r="A57" s="67" t="s">
        <v>62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9"/>
    </row>
    <row r="58" spans="1:14" ht="32.25" customHeight="1" x14ac:dyDescent="0.25">
      <c r="A58" s="94" t="s">
        <v>28</v>
      </c>
      <c r="B58" s="73"/>
      <c r="C58" s="24">
        <f t="shared" ref="C58" si="24">I58+L58+F58</f>
        <v>325</v>
      </c>
      <c r="D58" s="24">
        <f t="shared" ref="D58" si="25">J58+M58+G58</f>
        <v>0</v>
      </c>
      <c r="E58" s="24">
        <f t="shared" ref="E58:E63" si="26">D58/C58*100</f>
        <v>0</v>
      </c>
      <c r="F58" s="13"/>
      <c r="G58" s="13"/>
      <c r="H58" s="11"/>
      <c r="I58" s="13"/>
      <c r="J58" s="13"/>
      <c r="K58" s="11"/>
      <c r="L58" s="11">
        <v>325</v>
      </c>
      <c r="M58" s="11">
        <v>0</v>
      </c>
      <c r="N58" s="24">
        <f t="shared" si="23"/>
        <v>0</v>
      </c>
    </row>
    <row r="59" spans="1:14" x14ac:dyDescent="0.25">
      <c r="A59" s="70" t="s">
        <v>51</v>
      </c>
      <c r="B59" s="93"/>
      <c r="C59" s="30">
        <f>C58</f>
        <v>325</v>
      </c>
      <c r="D59" s="30">
        <f>D58</f>
        <v>0</v>
      </c>
      <c r="E59" s="25">
        <f t="shared" si="26"/>
        <v>0</v>
      </c>
      <c r="F59" s="30">
        <f>F58</f>
        <v>0</v>
      </c>
      <c r="G59" s="30">
        <f>G58</f>
        <v>0</v>
      </c>
      <c r="H59" s="24"/>
      <c r="I59" s="30">
        <f>I58</f>
        <v>0</v>
      </c>
      <c r="J59" s="30">
        <f>J58</f>
        <v>0</v>
      </c>
      <c r="K59" s="24"/>
      <c r="L59" s="30">
        <f>L58</f>
        <v>325</v>
      </c>
      <c r="M59" s="30">
        <f>M58</f>
        <v>0</v>
      </c>
      <c r="N59" s="25">
        <f t="shared" si="23"/>
        <v>0</v>
      </c>
    </row>
    <row r="60" spans="1:14" ht="15.75" customHeight="1" x14ac:dyDescent="0.25">
      <c r="A60" s="67" t="s">
        <v>63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9"/>
    </row>
    <row r="61" spans="1:14" x14ac:dyDescent="0.25">
      <c r="A61" s="94" t="s">
        <v>27</v>
      </c>
      <c r="B61" s="73"/>
      <c r="C61" s="24">
        <f>I61+L61+F61</f>
        <v>99230</v>
      </c>
      <c r="D61" s="24">
        <f>J61+M61+G61</f>
        <v>35130</v>
      </c>
      <c r="E61" s="24">
        <f t="shared" si="26"/>
        <v>35.402600020155198</v>
      </c>
      <c r="F61" s="14"/>
      <c r="G61" s="14"/>
      <c r="H61" s="11"/>
      <c r="I61" s="14"/>
      <c r="J61" s="14"/>
      <c r="K61" s="11"/>
      <c r="L61" s="11">
        <v>99230</v>
      </c>
      <c r="M61" s="11">
        <v>35130</v>
      </c>
      <c r="N61" s="27">
        <f t="shared" si="23"/>
        <v>35.402600020155198</v>
      </c>
    </row>
    <row r="62" spans="1:14" x14ac:dyDescent="0.25">
      <c r="A62" s="70" t="s">
        <v>51</v>
      </c>
      <c r="B62" s="73"/>
      <c r="C62" s="30">
        <f>C61</f>
        <v>99230</v>
      </c>
      <c r="D62" s="30">
        <f>D61</f>
        <v>35130</v>
      </c>
      <c r="E62" s="24">
        <f t="shared" si="26"/>
        <v>35.402600020155198</v>
      </c>
      <c r="F62" s="30">
        <f>F61</f>
        <v>0</v>
      </c>
      <c r="G62" s="30">
        <f>G61</f>
        <v>0</v>
      </c>
      <c r="H62" s="24"/>
      <c r="I62" s="30">
        <f>I61</f>
        <v>0</v>
      </c>
      <c r="J62" s="30">
        <f>J61</f>
        <v>0</v>
      </c>
      <c r="K62" s="24"/>
      <c r="L62" s="25">
        <f>L61</f>
        <v>99230</v>
      </c>
      <c r="M62" s="25">
        <f>M61</f>
        <v>35130</v>
      </c>
      <c r="N62" s="27">
        <f t="shared" si="23"/>
        <v>35.402600020155198</v>
      </c>
    </row>
    <row r="63" spans="1:14" x14ac:dyDescent="0.25">
      <c r="A63" s="70" t="s">
        <v>31</v>
      </c>
      <c r="B63" s="73"/>
      <c r="C63" s="31">
        <f>C47+C50+C53+C56+C59+C62</f>
        <v>260331.69999999998</v>
      </c>
      <c r="D63" s="31">
        <f>D47+D50+D53+D56+D59+D62</f>
        <v>128368.3</v>
      </c>
      <c r="E63" s="27">
        <f t="shared" si="26"/>
        <v>49.309515514245867</v>
      </c>
      <c r="F63" s="31">
        <f>F47+F50+F53+F56+F59+F62</f>
        <v>0</v>
      </c>
      <c r="G63" s="31">
        <f>G47+G50+G53+G56+G59+G62</f>
        <v>0</v>
      </c>
      <c r="H63" s="27"/>
      <c r="I63" s="31">
        <f>I47+I50+I53+I56+I59+I62</f>
        <v>145675.4</v>
      </c>
      <c r="J63" s="31">
        <f>J47+J50+J53+J56+J59+J62</f>
        <v>81525.7</v>
      </c>
      <c r="K63" s="27">
        <f t="shared" ref="K63" si="27">J63/I63*100</f>
        <v>55.963944495776232</v>
      </c>
      <c r="L63" s="31">
        <f>L47+L50+L53+L56+L59+L62</f>
        <v>114656.3</v>
      </c>
      <c r="M63" s="31">
        <f>M47+M50+M53+M56+M59+M62</f>
        <v>46842.6</v>
      </c>
      <c r="N63" s="27">
        <f t="shared" si="23"/>
        <v>40.854798209954446</v>
      </c>
    </row>
    <row r="64" spans="1:14" ht="41.25" customHeight="1" x14ac:dyDescent="0.35">
      <c r="A64" s="50" t="s">
        <v>16</v>
      </c>
      <c r="B64" s="74" t="s">
        <v>3</v>
      </c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6"/>
    </row>
    <row r="65" spans="1:14" x14ac:dyDescent="0.25">
      <c r="A65" s="77" t="s">
        <v>53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9"/>
    </row>
    <row r="66" spans="1:14" x14ac:dyDescent="0.25">
      <c r="A66" s="67" t="s">
        <v>64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9"/>
    </row>
    <row r="67" spans="1:14" ht="33.75" customHeight="1" x14ac:dyDescent="0.25">
      <c r="A67" s="94" t="s">
        <v>124</v>
      </c>
      <c r="B67" s="73"/>
      <c r="C67" s="24">
        <f>I67+L67+F67</f>
        <v>1642.3</v>
      </c>
      <c r="D67" s="24">
        <f>J67+M67+G67</f>
        <v>487.1</v>
      </c>
      <c r="E67" s="24">
        <f t="shared" ref="E67:E69" si="28">D67/C67*100</f>
        <v>29.659623698471659</v>
      </c>
      <c r="F67" s="51"/>
      <c r="G67" s="51"/>
      <c r="H67" s="51"/>
      <c r="I67" s="51"/>
      <c r="J67" s="51"/>
      <c r="K67" s="51"/>
      <c r="L67" s="11">
        <v>1642.3</v>
      </c>
      <c r="M67" s="11">
        <v>487.1</v>
      </c>
      <c r="N67" s="27">
        <f t="shared" si="23"/>
        <v>29.659623698471659</v>
      </c>
    </row>
    <row r="68" spans="1:14" ht="45.75" customHeight="1" x14ac:dyDescent="0.25">
      <c r="A68" s="94" t="s">
        <v>141</v>
      </c>
      <c r="B68" s="101"/>
      <c r="C68" s="24">
        <f>I68+L68+F68</f>
        <v>6624.5</v>
      </c>
      <c r="D68" s="24">
        <f>J68+M68+G68</f>
        <v>664.1</v>
      </c>
      <c r="E68" s="24">
        <f t="shared" ref="E68" si="29">D68/C68*100</f>
        <v>10.024907540191712</v>
      </c>
      <c r="F68" s="51"/>
      <c r="G68" s="51"/>
      <c r="H68" s="51"/>
      <c r="I68" s="51"/>
      <c r="J68" s="51"/>
      <c r="K68" s="51"/>
      <c r="L68" s="11">
        <v>6624.5</v>
      </c>
      <c r="M68" s="11">
        <v>664.1</v>
      </c>
      <c r="N68" s="27">
        <f t="shared" si="23"/>
        <v>10.024907540191712</v>
      </c>
    </row>
    <row r="69" spans="1:14" x14ac:dyDescent="0.25">
      <c r="A69" s="96" t="s">
        <v>51</v>
      </c>
      <c r="B69" s="97"/>
      <c r="C69" s="25">
        <f>SUM(C67:C68)</f>
        <v>8266.7999999999993</v>
      </c>
      <c r="D69" s="25">
        <f>SUM(D67:D68)</f>
        <v>1151.2</v>
      </c>
      <c r="E69" s="24">
        <f t="shared" si="28"/>
        <v>13.925581845454108</v>
      </c>
      <c r="F69" s="25">
        <f>SUM(F67:F68)</f>
        <v>0</v>
      </c>
      <c r="G69" s="25">
        <f>SUM(G67:G68)</f>
        <v>0</v>
      </c>
      <c r="H69" s="53"/>
      <c r="I69" s="25">
        <f>SUM(I67:I68)</f>
        <v>0</v>
      </c>
      <c r="J69" s="25">
        <f>SUM(J67:J68)</f>
        <v>0</v>
      </c>
      <c r="K69" s="53"/>
      <c r="L69" s="25">
        <f>SUM(L67:L68)</f>
        <v>8266.7999999999993</v>
      </c>
      <c r="M69" s="25">
        <f>SUM(M67:M68)</f>
        <v>1151.2</v>
      </c>
      <c r="N69" s="27">
        <f t="shared" ref="N69" si="30">M69/L69*100</f>
        <v>13.925581845454108</v>
      </c>
    </row>
    <row r="70" spans="1:14" x14ac:dyDescent="0.25">
      <c r="A70" s="137" t="s">
        <v>66</v>
      </c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9"/>
    </row>
    <row r="71" spans="1:14" ht="35.25" customHeight="1" x14ac:dyDescent="0.25">
      <c r="A71" s="94" t="s">
        <v>124</v>
      </c>
      <c r="B71" s="73"/>
      <c r="C71" s="24">
        <f>I71+L71+F71</f>
        <v>1730</v>
      </c>
      <c r="D71" s="24">
        <f>J71+M71+G71</f>
        <v>0</v>
      </c>
      <c r="E71" s="24">
        <f t="shared" ref="E71:E72" si="31">D71/C71*100</f>
        <v>0</v>
      </c>
      <c r="F71" s="51"/>
      <c r="G71" s="51"/>
      <c r="H71" s="51"/>
      <c r="I71" s="51"/>
      <c r="J71" s="51"/>
      <c r="K71" s="51"/>
      <c r="L71" s="11">
        <v>1730</v>
      </c>
      <c r="M71" s="11">
        <v>0</v>
      </c>
      <c r="N71" s="27">
        <f t="shared" ref="N71:N72" si="32">M71/L71*100</f>
        <v>0</v>
      </c>
    </row>
    <row r="72" spans="1:14" x14ac:dyDescent="0.25">
      <c r="A72" s="96" t="s">
        <v>51</v>
      </c>
      <c r="B72" s="97"/>
      <c r="C72" s="30">
        <f>C71</f>
        <v>1730</v>
      </c>
      <c r="D72" s="30">
        <f>D71</f>
        <v>0</v>
      </c>
      <c r="E72" s="24">
        <f t="shared" si="31"/>
        <v>0</v>
      </c>
      <c r="F72" s="30">
        <f>F71</f>
        <v>0</v>
      </c>
      <c r="G72" s="30">
        <f>G71</f>
        <v>0</v>
      </c>
      <c r="H72" s="51"/>
      <c r="I72" s="30">
        <f>I71</f>
        <v>0</v>
      </c>
      <c r="J72" s="30">
        <f>J71</f>
        <v>0</v>
      </c>
      <c r="K72" s="51"/>
      <c r="L72" s="25">
        <f>L71</f>
        <v>1730</v>
      </c>
      <c r="M72" s="25">
        <f>M71</f>
        <v>0</v>
      </c>
      <c r="N72" s="27">
        <f t="shared" si="32"/>
        <v>0</v>
      </c>
    </row>
    <row r="73" spans="1:14" x14ac:dyDescent="0.25">
      <c r="A73" s="126" t="s">
        <v>120</v>
      </c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8"/>
    </row>
    <row r="74" spans="1:14" ht="30.75" customHeight="1" x14ac:dyDescent="0.25">
      <c r="A74" s="94" t="s">
        <v>125</v>
      </c>
      <c r="B74" s="73"/>
      <c r="C74" s="24">
        <f>I74+L74+F74</f>
        <v>41634.300000000003</v>
      </c>
      <c r="D74" s="24">
        <f>J74+M74+G74</f>
        <v>0</v>
      </c>
      <c r="E74" s="24">
        <f t="shared" ref="E74:E76" si="33">D74/C74*100</f>
        <v>0</v>
      </c>
      <c r="F74" s="11">
        <v>21520</v>
      </c>
      <c r="G74" s="44">
        <v>0</v>
      </c>
      <c r="H74" s="24">
        <f t="shared" ref="H74" si="34">G74/F74*100</f>
        <v>0</v>
      </c>
      <c r="I74" s="11">
        <v>19906</v>
      </c>
      <c r="J74" s="44">
        <v>0</v>
      </c>
      <c r="K74" s="24">
        <f t="shared" ref="K74" si="35">J74/I74*100</f>
        <v>0</v>
      </c>
      <c r="L74" s="11">
        <v>208.3</v>
      </c>
      <c r="M74" s="11">
        <v>0</v>
      </c>
      <c r="N74" s="24">
        <f t="shared" ref="N74:N75" si="36">M74/L74*100</f>
        <v>0</v>
      </c>
    </row>
    <row r="75" spans="1:14" ht="34.5" customHeight="1" x14ac:dyDescent="0.25">
      <c r="A75" s="94" t="s">
        <v>124</v>
      </c>
      <c r="B75" s="73"/>
      <c r="C75" s="24">
        <f>F75+I75+L75</f>
        <v>685.8</v>
      </c>
      <c r="D75" s="24">
        <f>J75+M75+G75</f>
        <v>0</v>
      </c>
      <c r="E75" s="24">
        <f t="shared" si="33"/>
        <v>0</v>
      </c>
      <c r="F75" s="11"/>
      <c r="G75" s="11"/>
      <c r="H75" s="11"/>
      <c r="I75" s="11"/>
      <c r="J75" s="11"/>
      <c r="K75" s="11"/>
      <c r="L75" s="11">
        <f>485.8+200</f>
        <v>685.8</v>
      </c>
      <c r="M75" s="11">
        <v>0</v>
      </c>
      <c r="N75" s="24">
        <f t="shared" si="36"/>
        <v>0</v>
      </c>
    </row>
    <row r="76" spans="1:14" x14ac:dyDescent="0.25">
      <c r="A76" s="124" t="s">
        <v>51</v>
      </c>
      <c r="B76" s="125"/>
      <c r="C76" s="27">
        <f>C74+C75</f>
        <v>42320.100000000006</v>
      </c>
      <c r="D76" s="27">
        <f>D74+D75</f>
        <v>0</v>
      </c>
      <c r="E76" s="27">
        <f t="shared" si="33"/>
        <v>0</v>
      </c>
      <c r="F76" s="27">
        <f>F74+F75</f>
        <v>21520</v>
      </c>
      <c r="G76" s="27">
        <f>G74+G75</f>
        <v>0</v>
      </c>
      <c r="H76" s="27">
        <f t="shared" ref="H76:H77" si="37">G76/F76*100</f>
        <v>0</v>
      </c>
      <c r="I76" s="27">
        <f>I74+I75</f>
        <v>19906</v>
      </c>
      <c r="J76" s="27">
        <f>J74+J75</f>
        <v>0</v>
      </c>
      <c r="K76" s="27">
        <f t="shared" ref="K76:K77" si="38">J76/I76*100</f>
        <v>0</v>
      </c>
      <c r="L76" s="27">
        <f>L74+L75</f>
        <v>894.09999999999991</v>
      </c>
      <c r="M76" s="27">
        <f>M74+M75</f>
        <v>0</v>
      </c>
      <c r="N76" s="27">
        <f t="shared" ref="N76" si="39">M76/L76*100</f>
        <v>0</v>
      </c>
    </row>
    <row r="77" spans="1:14" x14ac:dyDescent="0.25">
      <c r="A77" s="102" t="s">
        <v>56</v>
      </c>
      <c r="B77" s="102"/>
      <c r="C77" s="30">
        <f>C69+C72+C76</f>
        <v>52316.900000000009</v>
      </c>
      <c r="D77" s="30">
        <f>D69+D72+D76</f>
        <v>1151.2</v>
      </c>
      <c r="E77" s="24">
        <f t="shared" ref="E77" si="40">D77/C77*100</f>
        <v>2.2004361879239784</v>
      </c>
      <c r="F77" s="30">
        <f>F69+F72+F76</f>
        <v>21520</v>
      </c>
      <c r="G77" s="30">
        <f>G69+G72+G76</f>
        <v>0</v>
      </c>
      <c r="H77" s="27">
        <f t="shared" si="37"/>
        <v>0</v>
      </c>
      <c r="I77" s="30">
        <f>I69+I72+I76</f>
        <v>19906</v>
      </c>
      <c r="J77" s="30">
        <f>J69+J72+J76</f>
        <v>0</v>
      </c>
      <c r="K77" s="27">
        <f t="shared" si="38"/>
        <v>0</v>
      </c>
      <c r="L77" s="30">
        <f>L69+L72+L76</f>
        <v>10890.9</v>
      </c>
      <c r="M77" s="30">
        <f>M69+M72+M76</f>
        <v>1151.2</v>
      </c>
      <c r="N77" s="24">
        <f t="shared" ref="N77" si="41">M77/L77*100</f>
        <v>10.57029262962657</v>
      </c>
    </row>
    <row r="78" spans="1:14" x14ac:dyDescent="0.25">
      <c r="A78" s="77" t="s">
        <v>54</v>
      </c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9"/>
    </row>
    <row r="79" spans="1:14" ht="15.75" customHeight="1" x14ac:dyDescent="0.25">
      <c r="A79" s="67" t="s">
        <v>67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9"/>
    </row>
    <row r="80" spans="1:14" ht="28.5" customHeight="1" x14ac:dyDescent="0.25">
      <c r="A80" s="94" t="s">
        <v>28</v>
      </c>
      <c r="B80" s="73"/>
      <c r="C80" s="24">
        <f t="shared" ref="C80" si="42">I80+L80+F80</f>
        <v>468.6</v>
      </c>
      <c r="D80" s="24">
        <f t="shared" ref="D80" si="43">J80+M80+G80</f>
        <v>335</v>
      </c>
      <c r="E80" s="24">
        <f t="shared" ref="E80:E84" si="44">D80/C80*100</f>
        <v>71.489543320529236</v>
      </c>
      <c r="F80" s="14"/>
      <c r="G80" s="14"/>
      <c r="H80" s="11"/>
      <c r="I80" s="13"/>
      <c r="J80" s="13"/>
      <c r="K80" s="11"/>
      <c r="L80" s="11">
        <v>468.6</v>
      </c>
      <c r="M80" s="11">
        <v>335</v>
      </c>
      <c r="N80" s="24">
        <f t="shared" si="23"/>
        <v>71.489543320529236</v>
      </c>
    </row>
    <row r="81" spans="1:14" x14ac:dyDescent="0.25">
      <c r="A81" s="85" t="s">
        <v>51</v>
      </c>
      <c r="B81" s="95"/>
      <c r="C81" s="30">
        <f>C80</f>
        <v>468.6</v>
      </c>
      <c r="D81" s="30">
        <f>D80</f>
        <v>335</v>
      </c>
      <c r="E81" s="25">
        <f t="shared" si="44"/>
        <v>71.489543320529236</v>
      </c>
      <c r="F81" s="30">
        <f>F80</f>
        <v>0</v>
      </c>
      <c r="G81" s="30">
        <f>G80</f>
        <v>0</v>
      </c>
      <c r="H81" s="24"/>
      <c r="I81" s="30">
        <f>I80</f>
        <v>0</v>
      </c>
      <c r="J81" s="30">
        <f>J80</f>
        <v>0</v>
      </c>
      <c r="K81" s="25"/>
      <c r="L81" s="25">
        <f>SUM(L80:L80)</f>
        <v>468.6</v>
      </c>
      <c r="M81" s="25">
        <f>SUM(M80:M80)</f>
        <v>335</v>
      </c>
      <c r="N81" s="25">
        <f t="shared" si="23"/>
        <v>71.489543320529236</v>
      </c>
    </row>
    <row r="82" spans="1:14" ht="15.75" customHeight="1" x14ac:dyDescent="0.25">
      <c r="A82" s="67" t="s">
        <v>68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9"/>
    </row>
    <row r="83" spans="1:14" x14ac:dyDescent="0.25">
      <c r="A83" s="94" t="s">
        <v>27</v>
      </c>
      <c r="B83" s="73"/>
      <c r="C83" s="24">
        <f t="shared" ref="C83" si="45">I83+L83+F83</f>
        <v>1765.6</v>
      </c>
      <c r="D83" s="24">
        <f t="shared" ref="D83" si="46">J83+M83+G83</f>
        <v>1765.3999999999999</v>
      </c>
      <c r="E83" s="24">
        <f t="shared" si="44"/>
        <v>99.988672405980978</v>
      </c>
      <c r="F83" s="13">
        <v>178.1</v>
      </c>
      <c r="G83" s="13">
        <v>178.1</v>
      </c>
      <c r="H83" s="28">
        <f t="shared" ref="H83:H84" si="47">G83/F83*100</f>
        <v>100</v>
      </c>
      <c r="I83" s="13">
        <v>898.9</v>
      </c>
      <c r="J83" s="13">
        <v>898.8</v>
      </c>
      <c r="K83" s="28">
        <f t="shared" ref="K83:K84" si="48">J83/I83*100</f>
        <v>99.988875292023579</v>
      </c>
      <c r="L83" s="11">
        <v>688.6</v>
      </c>
      <c r="M83" s="11">
        <v>688.5</v>
      </c>
      <c r="N83" s="24">
        <f t="shared" si="23"/>
        <v>99.985477781004946</v>
      </c>
    </row>
    <row r="84" spans="1:14" x14ac:dyDescent="0.25">
      <c r="A84" s="85" t="s">
        <v>51</v>
      </c>
      <c r="B84" s="95"/>
      <c r="C84" s="30">
        <f>C83</f>
        <v>1765.6</v>
      </c>
      <c r="D84" s="30">
        <f>D83</f>
        <v>1765.3999999999999</v>
      </c>
      <c r="E84" s="27">
        <f t="shared" si="44"/>
        <v>99.988672405980978</v>
      </c>
      <c r="F84" s="30">
        <f t="shared" ref="F84:G84" si="49">F83</f>
        <v>178.1</v>
      </c>
      <c r="G84" s="30">
        <f t="shared" si="49"/>
        <v>178.1</v>
      </c>
      <c r="H84" s="31">
        <f t="shared" si="47"/>
        <v>100</v>
      </c>
      <c r="I84" s="30">
        <f t="shared" ref="I84:J84" si="50">I83</f>
        <v>898.9</v>
      </c>
      <c r="J84" s="30">
        <f t="shared" si="50"/>
        <v>898.8</v>
      </c>
      <c r="K84" s="31">
        <f t="shared" si="48"/>
        <v>99.988875292023579</v>
      </c>
      <c r="L84" s="25">
        <f>L83</f>
        <v>688.6</v>
      </c>
      <c r="M84" s="25">
        <f>M83</f>
        <v>688.5</v>
      </c>
      <c r="N84" s="25">
        <f t="shared" si="23"/>
        <v>99.985477781004946</v>
      </c>
    </row>
    <row r="85" spans="1:14" x14ac:dyDescent="0.25">
      <c r="A85" s="67" t="s">
        <v>69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5"/>
    </row>
    <row r="86" spans="1:14" x14ac:dyDescent="0.25">
      <c r="A86" s="83" t="s">
        <v>27</v>
      </c>
      <c r="B86" s="87"/>
      <c r="C86" s="24">
        <f t="shared" ref="C86:D86" si="51">I86+L86+F86</f>
        <v>3203.5</v>
      </c>
      <c r="D86" s="24">
        <f t="shared" si="51"/>
        <v>1103</v>
      </c>
      <c r="E86" s="24">
        <f t="shared" ref="E86:E98" si="52">D86/C86*100</f>
        <v>34.431090994225066</v>
      </c>
      <c r="F86" s="18"/>
      <c r="G86" s="18"/>
      <c r="H86" s="11"/>
      <c r="I86" s="18">
        <v>1995.4</v>
      </c>
      <c r="J86" s="18">
        <v>0</v>
      </c>
      <c r="K86" s="11"/>
      <c r="L86" s="18">
        <f>1103+105.1</f>
        <v>1208.0999999999999</v>
      </c>
      <c r="M86" s="18">
        <v>1103</v>
      </c>
      <c r="N86" s="24">
        <f t="shared" si="23"/>
        <v>91.300389040642344</v>
      </c>
    </row>
    <row r="87" spans="1:14" x14ac:dyDescent="0.25">
      <c r="A87" s="88" t="s">
        <v>51</v>
      </c>
      <c r="B87" s="84"/>
      <c r="C87" s="30">
        <f>C86</f>
        <v>3203.5</v>
      </c>
      <c r="D87" s="30">
        <f>D86</f>
        <v>1103</v>
      </c>
      <c r="E87" s="24">
        <f t="shared" si="52"/>
        <v>34.431090994225066</v>
      </c>
      <c r="F87" s="30">
        <f>F86</f>
        <v>0</v>
      </c>
      <c r="G87" s="30">
        <f>G86</f>
        <v>0</v>
      </c>
      <c r="H87" s="24"/>
      <c r="I87" s="30">
        <f>I86</f>
        <v>1995.4</v>
      </c>
      <c r="J87" s="30">
        <f>J86</f>
        <v>0</v>
      </c>
      <c r="K87" s="24"/>
      <c r="L87" s="30">
        <f t="shared" ref="L87:M87" si="53">L86</f>
        <v>1208.0999999999999</v>
      </c>
      <c r="M87" s="30">
        <f t="shared" si="53"/>
        <v>1103</v>
      </c>
      <c r="N87" s="24">
        <f t="shared" si="23"/>
        <v>91.300389040642344</v>
      </c>
    </row>
    <row r="88" spans="1:14" x14ac:dyDescent="0.25">
      <c r="A88" s="67" t="s">
        <v>70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5"/>
    </row>
    <row r="89" spans="1:14" x14ac:dyDescent="0.25">
      <c r="A89" s="94" t="s">
        <v>27</v>
      </c>
      <c r="B89" s="73"/>
      <c r="C89" s="24">
        <f t="shared" ref="C89:D90" si="54">I89+L89+F89</f>
        <v>4039.3</v>
      </c>
      <c r="D89" s="24">
        <f t="shared" si="54"/>
        <v>621.70000000000005</v>
      </c>
      <c r="E89" s="24">
        <f t="shared" si="52"/>
        <v>15.391280667442379</v>
      </c>
      <c r="F89" s="65"/>
      <c r="G89" s="65"/>
      <c r="H89" s="65"/>
      <c r="I89" s="66" t="s">
        <v>138</v>
      </c>
      <c r="J89" s="66" t="s">
        <v>65</v>
      </c>
      <c r="K89" s="24">
        <f t="shared" ref="K89:K91" si="55">J89/I89*100</f>
        <v>0</v>
      </c>
      <c r="L89" s="66" t="s">
        <v>139</v>
      </c>
      <c r="M89" s="66" t="s">
        <v>140</v>
      </c>
      <c r="N89" s="24">
        <f t="shared" si="23"/>
        <v>17.216837441152038</v>
      </c>
    </row>
    <row r="90" spans="1:14" ht="48.75" customHeight="1" x14ac:dyDescent="0.25">
      <c r="A90" s="94" t="s">
        <v>141</v>
      </c>
      <c r="B90" s="101"/>
      <c r="C90" s="24">
        <f t="shared" si="54"/>
        <v>193.79999999999998</v>
      </c>
      <c r="D90" s="24">
        <f t="shared" si="54"/>
        <v>0</v>
      </c>
      <c r="E90" s="24">
        <f t="shared" si="52"/>
        <v>0</v>
      </c>
      <c r="F90" s="13"/>
      <c r="G90" s="13"/>
      <c r="H90" s="11"/>
      <c r="I90" s="13">
        <v>184.1</v>
      </c>
      <c r="J90" s="13">
        <v>0</v>
      </c>
      <c r="K90" s="24">
        <f t="shared" si="55"/>
        <v>0</v>
      </c>
      <c r="L90" s="13">
        <v>9.6999999999999993</v>
      </c>
      <c r="M90" s="13">
        <v>0</v>
      </c>
      <c r="N90" s="24">
        <f t="shared" si="23"/>
        <v>0</v>
      </c>
    </row>
    <row r="91" spans="1:14" x14ac:dyDescent="0.25">
      <c r="A91" s="88" t="s">
        <v>51</v>
      </c>
      <c r="B91" s="84"/>
      <c r="C91" s="25">
        <f>C89+C90</f>
        <v>4233.1000000000004</v>
      </c>
      <c r="D91" s="25">
        <f>D89+D90</f>
        <v>621.70000000000005</v>
      </c>
      <c r="E91" s="25">
        <f t="shared" si="52"/>
        <v>14.686636271290542</v>
      </c>
      <c r="F91" s="25">
        <f>F89+F90</f>
        <v>0</v>
      </c>
      <c r="G91" s="25">
        <f>G89+G90</f>
        <v>0</v>
      </c>
      <c r="H91" s="24"/>
      <c r="I91" s="25">
        <f>I89+I90</f>
        <v>612.4</v>
      </c>
      <c r="J91" s="25">
        <f>J89+J90</f>
        <v>0</v>
      </c>
      <c r="K91" s="24">
        <f t="shared" si="55"/>
        <v>0</v>
      </c>
      <c r="L91" s="25">
        <f>L89+L90</f>
        <v>3620.7</v>
      </c>
      <c r="M91" s="25">
        <f>M89+M90</f>
        <v>621.70000000000005</v>
      </c>
      <c r="N91" s="25">
        <f t="shared" si="23"/>
        <v>17.170712845582347</v>
      </c>
    </row>
    <row r="92" spans="1:14" x14ac:dyDescent="0.25">
      <c r="A92" s="67" t="s">
        <v>71</v>
      </c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5"/>
    </row>
    <row r="93" spans="1:14" x14ac:dyDescent="0.25">
      <c r="A93" s="94" t="s">
        <v>27</v>
      </c>
      <c r="B93" s="73"/>
      <c r="C93" s="24">
        <f t="shared" ref="C93:D93" si="56">I93+L93+F93</f>
        <v>12953.3</v>
      </c>
      <c r="D93" s="24">
        <f t="shared" si="56"/>
        <v>6922.7</v>
      </c>
      <c r="E93" s="24">
        <f t="shared" si="52"/>
        <v>53.443524044065995</v>
      </c>
      <c r="F93" s="12"/>
      <c r="G93" s="12"/>
      <c r="H93" s="11"/>
      <c r="I93" s="15"/>
      <c r="J93" s="15"/>
      <c r="K93" s="11"/>
      <c r="L93" s="11">
        <v>12953.3</v>
      </c>
      <c r="M93" s="11">
        <v>6922.7</v>
      </c>
      <c r="N93" s="32">
        <f t="shared" si="23"/>
        <v>53.443524044065995</v>
      </c>
    </row>
    <row r="94" spans="1:14" x14ac:dyDescent="0.25">
      <c r="A94" s="70" t="s">
        <v>51</v>
      </c>
      <c r="B94" s="71"/>
      <c r="C94" s="25">
        <f>C93</f>
        <v>12953.3</v>
      </c>
      <c r="D94" s="25">
        <f>D93</f>
        <v>6922.7</v>
      </c>
      <c r="E94" s="24">
        <f t="shared" si="52"/>
        <v>53.443524044065995</v>
      </c>
      <c r="F94" s="25">
        <f>F93</f>
        <v>0</v>
      </c>
      <c r="G94" s="25">
        <f>G93</f>
        <v>0</v>
      </c>
      <c r="H94" s="24"/>
      <c r="I94" s="25">
        <f>I93</f>
        <v>0</v>
      </c>
      <c r="J94" s="25">
        <f>J93</f>
        <v>0</v>
      </c>
      <c r="K94" s="24"/>
      <c r="L94" s="25">
        <f t="shared" ref="L94:M94" si="57">L93</f>
        <v>12953.3</v>
      </c>
      <c r="M94" s="25">
        <f t="shared" si="57"/>
        <v>6922.7</v>
      </c>
      <c r="N94" s="34">
        <f t="shared" si="23"/>
        <v>53.443524044065995</v>
      </c>
    </row>
    <row r="95" spans="1:14" ht="30.75" customHeight="1" x14ac:dyDescent="0.25">
      <c r="A95" s="67" t="s">
        <v>142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9"/>
    </row>
    <row r="96" spans="1:14" ht="51" customHeight="1" x14ac:dyDescent="0.25">
      <c r="A96" s="94" t="s">
        <v>141</v>
      </c>
      <c r="B96" s="101"/>
      <c r="C96" s="24">
        <f t="shared" ref="C96" si="58">I96+L96+F96</f>
        <v>5400</v>
      </c>
      <c r="D96" s="24">
        <f t="shared" ref="D96" si="59">J96+M96+G96</f>
        <v>0</v>
      </c>
      <c r="E96" s="24">
        <f t="shared" ref="E96:E97" si="60">D96/C96*100</f>
        <v>0</v>
      </c>
      <c r="F96" s="11"/>
      <c r="G96" s="11"/>
      <c r="H96" s="11"/>
      <c r="I96" s="11"/>
      <c r="J96" s="11"/>
      <c r="K96" s="11"/>
      <c r="L96" s="11">
        <v>5400</v>
      </c>
      <c r="M96" s="11">
        <v>0</v>
      </c>
      <c r="N96" s="24">
        <f t="shared" si="23"/>
        <v>0</v>
      </c>
    </row>
    <row r="97" spans="1:14" x14ac:dyDescent="0.25">
      <c r="A97" s="70" t="s">
        <v>51</v>
      </c>
      <c r="B97" s="71"/>
      <c r="C97" s="30">
        <f>C96</f>
        <v>5400</v>
      </c>
      <c r="D97" s="30">
        <f>D96</f>
        <v>0</v>
      </c>
      <c r="E97" s="25">
        <f t="shared" si="60"/>
        <v>0</v>
      </c>
      <c r="F97" s="30">
        <f>F96</f>
        <v>0</v>
      </c>
      <c r="G97" s="30">
        <f>G96</f>
        <v>0</v>
      </c>
      <c r="H97" s="24"/>
      <c r="I97" s="30">
        <f>I96</f>
        <v>0</v>
      </c>
      <c r="J97" s="30">
        <f>J96</f>
        <v>0</v>
      </c>
      <c r="K97" s="24"/>
      <c r="L97" s="30">
        <f>L96</f>
        <v>5400</v>
      </c>
      <c r="M97" s="30">
        <f>M96</f>
        <v>0</v>
      </c>
      <c r="N97" s="25">
        <f t="shared" si="23"/>
        <v>0</v>
      </c>
    </row>
    <row r="98" spans="1:14" x14ac:dyDescent="0.25">
      <c r="A98" s="92" t="s">
        <v>57</v>
      </c>
      <c r="B98" s="93"/>
      <c r="C98" s="25">
        <f>C81+C84+C87+C91+C94+C97</f>
        <v>28024.1</v>
      </c>
      <c r="D98" s="25">
        <f>D81+D84+D87+D91+D94+D97</f>
        <v>10747.8</v>
      </c>
      <c r="E98" s="27">
        <f t="shared" si="52"/>
        <v>38.351989894412306</v>
      </c>
      <c r="F98" s="25">
        <f>F81+F84+F87+F91+F94+F97</f>
        <v>178.1</v>
      </c>
      <c r="G98" s="25">
        <f>G81+G84+G87+G91+G94+G97</f>
        <v>178.1</v>
      </c>
      <c r="H98" s="34">
        <f>G98/F98*100</f>
        <v>100</v>
      </c>
      <c r="I98" s="25">
        <f>I81+I84+I87+I91+I94+I97</f>
        <v>3506.7000000000003</v>
      </c>
      <c r="J98" s="25">
        <f>J81+J84+J87+J91+J94+J97</f>
        <v>898.8</v>
      </c>
      <c r="K98" s="34">
        <f t="shared" ref="K98:K99" si="61">J98/I98*100</f>
        <v>25.63093506715715</v>
      </c>
      <c r="L98" s="25">
        <f>L81+L84+L87+L91+L94+L97</f>
        <v>24339.3</v>
      </c>
      <c r="M98" s="25">
        <f>M81+M84+M87+M91+M94+M97</f>
        <v>9670.9</v>
      </c>
      <c r="N98" s="34">
        <f t="shared" si="23"/>
        <v>39.733681741052536</v>
      </c>
    </row>
    <row r="99" spans="1:14" x14ac:dyDescent="0.25">
      <c r="A99" s="88" t="s">
        <v>31</v>
      </c>
      <c r="B99" s="95"/>
      <c r="C99" s="34">
        <f>C77+C98</f>
        <v>80341</v>
      </c>
      <c r="D99" s="34">
        <f>D77+D98</f>
        <v>11899</v>
      </c>
      <c r="E99" s="34">
        <f t="shared" ref="E99" si="62">D99/C99*100</f>
        <v>14.81061973338644</v>
      </c>
      <c r="F99" s="34">
        <f>F77+F98</f>
        <v>21698.1</v>
      </c>
      <c r="G99" s="34">
        <f>G77+G98</f>
        <v>178.1</v>
      </c>
      <c r="H99" s="34">
        <f>G99/F99*100</f>
        <v>0.82080919527516227</v>
      </c>
      <c r="I99" s="34">
        <f>I77+I98</f>
        <v>23412.7</v>
      </c>
      <c r="J99" s="34">
        <f>J77+J98</f>
        <v>898.8</v>
      </c>
      <c r="K99" s="34">
        <f t="shared" si="61"/>
        <v>3.8389421126140939</v>
      </c>
      <c r="L99" s="34">
        <f>L77+L98</f>
        <v>35230.199999999997</v>
      </c>
      <c r="M99" s="34">
        <f>M77+M98</f>
        <v>10822.1</v>
      </c>
      <c r="N99" s="34">
        <f t="shared" si="23"/>
        <v>30.718247412731124</v>
      </c>
    </row>
    <row r="100" spans="1:14" ht="22.5" customHeight="1" x14ac:dyDescent="0.35">
      <c r="A100" s="50" t="s">
        <v>17</v>
      </c>
      <c r="B100" s="74" t="s">
        <v>4</v>
      </c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6"/>
    </row>
    <row r="101" spans="1:14" x14ac:dyDescent="0.25">
      <c r="A101" s="77" t="s">
        <v>53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9"/>
    </row>
    <row r="102" spans="1:14" ht="22.5" hidden="1" customHeight="1" x14ac:dyDescent="0.25">
      <c r="A102" s="67" t="s">
        <v>130</v>
      </c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9"/>
    </row>
    <row r="103" spans="1:14" ht="33" hidden="1" customHeight="1" x14ac:dyDescent="0.25">
      <c r="A103" s="83" t="s">
        <v>124</v>
      </c>
      <c r="B103" s="95"/>
      <c r="C103" s="24">
        <f t="shared" ref="C103" si="63">I103+L103+F103</f>
        <v>0</v>
      </c>
      <c r="D103" s="24">
        <f>J103+M103+G103</f>
        <v>0</v>
      </c>
      <c r="E103" s="24" t="e">
        <f t="shared" ref="E103:E104" si="64">D103/C103*100</f>
        <v>#DIV/0!</v>
      </c>
      <c r="F103" s="11"/>
      <c r="G103" s="11"/>
      <c r="H103" s="11"/>
      <c r="I103" s="11"/>
      <c r="J103" s="11"/>
      <c r="K103" s="11"/>
      <c r="L103" s="11">
        <v>0</v>
      </c>
      <c r="M103" s="11">
        <v>0</v>
      </c>
      <c r="N103" s="24" t="e">
        <f t="shared" si="23"/>
        <v>#DIV/0!</v>
      </c>
    </row>
    <row r="104" spans="1:14" ht="15.75" hidden="1" customHeight="1" x14ac:dyDescent="0.25">
      <c r="A104" s="102" t="s">
        <v>52</v>
      </c>
      <c r="B104" s="102"/>
      <c r="C104" s="25">
        <f>C103</f>
        <v>0</v>
      </c>
      <c r="D104" s="25">
        <f>D103</f>
        <v>0</v>
      </c>
      <c r="E104" s="25" t="e">
        <f t="shared" si="64"/>
        <v>#DIV/0!</v>
      </c>
      <c r="F104" s="25">
        <f>F103</f>
        <v>0</v>
      </c>
      <c r="G104" s="25">
        <f>G103</f>
        <v>0</v>
      </c>
      <c r="H104" s="24"/>
      <c r="I104" s="25">
        <f t="shared" ref="I104:M104" si="65">I103</f>
        <v>0</v>
      </c>
      <c r="J104" s="25">
        <f t="shared" si="65"/>
        <v>0</v>
      </c>
      <c r="K104" s="24"/>
      <c r="L104" s="25">
        <f t="shared" si="65"/>
        <v>0</v>
      </c>
      <c r="M104" s="25">
        <f t="shared" si="65"/>
        <v>0</v>
      </c>
      <c r="N104" s="25" t="e">
        <f t="shared" si="23"/>
        <v>#DIV/0!</v>
      </c>
    </row>
    <row r="105" spans="1:14" ht="15.75" customHeight="1" x14ac:dyDescent="0.25">
      <c r="A105" s="67" t="s">
        <v>131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9"/>
    </row>
    <row r="106" spans="1:14" ht="35.25" customHeight="1" x14ac:dyDescent="0.25">
      <c r="A106" s="94" t="s">
        <v>28</v>
      </c>
      <c r="B106" s="73"/>
      <c r="C106" s="24">
        <f t="shared" ref="C106" si="66">I106+L106+F106</f>
        <v>8448</v>
      </c>
      <c r="D106" s="24">
        <f>J106+M106+G106</f>
        <v>0</v>
      </c>
      <c r="E106" s="24">
        <f t="shared" ref="E106:E108" si="67">D106/C106*100</f>
        <v>0</v>
      </c>
      <c r="F106" s="11"/>
      <c r="G106" s="11"/>
      <c r="H106" s="11"/>
      <c r="I106" s="11"/>
      <c r="J106" s="11"/>
      <c r="K106" s="11"/>
      <c r="L106" s="11">
        <v>8448</v>
      </c>
      <c r="M106" s="11">
        <v>0</v>
      </c>
      <c r="N106" s="24">
        <f t="shared" ref="N106:N108" si="68">M106/L106*100</f>
        <v>0</v>
      </c>
    </row>
    <row r="107" spans="1:14" ht="15.75" customHeight="1" x14ac:dyDescent="0.25">
      <c r="A107" s="102" t="s">
        <v>52</v>
      </c>
      <c r="B107" s="102"/>
      <c r="C107" s="25">
        <f>C106</f>
        <v>8448</v>
      </c>
      <c r="D107" s="25">
        <f>D106</f>
        <v>0</v>
      </c>
      <c r="E107" s="25">
        <f t="shared" si="67"/>
        <v>0</v>
      </c>
      <c r="F107" s="25">
        <f>F106</f>
        <v>0</v>
      </c>
      <c r="G107" s="25">
        <f>G106</f>
        <v>0</v>
      </c>
      <c r="H107" s="24"/>
      <c r="I107" s="25">
        <f t="shared" ref="I107:J107" si="69">I106</f>
        <v>0</v>
      </c>
      <c r="J107" s="25">
        <f t="shared" si="69"/>
        <v>0</v>
      </c>
      <c r="K107" s="24"/>
      <c r="L107" s="25">
        <f t="shared" ref="L107:M107" si="70">L106</f>
        <v>8448</v>
      </c>
      <c r="M107" s="25">
        <f t="shared" si="70"/>
        <v>0</v>
      </c>
      <c r="N107" s="25">
        <f t="shared" si="68"/>
        <v>0</v>
      </c>
    </row>
    <row r="108" spans="1:14" ht="15.75" customHeight="1" x14ac:dyDescent="0.25">
      <c r="A108" s="102" t="s">
        <v>56</v>
      </c>
      <c r="B108" s="102"/>
      <c r="C108" s="64">
        <f>C104+C107</f>
        <v>8448</v>
      </c>
      <c r="D108" s="64">
        <f>D104+D107</f>
        <v>0</v>
      </c>
      <c r="E108" s="25">
        <f t="shared" si="67"/>
        <v>0</v>
      </c>
      <c r="F108" s="64">
        <f>F104+F107</f>
        <v>0</v>
      </c>
      <c r="G108" s="64">
        <f>G104+G107</f>
        <v>0</v>
      </c>
      <c r="H108" s="24"/>
      <c r="I108" s="64">
        <f>I104+I107</f>
        <v>0</v>
      </c>
      <c r="J108" s="64">
        <f>J104+J107</f>
        <v>0</v>
      </c>
      <c r="K108" s="24"/>
      <c r="L108" s="64">
        <f>L104+L107</f>
        <v>8448</v>
      </c>
      <c r="M108" s="64">
        <f>M104+M107</f>
        <v>0</v>
      </c>
      <c r="N108" s="25">
        <f t="shared" si="68"/>
        <v>0</v>
      </c>
    </row>
    <row r="109" spans="1:14" ht="15.75" customHeight="1" x14ac:dyDescent="0.25">
      <c r="A109" s="77" t="s">
        <v>54</v>
      </c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9"/>
    </row>
    <row r="110" spans="1:14" ht="15.75" customHeight="1" x14ac:dyDescent="0.25">
      <c r="A110" s="80" t="s">
        <v>72</v>
      </c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2"/>
    </row>
    <row r="111" spans="1:14" x14ac:dyDescent="0.25">
      <c r="A111" s="83" t="s">
        <v>27</v>
      </c>
      <c r="B111" s="95"/>
      <c r="C111" s="24">
        <f t="shared" ref="C111" si="71">I111+L111+F111</f>
        <v>440</v>
      </c>
      <c r="D111" s="24">
        <f t="shared" ref="D111" si="72">J111+M111+G111</f>
        <v>169</v>
      </c>
      <c r="E111" s="24">
        <f t="shared" ref="E111:E112" si="73">D111/C111*100</f>
        <v>38.409090909090907</v>
      </c>
      <c r="F111" s="11"/>
      <c r="G111" s="11"/>
      <c r="H111" s="11"/>
      <c r="I111" s="11"/>
      <c r="J111" s="11"/>
      <c r="K111" s="11"/>
      <c r="L111" s="11">
        <v>440</v>
      </c>
      <c r="M111" s="11">
        <v>169</v>
      </c>
      <c r="N111" s="24">
        <f t="shared" si="23"/>
        <v>38.409090909090907</v>
      </c>
    </row>
    <row r="112" spans="1:14" ht="17.25" customHeight="1" x14ac:dyDescent="0.25">
      <c r="A112" s="70" t="s">
        <v>51</v>
      </c>
      <c r="B112" s="93"/>
      <c r="C112" s="25">
        <f>C111</f>
        <v>440</v>
      </c>
      <c r="D112" s="25">
        <f>D111</f>
        <v>169</v>
      </c>
      <c r="E112" s="25">
        <f t="shared" si="73"/>
        <v>38.409090909090907</v>
      </c>
      <c r="F112" s="25">
        <f>F111</f>
        <v>0</v>
      </c>
      <c r="G112" s="25">
        <f>G111</f>
        <v>0</v>
      </c>
      <c r="H112" s="24"/>
      <c r="I112" s="25">
        <f>I111</f>
        <v>0</v>
      </c>
      <c r="J112" s="25">
        <f>J111</f>
        <v>0</v>
      </c>
      <c r="K112" s="24"/>
      <c r="L112" s="25">
        <f>SUM(L111:L111)</f>
        <v>440</v>
      </c>
      <c r="M112" s="25">
        <f>SUM(M111:M111)</f>
        <v>169</v>
      </c>
      <c r="N112" s="25">
        <f t="shared" si="23"/>
        <v>38.409090909090907</v>
      </c>
    </row>
    <row r="113" spans="1:14" ht="31.5" customHeight="1" x14ac:dyDescent="0.25">
      <c r="A113" s="119" t="s">
        <v>73</v>
      </c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1"/>
    </row>
    <row r="114" spans="1:14" ht="17.25" customHeight="1" x14ac:dyDescent="0.25">
      <c r="A114" s="83" t="s">
        <v>27</v>
      </c>
      <c r="B114" s="95"/>
      <c r="C114" s="24">
        <f t="shared" ref="C114:C116" si="74">I114+L114+F114</f>
        <v>20</v>
      </c>
      <c r="D114" s="24">
        <f t="shared" ref="D114:D116" si="75">J114+M114+G114</f>
        <v>0</v>
      </c>
      <c r="E114" s="24">
        <f t="shared" ref="E114:E117" si="76">D114/C114*100</f>
        <v>0</v>
      </c>
      <c r="F114" s="12"/>
      <c r="G114" s="12"/>
      <c r="H114" s="11"/>
      <c r="I114" s="12"/>
      <c r="J114" s="12"/>
      <c r="K114" s="11"/>
      <c r="L114" s="11">
        <v>20</v>
      </c>
      <c r="M114" s="11">
        <v>0</v>
      </c>
      <c r="N114" s="24">
        <f t="shared" si="23"/>
        <v>0</v>
      </c>
    </row>
    <row r="115" spans="1:14" ht="32.25" customHeight="1" x14ac:dyDescent="0.25">
      <c r="A115" s="83" t="s">
        <v>28</v>
      </c>
      <c r="B115" s="95"/>
      <c r="C115" s="24">
        <f t="shared" si="74"/>
        <v>4253.7</v>
      </c>
      <c r="D115" s="24">
        <f t="shared" si="75"/>
        <v>3603.7</v>
      </c>
      <c r="E115" s="24">
        <f t="shared" si="76"/>
        <v>84.719185650139877</v>
      </c>
      <c r="F115" s="12"/>
      <c r="G115" s="12"/>
      <c r="H115" s="11"/>
      <c r="I115" s="12"/>
      <c r="J115" s="12"/>
      <c r="K115" s="11"/>
      <c r="L115" s="11">
        <v>4253.7</v>
      </c>
      <c r="M115" s="11">
        <v>3603.7</v>
      </c>
      <c r="N115" s="24">
        <f t="shared" si="23"/>
        <v>84.719185650139877</v>
      </c>
    </row>
    <row r="116" spans="1:14" ht="32.25" customHeight="1" x14ac:dyDescent="0.25">
      <c r="A116" s="83" t="s">
        <v>29</v>
      </c>
      <c r="B116" s="95"/>
      <c r="C116" s="24">
        <f t="shared" si="74"/>
        <v>624.70000000000005</v>
      </c>
      <c r="D116" s="24">
        <f t="shared" si="75"/>
        <v>624.70000000000005</v>
      </c>
      <c r="E116" s="24">
        <f t="shared" si="76"/>
        <v>100</v>
      </c>
      <c r="F116" s="12"/>
      <c r="G116" s="12"/>
      <c r="H116" s="11"/>
      <c r="I116" s="12"/>
      <c r="J116" s="12"/>
      <c r="K116" s="11"/>
      <c r="L116" s="11">
        <v>624.70000000000005</v>
      </c>
      <c r="M116" s="11">
        <v>624.70000000000005</v>
      </c>
      <c r="N116" s="24">
        <f t="shared" si="23"/>
        <v>100</v>
      </c>
    </row>
    <row r="117" spans="1:14" ht="17.25" customHeight="1" x14ac:dyDescent="0.25">
      <c r="A117" s="70" t="s">
        <v>51</v>
      </c>
      <c r="B117" s="93"/>
      <c r="C117" s="25">
        <f>C114+C115+C116</f>
        <v>4898.3999999999996</v>
      </c>
      <c r="D117" s="25">
        <f>D114+D115+D116</f>
        <v>4228.3999999999996</v>
      </c>
      <c r="E117" s="24">
        <f t="shared" si="76"/>
        <v>86.322064347542053</v>
      </c>
      <c r="F117" s="25">
        <f>F114+F115+F116</f>
        <v>0</v>
      </c>
      <c r="G117" s="25">
        <f>G114+G115+G116</f>
        <v>0</v>
      </c>
      <c r="H117" s="24"/>
      <c r="I117" s="25">
        <f>I114+I115+I116</f>
        <v>0</v>
      </c>
      <c r="J117" s="25">
        <f>J114+J115+J116</f>
        <v>0</v>
      </c>
      <c r="K117" s="24"/>
      <c r="L117" s="25">
        <f>L114+L115+L116</f>
        <v>4898.3999999999996</v>
      </c>
      <c r="M117" s="25">
        <f>M114+M115+M116</f>
        <v>4228.3999999999996</v>
      </c>
      <c r="N117" s="25">
        <f t="shared" ref="N117" si="77">N114+N115</f>
        <v>84.719185650139877</v>
      </c>
    </row>
    <row r="118" spans="1:14" hidden="1" x14ac:dyDescent="0.25">
      <c r="A118" s="103" t="s">
        <v>121</v>
      </c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</row>
    <row r="119" spans="1:14" ht="30.75" hidden="1" customHeight="1" x14ac:dyDescent="0.25">
      <c r="A119" s="83" t="s">
        <v>28</v>
      </c>
      <c r="B119" s="95"/>
      <c r="C119" s="24">
        <f t="shared" ref="C119:D120" si="78">I119+L119+F119</f>
        <v>0</v>
      </c>
      <c r="D119" s="24">
        <f t="shared" ref="D119" si="79">J119+M119+G119</f>
        <v>0</v>
      </c>
      <c r="E119" s="24" t="e">
        <f t="shared" ref="E119:E120" si="80">D119/C119*100</f>
        <v>#DIV/0!</v>
      </c>
      <c r="F119" s="59"/>
      <c r="G119" s="59"/>
      <c r="H119" s="59"/>
      <c r="I119" s="59"/>
      <c r="J119" s="59"/>
      <c r="K119" s="59"/>
      <c r="L119" s="17">
        <v>0</v>
      </c>
      <c r="M119" s="60">
        <v>0</v>
      </c>
      <c r="N119" s="24" t="e">
        <f t="shared" si="23"/>
        <v>#DIV/0!</v>
      </c>
    </row>
    <row r="120" spans="1:14" ht="17.25" hidden="1" customHeight="1" x14ac:dyDescent="0.25">
      <c r="A120" s="70" t="s">
        <v>51</v>
      </c>
      <c r="B120" s="93"/>
      <c r="C120" s="27">
        <f t="shared" si="78"/>
        <v>0</v>
      </c>
      <c r="D120" s="27">
        <f t="shared" si="78"/>
        <v>0</v>
      </c>
      <c r="E120" s="27" t="e">
        <f t="shared" si="80"/>
        <v>#DIV/0!</v>
      </c>
      <c r="F120" s="25">
        <f>F119</f>
        <v>0</v>
      </c>
      <c r="G120" s="25">
        <f>G119</f>
        <v>0</v>
      </c>
      <c r="H120" s="24"/>
      <c r="I120" s="25">
        <f>I119</f>
        <v>0</v>
      </c>
      <c r="J120" s="25">
        <f>J119</f>
        <v>0</v>
      </c>
      <c r="K120" s="24"/>
      <c r="L120" s="25">
        <f>L119</f>
        <v>0</v>
      </c>
      <c r="M120" s="25">
        <f>M119</f>
        <v>0</v>
      </c>
      <c r="N120" s="24" t="e">
        <f t="shared" si="23"/>
        <v>#DIV/0!</v>
      </c>
    </row>
    <row r="121" spans="1:14" ht="17.25" customHeight="1" x14ac:dyDescent="0.25">
      <c r="A121" s="92" t="s">
        <v>57</v>
      </c>
      <c r="B121" s="93"/>
      <c r="C121" s="25">
        <f>C112+C117+C120</f>
        <v>5338.4</v>
      </c>
      <c r="D121" s="25">
        <f>D112+D117+D120</f>
        <v>4397.3999999999996</v>
      </c>
      <c r="E121" s="25">
        <f>D121/C121*100</f>
        <v>82.372995654128573</v>
      </c>
      <c r="F121" s="25">
        <f>F112+F117+F120</f>
        <v>0</v>
      </c>
      <c r="G121" s="25">
        <f>G112+G117+G120</f>
        <v>0</v>
      </c>
      <c r="H121" s="24"/>
      <c r="I121" s="25">
        <f>I112+I117+I120</f>
        <v>0</v>
      </c>
      <c r="J121" s="25">
        <f>J112+J117+J120</f>
        <v>0</v>
      </c>
      <c r="K121" s="24"/>
      <c r="L121" s="25">
        <f>L112+L117+L120</f>
        <v>5338.4</v>
      </c>
      <c r="M121" s="25">
        <f>M112+M117+M120</f>
        <v>4397.3999999999996</v>
      </c>
      <c r="N121" s="25">
        <f>N115+N117</f>
        <v>169.43837130027975</v>
      </c>
    </row>
    <row r="122" spans="1:14" ht="15.75" customHeight="1" x14ac:dyDescent="0.25">
      <c r="A122" s="88" t="s">
        <v>31</v>
      </c>
      <c r="B122" s="95"/>
      <c r="C122" s="27">
        <f>C108+C121</f>
        <v>13786.4</v>
      </c>
      <c r="D122" s="27">
        <f t="shared" ref="D122:M122" si="81">D108+D121</f>
        <v>4397.3999999999996</v>
      </c>
      <c r="E122" s="24">
        <f>D122/C122*100</f>
        <v>31.896651772761558</v>
      </c>
      <c r="F122" s="27">
        <f t="shared" si="81"/>
        <v>0</v>
      </c>
      <c r="G122" s="27">
        <f t="shared" si="81"/>
        <v>0</v>
      </c>
      <c r="H122" s="27">
        <f t="shared" si="81"/>
        <v>0</v>
      </c>
      <c r="I122" s="27">
        <f t="shared" si="81"/>
        <v>0</v>
      </c>
      <c r="J122" s="27">
        <f t="shared" si="81"/>
        <v>0</v>
      </c>
      <c r="K122" s="27">
        <f t="shared" si="81"/>
        <v>0</v>
      </c>
      <c r="L122" s="27">
        <f t="shared" si="81"/>
        <v>13786.4</v>
      </c>
      <c r="M122" s="27">
        <f t="shared" si="81"/>
        <v>4397.3999999999996</v>
      </c>
      <c r="N122" s="27">
        <f>N117+N118</f>
        <v>84.719185650139877</v>
      </c>
    </row>
    <row r="123" spans="1:14" s="8" customFormat="1" ht="16.5" customHeight="1" x14ac:dyDescent="0.35">
      <c r="A123" s="50" t="s">
        <v>18</v>
      </c>
      <c r="B123" s="74" t="s">
        <v>5</v>
      </c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6"/>
    </row>
    <row r="124" spans="1:14" s="8" customFormat="1" ht="16.5" customHeight="1" x14ac:dyDescent="0.25">
      <c r="A124" s="77" t="s">
        <v>54</v>
      </c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9"/>
    </row>
    <row r="125" spans="1:14" ht="32.25" customHeight="1" x14ac:dyDescent="0.25">
      <c r="A125" s="67" t="s">
        <v>74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9"/>
    </row>
    <row r="126" spans="1:14" s="2" customFormat="1" x14ac:dyDescent="0.25">
      <c r="A126" s="72" t="s">
        <v>27</v>
      </c>
      <c r="B126" s="73"/>
      <c r="C126" s="24">
        <f t="shared" ref="C126" si="82">I126+L126+F126</f>
        <v>30985.5</v>
      </c>
      <c r="D126" s="24">
        <f t="shared" ref="D126" si="83">J126+M126+G126</f>
        <v>19023.5</v>
      </c>
      <c r="E126" s="24">
        <f t="shared" ref="E126:E127" si="84">D126/C126*100</f>
        <v>61.394845976343774</v>
      </c>
      <c r="F126" s="11"/>
      <c r="G126" s="11"/>
      <c r="H126" s="11"/>
      <c r="I126" s="11"/>
      <c r="J126" s="11"/>
      <c r="K126" s="11"/>
      <c r="L126" s="11">
        <v>30985.5</v>
      </c>
      <c r="M126" s="11">
        <v>19023.5</v>
      </c>
      <c r="N126" s="24">
        <f t="shared" si="23"/>
        <v>61.394845976343774</v>
      </c>
    </row>
    <row r="127" spans="1:14" x14ac:dyDescent="0.25">
      <c r="A127" s="88" t="s">
        <v>51</v>
      </c>
      <c r="B127" s="86"/>
      <c r="C127" s="25">
        <f>C126</f>
        <v>30985.5</v>
      </c>
      <c r="D127" s="25">
        <f>D126</f>
        <v>19023.5</v>
      </c>
      <c r="E127" s="25">
        <f t="shared" si="84"/>
        <v>61.394845976343774</v>
      </c>
      <c r="F127" s="25">
        <f>F126</f>
        <v>0</v>
      </c>
      <c r="G127" s="25">
        <f>G126</f>
        <v>0</v>
      </c>
      <c r="H127" s="24"/>
      <c r="I127" s="25">
        <f>I126</f>
        <v>0</v>
      </c>
      <c r="J127" s="25">
        <f>J126</f>
        <v>0</v>
      </c>
      <c r="K127" s="24"/>
      <c r="L127" s="25">
        <f>L126</f>
        <v>30985.5</v>
      </c>
      <c r="M127" s="25">
        <f>M126</f>
        <v>19023.5</v>
      </c>
      <c r="N127" s="25">
        <f t="shared" si="23"/>
        <v>61.394845976343774</v>
      </c>
    </row>
    <row r="128" spans="1:14" ht="25.5" customHeight="1" x14ac:dyDescent="0.25">
      <c r="A128" s="80" t="s">
        <v>75</v>
      </c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2"/>
    </row>
    <row r="129" spans="1:17" x14ac:dyDescent="0.25">
      <c r="A129" s="72" t="s">
        <v>27</v>
      </c>
      <c r="B129" s="73"/>
      <c r="C129" s="24">
        <f t="shared" ref="C129" si="85">I129+L129+F129</f>
        <v>16577.599999999999</v>
      </c>
      <c r="D129" s="24">
        <f t="shared" ref="D129" si="86">J129+M129+G129</f>
        <v>11112.6</v>
      </c>
      <c r="E129" s="24">
        <f t="shared" ref="E129:E130" si="87">D129/C129*100</f>
        <v>67.033828781005695</v>
      </c>
      <c r="F129" s="11"/>
      <c r="G129" s="11"/>
      <c r="H129" s="11"/>
      <c r="I129" s="11"/>
      <c r="J129" s="11"/>
      <c r="K129" s="11"/>
      <c r="L129" s="11">
        <v>16577.599999999999</v>
      </c>
      <c r="M129" s="11">
        <v>11112.6</v>
      </c>
      <c r="N129" s="24">
        <f t="shared" ref="N129:N175" si="88">M129/L129*100</f>
        <v>67.033828781005695</v>
      </c>
    </row>
    <row r="130" spans="1:17" x14ac:dyDescent="0.25">
      <c r="A130" s="92" t="s">
        <v>51</v>
      </c>
      <c r="B130" s="93"/>
      <c r="C130" s="25">
        <f>C129</f>
        <v>16577.599999999999</v>
      </c>
      <c r="D130" s="25">
        <f>D129</f>
        <v>11112.6</v>
      </c>
      <c r="E130" s="25">
        <f t="shared" si="87"/>
        <v>67.033828781005695</v>
      </c>
      <c r="F130" s="25">
        <f>F129</f>
        <v>0</v>
      </c>
      <c r="G130" s="25">
        <f>G129</f>
        <v>0</v>
      </c>
      <c r="H130" s="24"/>
      <c r="I130" s="25">
        <f>I129</f>
        <v>0</v>
      </c>
      <c r="J130" s="25">
        <f>J129</f>
        <v>0</v>
      </c>
      <c r="K130" s="24"/>
      <c r="L130" s="25">
        <f>L129</f>
        <v>16577.599999999999</v>
      </c>
      <c r="M130" s="25">
        <f>M129</f>
        <v>11112.6</v>
      </c>
      <c r="N130" s="25">
        <f t="shared" si="88"/>
        <v>67.033828781005695</v>
      </c>
    </row>
    <row r="131" spans="1:17" ht="34.5" customHeight="1" x14ac:dyDescent="0.25">
      <c r="A131" s="80" t="s">
        <v>76</v>
      </c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2"/>
      <c r="Q131" s="1" t="s">
        <v>41</v>
      </c>
    </row>
    <row r="132" spans="1:17" ht="18.75" customHeight="1" x14ac:dyDescent="0.25">
      <c r="A132" s="72" t="s">
        <v>27</v>
      </c>
      <c r="B132" s="73"/>
      <c r="C132" s="24">
        <f t="shared" ref="C132" si="89">I132+L132+F132</f>
        <v>8217.4</v>
      </c>
      <c r="D132" s="24">
        <f t="shared" ref="D132" si="90">J132+M132+G132</f>
        <v>1038.4000000000001</v>
      </c>
      <c r="E132" s="24">
        <f t="shared" ref="E132:E134" si="91">D132/C132*100</f>
        <v>12.63660038454986</v>
      </c>
      <c r="F132" s="11"/>
      <c r="G132" s="11"/>
      <c r="H132" s="11"/>
      <c r="I132" s="11"/>
      <c r="J132" s="11"/>
      <c r="K132" s="11"/>
      <c r="L132" s="11">
        <v>8217.4</v>
      </c>
      <c r="M132" s="11">
        <v>1038.4000000000001</v>
      </c>
      <c r="N132" s="24">
        <f t="shared" si="88"/>
        <v>12.63660038454986</v>
      </c>
    </row>
    <row r="133" spans="1:17" x14ac:dyDescent="0.25">
      <c r="A133" s="92" t="s">
        <v>51</v>
      </c>
      <c r="B133" s="93"/>
      <c r="C133" s="27">
        <f t="shared" ref="C133" si="92">I133+L133+F133</f>
        <v>8217.4</v>
      </c>
      <c r="D133" s="27">
        <f t="shared" ref="D133" si="93">J133+M133+G133</f>
        <v>1038.4000000000001</v>
      </c>
      <c r="E133" s="24">
        <f t="shared" si="91"/>
        <v>12.63660038454986</v>
      </c>
      <c r="F133" s="12"/>
      <c r="G133" s="12"/>
      <c r="H133" s="11"/>
      <c r="I133" s="12"/>
      <c r="J133" s="12"/>
      <c r="K133" s="11"/>
      <c r="L133" s="25">
        <f>SUM(L132:L132)</f>
        <v>8217.4</v>
      </c>
      <c r="M133" s="25">
        <f>SUM(M132:M132)</f>
        <v>1038.4000000000001</v>
      </c>
      <c r="N133" s="25">
        <f t="shared" si="88"/>
        <v>12.63660038454986</v>
      </c>
    </row>
    <row r="134" spans="1:17" x14ac:dyDescent="0.25">
      <c r="A134" s="85" t="s">
        <v>31</v>
      </c>
      <c r="B134" s="86"/>
      <c r="C134" s="27">
        <f>C127+C130+C133</f>
        <v>55780.5</v>
      </c>
      <c r="D134" s="27">
        <f>D127+D130+D133</f>
        <v>31174.5</v>
      </c>
      <c r="E134" s="27">
        <f t="shared" si="91"/>
        <v>55.887810256272353</v>
      </c>
      <c r="F134" s="27">
        <f>F127+F130+F133</f>
        <v>0</v>
      </c>
      <c r="G134" s="27">
        <f>G127+G130+G133</f>
        <v>0</v>
      </c>
      <c r="H134" s="24"/>
      <c r="I134" s="27">
        <f>I127+I130+I133</f>
        <v>0</v>
      </c>
      <c r="J134" s="27">
        <f>J127+J130+J133</f>
        <v>0</v>
      </c>
      <c r="K134" s="27"/>
      <c r="L134" s="27">
        <f>L127+L130+L133</f>
        <v>55780.5</v>
      </c>
      <c r="M134" s="27">
        <f>M127+M130+M133</f>
        <v>31174.5</v>
      </c>
      <c r="N134" s="27">
        <f t="shared" si="88"/>
        <v>55.887810256272353</v>
      </c>
    </row>
    <row r="135" spans="1:17" ht="21" customHeight="1" x14ac:dyDescent="0.35">
      <c r="A135" s="50" t="s">
        <v>19</v>
      </c>
      <c r="B135" s="74" t="s">
        <v>6</v>
      </c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6"/>
    </row>
    <row r="136" spans="1:17" ht="21" customHeight="1" x14ac:dyDescent="0.25">
      <c r="A136" s="77" t="s">
        <v>54</v>
      </c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9"/>
    </row>
    <row r="137" spans="1:17" ht="33.75" customHeight="1" x14ac:dyDescent="0.25">
      <c r="A137" s="80" t="s">
        <v>77</v>
      </c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2"/>
    </row>
    <row r="138" spans="1:17" x14ac:dyDescent="0.25">
      <c r="A138" s="94" t="s">
        <v>27</v>
      </c>
      <c r="B138" s="73"/>
      <c r="C138" s="32">
        <f t="shared" ref="C138" si="94">I138+L138+F138</f>
        <v>1992</v>
      </c>
      <c r="D138" s="32">
        <f t="shared" ref="D138" si="95">J138+M138+G138</f>
        <v>802.6</v>
      </c>
      <c r="E138" s="32">
        <f t="shared" ref="E138" si="96">D138/C138*100</f>
        <v>40.291164658634536</v>
      </c>
      <c r="F138" s="17"/>
      <c r="G138" s="17"/>
      <c r="H138" s="11"/>
      <c r="I138" s="17"/>
      <c r="J138" s="17"/>
      <c r="K138" s="11"/>
      <c r="L138" s="17">
        <v>1992</v>
      </c>
      <c r="M138" s="17">
        <v>802.6</v>
      </c>
      <c r="N138" s="32">
        <f t="shared" ref="N138" si="97">M138/L138*100</f>
        <v>40.291164658634536</v>
      </c>
    </row>
    <row r="139" spans="1:17" ht="28.5" customHeight="1" x14ac:dyDescent="0.25">
      <c r="A139" s="72" t="s">
        <v>28</v>
      </c>
      <c r="B139" s="73"/>
      <c r="C139" s="32">
        <f t="shared" ref="C139" si="98">I139+L139+F139</f>
        <v>87270.2</v>
      </c>
      <c r="D139" s="32">
        <f t="shared" ref="D139" si="99">J139+M139+G139</f>
        <v>52622.9</v>
      </c>
      <c r="E139" s="32">
        <f t="shared" ref="E139:E143" si="100">D139/C139*100</f>
        <v>60.2988190699689</v>
      </c>
      <c r="F139" s="17"/>
      <c r="G139" s="17"/>
      <c r="H139" s="11"/>
      <c r="I139" s="17"/>
      <c r="J139" s="17"/>
      <c r="K139" s="11"/>
      <c r="L139" s="17">
        <v>87270.2</v>
      </c>
      <c r="M139" s="17">
        <v>52622.9</v>
      </c>
      <c r="N139" s="32">
        <f t="shared" si="88"/>
        <v>60.2988190699689</v>
      </c>
    </row>
    <row r="140" spans="1:17" x14ac:dyDescent="0.25">
      <c r="A140" s="94" t="s">
        <v>29</v>
      </c>
      <c r="B140" s="73"/>
      <c r="C140" s="32">
        <f t="shared" ref="C140:C142" si="101">I140+L140+F140</f>
        <v>3276.8</v>
      </c>
      <c r="D140" s="32">
        <f t="shared" ref="D140:D142" si="102">J140+M140+G140</f>
        <v>2228.1999999999998</v>
      </c>
      <c r="E140" s="32">
        <f t="shared" si="100"/>
        <v>67.999267578124986</v>
      </c>
      <c r="F140" s="17"/>
      <c r="G140" s="17"/>
      <c r="H140" s="11"/>
      <c r="I140" s="17"/>
      <c r="J140" s="17"/>
      <c r="K140" s="11"/>
      <c r="L140" s="17">
        <v>3276.8</v>
      </c>
      <c r="M140" s="17">
        <v>2228.1999999999998</v>
      </c>
      <c r="N140" s="32">
        <f t="shared" si="88"/>
        <v>67.999267578124986</v>
      </c>
    </row>
    <row r="141" spans="1:17" ht="30.75" customHeight="1" x14ac:dyDescent="0.25">
      <c r="A141" s="94" t="s">
        <v>30</v>
      </c>
      <c r="B141" s="73"/>
      <c r="C141" s="32">
        <f t="shared" si="101"/>
        <v>3898.3</v>
      </c>
      <c r="D141" s="32">
        <f t="shared" si="102"/>
        <v>2580.9</v>
      </c>
      <c r="E141" s="32">
        <f t="shared" si="100"/>
        <v>66.205782007541742</v>
      </c>
      <c r="F141" s="17"/>
      <c r="G141" s="17"/>
      <c r="H141" s="11"/>
      <c r="I141" s="17"/>
      <c r="J141" s="17"/>
      <c r="K141" s="11"/>
      <c r="L141" s="17">
        <v>3898.3</v>
      </c>
      <c r="M141" s="17">
        <v>2580.9</v>
      </c>
      <c r="N141" s="32">
        <f t="shared" si="88"/>
        <v>66.205782007541742</v>
      </c>
    </row>
    <row r="142" spans="1:17" ht="33.75" customHeight="1" x14ac:dyDescent="0.25">
      <c r="A142" s="94" t="s">
        <v>32</v>
      </c>
      <c r="B142" s="73"/>
      <c r="C142" s="32">
        <f t="shared" si="101"/>
        <v>50</v>
      </c>
      <c r="D142" s="32">
        <f t="shared" si="102"/>
        <v>11</v>
      </c>
      <c r="E142" s="24">
        <f>D142/C142*100</f>
        <v>22</v>
      </c>
      <c r="F142" s="17"/>
      <c r="G142" s="17"/>
      <c r="H142" s="11"/>
      <c r="I142" s="17"/>
      <c r="J142" s="17"/>
      <c r="K142" s="11"/>
      <c r="L142" s="17">
        <v>50</v>
      </c>
      <c r="M142" s="17">
        <v>11</v>
      </c>
      <c r="N142" s="24">
        <f>M142/L142*100</f>
        <v>22</v>
      </c>
    </row>
    <row r="143" spans="1:17" x14ac:dyDescent="0.25">
      <c r="A143" s="92" t="s">
        <v>51</v>
      </c>
      <c r="B143" s="93"/>
      <c r="C143" s="33">
        <f>SUM(C138:C142)</f>
        <v>96487.3</v>
      </c>
      <c r="D143" s="33">
        <f>SUM(D138:D142)</f>
        <v>58245.599999999999</v>
      </c>
      <c r="E143" s="33">
        <f t="shared" si="100"/>
        <v>60.366079266390493</v>
      </c>
      <c r="F143" s="33">
        <f>SUM(F138:F142)</f>
        <v>0</v>
      </c>
      <c r="G143" s="33">
        <f>SUM(G138:G142)</f>
        <v>0</v>
      </c>
      <c r="H143" s="24"/>
      <c r="I143" s="33">
        <f>SUM(I138:I142)</f>
        <v>0</v>
      </c>
      <c r="J143" s="33">
        <f>SUM(J138:J142)</f>
        <v>0</v>
      </c>
      <c r="K143" s="24"/>
      <c r="L143" s="33">
        <f>SUM(L138:L142)</f>
        <v>96487.3</v>
      </c>
      <c r="M143" s="33">
        <f>SUM(M138:M142)</f>
        <v>58245.599999999999</v>
      </c>
      <c r="N143" s="33">
        <f t="shared" si="88"/>
        <v>60.366079266390493</v>
      </c>
    </row>
    <row r="144" spans="1:17" ht="15.75" customHeight="1" x14ac:dyDescent="0.25">
      <c r="A144" s="80" t="s">
        <v>78</v>
      </c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2"/>
    </row>
    <row r="145" spans="1:14" x14ac:dyDescent="0.25">
      <c r="A145" s="72" t="s">
        <v>27</v>
      </c>
      <c r="B145" s="73"/>
      <c r="C145" s="24">
        <f t="shared" ref="C145" si="103">I145+L145+F145</f>
        <v>600</v>
      </c>
      <c r="D145" s="24">
        <f t="shared" ref="D145" si="104">J145+M145+G145</f>
        <v>600</v>
      </c>
      <c r="E145" s="24">
        <f t="shared" ref="E145:E146" si="105">D145/C145*100</f>
        <v>100</v>
      </c>
      <c r="F145" s="11"/>
      <c r="G145" s="11"/>
      <c r="H145" s="11"/>
      <c r="I145" s="11"/>
      <c r="J145" s="11"/>
      <c r="K145" s="11"/>
      <c r="L145" s="11">
        <v>600</v>
      </c>
      <c r="M145" s="11">
        <v>600</v>
      </c>
      <c r="N145" s="24">
        <f t="shared" si="88"/>
        <v>100</v>
      </c>
    </row>
    <row r="146" spans="1:14" x14ac:dyDescent="0.25">
      <c r="A146" s="92" t="s">
        <v>51</v>
      </c>
      <c r="B146" s="93"/>
      <c r="C146" s="25">
        <f>C145</f>
        <v>600</v>
      </c>
      <c r="D146" s="25">
        <f>D145</f>
        <v>600</v>
      </c>
      <c r="E146" s="25">
        <f t="shared" si="105"/>
        <v>100</v>
      </c>
      <c r="F146" s="25">
        <f>F145</f>
        <v>0</v>
      </c>
      <c r="G146" s="25">
        <f>G145</f>
        <v>0</v>
      </c>
      <c r="H146" s="24"/>
      <c r="I146" s="25">
        <f>I145</f>
        <v>0</v>
      </c>
      <c r="J146" s="25">
        <f>J145</f>
        <v>0</v>
      </c>
      <c r="K146" s="24"/>
      <c r="L146" s="25">
        <f>L145</f>
        <v>600</v>
      </c>
      <c r="M146" s="25">
        <f>M145</f>
        <v>600</v>
      </c>
      <c r="N146" s="25">
        <f t="shared" si="88"/>
        <v>100</v>
      </c>
    </row>
    <row r="147" spans="1:14" ht="15.75" customHeight="1" x14ac:dyDescent="0.25">
      <c r="A147" s="67" t="s">
        <v>79</v>
      </c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9"/>
    </row>
    <row r="148" spans="1:14" ht="19.5" customHeight="1" x14ac:dyDescent="0.25">
      <c r="A148" s="72" t="s">
        <v>27</v>
      </c>
      <c r="B148" s="73"/>
      <c r="C148" s="24">
        <f t="shared" ref="C148:C151" si="106">I148+L148+F148</f>
        <v>100</v>
      </c>
      <c r="D148" s="24">
        <f t="shared" ref="D148:D151" si="107">J148+M148+G148</f>
        <v>6.2</v>
      </c>
      <c r="E148" s="24">
        <f t="shared" ref="E148:E152" si="108">D148/C148*100</f>
        <v>6.2</v>
      </c>
      <c r="F148" s="11"/>
      <c r="G148" s="11"/>
      <c r="H148" s="11"/>
      <c r="I148" s="11"/>
      <c r="J148" s="11"/>
      <c r="K148" s="11"/>
      <c r="L148" s="11">
        <v>100</v>
      </c>
      <c r="M148" s="11">
        <v>6.2</v>
      </c>
      <c r="N148" s="24">
        <f t="shared" si="88"/>
        <v>6.2</v>
      </c>
    </row>
    <row r="149" spans="1:14" ht="31.5" customHeight="1" x14ac:dyDescent="0.25">
      <c r="A149" s="72" t="s">
        <v>28</v>
      </c>
      <c r="B149" s="73"/>
      <c r="C149" s="24">
        <f t="shared" si="106"/>
        <v>13510.1</v>
      </c>
      <c r="D149" s="24">
        <f t="shared" si="107"/>
        <v>8951.2000000000007</v>
      </c>
      <c r="E149" s="24">
        <f t="shared" si="108"/>
        <v>66.25561616864421</v>
      </c>
      <c r="F149" s="11"/>
      <c r="G149" s="11"/>
      <c r="H149" s="11"/>
      <c r="I149" s="11"/>
      <c r="J149" s="11"/>
      <c r="K149" s="11"/>
      <c r="L149" s="11">
        <v>13510.1</v>
      </c>
      <c r="M149" s="11">
        <v>8951.2000000000007</v>
      </c>
      <c r="N149" s="24">
        <f t="shared" si="88"/>
        <v>66.25561616864421</v>
      </c>
    </row>
    <row r="150" spans="1:14" x14ac:dyDescent="0.25">
      <c r="A150" s="94" t="s">
        <v>29</v>
      </c>
      <c r="B150" s="73"/>
      <c r="C150" s="24">
        <f t="shared" si="106"/>
        <v>545.79999999999995</v>
      </c>
      <c r="D150" s="24">
        <f t="shared" si="107"/>
        <v>165.9</v>
      </c>
      <c r="E150" s="24">
        <f t="shared" si="108"/>
        <v>30.395749358739472</v>
      </c>
      <c r="F150" s="11"/>
      <c r="G150" s="11"/>
      <c r="H150" s="11"/>
      <c r="I150" s="11"/>
      <c r="J150" s="11"/>
      <c r="K150" s="11"/>
      <c r="L150" s="11">
        <v>545.79999999999995</v>
      </c>
      <c r="M150" s="11">
        <v>165.9</v>
      </c>
      <c r="N150" s="24">
        <f t="shared" si="88"/>
        <v>30.395749358739472</v>
      </c>
    </row>
    <row r="151" spans="1:14" ht="33.75" customHeight="1" x14ac:dyDescent="0.25">
      <c r="A151" s="94" t="s">
        <v>30</v>
      </c>
      <c r="B151" s="73"/>
      <c r="C151" s="24">
        <f t="shared" si="106"/>
        <v>998.2</v>
      </c>
      <c r="D151" s="24">
        <f t="shared" si="107"/>
        <v>524.20000000000005</v>
      </c>
      <c r="E151" s="24">
        <f t="shared" si="108"/>
        <v>52.514526147064721</v>
      </c>
      <c r="F151" s="11"/>
      <c r="G151" s="11"/>
      <c r="H151" s="11"/>
      <c r="I151" s="11"/>
      <c r="J151" s="11"/>
      <c r="K151" s="11"/>
      <c r="L151" s="11">
        <v>998.2</v>
      </c>
      <c r="M151" s="11">
        <v>524.20000000000005</v>
      </c>
      <c r="N151" s="24">
        <f t="shared" si="88"/>
        <v>52.514526147064721</v>
      </c>
    </row>
    <row r="152" spans="1:14" x14ac:dyDescent="0.25">
      <c r="A152" s="92" t="s">
        <v>51</v>
      </c>
      <c r="B152" s="93"/>
      <c r="C152" s="25">
        <f>C148+C149+C150+C151</f>
        <v>15154.1</v>
      </c>
      <c r="D152" s="25">
        <f>D148+D149+D150+D151</f>
        <v>9647.5000000000018</v>
      </c>
      <c r="E152" s="25">
        <f t="shared" si="108"/>
        <v>63.662639153760381</v>
      </c>
      <c r="F152" s="25">
        <f>F148+F149+F150+F151</f>
        <v>0</v>
      </c>
      <c r="G152" s="25">
        <f>G148+G149+G150+G151</f>
        <v>0</v>
      </c>
      <c r="H152" s="24"/>
      <c r="I152" s="25">
        <f>I148+I149+I150+I151</f>
        <v>0</v>
      </c>
      <c r="J152" s="25">
        <f>J148+J149+J150+J151</f>
        <v>0</v>
      </c>
      <c r="K152" s="24"/>
      <c r="L152" s="25">
        <f>SUM(L148:L151)</f>
        <v>15154.1</v>
      </c>
      <c r="M152" s="25">
        <f>SUM(M148:M151)</f>
        <v>9647.5000000000018</v>
      </c>
      <c r="N152" s="25">
        <f t="shared" si="88"/>
        <v>63.662639153760381</v>
      </c>
    </row>
    <row r="153" spans="1:14" x14ac:dyDescent="0.25">
      <c r="A153" s="70" t="s">
        <v>31</v>
      </c>
      <c r="B153" s="93"/>
      <c r="C153" s="37">
        <f>C143+C146+C152</f>
        <v>112241.40000000001</v>
      </c>
      <c r="D153" s="37">
        <f>D143+D146+D152</f>
        <v>68493.100000000006</v>
      </c>
      <c r="E153" s="37">
        <f t="shared" ref="E153" si="109">D153/C153*100</f>
        <v>61.023027153973487</v>
      </c>
      <c r="F153" s="37">
        <f>F143+F146+F152</f>
        <v>0</v>
      </c>
      <c r="G153" s="37">
        <f>G143+G146+G152</f>
        <v>0</v>
      </c>
      <c r="H153" s="24"/>
      <c r="I153" s="37">
        <f>I143+I146+I152</f>
        <v>0</v>
      </c>
      <c r="J153" s="37">
        <f>J143+J146+J152</f>
        <v>0</v>
      </c>
      <c r="K153" s="24"/>
      <c r="L153" s="37">
        <f>L143+L146+L152</f>
        <v>112241.40000000001</v>
      </c>
      <c r="M153" s="37">
        <f>M143+M146+M152</f>
        <v>68493.100000000006</v>
      </c>
      <c r="N153" s="36">
        <f t="shared" si="88"/>
        <v>61.023027153973487</v>
      </c>
    </row>
    <row r="154" spans="1:14" ht="20.25" customHeight="1" x14ac:dyDescent="0.35">
      <c r="A154" s="50" t="s">
        <v>20</v>
      </c>
      <c r="B154" s="74" t="s">
        <v>7</v>
      </c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6"/>
    </row>
    <row r="155" spans="1:14" x14ac:dyDescent="0.25">
      <c r="A155" s="77" t="s">
        <v>53</v>
      </c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9"/>
    </row>
    <row r="156" spans="1:14" ht="20.25" customHeight="1" x14ac:dyDescent="0.25">
      <c r="A156" s="67" t="s">
        <v>80</v>
      </c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9"/>
    </row>
    <row r="157" spans="1:14" ht="32.25" hidden="1" customHeight="1" x14ac:dyDescent="0.25">
      <c r="A157" s="94" t="s">
        <v>126</v>
      </c>
      <c r="B157" s="73"/>
      <c r="C157" s="32">
        <f>F157+I157+L157</f>
        <v>0</v>
      </c>
      <c r="D157" s="32">
        <f>G157+J157+M157</f>
        <v>0</v>
      </c>
      <c r="E157" s="32" t="e">
        <f t="shared" ref="E157:E159" si="110">D157/C157*100</f>
        <v>#DIV/0!</v>
      </c>
      <c r="F157" s="51"/>
      <c r="G157" s="51"/>
      <c r="H157" s="51"/>
      <c r="I157" s="51"/>
      <c r="J157" s="51"/>
      <c r="K157" s="51"/>
      <c r="L157" s="11">
        <v>0</v>
      </c>
      <c r="M157" s="11">
        <v>0</v>
      </c>
      <c r="N157" s="32" t="e">
        <f t="shared" ref="N157:N158" si="111">M157/L157*100</f>
        <v>#DIV/0!</v>
      </c>
    </row>
    <row r="158" spans="1:14" ht="32.25" customHeight="1" x14ac:dyDescent="0.25">
      <c r="A158" s="94" t="s">
        <v>127</v>
      </c>
      <c r="B158" s="73"/>
      <c r="C158" s="32">
        <f>F158+I158+L158</f>
        <v>29609.9</v>
      </c>
      <c r="D158" s="32">
        <f>G158+J158+M158</f>
        <v>26740.799999999999</v>
      </c>
      <c r="E158" s="32">
        <f t="shared" si="110"/>
        <v>90.310335394580861</v>
      </c>
      <c r="F158" s="51"/>
      <c r="G158" s="51"/>
      <c r="H158" s="51"/>
      <c r="I158" s="51"/>
      <c r="J158" s="51"/>
      <c r="K158" s="51"/>
      <c r="L158" s="11">
        <v>29609.9</v>
      </c>
      <c r="M158" s="11">
        <v>26740.799999999999</v>
      </c>
      <c r="N158" s="32">
        <f t="shared" si="111"/>
        <v>90.310335394580861</v>
      </c>
    </row>
    <row r="159" spans="1:14" ht="20.25" customHeight="1" x14ac:dyDescent="0.35">
      <c r="A159" s="102" t="s">
        <v>56</v>
      </c>
      <c r="B159" s="102"/>
      <c r="C159" s="33">
        <f>C157+C158</f>
        <v>29609.9</v>
      </c>
      <c r="D159" s="33">
        <f>D157+D158</f>
        <v>26740.799999999999</v>
      </c>
      <c r="E159" s="34">
        <f t="shared" si="110"/>
        <v>90.310335394580861</v>
      </c>
      <c r="F159" s="33">
        <f>F157+F158</f>
        <v>0</v>
      </c>
      <c r="G159" s="33">
        <f>G157+G158</f>
        <v>0</v>
      </c>
      <c r="H159" s="54"/>
      <c r="I159" s="33">
        <f>I157+I158</f>
        <v>0</v>
      </c>
      <c r="J159" s="33">
        <f>J157+J158</f>
        <v>0</v>
      </c>
      <c r="K159" s="54"/>
      <c r="L159" s="33">
        <f>L157+L158</f>
        <v>29609.9</v>
      </c>
      <c r="M159" s="33">
        <f>M157+M158</f>
        <v>26740.799999999999</v>
      </c>
      <c r="N159" s="34">
        <f t="shared" ref="N159" si="112">M159/L159*100</f>
        <v>90.310335394580861</v>
      </c>
    </row>
    <row r="160" spans="1:14" x14ac:dyDescent="0.25">
      <c r="A160" s="77" t="s">
        <v>54</v>
      </c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9"/>
    </row>
    <row r="161" spans="1:14" ht="15.75" customHeight="1" x14ac:dyDescent="0.25">
      <c r="A161" s="67" t="s">
        <v>81</v>
      </c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9"/>
    </row>
    <row r="162" spans="1:14" x14ac:dyDescent="0.25">
      <c r="A162" s="94" t="s">
        <v>29</v>
      </c>
      <c r="B162" s="73"/>
      <c r="C162" s="32">
        <f>F162+I162+L162</f>
        <v>4657.2</v>
      </c>
      <c r="D162" s="32">
        <f>G162+J162+M162</f>
        <v>2786.9</v>
      </c>
      <c r="E162" s="32">
        <f t="shared" ref="E162:E163" si="113">D162/C162*100</f>
        <v>59.840676801511641</v>
      </c>
      <c r="F162" s="17"/>
      <c r="G162" s="17"/>
      <c r="H162" s="11"/>
      <c r="I162" s="17"/>
      <c r="J162" s="17"/>
      <c r="K162" s="11"/>
      <c r="L162" s="17">
        <v>4657.2</v>
      </c>
      <c r="M162" s="17">
        <v>2786.9</v>
      </c>
      <c r="N162" s="32">
        <f t="shared" si="88"/>
        <v>59.840676801511641</v>
      </c>
    </row>
    <row r="163" spans="1:14" x14ac:dyDescent="0.25">
      <c r="A163" s="70" t="s">
        <v>51</v>
      </c>
      <c r="B163" s="100"/>
      <c r="C163" s="33">
        <f>C162</f>
        <v>4657.2</v>
      </c>
      <c r="D163" s="33">
        <f>D162</f>
        <v>2786.9</v>
      </c>
      <c r="E163" s="33">
        <f t="shared" si="113"/>
        <v>59.840676801511641</v>
      </c>
      <c r="F163" s="33">
        <f t="shared" ref="F163:G163" si="114">F162</f>
        <v>0</v>
      </c>
      <c r="G163" s="33">
        <f t="shared" si="114"/>
        <v>0</v>
      </c>
      <c r="H163" s="24"/>
      <c r="I163" s="33">
        <f t="shared" ref="I163:J163" si="115">I162</f>
        <v>0</v>
      </c>
      <c r="J163" s="33">
        <f t="shared" si="115"/>
        <v>0</v>
      </c>
      <c r="K163" s="24"/>
      <c r="L163" s="33">
        <f>SUM(L162)</f>
        <v>4657.2</v>
      </c>
      <c r="M163" s="33">
        <f>SUM(M162)</f>
        <v>2786.9</v>
      </c>
      <c r="N163" s="33">
        <f t="shared" si="88"/>
        <v>59.840676801511641</v>
      </c>
    </row>
    <row r="164" spans="1:14" ht="15.75" customHeight="1" x14ac:dyDescent="0.25">
      <c r="A164" s="67" t="s">
        <v>82</v>
      </c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9"/>
    </row>
    <row r="165" spans="1:14" x14ac:dyDescent="0.25">
      <c r="A165" s="94" t="s">
        <v>29</v>
      </c>
      <c r="B165" s="73"/>
      <c r="C165" s="32">
        <f>F165+I165+L165</f>
        <v>145738.69999999998</v>
      </c>
      <c r="D165" s="32">
        <f>G165+J165+M165</f>
        <v>101044</v>
      </c>
      <c r="E165" s="32">
        <f t="shared" ref="E165:E166" si="116">D165/C165*100</f>
        <v>69.332305008896071</v>
      </c>
      <c r="F165" s="17"/>
      <c r="G165" s="17"/>
      <c r="H165" s="17"/>
      <c r="I165" s="17">
        <v>186.3</v>
      </c>
      <c r="J165" s="17">
        <v>117.2</v>
      </c>
      <c r="K165" s="38">
        <f t="shared" ref="K165:K166" si="117">J165/I165*100</f>
        <v>62.909286097691897</v>
      </c>
      <c r="L165" s="17">
        <v>145552.4</v>
      </c>
      <c r="M165" s="17">
        <v>100926.8</v>
      </c>
      <c r="N165" s="38">
        <f t="shared" si="88"/>
        <v>69.340526161025167</v>
      </c>
    </row>
    <row r="166" spans="1:14" x14ac:dyDescent="0.25">
      <c r="A166" s="85" t="s">
        <v>51</v>
      </c>
      <c r="B166" s="89"/>
      <c r="C166" s="33">
        <f>C165</f>
        <v>145738.69999999998</v>
      </c>
      <c r="D166" s="33">
        <f>D165</f>
        <v>101044</v>
      </c>
      <c r="E166" s="33">
        <f t="shared" si="116"/>
        <v>69.332305008896071</v>
      </c>
      <c r="F166" s="33">
        <f t="shared" ref="F166:G166" si="118">F165</f>
        <v>0</v>
      </c>
      <c r="G166" s="33">
        <f t="shared" si="118"/>
        <v>0</v>
      </c>
      <c r="H166" s="32"/>
      <c r="I166" s="33">
        <f t="shared" ref="I166:J166" si="119">I165</f>
        <v>186.3</v>
      </c>
      <c r="J166" s="33">
        <f t="shared" si="119"/>
        <v>117.2</v>
      </c>
      <c r="K166" s="33">
        <f t="shared" si="117"/>
        <v>62.909286097691897</v>
      </c>
      <c r="L166" s="33">
        <f>SUM(L165)</f>
        <v>145552.4</v>
      </c>
      <c r="M166" s="33">
        <f>SUM(M165)</f>
        <v>100926.8</v>
      </c>
      <c r="N166" s="33">
        <f t="shared" ref="N166" si="120">M166/L166*100</f>
        <v>69.340526161025167</v>
      </c>
    </row>
    <row r="167" spans="1:14" ht="15.75" customHeight="1" x14ac:dyDescent="0.25">
      <c r="A167" s="67" t="s">
        <v>83</v>
      </c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9"/>
    </row>
    <row r="168" spans="1:14" x14ac:dyDescent="0.25">
      <c r="A168" s="94" t="s">
        <v>29</v>
      </c>
      <c r="B168" s="73"/>
      <c r="C168" s="35">
        <f>F168+I168+L168</f>
        <v>9730.6999999999989</v>
      </c>
      <c r="D168" s="35">
        <f>G168+J168+M168</f>
        <v>5821.7999999999993</v>
      </c>
      <c r="E168" s="35">
        <f t="shared" ref="E168:E169" si="121">D168/C168*100</f>
        <v>59.829200365852408</v>
      </c>
      <c r="F168" s="19">
        <v>369.3</v>
      </c>
      <c r="G168" s="19">
        <v>369.3</v>
      </c>
      <c r="H168" s="35">
        <f t="shared" ref="H168:H169" si="122">G168/F168*100</f>
        <v>100</v>
      </c>
      <c r="I168" s="19">
        <v>104.1</v>
      </c>
      <c r="J168" s="19">
        <v>104.1</v>
      </c>
      <c r="K168" s="35">
        <f t="shared" ref="K168:K169" si="123">J168/I168*100</f>
        <v>100</v>
      </c>
      <c r="L168" s="19">
        <v>9257.2999999999993</v>
      </c>
      <c r="M168" s="19">
        <v>5348.4</v>
      </c>
      <c r="N168" s="35">
        <f t="shared" si="88"/>
        <v>57.774945178399747</v>
      </c>
    </row>
    <row r="169" spans="1:14" x14ac:dyDescent="0.25">
      <c r="A169" s="85" t="s">
        <v>51</v>
      </c>
      <c r="B169" s="89"/>
      <c r="C169" s="36">
        <f>C168</f>
        <v>9730.6999999999989</v>
      </c>
      <c r="D169" s="36">
        <f>D168</f>
        <v>5821.7999999999993</v>
      </c>
      <c r="E169" s="36">
        <f t="shared" si="121"/>
        <v>59.829200365852408</v>
      </c>
      <c r="F169" s="36">
        <f>F168</f>
        <v>369.3</v>
      </c>
      <c r="G169" s="36">
        <f t="shared" ref="G169" si="124">G168</f>
        <v>369.3</v>
      </c>
      <c r="H169" s="35">
        <f t="shared" si="122"/>
        <v>100</v>
      </c>
      <c r="I169" s="36">
        <f t="shared" ref="I169:J169" si="125">I168</f>
        <v>104.1</v>
      </c>
      <c r="J169" s="36">
        <f t="shared" si="125"/>
        <v>104.1</v>
      </c>
      <c r="K169" s="35">
        <f t="shared" si="123"/>
        <v>100</v>
      </c>
      <c r="L169" s="36">
        <f>SUM(L168)</f>
        <v>9257.2999999999993</v>
      </c>
      <c r="M169" s="36">
        <f>SUM(M168)</f>
        <v>5348.4</v>
      </c>
      <c r="N169" s="36">
        <f t="shared" si="88"/>
        <v>57.774945178399747</v>
      </c>
    </row>
    <row r="170" spans="1:14" ht="15.75" customHeight="1" x14ac:dyDescent="0.25">
      <c r="A170" s="80" t="s">
        <v>84</v>
      </c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2"/>
    </row>
    <row r="171" spans="1:14" x14ac:dyDescent="0.25">
      <c r="A171" s="94" t="s">
        <v>29</v>
      </c>
      <c r="B171" s="73"/>
      <c r="C171" s="35">
        <f>F171+I171+L171</f>
        <v>11379.1</v>
      </c>
      <c r="D171" s="35">
        <f>G171+J171+M171</f>
        <v>5808.6</v>
      </c>
      <c r="E171" s="35">
        <f t="shared" ref="E171:E172" si="126">D171/C171*100</f>
        <v>51.046216308846923</v>
      </c>
      <c r="F171" s="19"/>
      <c r="G171" s="19"/>
      <c r="H171" s="11"/>
      <c r="I171" s="19"/>
      <c r="J171" s="19"/>
      <c r="K171" s="11"/>
      <c r="L171" s="19">
        <v>11379.1</v>
      </c>
      <c r="M171" s="19">
        <v>5808.6</v>
      </c>
      <c r="N171" s="35">
        <f t="shared" si="88"/>
        <v>51.046216308846923</v>
      </c>
    </row>
    <row r="172" spans="1:14" ht="15.75" customHeight="1" x14ac:dyDescent="0.25">
      <c r="A172" s="70" t="s">
        <v>51</v>
      </c>
      <c r="B172" s="100"/>
      <c r="C172" s="36">
        <f>C171</f>
        <v>11379.1</v>
      </c>
      <c r="D172" s="36">
        <f>D171</f>
        <v>5808.6</v>
      </c>
      <c r="E172" s="36">
        <f t="shared" si="126"/>
        <v>51.046216308846923</v>
      </c>
      <c r="F172" s="36">
        <f t="shared" ref="F172:G172" si="127">F171</f>
        <v>0</v>
      </c>
      <c r="G172" s="36">
        <f t="shared" si="127"/>
        <v>0</v>
      </c>
      <c r="H172" s="24"/>
      <c r="I172" s="36">
        <f t="shared" ref="I172:J172" si="128">I171</f>
        <v>0</v>
      </c>
      <c r="J172" s="36">
        <f t="shared" si="128"/>
        <v>0</v>
      </c>
      <c r="K172" s="24"/>
      <c r="L172" s="36">
        <f>SUM(L171)</f>
        <v>11379.1</v>
      </c>
      <c r="M172" s="36">
        <f>SUM(M171)</f>
        <v>5808.6</v>
      </c>
      <c r="N172" s="36">
        <f t="shared" si="88"/>
        <v>51.046216308846923</v>
      </c>
    </row>
    <row r="173" spans="1:14" ht="15.75" customHeight="1" x14ac:dyDescent="0.25">
      <c r="A173" s="67" t="s">
        <v>85</v>
      </c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9"/>
    </row>
    <row r="174" spans="1:14" x14ac:dyDescent="0.25">
      <c r="A174" s="94" t="s">
        <v>29</v>
      </c>
      <c r="B174" s="73"/>
      <c r="C174" s="32">
        <f>F174+I174+L174</f>
        <v>21247.599999999999</v>
      </c>
      <c r="D174" s="32">
        <f>G174+J174+M174</f>
        <v>11997.2</v>
      </c>
      <c r="E174" s="32">
        <f t="shared" ref="E174:E175" si="129">D174/C174*100</f>
        <v>56.463788851446765</v>
      </c>
      <c r="F174" s="17"/>
      <c r="G174" s="17"/>
      <c r="H174" s="11"/>
      <c r="I174" s="17"/>
      <c r="J174" s="17"/>
      <c r="K174" s="11"/>
      <c r="L174" s="17">
        <v>21247.599999999999</v>
      </c>
      <c r="M174" s="17">
        <v>11997.2</v>
      </c>
      <c r="N174" s="32">
        <f t="shared" si="88"/>
        <v>56.463788851446765</v>
      </c>
    </row>
    <row r="175" spans="1:14" x14ac:dyDescent="0.25">
      <c r="A175" s="85" t="s">
        <v>51</v>
      </c>
      <c r="B175" s="89"/>
      <c r="C175" s="33">
        <f>C174</f>
        <v>21247.599999999999</v>
      </c>
      <c r="D175" s="33">
        <f>D174</f>
        <v>11997.2</v>
      </c>
      <c r="E175" s="33">
        <f t="shared" si="129"/>
        <v>56.463788851446765</v>
      </c>
      <c r="F175" s="33">
        <f t="shared" ref="F175:G175" si="130">F174</f>
        <v>0</v>
      </c>
      <c r="G175" s="33">
        <f t="shared" si="130"/>
        <v>0</v>
      </c>
      <c r="H175" s="24"/>
      <c r="I175" s="33">
        <f t="shared" ref="I175:J175" si="131">I174</f>
        <v>0</v>
      </c>
      <c r="J175" s="33">
        <f t="shared" si="131"/>
        <v>0</v>
      </c>
      <c r="K175" s="24"/>
      <c r="L175" s="33">
        <f>SUM(L174)</f>
        <v>21247.599999999999</v>
      </c>
      <c r="M175" s="33">
        <f>SUM(M174)</f>
        <v>11997.2</v>
      </c>
      <c r="N175" s="33">
        <f t="shared" si="88"/>
        <v>56.463788851446765</v>
      </c>
    </row>
    <row r="176" spans="1:14" ht="15.75" customHeight="1" x14ac:dyDescent="0.25">
      <c r="A176" s="80" t="s">
        <v>86</v>
      </c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2"/>
    </row>
    <row r="177" spans="1:14" x14ac:dyDescent="0.25">
      <c r="A177" s="94" t="s">
        <v>29</v>
      </c>
      <c r="B177" s="73"/>
      <c r="C177" s="32">
        <f>F177+I177+L177</f>
        <v>2249.6</v>
      </c>
      <c r="D177" s="32">
        <f>G177+J177+M177</f>
        <v>1413.9</v>
      </c>
      <c r="E177" s="32">
        <f t="shared" ref="E177:E180" si="132">D177/C177*100</f>
        <v>62.851173541963021</v>
      </c>
      <c r="F177" s="17"/>
      <c r="G177" s="17"/>
      <c r="H177" s="11"/>
      <c r="I177" s="17"/>
      <c r="J177" s="17"/>
      <c r="K177" s="11"/>
      <c r="L177" s="17">
        <v>2249.6</v>
      </c>
      <c r="M177" s="17">
        <v>1413.9</v>
      </c>
      <c r="N177" s="32">
        <f t="shared" ref="N177:N238" si="133">M177/L177*100</f>
        <v>62.851173541963021</v>
      </c>
    </row>
    <row r="178" spans="1:14" x14ac:dyDescent="0.25">
      <c r="A178" s="85" t="s">
        <v>51</v>
      </c>
      <c r="B178" s="89"/>
      <c r="C178" s="33">
        <f>F178+I178+L178</f>
        <v>2249.6</v>
      </c>
      <c r="D178" s="33">
        <f>G178+J178+M178</f>
        <v>1413.9</v>
      </c>
      <c r="E178" s="33">
        <f t="shared" si="132"/>
        <v>62.851173541963021</v>
      </c>
      <c r="F178" s="33">
        <f t="shared" ref="F178:G178" si="134">F177</f>
        <v>0</v>
      </c>
      <c r="G178" s="33">
        <f t="shared" si="134"/>
        <v>0</v>
      </c>
      <c r="H178" s="24"/>
      <c r="I178" s="33">
        <f t="shared" ref="I178:M178" si="135">I177</f>
        <v>0</v>
      </c>
      <c r="J178" s="33">
        <f t="shared" si="135"/>
        <v>0</v>
      </c>
      <c r="K178" s="24"/>
      <c r="L178" s="33">
        <f t="shared" si="135"/>
        <v>2249.6</v>
      </c>
      <c r="M178" s="33">
        <f t="shared" si="135"/>
        <v>1413.9</v>
      </c>
      <c r="N178" s="32">
        <f t="shared" si="133"/>
        <v>62.851173541963021</v>
      </c>
    </row>
    <row r="179" spans="1:14" x14ac:dyDescent="0.25">
      <c r="A179" s="92" t="s">
        <v>57</v>
      </c>
      <c r="B179" s="93"/>
      <c r="C179" s="33">
        <f>C163+C166+C169+C172+C175+C178</f>
        <v>195002.90000000002</v>
      </c>
      <c r="D179" s="33">
        <f>D163+D166+D169+D172+D175+D178</f>
        <v>128872.4</v>
      </c>
      <c r="E179" s="33">
        <f t="shared" si="132"/>
        <v>66.087427417746085</v>
      </c>
      <c r="F179" s="33">
        <f>F163+F166+F169+F172+F175+F178</f>
        <v>369.3</v>
      </c>
      <c r="G179" s="33">
        <f>G163+G166+G169+G172+G175+G178</f>
        <v>369.3</v>
      </c>
      <c r="H179" s="33">
        <f t="shared" ref="H179" si="136">G179/F179*100</f>
        <v>100</v>
      </c>
      <c r="I179" s="33">
        <f>I163+I166+I169+I172+I175+I178</f>
        <v>290.39999999999998</v>
      </c>
      <c r="J179" s="33">
        <f>J163+J166+J169+J172+J175+J178</f>
        <v>221.3</v>
      </c>
      <c r="K179" s="33">
        <f t="shared" ref="K179" si="137">J179/I179*100</f>
        <v>76.205234159779621</v>
      </c>
      <c r="L179" s="33">
        <f>L163+L166+L169+L172+L175+L178</f>
        <v>194343.2</v>
      </c>
      <c r="M179" s="33">
        <f>M163+M166+M169+M172+M175+M178</f>
        <v>128281.79999999999</v>
      </c>
      <c r="N179" s="33">
        <f t="shared" si="133"/>
        <v>66.007866495972067</v>
      </c>
    </row>
    <row r="180" spans="1:14" x14ac:dyDescent="0.25">
      <c r="A180" s="85" t="s">
        <v>31</v>
      </c>
      <c r="B180" s="86"/>
      <c r="C180" s="34">
        <f>C159+C179</f>
        <v>224612.80000000002</v>
      </c>
      <c r="D180" s="34">
        <f>D159+D179</f>
        <v>155613.19999999998</v>
      </c>
      <c r="E180" s="34">
        <f t="shared" si="132"/>
        <v>69.280646517028401</v>
      </c>
      <c r="F180" s="34">
        <f>F159+F179</f>
        <v>369.3</v>
      </c>
      <c r="G180" s="34">
        <f>G159+G179</f>
        <v>369.3</v>
      </c>
      <c r="H180" s="33">
        <f t="shared" ref="H180" si="138">G180/F180*100</f>
        <v>100</v>
      </c>
      <c r="I180" s="34">
        <f>I159+I179</f>
        <v>290.39999999999998</v>
      </c>
      <c r="J180" s="34">
        <f>J159+J179</f>
        <v>221.3</v>
      </c>
      <c r="K180" s="34">
        <f t="shared" ref="K180" si="139">J180/I180*100</f>
        <v>76.205234159779621</v>
      </c>
      <c r="L180" s="34">
        <f>L159+L179</f>
        <v>223953.1</v>
      </c>
      <c r="M180" s="34">
        <f>M159+M179</f>
        <v>155022.59999999998</v>
      </c>
      <c r="N180" s="33">
        <f t="shared" si="133"/>
        <v>69.2210110063223</v>
      </c>
    </row>
    <row r="181" spans="1:14" s="8" customFormat="1" ht="27.75" customHeight="1" x14ac:dyDescent="0.35">
      <c r="A181" s="50" t="s">
        <v>21</v>
      </c>
      <c r="B181" s="74" t="s">
        <v>8</v>
      </c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6"/>
    </row>
    <row r="182" spans="1:14" s="8" customFormat="1" x14ac:dyDescent="0.25">
      <c r="A182" s="77" t="s">
        <v>53</v>
      </c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9"/>
    </row>
    <row r="183" spans="1:14" s="8" customFormat="1" x14ac:dyDescent="0.25">
      <c r="A183" s="67" t="s">
        <v>87</v>
      </c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9"/>
    </row>
    <row r="184" spans="1:14" s="8" customFormat="1" ht="51.75" customHeight="1" x14ac:dyDescent="0.25">
      <c r="A184" s="94" t="s">
        <v>128</v>
      </c>
      <c r="B184" s="73"/>
      <c r="C184" s="32">
        <f>F184+I184+L184</f>
        <v>49486.3</v>
      </c>
      <c r="D184" s="32">
        <f>G184+J184+M184</f>
        <v>0</v>
      </c>
      <c r="E184" s="32">
        <f t="shared" ref="E184:E185" si="140">D184/C184*100</f>
        <v>0</v>
      </c>
      <c r="F184" s="51"/>
      <c r="G184" s="51"/>
      <c r="H184" s="51"/>
      <c r="I184" s="17" t="s">
        <v>129</v>
      </c>
      <c r="J184" s="17" t="s">
        <v>65</v>
      </c>
      <c r="K184" s="32">
        <f t="shared" ref="K184:K185" si="141">J184/I184*100</f>
        <v>0</v>
      </c>
      <c r="L184" s="17">
        <v>8457.9</v>
      </c>
      <c r="M184" s="17">
        <v>0</v>
      </c>
      <c r="N184" s="32">
        <f t="shared" ref="N184:N185" si="142">M184/L184*100</f>
        <v>0</v>
      </c>
    </row>
    <row r="185" spans="1:14" s="8" customFormat="1" ht="27.75" customHeight="1" x14ac:dyDescent="0.25">
      <c r="A185" s="102" t="s">
        <v>56</v>
      </c>
      <c r="B185" s="102"/>
      <c r="C185" s="33">
        <f>C184</f>
        <v>49486.3</v>
      </c>
      <c r="D185" s="33">
        <f>D184</f>
        <v>0</v>
      </c>
      <c r="E185" s="32">
        <f t="shared" si="140"/>
        <v>0</v>
      </c>
      <c r="F185" s="33">
        <f>F184</f>
        <v>0</v>
      </c>
      <c r="G185" s="33">
        <f>G184</f>
        <v>0</v>
      </c>
      <c r="H185" s="55"/>
      <c r="I185" s="33" t="str">
        <f>I184</f>
        <v>41028,4</v>
      </c>
      <c r="J185" s="33" t="str">
        <f>J184</f>
        <v>0</v>
      </c>
      <c r="K185" s="32">
        <f t="shared" si="141"/>
        <v>0</v>
      </c>
      <c r="L185" s="33">
        <f>L184</f>
        <v>8457.9</v>
      </c>
      <c r="M185" s="33">
        <f>M184</f>
        <v>0</v>
      </c>
      <c r="N185" s="32">
        <f t="shared" si="142"/>
        <v>0</v>
      </c>
    </row>
    <row r="186" spans="1:14" s="8" customFormat="1" x14ac:dyDescent="0.25">
      <c r="A186" s="77" t="s">
        <v>54</v>
      </c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9"/>
    </row>
    <row r="187" spans="1:14" ht="15.75" customHeight="1" x14ac:dyDescent="0.25">
      <c r="A187" s="80" t="s">
        <v>88</v>
      </c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2"/>
    </row>
    <row r="188" spans="1:14" ht="30" customHeight="1" x14ac:dyDescent="0.25">
      <c r="A188" s="94" t="s">
        <v>30</v>
      </c>
      <c r="B188" s="73"/>
      <c r="C188" s="32">
        <f>F188+I188+L188</f>
        <v>4202</v>
      </c>
      <c r="D188" s="32">
        <f>G188+J188+M188</f>
        <v>2535.6999999999998</v>
      </c>
      <c r="E188" s="32">
        <f t="shared" ref="E188:E189" si="143">D188/C188*100</f>
        <v>60.345073774393143</v>
      </c>
      <c r="F188" s="17"/>
      <c r="G188" s="17"/>
      <c r="H188" s="11"/>
      <c r="I188" s="17"/>
      <c r="J188" s="17"/>
      <c r="K188" s="11"/>
      <c r="L188" s="17">
        <v>4202</v>
      </c>
      <c r="M188" s="17">
        <v>2535.6999999999998</v>
      </c>
      <c r="N188" s="32">
        <f t="shared" si="133"/>
        <v>60.345073774393143</v>
      </c>
    </row>
    <row r="189" spans="1:14" x14ac:dyDescent="0.25">
      <c r="A189" s="85" t="s">
        <v>51</v>
      </c>
      <c r="B189" s="89"/>
      <c r="C189" s="33">
        <f>C188</f>
        <v>4202</v>
      </c>
      <c r="D189" s="33">
        <f>D188</f>
        <v>2535.6999999999998</v>
      </c>
      <c r="E189" s="32">
        <f t="shared" si="143"/>
        <v>60.345073774393143</v>
      </c>
      <c r="F189" s="33">
        <f t="shared" ref="F189:G189" si="144">F188</f>
        <v>0</v>
      </c>
      <c r="G189" s="33">
        <f t="shared" si="144"/>
        <v>0</v>
      </c>
      <c r="H189" s="24"/>
      <c r="I189" s="33">
        <f t="shared" ref="I189:J189" si="145">I188</f>
        <v>0</v>
      </c>
      <c r="J189" s="33">
        <f t="shared" si="145"/>
        <v>0</v>
      </c>
      <c r="K189" s="24"/>
      <c r="L189" s="33">
        <f>SUM(L188)</f>
        <v>4202</v>
      </c>
      <c r="M189" s="33">
        <f>SUM(M188)</f>
        <v>2535.6999999999998</v>
      </c>
      <c r="N189" s="33">
        <f t="shared" si="133"/>
        <v>60.345073774393143</v>
      </c>
    </row>
    <row r="190" spans="1:14" ht="15.75" customHeight="1" x14ac:dyDescent="0.25">
      <c r="A190" s="67" t="s">
        <v>89</v>
      </c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9"/>
    </row>
    <row r="191" spans="1:14" ht="15.75" customHeight="1" x14ac:dyDescent="0.25">
      <c r="A191" s="72" t="s">
        <v>27</v>
      </c>
      <c r="B191" s="73"/>
      <c r="C191" s="32">
        <f t="shared" ref="C191" si="146">F191+I191+L191</f>
        <v>9000</v>
      </c>
      <c r="D191" s="32">
        <f t="shared" ref="D191" si="147">G191+J191+M191</f>
        <v>0</v>
      </c>
      <c r="E191" s="32">
        <f t="shared" ref="E191" si="148">D191/C191*100</f>
        <v>0</v>
      </c>
      <c r="F191" s="17"/>
      <c r="G191" s="17"/>
      <c r="H191" s="11"/>
      <c r="I191" s="17"/>
      <c r="J191" s="17"/>
      <c r="K191" s="17"/>
      <c r="L191" s="17">
        <v>9000</v>
      </c>
      <c r="M191" s="17">
        <v>0</v>
      </c>
      <c r="N191" s="32">
        <f t="shared" ref="N191" si="149">M191/L191*100</f>
        <v>0</v>
      </c>
    </row>
    <row r="192" spans="1:14" ht="30" customHeight="1" x14ac:dyDescent="0.25">
      <c r="A192" s="94" t="s">
        <v>30</v>
      </c>
      <c r="B192" s="73"/>
      <c r="C192" s="32">
        <f t="shared" ref="C192:D192" si="150">F192+I192+L192</f>
        <v>269023.69999999995</v>
      </c>
      <c r="D192" s="32">
        <f t="shared" si="150"/>
        <v>181892.6</v>
      </c>
      <c r="E192" s="32">
        <f t="shared" ref="E192:E193" si="151">D192/C192*100</f>
        <v>67.612110011125424</v>
      </c>
      <c r="F192" s="17"/>
      <c r="G192" s="17"/>
      <c r="H192" s="11"/>
      <c r="I192" s="17">
        <v>3690.6</v>
      </c>
      <c r="J192" s="17">
        <v>2318.4</v>
      </c>
      <c r="K192" s="32">
        <f t="shared" ref="K192:K193" si="152">J192/I192*100</f>
        <v>62.819053812388233</v>
      </c>
      <c r="L192" s="17">
        <v>265333.09999999998</v>
      </c>
      <c r="M192" s="17">
        <v>179574.2</v>
      </c>
      <c r="N192" s="32">
        <f t="shared" si="133"/>
        <v>67.678778109478245</v>
      </c>
    </row>
    <row r="193" spans="1:14" ht="18.75" customHeight="1" x14ac:dyDescent="0.25">
      <c r="A193" s="70" t="s">
        <v>51</v>
      </c>
      <c r="B193" s="100"/>
      <c r="C193" s="33">
        <f>C191+C192</f>
        <v>278023.69999999995</v>
      </c>
      <c r="D193" s="33">
        <f>D191+D192</f>
        <v>181892.6</v>
      </c>
      <c r="E193" s="32">
        <f t="shared" si="151"/>
        <v>65.423415341929498</v>
      </c>
      <c r="F193" s="33">
        <f>F191+F192</f>
        <v>0</v>
      </c>
      <c r="G193" s="33">
        <f>G191+G192</f>
        <v>0</v>
      </c>
      <c r="H193" s="24"/>
      <c r="I193" s="33">
        <f>I191+I192</f>
        <v>3690.6</v>
      </c>
      <c r="J193" s="33">
        <f>J191+J192</f>
        <v>2318.4</v>
      </c>
      <c r="K193" s="24">
        <f t="shared" si="152"/>
        <v>62.819053812388233</v>
      </c>
      <c r="L193" s="33">
        <f>L191+L192</f>
        <v>274333.09999999998</v>
      </c>
      <c r="M193" s="33">
        <f>M191+M192</f>
        <v>179574.2</v>
      </c>
      <c r="N193" s="33">
        <f t="shared" ref="N193" si="153">M193/L193*100</f>
        <v>65.458451787261552</v>
      </c>
    </row>
    <row r="194" spans="1:14" ht="15.75" customHeight="1" x14ac:dyDescent="0.25">
      <c r="A194" s="80" t="s">
        <v>90</v>
      </c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2"/>
    </row>
    <row r="195" spans="1:14" ht="31.5" customHeight="1" x14ac:dyDescent="0.25">
      <c r="A195" s="94" t="s">
        <v>30</v>
      </c>
      <c r="B195" s="73"/>
      <c r="C195" s="32">
        <f>F195+I195+L195</f>
        <v>5514.7</v>
      </c>
      <c r="D195" s="32">
        <f>G195+J195+M195</f>
        <v>2680.5</v>
      </c>
      <c r="E195" s="32">
        <f t="shared" ref="E195:E196" si="154">D195/C195*100</f>
        <v>48.606451846881967</v>
      </c>
      <c r="F195" s="17"/>
      <c r="G195" s="17"/>
      <c r="H195" s="11"/>
      <c r="I195" s="17"/>
      <c r="J195" s="17"/>
      <c r="K195" s="11"/>
      <c r="L195" s="17">
        <v>5514.7</v>
      </c>
      <c r="M195" s="17">
        <v>2680.5</v>
      </c>
      <c r="N195" s="32">
        <f t="shared" si="133"/>
        <v>48.606451846881967</v>
      </c>
    </row>
    <row r="196" spans="1:14" x14ac:dyDescent="0.25">
      <c r="A196" s="70" t="s">
        <v>51</v>
      </c>
      <c r="B196" s="100"/>
      <c r="C196" s="33">
        <f>C195</f>
        <v>5514.7</v>
      </c>
      <c r="D196" s="33">
        <f>D195</f>
        <v>2680.5</v>
      </c>
      <c r="E196" s="33">
        <f t="shared" si="154"/>
        <v>48.606451846881967</v>
      </c>
      <c r="F196" s="33">
        <f t="shared" ref="F196:I196" si="155">F195</f>
        <v>0</v>
      </c>
      <c r="G196" s="33">
        <f t="shared" si="155"/>
        <v>0</v>
      </c>
      <c r="H196" s="33"/>
      <c r="I196" s="33">
        <f t="shared" si="155"/>
        <v>0</v>
      </c>
      <c r="J196" s="33">
        <f t="shared" ref="J196" si="156">J195</f>
        <v>0</v>
      </c>
      <c r="K196" s="24"/>
      <c r="L196" s="33">
        <f>SUM(L195)</f>
        <v>5514.7</v>
      </c>
      <c r="M196" s="33">
        <f>SUM(M195)</f>
        <v>2680.5</v>
      </c>
      <c r="N196" s="33">
        <f t="shared" si="133"/>
        <v>48.606451846881967</v>
      </c>
    </row>
    <row r="197" spans="1:14" ht="28.5" customHeight="1" x14ac:dyDescent="0.25">
      <c r="A197" s="80" t="s">
        <v>91</v>
      </c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2"/>
    </row>
    <row r="198" spans="1:14" ht="31.5" customHeight="1" x14ac:dyDescent="0.25">
      <c r="A198" s="94" t="s">
        <v>30</v>
      </c>
      <c r="B198" s="73"/>
      <c r="C198" s="32">
        <f>F198+I198+L198</f>
        <v>3700</v>
      </c>
      <c r="D198" s="32">
        <f>G198+J198+M198</f>
        <v>2345.1</v>
      </c>
      <c r="E198" s="32">
        <f t="shared" ref="E198" si="157">D198/C198*100</f>
        <v>63.381081081081078</v>
      </c>
      <c r="F198" s="17"/>
      <c r="G198" s="17"/>
      <c r="H198" s="11"/>
      <c r="I198" s="17"/>
      <c r="J198" s="17"/>
      <c r="K198" s="11"/>
      <c r="L198" s="17">
        <v>3700</v>
      </c>
      <c r="M198" s="17">
        <v>2345.1</v>
      </c>
      <c r="N198" s="32">
        <f t="shared" si="133"/>
        <v>63.381081081081078</v>
      </c>
    </row>
    <row r="199" spans="1:14" x14ac:dyDescent="0.25">
      <c r="A199" s="85" t="s">
        <v>51</v>
      </c>
      <c r="B199" s="89"/>
      <c r="C199" s="33">
        <f>C198</f>
        <v>3700</v>
      </c>
      <c r="D199" s="33">
        <f t="shared" ref="D199:M199" si="158">D198</f>
        <v>2345.1</v>
      </c>
      <c r="E199" s="33">
        <f t="shared" si="158"/>
        <v>63.381081081081078</v>
      </c>
      <c r="F199" s="33">
        <f t="shared" si="158"/>
        <v>0</v>
      </c>
      <c r="G199" s="33">
        <f t="shared" si="158"/>
        <v>0</v>
      </c>
      <c r="H199" s="33"/>
      <c r="I199" s="33">
        <f t="shared" si="158"/>
        <v>0</v>
      </c>
      <c r="J199" s="33">
        <f t="shared" si="158"/>
        <v>0</v>
      </c>
      <c r="K199" s="33"/>
      <c r="L199" s="33">
        <f t="shared" si="158"/>
        <v>3700</v>
      </c>
      <c r="M199" s="33">
        <f t="shared" si="158"/>
        <v>2345.1</v>
      </c>
      <c r="N199" s="33">
        <f>M199/L199*100</f>
        <v>63.381081081081078</v>
      </c>
    </row>
    <row r="200" spans="1:14" hidden="1" x14ac:dyDescent="0.25">
      <c r="A200" s="80" t="s">
        <v>92</v>
      </c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2"/>
    </row>
    <row r="201" spans="1:14" ht="31.5" hidden="1" customHeight="1" x14ac:dyDescent="0.25">
      <c r="A201" s="94" t="s">
        <v>30</v>
      </c>
      <c r="B201" s="73"/>
      <c r="C201" s="32">
        <f>F201+I201+L201</f>
        <v>0</v>
      </c>
      <c r="D201" s="32">
        <f>G201+J201+M201</f>
        <v>0</v>
      </c>
      <c r="E201" s="32"/>
      <c r="F201" s="17"/>
      <c r="G201" s="17"/>
      <c r="H201" s="24"/>
      <c r="I201" s="17"/>
      <c r="J201" s="17"/>
      <c r="K201" s="24"/>
      <c r="L201" s="17"/>
      <c r="M201" s="17"/>
      <c r="N201" s="32"/>
    </row>
    <row r="202" spans="1:14" hidden="1" x14ac:dyDescent="0.25">
      <c r="A202" s="85" t="s">
        <v>51</v>
      </c>
      <c r="B202" s="89"/>
      <c r="C202" s="33">
        <f>C201</f>
        <v>0</v>
      </c>
      <c r="D202" s="33">
        <f t="shared" ref="D202:M202" si="159">D201</f>
        <v>0</v>
      </c>
      <c r="E202" s="32"/>
      <c r="F202" s="33">
        <f t="shared" si="159"/>
        <v>0</v>
      </c>
      <c r="G202" s="33">
        <f t="shared" si="159"/>
        <v>0</v>
      </c>
      <c r="H202" s="33"/>
      <c r="I202" s="33">
        <f t="shared" si="159"/>
        <v>0</v>
      </c>
      <c r="J202" s="33">
        <f t="shared" si="159"/>
        <v>0</v>
      </c>
      <c r="K202" s="33">
        <f t="shared" si="159"/>
        <v>0</v>
      </c>
      <c r="L202" s="33">
        <f t="shared" si="159"/>
        <v>0</v>
      </c>
      <c r="M202" s="33">
        <f t="shared" si="159"/>
        <v>0</v>
      </c>
      <c r="N202" s="32"/>
    </row>
    <row r="203" spans="1:14" x14ac:dyDescent="0.25">
      <c r="A203" s="92" t="s">
        <v>57</v>
      </c>
      <c r="B203" s="93"/>
      <c r="C203" s="33">
        <f>C189+C193+C196+C199+C202</f>
        <v>291440.39999999997</v>
      </c>
      <c r="D203" s="33">
        <f>D189+D193+D196+D199+D202</f>
        <v>189453.90000000002</v>
      </c>
      <c r="E203" s="32"/>
      <c r="F203" s="33">
        <f>F189+F193+F196+F199+F202</f>
        <v>0</v>
      </c>
      <c r="G203" s="33">
        <f>G189+G193+G196+G199+G202</f>
        <v>0</v>
      </c>
      <c r="H203" s="33"/>
      <c r="I203" s="33">
        <f>I189+I193+I196+I199+I202</f>
        <v>3690.6</v>
      </c>
      <c r="J203" s="33">
        <f>J189+J193+J196+J199+J202</f>
        <v>2318.4</v>
      </c>
      <c r="K203" s="33">
        <f>J203/I203*100</f>
        <v>62.819053812388233</v>
      </c>
      <c r="L203" s="33">
        <f>L189+L193+L196+L199+L202</f>
        <v>287749.8</v>
      </c>
      <c r="M203" s="33">
        <f>M189+M193+M196+M199+M202</f>
        <v>187135.50000000003</v>
      </c>
      <c r="N203" s="33">
        <f>M203/L203*100</f>
        <v>65.034102543251123</v>
      </c>
    </row>
    <row r="204" spans="1:14" x14ac:dyDescent="0.25">
      <c r="A204" s="85" t="s">
        <v>31</v>
      </c>
      <c r="B204" s="86"/>
      <c r="C204" s="34">
        <f>C185+C203</f>
        <v>340926.69999999995</v>
      </c>
      <c r="D204" s="34">
        <f>D185+D203</f>
        <v>189453.90000000002</v>
      </c>
      <c r="E204" s="34">
        <f t="shared" ref="E204" si="160">D204/C204*100</f>
        <v>55.570273610133803</v>
      </c>
      <c r="F204" s="34">
        <f>F185+F203</f>
        <v>0</v>
      </c>
      <c r="G204" s="34">
        <f>G185+G203</f>
        <v>0</v>
      </c>
      <c r="H204" s="34"/>
      <c r="I204" s="34">
        <f>I185+I203</f>
        <v>44719</v>
      </c>
      <c r="J204" s="34">
        <f>J185+J203</f>
        <v>2318.4</v>
      </c>
      <c r="K204" s="34">
        <f t="shared" ref="K204" si="161">J204/I204*100</f>
        <v>5.1843735325029634</v>
      </c>
      <c r="L204" s="34">
        <f>L185+L203</f>
        <v>296207.7</v>
      </c>
      <c r="M204" s="34">
        <f>M185+M203</f>
        <v>187135.50000000003</v>
      </c>
      <c r="N204" s="34">
        <f t="shared" si="133"/>
        <v>63.17712199919179</v>
      </c>
    </row>
    <row r="205" spans="1:14" ht="28.5" customHeight="1" x14ac:dyDescent="0.35">
      <c r="A205" s="50" t="s">
        <v>22</v>
      </c>
      <c r="B205" s="74" t="s">
        <v>9</v>
      </c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6"/>
    </row>
    <row r="206" spans="1:14" ht="28.5" customHeight="1" x14ac:dyDescent="0.25">
      <c r="A206" s="77" t="s">
        <v>53</v>
      </c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9"/>
    </row>
    <row r="207" spans="1:14" x14ac:dyDescent="0.25">
      <c r="A207" s="67" t="s">
        <v>93</v>
      </c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9"/>
    </row>
    <row r="208" spans="1:14" ht="36" customHeight="1" x14ac:dyDescent="0.25">
      <c r="A208" s="72" t="s">
        <v>124</v>
      </c>
      <c r="B208" s="73"/>
      <c r="C208" s="32">
        <f>F208+I208+L208</f>
        <v>1590</v>
      </c>
      <c r="D208" s="32">
        <f>G208+J208+M208</f>
        <v>709.2</v>
      </c>
      <c r="E208" s="32">
        <f t="shared" ref="E208:E209" si="162">D208/C208*100</f>
        <v>44.603773584905667</v>
      </c>
      <c r="F208" s="51"/>
      <c r="G208" s="51"/>
      <c r="H208" s="51"/>
      <c r="I208" s="51"/>
      <c r="J208" s="51"/>
      <c r="K208" s="51"/>
      <c r="L208" s="63" t="s">
        <v>94</v>
      </c>
      <c r="M208" s="63" t="s">
        <v>135</v>
      </c>
      <c r="N208" s="32">
        <f t="shared" si="133"/>
        <v>44.603773584905667</v>
      </c>
    </row>
    <row r="209" spans="1:15" ht="28.5" customHeight="1" x14ac:dyDescent="0.25">
      <c r="A209" s="102" t="s">
        <v>56</v>
      </c>
      <c r="B209" s="102"/>
      <c r="C209" s="33">
        <f>C208</f>
        <v>1590</v>
      </c>
      <c r="D209" s="33">
        <f>D208</f>
        <v>709.2</v>
      </c>
      <c r="E209" s="32">
        <f t="shared" si="162"/>
        <v>44.603773584905667</v>
      </c>
      <c r="F209" s="33">
        <f>F208</f>
        <v>0</v>
      </c>
      <c r="G209" s="33">
        <f>G208</f>
        <v>0</v>
      </c>
      <c r="H209" s="56"/>
      <c r="I209" s="33">
        <f>I208</f>
        <v>0</v>
      </c>
      <c r="J209" s="33">
        <f>J208</f>
        <v>0</v>
      </c>
      <c r="K209" s="56"/>
      <c r="L209" s="33" t="str">
        <f>L208</f>
        <v>1590,0</v>
      </c>
      <c r="M209" s="33" t="str">
        <f>M208</f>
        <v>709,2</v>
      </c>
      <c r="N209" s="32">
        <f t="shared" si="133"/>
        <v>44.603773584905667</v>
      </c>
    </row>
    <row r="210" spans="1:15" ht="28.5" customHeight="1" x14ac:dyDescent="0.25">
      <c r="A210" s="77" t="s">
        <v>54</v>
      </c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9"/>
    </row>
    <row r="211" spans="1:15" ht="15.75" customHeight="1" x14ac:dyDescent="0.25">
      <c r="A211" s="67" t="s">
        <v>95</v>
      </c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9"/>
    </row>
    <row r="212" spans="1:15" x14ac:dyDescent="0.25">
      <c r="A212" s="72" t="s">
        <v>27</v>
      </c>
      <c r="B212" s="73"/>
      <c r="C212" s="32">
        <f>F212+I212+L212</f>
        <v>500</v>
      </c>
      <c r="D212" s="32">
        <f>G212+J212+M212</f>
        <v>0</v>
      </c>
      <c r="E212" s="32">
        <f t="shared" ref="E212:E213" si="163">D212/C212*100</f>
        <v>0</v>
      </c>
      <c r="F212" s="17"/>
      <c r="G212" s="17"/>
      <c r="H212" s="11"/>
      <c r="I212" s="17"/>
      <c r="J212" s="17"/>
      <c r="K212" s="11"/>
      <c r="L212" s="17">
        <v>500</v>
      </c>
      <c r="M212" s="17">
        <v>0</v>
      </c>
      <c r="N212" s="32">
        <f t="shared" si="133"/>
        <v>0</v>
      </c>
    </row>
    <row r="213" spans="1:15" x14ac:dyDescent="0.25">
      <c r="A213" s="92" t="s">
        <v>51</v>
      </c>
      <c r="B213" s="93"/>
      <c r="C213" s="33">
        <f>C212</f>
        <v>500</v>
      </c>
      <c r="D213" s="33">
        <f>D212</f>
        <v>0</v>
      </c>
      <c r="E213" s="33">
        <f t="shared" si="163"/>
        <v>0</v>
      </c>
      <c r="F213" s="33">
        <f t="shared" ref="F213:G213" si="164">F212</f>
        <v>0</v>
      </c>
      <c r="G213" s="33">
        <f t="shared" si="164"/>
        <v>0</v>
      </c>
      <c r="H213" s="24"/>
      <c r="I213" s="33">
        <f t="shared" ref="I213:J213" si="165">I212</f>
        <v>0</v>
      </c>
      <c r="J213" s="33">
        <f t="shared" si="165"/>
        <v>0</v>
      </c>
      <c r="K213" s="24"/>
      <c r="L213" s="33">
        <f>SUM(L212)</f>
        <v>500</v>
      </c>
      <c r="M213" s="33">
        <f>SUM(M212)</f>
        <v>0</v>
      </c>
      <c r="N213" s="38">
        <f t="shared" si="133"/>
        <v>0</v>
      </c>
    </row>
    <row r="214" spans="1:15" ht="15.75" customHeight="1" x14ac:dyDescent="0.25">
      <c r="A214" s="67" t="s">
        <v>96</v>
      </c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9"/>
    </row>
    <row r="215" spans="1:15" x14ac:dyDescent="0.25">
      <c r="A215" s="131" t="s">
        <v>27</v>
      </c>
      <c r="B215" s="132"/>
      <c r="C215" s="32">
        <f>F215+I215+L215</f>
        <v>80</v>
      </c>
      <c r="D215" s="32">
        <f>G215+J215+M215</f>
        <v>0</v>
      </c>
      <c r="E215" s="32">
        <f t="shared" ref="E215:E217" si="166">D215/C215*100</f>
        <v>0</v>
      </c>
      <c r="F215" s="17"/>
      <c r="G215" s="17"/>
      <c r="H215" s="11"/>
      <c r="I215" s="17"/>
      <c r="J215" s="17"/>
      <c r="K215" s="11"/>
      <c r="L215" s="17">
        <v>80</v>
      </c>
      <c r="M215" s="18">
        <v>0</v>
      </c>
      <c r="N215" s="38">
        <f t="shared" si="133"/>
        <v>0</v>
      </c>
    </row>
    <row r="216" spans="1:15" x14ac:dyDescent="0.25">
      <c r="A216" s="90" t="s">
        <v>51</v>
      </c>
      <c r="B216" s="91"/>
      <c r="C216" s="33">
        <f>C215</f>
        <v>80</v>
      </c>
      <c r="D216" s="33">
        <f>D215</f>
        <v>0</v>
      </c>
      <c r="E216" s="33">
        <f t="shared" si="166"/>
        <v>0</v>
      </c>
      <c r="F216" s="33">
        <f>F215</f>
        <v>0</v>
      </c>
      <c r="G216" s="33">
        <f>G215</f>
        <v>0</v>
      </c>
      <c r="H216" s="24"/>
      <c r="I216" s="33">
        <f>I215</f>
        <v>0</v>
      </c>
      <c r="J216" s="33">
        <f>J215</f>
        <v>0</v>
      </c>
      <c r="K216" s="24"/>
      <c r="L216" s="33">
        <f>L215</f>
        <v>80</v>
      </c>
      <c r="M216" s="33">
        <f>M215</f>
        <v>0</v>
      </c>
      <c r="N216" s="38">
        <f>M216/L216*100</f>
        <v>0</v>
      </c>
    </row>
    <row r="217" spans="1:15" x14ac:dyDescent="0.25">
      <c r="A217" s="92" t="s">
        <v>57</v>
      </c>
      <c r="B217" s="93"/>
      <c r="C217" s="33">
        <f>C213+C216</f>
        <v>580</v>
      </c>
      <c r="D217" s="33">
        <f>D213+D216</f>
        <v>0</v>
      </c>
      <c r="E217" s="33">
        <f t="shared" si="166"/>
        <v>0</v>
      </c>
      <c r="F217" s="33">
        <f>F213+F216</f>
        <v>0</v>
      </c>
      <c r="G217" s="33">
        <f>G213+G216</f>
        <v>0</v>
      </c>
      <c r="H217" s="24"/>
      <c r="I217" s="33">
        <f>I213+I216</f>
        <v>0</v>
      </c>
      <c r="J217" s="33">
        <f>J213+J216</f>
        <v>0</v>
      </c>
      <c r="K217" s="24"/>
      <c r="L217" s="33">
        <f>L213+L216</f>
        <v>580</v>
      </c>
      <c r="M217" s="33">
        <f>M213+M216</f>
        <v>0</v>
      </c>
      <c r="N217" s="38">
        <f>M217/L217*100</f>
        <v>0</v>
      </c>
    </row>
    <row r="218" spans="1:15" x14ac:dyDescent="0.25">
      <c r="A218" s="133" t="s">
        <v>31</v>
      </c>
      <c r="B218" s="134"/>
      <c r="C218" s="34">
        <f>C209+C217</f>
        <v>2170</v>
      </c>
      <c r="D218" s="34">
        <f>D209+D217</f>
        <v>709.2</v>
      </c>
      <c r="E218" s="34">
        <f t="shared" ref="E218" si="167">D218/C218*100</f>
        <v>32.682027649769587</v>
      </c>
      <c r="F218" s="34">
        <f>F209+F217</f>
        <v>0</v>
      </c>
      <c r="G218" s="34">
        <f>G209+G217</f>
        <v>0</v>
      </c>
      <c r="H218" s="24"/>
      <c r="I218" s="34">
        <f>I209+I217</f>
        <v>0</v>
      </c>
      <c r="J218" s="34">
        <f>J209+J217</f>
        <v>0</v>
      </c>
      <c r="K218" s="24"/>
      <c r="L218" s="34">
        <f>L209+L217</f>
        <v>2170</v>
      </c>
      <c r="M218" s="34">
        <f>M209+M217</f>
        <v>709.2</v>
      </c>
      <c r="N218" s="34">
        <f t="shared" si="133"/>
        <v>32.682027649769587</v>
      </c>
      <c r="O218" s="8"/>
    </row>
    <row r="219" spans="1:15" ht="21" customHeight="1" x14ac:dyDescent="0.35">
      <c r="A219" s="50">
        <v>10</v>
      </c>
      <c r="B219" s="74" t="s">
        <v>10</v>
      </c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6"/>
    </row>
    <row r="220" spans="1:15" ht="21" customHeight="1" x14ac:dyDescent="0.25">
      <c r="A220" s="77" t="s">
        <v>54</v>
      </c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9"/>
    </row>
    <row r="221" spans="1:15" ht="15.75" customHeight="1" x14ac:dyDescent="0.25">
      <c r="A221" s="80" t="s">
        <v>97</v>
      </c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2"/>
    </row>
    <row r="222" spans="1:15" ht="30" customHeight="1" x14ac:dyDescent="0.25">
      <c r="A222" s="94" t="s">
        <v>28</v>
      </c>
      <c r="B222" s="130"/>
      <c r="C222" s="32">
        <f>F222+I222+L222</f>
        <v>90</v>
      </c>
      <c r="D222" s="32">
        <f>G222+J222+M222</f>
        <v>90</v>
      </c>
      <c r="E222" s="32">
        <f t="shared" ref="E222:E224" si="168">D222/C222*100</f>
        <v>100</v>
      </c>
      <c r="F222" s="17"/>
      <c r="G222" s="17"/>
      <c r="H222" s="11"/>
      <c r="I222" s="17"/>
      <c r="J222" s="17"/>
      <c r="K222" s="11"/>
      <c r="L222" s="17">
        <v>90</v>
      </c>
      <c r="M222" s="17">
        <v>90</v>
      </c>
      <c r="N222" s="32">
        <f t="shared" si="133"/>
        <v>100</v>
      </c>
    </row>
    <row r="223" spans="1:15" ht="30.75" customHeight="1" x14ac:dyDescent="0.25">
      <c r="A223" s="94" t="s">
        <v>32</v>
      </c>
      <c r="B223" s="73"/>
      <c r="C223" s="32">
        <f>F223+I223+L223</f>
        <v>700</v>
      </c>
      <c r="D223" s="32">
        <f>G223+J223+M223</f>
        <v>157.5</v>
      </c>
      <c r="E223" s="32">
        <f t="shared" si="168"/>
        <v>22.5</v>
      </c>
      <c r="F223" s="17"/>
      <c r="G223" s="17"/>
      <c r="H223" s="11"/>
      <c r="I223" s="17"/>
      <c r="J223" s="17"/>
      <c r="K223" s="11"/>
      <c r="L223" s="17">
        <v>700</v>
      </c>
      <c r="M223" s="17">
        <v>157.5</v>
      </c>
      <c r="N223" s="32">
        <f t="shared" si="133"/>
        <v>22.5</v>
      </c>
    </row>
    <row r="224" spans="1:15" x14ac:dyDescent="0.25">
      <c r="A224" s="70" t="s">
        <v>51</v>
      </c>
      <c r="B224" s="100"/>
      <c r="C224" s="33">
        <f>C223+C222</f>
        <v>790</v>
      </c>
      <c r="D224" s="33">
        <f>D223+D222</f>
        <v>247.5</v>
      </c>
      <c r="E224" s="33">
        <f t="shared" si="168"/>
        <v>31.329113924050635</v>
      </c>
      <c r="F224" s="33">
        <f t="shared" ref="F224:G224" si="169">F223+F222</f>
        <v>0</v>
      </c>
      <c r="G224" s="33">
        <f t="shared" si="169"/>
        <v>0</v>
      </c>
      <c r="H224" s="24"/>
      <c r="I224" s="33">
        <f t="shared" ref="I224:J224" si="170">I223+I222</f>
        <v>0</v>
      </c>
      <c r="J224" s="33">
        <f t="shared" si="170"/>
        <v>0</v>
      </c>
      <c r="K224" s="24"/>
      <c r="L224" s="33">
        <f>SUM(L222:L223)</f>
        <v>790</v>
      </c>
      <c r="M224" s="33">
        <f>SUM(M222:M223)</f>
        <v>247.5</v>
      </c>
      <c r="N224" s="33">
        <f t="shared" si="133"/>
        <v>31.329113924050635</v>
      </c>
    </row>
    <row r="225" spans="1:19" ht="15.75" customHeight="1" x14ac:dyDescent="0.25">
      <c r="A225" s="67" t="s">
        <v>98</v>
      </c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9"/>
    </row>
    <row r="226" spans="1:19" ht="30.75" customHeight="1" x14ac:dyDescent="0.25">
      <c r="A226" s="94" t="s">
        <v>32</v>
      </c>
      <c r="B226" s="73"/>
      <c r="C226" s="32">
        <f>F226+I226+L226</f>
        <v>15022.1</v>
      </c>
      <c r="D226" s="32">
        <f>G226+J226+M226</f>
        <v>7528</v>
      </c>
      <c r="E226" s="32">
        <f t="shared" ref="E226:E227" si="171">D226/C226*100</f>
        <v>50.112833758262823</v>
      </c>
      <c r="F226" s="17"/>
      <c r="G226" s="17"/>
      <c r="H226" s="11"/>
      <c r="I226" s="17"/>
      <c r="J226" s="17"/>
      <c r="K226" s="11"/>
      <c r="L226" s="17">
        <v>15022.1</v>
      </c>
      <c r="M226" s="17">
        <v>7528</v>
      </c>
      <c r="N226" s="32">
        <f t="shared" si="133"/>
        <v>50.112833758262823</v>
      </c>
    </row>
    <row r="227" spans="1:19" x14ac:dyDescent="0.25">
      <c r="A227" s="70" t="s">
        <v>51</v>
      </c>
      <c r="B227" s="100"/>
      <c r="C227" s="33">
        <f>C226</f>
        <v>15022.1</v>
      </c>
      <c r="D227" s="33">
        <f>D226</f>
        <v>7528</v>
      </c>
      <c r="E227" s="33">
        <f t="shared" si="171"/>
        <v>50.112833758262823</v>
      </c>
      <c r="F227" s="33">
        <f t="shared" ref="F227:G227" si="172">F226</f>
        <v>0</v>
      </c>
      <c r="G227" s="33">
        <f t="shared" si="172"/>
        <v>0</v>
      </c>
      <c r="H227" s="24"/>
      <c r="I227" s="33">
        <f t="shared" ref="I227:J227" si="173">I226</f>
        <v>0</v>
      </c>
      <c r="J227" s="33">
        <f t="shared" si="173"/>
        <v>0</v>
      </c>
      <c r="K227" s="24"/>
      <c r="L227" s="33">
        <f>SUM(L226)</f>
        <v>15022.1</v>
      </c>
      <c r="M227" s="33">
        <f>SUM(M226)</f>
        <v>7528</v>
      </c>
      <c r="N227" s="33">
        <f t="shared" si="133"/>
        <v>50.112833758262823</v>
      </c>
    </row>
    <row r="228" spans="1:19" x14ac:dyDescent="0.25">
      <c r="A228" s="85" t="s">
        <v>31</v>
      </c>
      <c r="B228" s="86"/>
      <c r="C228" s="27">
        <f>C224+C227</f>
        <v>15812.1</v>
      </c>
      <c r="D228" s="27">
        <f>D224+D227</f>
        <v>7775.5</v>
      </c>
      <c r="E228" s="24">
        <f t="shared" ref="E228" si="174">D228/C228*100</f>
        <v>49.174366466187287</v>
      </c>
      <c r="F228" s="27">
        <f>F224+F227</f>
        <v>0</v>
      </c>
      <c r="G228" s="27">
        <f>G224+G227</f>
        <v>0</v>
      </c>
      <c r="H228" s="24"/>
      <c r="I228" s="27">
        <f>I224+I227</f>
        <v>0</v>
      </c>
      <c r="J228" s="27">
        <f>J224+J227</f>
        <v>0</v>
      </c>
      <c r="K228" s="24"/>
      <c r="L228" s="27">
        <f>L224+L227</f>
        <v>15812.1</v>
      </c>
      <c r="M228" s="27">
        <f>M224+M227</f>
        <v>7775.5</v>
      </c>
      <c r="N228" s="27">
        <f t="shared" si="133"/>
        <v>49.174366466187287</v>
      </c>
    </row>
    <row r="229" spans="1:19" ht="22.5" customHeight="1" x14ac:dyDescent="0.35">
      <c r="A229" s="50">
        <v>11</v>
      </c>
      <c r="B229" s="74" t="s">
        <v>11</v>
      </c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6"/>
    </row>
    <row r="230" spans="1:19" ht="22.5" customHeight="1" x14ac:dyDescent="0.25">
      <c r="A230" s="77" t="s">
        <v>54</v>
      </c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9"/>
    </row>
    <row r="231" spans="1:19" ht="27" customHeight="1" x14ac:dyDescent="0.25">
      <c r="A231" s="80" t="s">
        <v>99</v>
      </c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2"/>
      <c r="S231" s="1" t="s">
        <v>41</v>
      </c>
    </row>
    <row r="232" spans="1:19" x14ac:dyDescent="0.25">
      <c r="A232" s="72" t="s">
        <v>27</v>
      </c>
      <c r="B232" s="73"/>
      <c r="C232" s="24">
        <f>F232+I232+L232</f>
        <v>10845.2</v>
      </c>
      <c r="D232" s="24">
        <f>G232+J232+M232</f>
        <v>7049.3</v>
      </c>
      <c r="E232" s="24">
        <f t="shared" ref="E232" si="175">D232/C232*100</f>
        <v>64.999262346475859</v>
      </c>
      <c r="F232" s="11"/>
      <c r="G232" s="11"/>
      <c r="H232" s="11"/>
      <c r="I232" s="11"/>
      <c r="J232" s="11"/>
      <c r="K232" s="11"/>
      <c r="L232" s="11">
        <v>10845.2</v>
      </c>
      <c r="M232" s="11">
        <v>7049.3</v>
      </c>
      <c r="N232" s="24">
        <f t="shared" si="133"/>
        <v>64.999262346475859</v>
      </c>
    </row>
    <row r="233" spans="1:19" x14ac:dyDescent="0.25">
      <c r="A233" s="85" t="s">
        <v>31</v>
      </c>
      <c r="B233" s="86"/>
      <c r="C233" s="27">
        <f>C232</f>
        <v>10845.2</v>
      </c>
      <c r="D233" s="27">
        <f>D232</f>
        <v>7049.3</v>
      </c>
      <c r="E233" s="27">
        <f t="shared" ref="E233" si="176">D233/C233*100</f>
        <v>64.999262346475859</v>
      </c>
      <c r="F233" s="27">
        <f>F232</f>
        <v>0</v>
      </c>
      <c r="G233" s="27">
        <f>G232</f>
        <v>0</v>
      </c>
      <c r="H233" s="24"/>
      <c r="I233" s="27">
        <f>I232</f>
        <v>0</v>
      </c>
      <c r="J233" s="27">
        <f>J232</f>
        <v>0</v>
      </c>
      <c r="K233" s="24"/>
      <c r="L233" s="27">
        <f>L232</f>
        <v>10845.2</v>
      </c>
      <c r="M233" s="27">
        <f>M232</f>
        <v>7049.3</v>
      </c>
      <c r="N233" s="27">
        <f t="shared" si="133"/>
        <v>64.999262346475859</v>
      </c>
      <c r="O233" s="8"/>
    </row>
    <row r="234" spans="1:19" ht="22.5" customHeight="1" x14ac:dyDescent="0.35">
      <c r="A234" s="50">
        <v>12</v>
      </c>
      <c r="B234" s="74" t="s">
        <v>12</v>
      </c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6"/>
    </row>
    <row r="235" spans="1:19" ht="22.5" customHeight="1" x14ac:dyDescent="0.25">
      <c r="A235" s="77" t="s">
        <v>54</v>
      </c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9"/>
    </row>
    <row r="236" spans="1:19" ht="15.75" customHeight="1" x14ac:dyDescent="0.25">
      <c r="A236" s="67" t="s">
        <v>100</v>
      </c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9"/>
    </row>
    <row r="237" spans="1:19" ht="30.75" customHeight="1" x14ac:dyDescent="0.25">
      <c r="A237" s="94" t="s">
        <v>33</v>
      </c>
      <c r="B237" s="101"/>
      <c r="C237" s="24">
        <f>F237+I237+L237</f>
        <v>8323.2000000000007</v>
      </c>
      <c r="D237" s="24">
        <f>G237+J237+M237</f>
        <v>5086</v>
      </c>
      <c r="E237" s="24">
        <f t="shared" ref="E237:E238" si="177">D237/C237*100</f>
        <v>61.106305267204917</v>
      </c>
      <c r="F237" s="11"/>
      <c r="G237" s="11"/>
      <c r="H237" s="11"/>
      <c r="I237" s="11">
        <v>920.1</v>
      </c>
      <c r="J237" s="11">
        <v>502.1</v>
      </c>
      <c r="K237" s="24">
        <f t="shared" ref="K237:K238" si="178">J237/I237*100</f>
        <v>54.570155417889367</v>
      </c>
      <c r="L237" s="11">
        <v>7403.1</v>
      </c>
      <c r="M237" s="11">
        <v>4583.8999999999996</v>
      </c>
      <c r="N237" s="24">
        <f t="shared" si="133"/>
        <v>61.918655698288546</v>
      </c>
    </row>
    <row r="238" spans="1:19" x14ac:dyDescent="0.25">
      <c r="A238" s="70" t="s">
        <v>51</v>
      </c>
      <c r="B238" s="100"/>
      <c r="C238" s="25">
        <f>C237</f>
        <v>8323.2000000000007</v>
      </c>
      <c r="D238" s="25">
        <f>D237</f>
        <v>5086</v>
      </c>
      <c r="E238" s="25">
        <f t="shared" si="177"/>
        <v>61.106305267204917</v>
      </c>
      <c r="F238" s="25">
        <f t="shared" ref="F238:G238" si="179">F237</f>
        <v>0</v>
      </c>
      <c r="G238" s="25">
        <f t="shared" si="179"/>
        <v>0</v>
      </c>
      <c r="H238" s="24"/>
      <c r="I238" s="25">
        <f t="shared" ref="I238:J238" si="180">I237</f>
        <v>920.1</v>
      </c>
      <c r="J238" s="25">
        <f t="shared" si="180"/>
        <v>502.1</v>
      </c>
      <c r="K238" s="25">
        <f t="shared" si="178"/>
        <v>54.570155417889367</v>
      </c>
      <c r="L238" s="25">
        <f>SUM(L237)</f>
        <v>7403.1</v>
      </c>
      <c r="M238" s="25">
        <f>SUM(M237)</f>
        <v>4583.8999999999996</v>
      </c>
      <c r="N238" s="25">
        <f t="shared" si="133"/>
        <v>61.918655698288546</v>
      </c>
    </row>
    <row r="239" spans="1:19" ht="15.75" customHeight="1" x14ac:dyDescent="0.25">
      <c r="A239" s="67" t="s">
        <v>101</v>
      </c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9"/>
    </row>
    <row r="240" spans="1:19" ht="30.75" customHeight="1" x14ac:dyDescent="0.25">
      <c r="A240" s="94" t="s">
        <v>33</v>
      </c>
      <c r="B240" s="101"/>
      <c r="C240" s="24">
        <f>F240+I240+L240</f>
        <v>6597.6</v>
      </c>
      <c r="D240" s="24">
        <f>G240+J240+M240</f>
        <v>0</v>
      </c>
      <c r="E240" s="24">
        <f t="shared" ref="E240:E241" si="181">D240/C240*100</f>
        <v>0</v>
      </c>
      <c r="F240" s="11"/>
      <c r="G240" s="11"/>
      <c r="H240" s="11"/>
      <c r="I240" s="11">
        <v>6597.6</v>
      </c>
      <c r="J240" s="11">
        <v>0</v>
      </c>
      <c r="K240" s="24">
        <f t="shared" ref="K240:K241" si="182">J240/I240*100</f>
        <v>0</v>
      </c>
      <c r="L240" s="11"/>
      <c r="M240" s="11"/>
      <c r="N240" s="11"/>
    </row>
    <row r="241" spans="1:14" x14ac:dyDescent="0.25">
      <c r="A241" s="70" t="s">
        <v>51</v>
      </c>
      <c r="B241" s="100"/>
      <c r="C241" s="25">
        <f>C240</f>
        <v>6597.6</v>
      </c>
      <c r="D241" s="25">
        <f>D240</f>
        <v>0</v>
      </c>
      <c r="E241" s="25">
        <f t="shared" si="181"/>
        <v>0</v>
      </c>
      <c r="F241" s="25">
        <f t="shared" ref="F241:G241" si="183">F240</f>
        <v>0</v>
      </c>
      <c r="G241" s="25">
        <f t="shared" si="183"/>
        <v>0</v>
      </c>
      <c r="H241" s="24"/>
      <c r="I241" s="25">
        <f t="shared" ref="I241:J241" si="184">I240</f>
        <v>6597.6</v>
      </c>
      <c r="J241" s="25">
        <f t="shared" si="184"/>
        <v>0</v>
      </c>
      <c r="K241" s="25">
        <f t="shared" si="182"/>
        <v>0</v>
      </c>
      <c r="L241" s="25">
        <f>SUM(L240)</f>
        <v>0</v>
      </c>
      <c r="M241" s="25">
        <f>SUM(M240)</f>
        <v>0</v>
      </c>
      <c r="N241" s="24"/>
    </row>
    <row r="242" spans="1:14" ht="15.75" customHeight="1" x14ac:dyDescent="0.25">
      <c r="A242" s="67" t="s">
        <v>102</v>
      </c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9"/>
    </row>
    <row r="243" spans="1:14" ht="30.75" customHeight="1" x14ac:dyDescent="0.25">
      <c r="A243" s="94" t="s">
        <v>33</v>
      </c>
      <c r="B243" s="101"/>
      <c r="C243" s="24">
        <f>F243+I243+L243</f>
        <v>200</v>
      </c>
      <c r="D243" s="24">
        <f>G243+J243+M243</f>
        <v>0</v>
      </c>
      <c r="E243" s="24">
        <f t="shared" ref="E243:E244" si="185">D243/C243*100</f>
        <v>0</v>
      </c>
      <c r="F243" s="11"/>
      <c r="G243" s="11"/>
      <c r="H243" s="11"/>
      <c r="I243" s="11"/>
      <c r="J243" s="11"/>
      <c r="K243" s="11"/>
      <c r="L243" s="11">
        <v>200</v>
      </c>
      <c r="M243" s="11">
        <v>0</v>
      </c>
      <c r="N243" s="24">
        <f t="shared" ref="N243:N244" si="186">M243/L243*100</f>
        <v>0</v>
      </c>
    </row>
    <row r="244" spans="1:14" x14ac:dyDescent="0.25">
      <c r="A244" s="70" t="s">
        <v>51</v>
      </c>
      <c r="B244" s="100"/>
      <c r="C244" s="25">
        <f>C243</f>
        <v>200</v>
      </c>
      <c r="D244" s="25">
        <f>D243</f>
        <v>0</v>
      </c>
      <c r="E244" s="25">
        <f t="shared" si="185"/>
        <v>0</v>
      </c>
      <c r="F244" s="25">
        <f t="shared" ref="F244:G244" si="187">F243</f>
        <v>0</v>
      </c>
      <c r="G244" s="25">
        <f t="shared" si="187"/>
        <v>0</v>
      </c>
      <c r="H244" s="24"/>
      <c r="I244" s="25">
        <f t="shared" ref="I244:J244" si="188">I243</f>
        <v>0</v>
      </c>
      <c r="J244" s="25">
        <f t="shared" si="188"/>
        <v>0</v>
      </c>
      <c r="K244" s="25"/>
      <c r="L244" s="25">
        <f>SUM(L243)</f>
        <v>200</v>
      </c>
      <c r="M244" s="25">
        <f>SUM(M243)</f>
        <v>0</v>
      </c>
      <c r="N244" s="27">
        <f t="shared" si="186"/>
        <v>0</v>
      </c>
    </row>
    <row r="245" spans="1:14" ht="15.75" customHeight="1" x14ac:dyDescent="0.25">
      <c r="A245" s="67" t="s">
        <v>103</v>
      </c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9"/>
    </row>
    <row r="246" spans="1:14" ht="33" customHeight="1" x14ac:dyDescent="0.25">
      <c r="A246" s="94" t="s">
        <v>33</v>
      </c>
      <c r="B246" s="101"/>
      <c r="C246" s="24">
        <f>F246+I246+L246</f>
        <v>2058.4</v>
      </c>
      <c r="D246" s="24">
        <f>G246+J246+M246</f>
        <v>2022.1</v>
      </c>
      <c r="E246" s="24">
        <f t="shared" ref="E246:E248" si="189">D246/C246*100</f>
        <v>98.236494364554986</v>
      </c>
      <c r="F246" s="11"/>
      <c r="G246" s="11"/>
      <c r="H246" s="11"/>
      <c r="I246" s="11">
        <v>2058.4</v>
      </c>
      <c r="J246" s="11">
        <v>2022.1</v>
      </c>
      <c r="K246" s="11"/>
      <c r="L246" s="11"/>
      <c r="M246" s="11"/>
      <c r="N246" s="11"/>
    </row>
    <row r="247" spans="1:14" x14ac:dyDescent="0.25">
      <c r="A247" s="92" t="s">
        <v>51</v>
      </c>
      <c r="B247" s="93"/>
      <c r="C247" s="25">
        <f>C246</f>
        <v>2058.4</v>
      </c>
      <c r="D247" s="25">
        <f>D246</f>
        <v>2022.1</v>
      </c>
      <c r="E247" s="25">
        <f t="shared" si="189"/>
        <v>98.236494364554986</v>
      </c>
      <c r="F247" s="25">
        <f t="shared" ref="F247:G247" si="190">F246</f>
        <v>0</v>
      </c>
      <c r="G247" s="25">
        <f t="shared" si="190"/>
        <v>0</v>
      </c>
      <c r="H247" s="24"/>
      <c r="I247" s="25">
        <f t="shared" ref="I247:J247" si="191">I246</f>
        <v>2058.4</v>
      </c>
      <c r="J247" s="25">
        <f t="shared" si="191"/>
        <v>2022.1</v>
      </c>
      <c r="K247" s="24"/>
      <c r="L247" s="25">
        <f>SUM(L246)</f>
        <v>0</v>
      </c>
      <c r="M247" s="25">
        <f>SUM(M246)</f>
        <v>0</v>
      </c>
      <c r="N247" s="25"/>
    </row>
    <row r="248" spans="1:14" x14ac:dyDescent="0.25">
      <c r="A248" s="85" t="s">
        <v>31</v>
      </c>
      <c r="B248" s="86"/>
      <c r="C248" s="27">
        <f>C238+C241+C244+C247</f>
        <v>17179.2</v>
      </c>
      <c r="D248" s="27">
        <f>D238+D241+D244+D247</f>
        <v>7108.1</v>
      </c>
      <c r="E248" s="27">
        <f t="shared" si="189"/>
        <v>41.376199124522678</v>
      </c>
      <c r="F248" s="27">
        <f>F238+F241+F244+F247</f>
        <v>0</v>
      </c>
      <c r="G248" s="27">
        <f>G238+G241+G244+G247</f>
        <v>0</v>
      </c>
      <c r="H248" s="24"/>
      <c r="I248" s="27">
        <f>I238+I241+I244+I247</f>
        <v>9576.1</v>
      </c>
      <c r="J248" s="27">
        <f>J238+J241+J244+J247</f>
        <v>2524.1999999999998</v>
      </c>
      <c r="K248" s="27">
        <f t="shared" ref="K248" si="192">J248/I248*100</f>
        <v>26.359373857833564</v>
      </c>
      <c r="L248" s="27">
        <f>L238+L241+L244+L247</f>
        <v>7603.1</v>
      </c>
      <c r="M248" s="27">
        <f>M238+M241+M244+M247</f>
        <v>4583.8999999999996</v>
      </c>
      <c r="N248" s="27">
        <f t="shared" ref="N248:N307" si="193">M248/L248*100</f>
        <v>60.289881758756295</v>
      </c>
    </row>
    <row r="249" spans="1:14" ht="18.75" customHeight="1" x14ac:dyDescent="0.3">
      <c r="A249" s="57" t="s">
        <v>104</v>
      </c>
      <c r="B249" s="145" t="s">
        <v>38</v>
      </c>
      <c r="C249" s="145"/>
      <c r="D249" s="145"/>
      <c r="E249" s="145"/>
      <c r="F249" s="145"/>
      <c r="G249" s="145"/>
      <c r="H249" s="145"/>
      <c r="I249" s="145"/>
      <c r="J249" s="145"/>
      <c r="K249" s="145"/>
      <c r="L249" s="145"/>
      <c r="M249" s="145"/>
      <c r="N249" s="146"/>
    </row>
    <row r="250" spans="1:14" ht="18.75" customHeight="1" x14ac:dyDescent="0.25">
      <c r="A250" s="77" t="s">
        <v>54</v>
      </c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9"/>
    </row>
    <row r="251" spans="1:14" ht="15.75" customHeight="1" x14ac:dyDescent="0.25">
      <c r="A251" s="67" t="s">
        <v>105</v>
      </c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9"/>
    </row>
    <row r="252" spans="1:14" ht="15.75" customHeight="1" x14ac:dyDescent="0.25">
      <c r="A252" s="72" t="s">
        <v>27</v>
      </c>
      <c r="B252" s="73"/>
      <c r="C252" s="24">
        <f>F252+I252+L252</f>
        <v>300</v>
      </c>
      <c r="D252" s="24">
        <f>G252+J252+M252</f>
        <v>0</v>
      </c>
      <c r="E252" s="24">
        <f t="shared" ref="E252:E253" si="194">D252/C252*100</f>
        <v>0</v>
      </c>
      <c r="F252" s="11"/>
      <c r="G252" s="11"/>
      <c r="H252" s="11"/>
      <c r="I252" s="11"/>
      <c r="J252" s="11"/>
      <c r="K252" s="11"/>
      <c r="L252" s="11">
        <v>300</v>
      </c>
      <c r="M252" s="11">
        <v>0</v>
      </c>
      <c r="N252" s="24">
        <f t="shared" ref="N252:N253" si="195">M252/L252*100</f>
        <v>0</v>
      </c>
    </row>
    <row r="253" spans="1:14" ht="15.75" customHeight="1" x14ac:dyDescent="0.25">
      <c r="A253" s="92" t="s">
        <v>51</v>
      </c>
      <c r="B253" s="93"/>
      <c r="C253" s="36">
        <f>C252</f>
        <v>300</v>
      </c>
      <c r="D253" s="36">
        <f>D252</f>
        <v>0</v>
      </c>
      <c r="E253" s="36">
        <f t="shared" si="194"/>
        <v>0</v>
      </c>
      <c r="F253" s="36">
        <f t="shared" ref="F253:G253" si="196">F252</f>
        <v>0</v>
      </c>
      <c r="G253" s="36">
        <f t="shared" si="196"/>
        <v>0</v>
      </c>
      <c r="H253" s="24"/>
      <c r="I253" s="36">
        <f t="shared" ref="I253:M253" si="197">I252</f>
        <v>0</v>
      </c>
      <c r="J253" s="36">
        <f t="shared" si="197"/>
        <v>0</v>
      </c>
      <c r="K253" s="24"/>
      <c r="L253" s="36">
        <f t="shared" si="197"/>
        <v>300</v>
      </c>
      <c r="M253" s="36">
        <f t="shared" si="197"/>
        <v>0</v>
      </c>
      <c r="N253" s="35">
        <f t="shared" si="195"/>
        <v>0</v>
      </c>
    </row>
    <row r="254" spans="1:14" ht="15.75" customHeight="1" x14ac:dyDescent="0.25">
      <c r="A254" s="80" t="s">
        <v>106</v>
      </c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2"/>
    </row>
    <row r="255" spans="1:14" ht="15.75" customHeight="1" x14ac:dyDescent="0.25">
      <c r="A255" s="72" t="s">
        <v>27</v>
      </c>
      <c r="B255" s="73"/>
      <c r="C255" s="24">
        <f>F255+I255+L255</f>
        <v>150</v>
      </c>
      <c r="D255" s="24">
        <f>G255+J255+M255</f>
        <v>57.3</v>
      </c>
      <c r="E255" s="24">
        <f t="shared" ref="E255:E256" si="198">D255/C255*100</f>
        <v>38.200000000000003</v>
      </c>
      <c r="F255" s="11"/>
      <c r="G255" s="11"/>
      <c r="H255" s="11"/>
      <c r="I255" s="11"/>
      <c r="J255" s="11"/>
      <c r="K255" s="11"/>
      <c r="L255" s="11">
        <v>150</v>
      </c>
      <c r="M255" s="11">
        <v>57.3</v>
      </c>
      <c r="N255" s="24">
        <f t="shared" ref="N255:N256" si="199">M255/L255*100</f>
        <v>38.200000000000003</v>
      </c>
    </row>
    <row r="256" spans="1:14" ht="15.75" customHeight="1" x14ac:dyDescent="0.25">
      <c r="A256" s="92" t="s">
        <v>51</v>
      </c>
      <c r="B256" s="93"/>
      <c r="C256" s="36">
        <f>C255</f>
        <v>150</v>
      </c>
      <c r="D256" s="36">
        <f>D255</f>
        <v>57.3</v>
      </c>
      <c r="E256" s="36">
        <f t="shared" si="198"/>
        <v>38.200000000000003</v>
      </c>
      <c r="F256" s="36">
        <f t="shared" ref="F256:G256" si="200">F255</f>
        <v>0</v>
      </c>
      <c r="G256" s="36">
        <f t="shared" si="200"/>
        <v>0</v>
      </c>
      <c r="H256" s="24"/>
      <c r="I256" s="36">
        <f t="shared" ref="I256:J256" si="201">I255</f>
        <v>0</v>
      </c>
      <c r="J256" s="36">
        <f t="shared" si="201"/>
        <v>0</v>
      </c>
      <c r="K256" s="24"/>
      <c r="L256" s="36">
        <f t="shared" ref="L256:M256" si="202">L255</f>
        <v>150</v>
      </c>
      <c r="M256" s="36">
        <f t="shared" si="202"/>
        <v>57.3</v>
      </c>
      <c r="N256" s="35">
        <f t="shared" si="199"/>
        <v>38.200000000000003</v>
      </c>
    </row>
    <row r="257" spans="1:14" ht="15.75" customHeight="1" x14ac:dyDescent="0.25">
      <c r="A257" s="67" t="s">
        <v>107</v>
      </c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9"/>
    </row>
    <row r="258" spans="1:14" ht="15.75" customHeight="1" x14ac:dyDescent="0.25">
      <c r="A258" s="72" t="s">
        <v>27</v>
      </c>
      <c r="B258" s="73"/>
      <c r="C258" s="24">
        <f>F258+I258+L258</f>
        <v>20652.8</v>
      </c>
      <c r="D258" s="24">
        <f>G258+J258+M258</f>
        <v>20652.8</v>
      </c>
      <c r="E258" s="24">
        <f t="shared" ref="E258:E259" si="203">D258/C258*100</f>
        <v>100</v>
      </c>
      <c r="F258" s="11"/>
      <c r="G258" s="11"/>
      <c r="H258" s="24"/>
      <c r="I258" s="11">
        <v>20652.8</v>
      </c>
      <c r="J258" s="11">
        <v>20652.8</v>
      </c>
      <c r="K258" s="24">
        <f t="shared" ref="K258:K259" si="204">J258/I258*100</f>
        <v>100</v>
      </c>
      <c r="L258" s="11"/>
      <c r="M258" s="11"/>
      <c r="N258" s="24"/>
    </row>
    <row r="259" spans="1:14" ht="15.75" customHeight="1" x14ac:dyDescent="0.25">
      <c r="A259" s="92" t="s">
        <v>51</v>
      </c>
      <c r="B259" s="93"/>
      <c r="C259" s="36">
        <f>C258</f>
        <v>20652.8</v>
      </c>
      <c r="D259" s="36">
        <f>D258</f>
        <v>20652.8</v>
      </c>
      <c r="E259" s="24">
        <f t="shared" si="203"/>
        <v>100</v>
      </c>
      <c r="F259" s="36">
        <f t="shared" ref="F259:G259" si="205">F258</f>
        <v>0</v>
      </c>
      <c r="G259" s="36">
        <f t="shared" si="205"/>
        <v>0</v>
      </c>
      <c r="H259" s="27"/>
      <c r="I259" s="36">
        <f t="shared" ref="I259:J259" si="206">I258</f>
        <v>20652.8</v>
      </c>
      <c r="J259" s="36">
        <f t="shared" si="206"/>
        <v>20652.8</v>
      </c>
      <c r="K259" s="24">
        <f t="shared" si="204"/>
        <v>100</v>
      </c>
      <c r="L259" s="36"/>
      <c r="M259" s="36"/>
      <c r="N259" s="37"/>
    </row>
    <row r="260" spans="1:14" ht="15.75" customHeight="1" x14ac:dyDescent="0.25">
      <c r="A260" s="80" t="s">
        <v>108</v>
      </c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2"/>
    </row>
    <row r="261" spans="1:14" ht="15.75" customHeight="1" x14ac:dyDescent="0.25">
      <c r="A261" s="72" t="s">
        <v>27</v>
      </c>
      <c r="B261" s="73"/>
      <c r="C261" s="24">
        <f>F261+I261+L261</f>
        <v>273</v>
      </c>
      <c r="D261" s="24">
        <f>G261+J261+M261</f>
        <v>92.5</v>
      </c>
      <c r="E261" s="24">
        <f>D261/C261*100</f>
        <v>33.882783882783883</v>
      </c>
      <c r="F261" s="20"/>
      <c r="G261" s="20"/>
      <c r="H261" s="11"/>
      <c r="I261" s="20"/>
      <c r="J261" s="20"/>
      <c r="K261" s="11"/>
      <c r="L261" s="20">
        <v>273</v>
      </c>
      <c r="M261" s="20">
        <v>92.5</v>
      </c>
      <c r="N261" s="24">
        <f>M261/L261*100</f>
        <v>33.882783882783883</v>
      </c>
    </row>
    <row r="262" spans="1:14" ht="15.75" customHeight="1" x14ac:dyDescent="0.25">
      <c r="A262" s="72" t="s">
        <v>40</v>
      </c>
      <c r="B262" s="73"/>
      <c r="C262" s="24">
        <f t="shared" ref="C262" si="207">F262+I262+L262</f>
        <v>90</v>
      </c>
      <c r="D262" s="24">
        <f t="shared" ref="D262" si="208">G262+J262+M262</f>
        <v>8.8000000000000007</v>
      </c>
      <c r="E262" s="24">
        <f t="shared" ref="E262" si="209">D262/C262*100</f>
        <v>9.7777777777777786</v>
      </c>
      <c r="F262" s="20"/>
      <c r="G262" s="20"/>
      <c r="H262" s="11"/>
      <c r="I262" s="20"/>
      <c r="J262" s="20"/>
      <c r="K262" s="11"/>
      <c r="L262" s="20">
        <v>90</v>
      </c>
      <c r="M262" s="20">
        <v>8.8000000000000007</v>
      </c>
      <c r="N262" s="24">
        <f t="shared" ref="N262:N276" si="210">M262/L262*100</f>
        <v>9.7777777777777786</v>
      </c>
    </row>
    <row r="263" spans="1:14" ht="15.75" customHeight="1" x14ac:dyDescent="0.25">
      <c r="A263" s="72" t="s">
        <v>26</v>
      </c>
      <c r="B263" s="73"/>
      <c r="C263" s="24">
        <f t="shared" ref="C263" si="211">F263+I263+L263</f>
        <v>15</v>
      </c>
      <c r="D263" s="24">
        <f t="shared" ref="D263" si="212">G263+J263+M263</f>
        <v>13.6</v>
      </c>
      <c r="E263" s="24">
        <f t="shared" ref="E263" si="213">D263/C263*100</f>
        <v>90.666666666666657</v>
      </c>
      <c r="F263" s="20"/>
      <c r="G263" s="20"/>
      <c r="H263" s="11"/>
      <c r="I263" s="20"/>
      <c r="J263" s="20"/>
      <c r="K263" s="11"/>
      <c r="L263" s="20">
        <v>15</v>
      </c>
      <c r="M263" s="20">
        <v>13.6</v>
      </c>
      <c r="N263" s="24">
        <f t="shared" si="210"/>
        <v>90.666666666666657</v>
      </c>
    </row>
    <row r="264" spans="1:14" ht="15.75" customHeight="1" x14ac:dyDescent="0.25">
      <c r="A264" s="92" t="s">
        <v>51</v>
      </c>
      <c r="B264" s="93"/>
      <c r="C264" s="25">
        <f>C261+C262+C263</f>
        <v>378</v>
      </c>
      <c r="D264" s="25">
        <f>D261+D262+D263</f>
        <v>114.89999999999999</v>
      </c>
      <c r="E264" s="25">
        <f t="shared" ref="E264:E276" si="214">D264/C264*100</f>
        <v>30.396825396825395</v>
      </c>
      <c r="F264" s="25">
        <f>F261+F262+F263</f>
        <v>0</v>
      </c>
      <c r="G264" s="25">
        <f>G261+G262+G263</f>
        <v>0</v>
      </c>
      <c r="H264" s="24"/>
      <c r="I264" s="25">
        <f>I261+I262+I263</f>
        <v>0</v>
      </c>
      <c r="J264" s="25">
        <f>J261+J262+J263</f>
        <v>0</v>
      </c>
      <c r="K264" s="24"/>
      <c r="L264" s="25">
        <f>L261+L262+L263</f>
        <v>378</v>
      </c>
      <c r="M264" s="25">
        <f>M261+M262+M263</f>
        <v>114.89999999999999</v>
      </c>
      <c r="N264" s="24">
        <f t="shared" si="210"/>
        <v>30.396825396825395</v>
      </c>
    </row>
    <row r="265" spans="1:14" ht="33.75" customHeight="1" x14ac:dyDescent="0.25">
      <c r="A265" s="80" t="s">
        <v>109</v>
      </c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2"/>
    </row>
    <row r="266" spans="1:14" ht="15.75" customHeight="1" x14ac:dyDescent="0.25">
      <c r="A266" s="72" t="s">
        <v>27</v>
      </c>
      <c r="B266" s="73"/>
      <c r="C266" s="24">
        <f t="shared" ref="C266:D266" si="215">F266+I266+L266</f>
        <v>980</v>
      </c>
      <c r="D266" s="24">
        <f t="shared" si="215"/>
        <v>758.9</v>
      </c>
      <c r="E266" s="24">
        <f t="shared" ref="E266:E267" si="216">D266/C266*100</f>
        <v>77.438775510204081</v>
      </c>
      <c r="F266" s="21"/>
      <c r="G266" s="21"/>
      <c r="H266" s="11"/>
      <c r="I266" s="21"/>
      <c r="J266" s="21"/>
      <c r="K266" s="11"/>
      <c r="L266" s="20">
        <v>980</v>
      </c>
      <c r="M266" s="20">
        <v>758.9</v>
      </c>
      <c r="N266" s="24">
        <f t="shared" si="210"/>
        <v>77.438775510204081</v>
      </c>
    </row>
    <row r="267" spans="1:14" ht="15.75" customHeight="1" x14ac:dyDescent="0.25">
      <c r="A267" s="70" t="s">
        <v>51</v>
      </c>
      <c r="B267" s="100"/>
      <c r="C267" s="25">
        <f>C266</f>
        <v>980</v>
      </c>
      <c r="D267" s="25">
        <f>D266</f>
        <v>758.9</v>
      </c>
      <c r="E267" s="24">
        <f t="shared" si="216"/>
        <v>77.438775510204081</v>
      </c>
      <c r="F267" s="36"/>
      <c r="G267" s="36"/>
      <c r="H267" s="24"/>
      <c r="I267" s="36"/>
      <c r="J267" s="36"/>
      <c r="K267" s="24"/>
      <c r="L267" s="36">
        <f>L266</f>
        <v>980</v>
      </c>
      <c r="M267" s="36">
        <f>M266</f>
        <v>758.9</v>
      </c>
      <c r="N267" s="24">
        <f t="shared" si="210"/>
        <v>77.438775510204081</v>
      </c>
    </row>
    <row r="268" spans="1:14" ht="33.75" customHeight="1" x14ac:dyDescent="0.25">
      <c r="A268" s="80" t="s">
        <v>110</v>
      </c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2"/>
    </row>
    <row r="269" spans="1:14" ht="15.75" customHeight="1" x14ac:dyDescent="0.25">
      <c r="A269" s="72" t="s">
        <v>27</v>
      </c>
      <c r="B269" s="73"/>
      <c r="C269" s="24">
        <f t="shared" ref="C269" si="217">F269+I269+L269</f>
        <v>400</v>
      </c>
      <c r="D269" s="24">
        <f t="shared" ref="D269" si="218">G269+J269+M269</f>
        <v>113.3</v>
      </c>
      <c r="E269" s="24">
        <f t="shared" ref="E269:E270" si="219">D269/C269*100</f>
        <v>28.324999999999999</v>
      </c>
      <c r="F269" s="21"/>
      <c r="G269" s="21"/>
      <c r="H269" s="11"/>
      <c r="I269" s="21"/>
      <c r="J269" s="21"/>
      <c r="K269" s="11"/>
      <c r="L269" s="20">
        <v>400</v>
      </c>
      <c r="M269" s="20">
        <v>113.3</v>
      </c>
      <c r="N269" s="24">
        <f t="shared" ref="N269:N270" si="220">M269/L269*100</f>
        <v>28.324999999999999</v>
      </c>
    </row>
    <row r="270" spans="1:14" ht="15.75" customHeight="1" x14ac:dyDescent="0.25">
      <c r="A270" s="70" t="s">
        <v>51</v>
      </c>
      <c r="B270" s="100"/>
      <c r="C270" s="25">
        <f>C269</f>
        <v>400</v>
      </c>
      <c r="D270" s="25">
        <f>D269</f>
        <v>113.3</v>
      </c>
      <c r="E270" s="24">
        <f t="shared" si="219"/>
        <v>28.324999999999999</v>
      </c>
      <c r="F270" s="25">
        <f>F269</f>
        <v>0</v>
      </c>
      <c r="G270" s="25">
        <f>G269</f>
        <v>0</v>
      </c>
      <c r="H270" s="24"/>
      <c r="I270" s="25">
        <f>I269</f>
        <v>0</v>
      </c>
      <c r="J270" s="25">
        <f>J269</f>
        <v>0</v>
      </c>
      <c r="K270" s="24"/>
      <c r="L270" s="36">
        <f>L269</f>
        <v>400</v>
      </c>
      <c r="M270" s="36">
        <f>M269</f>
        <v>113.3</v>
      </c>
      <c r="N270" s="24">
        <f t="shared" si="220"/>
        <v>28.324999999999999</v>
      </c>
    </row>
    <row r="271" spans="1:14" ht="33" customHeight="1" x14ac:dyDescent="0.25">
      <c r="A271" s="80" t="s">
        <v>111</v>
      </c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2"/>
    </row>
    <row r="272" spans="1:14" ht="15.75" customHeight="1" x14ac:dyDescent="0.25">
      <c r="A272" s="72" t="s">
        <v>27</v>
      </c>
      <c r="B272" s="73"/>
      <c r="C272" s="24">
        <f t="shared" ref="C272:C274" si="221">F272+I272+L272</f>
        <v>4516.8</v>
      </c>
      <c r="D272" s="24">
        <f t="shared" ref="D272:D274" si="222">G272+J272+M272</f>
        <v>2645.7</v>
      </c>
      <c r="E272" s="24">
        <f t="shared" ref="E272:E275" si="223">D272/C272*100</f>
        <v>58.574654622741761</v>
      </c>
      <c r="F272" s="21"/>
      <c r="G272" s="21"/>
      <c r="H272" s="11"/>
      <c r="I272" s="21"/>
      <c r="J272" s="21"/>
      <c r="K272" s="11"/>
      <c r="L272" s="20">
        <v>4516.8</v>
      </c>
      <c r="M272" s="20">
        <v>2645.7</v>
      </c>
      <c r="N272" s="24">
        <f t="shared" ref="N272:N275" si="224">M272/L272*100</f>
        <v>58.574654622741761</v>
      </c>
    </row>
    <row r="273" spans="1:14" ht="15.75" customHeight="1" x14ac:dyDescent="0.25">
      <c r="A273" s="72" t="s">
        <v>40</v>
      </c>
      <c r="B273" s="73"/>
      <c r="C273" s="24">
        <f t="shared" si="221"/>
        <v>3389</v>
      </c>
      <c r="D273" s="24">
        <f t="shared" si="222"/>
        <v>2410.9</v>
      </c>
      <c r="E273" s="24"/>
      <c r="F273" s="21"/>
      <c r="G273" s="21"/>
      <c r="H273" s="11"/>
      <c r="I273" s="21"/>
      <c r="J273" s="21"/>
      <c r="K273" s="11"/>
      <c r="L273" s="20">
        <v>3389</v>
      </c>
      <c r="M273" s="20">
        <v>2410.9</v>
      </c>
      <c r="N273" s="24">
        <f t="shared" si="224"/>
        <v>71.138979049867217</v>
      </c>
    </row>
    <row r="274" spans="1:14" ht="15.75" customHeight="1" x14ac:dyDescent="0.25">
      <c r="A274" s="72" t="s">
        <v>26</v>
      </c>
      <c r="B274" s="73"/>
      <c r="C274" s="24">
        <f t="shared" si="221"/>
        <v>1234.3</v>
      </c>
      <c r="D274" s="24">
        <f t="shared" si="222"/>
        <v>772.6</v>
      </c>
      <c r="E274" s="24"/>
      <c r="F274" s="21"/>
      <c r="G274" s="21"/>
      <c r="H274" s="11"/>
      <c r="I274" s="21"/>
      <c r="J274" s="21"/>
      <c r="K274" s="11"/>
      <c r="L274" s="20">
        <v>1234.3</v>
      </c>
      <c r="M274" s="20">
        <v>772.6</v>
      </c>
      <c r="N274" s="24">
        <f t="shared" si="224"/>
        <v>62.594182937697482</v>
      </c>
    </row>
    <row r="275" spans="1:14" ht="15.75" customHeight="1" x14ac:dyDescent="0.25">
      <c r="A275" s="70" t="s">
        <v>51</v>
      </c>
      <c r="B275" s="100"/>
      <c r="C275" s="25">
        <f>C272+C273+C274</f>
        <v>9140.1</v>
      </c>
      <c r="D275" s="25">
        <f>D272+D273+D274</f>
        <v>5829.2000000000007</v>
      </c>
      <c r="E275" s="24">
        <f t="shared" si="223"/>
        <v>63.776107482412669</v>
      </c>
      <c r="F275" s="25">
        <f>F272+F273+F274</f>
        <v>0</v>
      </c>
      <c r="G275" s="25">
        <f>G272+G273+G274</f>
        <v>0</v>
      </c>
      <c r="H275" s="24"/>
      <c r="I275" s="25">
        <f>I272+I273+I274</f>
        <v>0</v>
      </c>
      <c r="J275" s="25">
        <f>J272+J273+J274</f>
        <v>0</v>
      </c>
      <c r="K275" s="24"/>
      <c r="L275" s="25">
        <f>L272+L273+L274</f>
        <v>9140.1</v>
      </c>
      <c r="M275" s="25">
        <f>M272+M273+M274</f>
        <v>5829.2000000000007</v>
      </c>
      <c r="N275" s="24">
        <f t="shared" si="224"/>
        <v>63.776107482412669</v>
      </c>
    </row>
    <row r="276" spans="1:14" ht="15.75" customHeight="1" x14ac:dyDescent="0.25">
      <c r="A276" s="85" t="s">
        <v>31</v>
      </c>
      <c r="B276" s="86"/>
      <c r="C276" s="27">
        <f>C253+C256+C259+C264+C267+C270+C275</f>
        <v>32000.9</v>
      </c>
      <c r="D276" s="27">
        <f>D253+D256+D259+D264+D267+D270+D275</f>
        <v>27526.400000000001</v>
      </c>
      <c r="E276" s="27">
        <f t="shared" si="214"/>
        <v>86.01758075554126</v>
      </c>
      <c r="F276" s="27">
        <f>F253+F256+F259+F264+F267+F270+F275</f>
        <v>0</v>
      </c>
      <c r="G276" s="27">
        <f>G253+G256+G259+G264+G267+G270+G275</f>
        <v>0</v>
      </c>
      <c r="H276" s="24"/>
      <c r="I276" s="27">
        <f>I253+I256+I259+I264+I267+I270+I275</f>
        <v>20652.8</v>
      </c>
      <c r="J276" s="27">
        <f>J253+J256+J259+J264+J267+J270+J275</f>
        <v>20652.8</v>
      </c>
      <c r="K276" s="27"/>
      <c r="L276" s="27">
        <f>L253+L256+L259+L264+L267+L270+L275</f>
        <v>11348.1</v>
      </c>
      <c r="M276" s="27">
        <f>M253+M256+M259+M264+M267+M270+M275</f>
        <v>6873.6</v>
      </c>
      <c r="N276" s="27">
        <f t="shared" si="210"/>
        <v>60.57049197663045</v>
      </c>
    </row>
    <row r="277" spans="1:14" ht="21.75" customHeight="1" x14ac:dyDescent="0.35">
      <c r="A277" s="50" t="s">
        <v>39</v>
      </c>
      <c r="B277" s="74" t="s">
        <v>112</v>
      </c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6"/>
    </row>
    <row r="278" spans="1:14" ht="19.5" customHeight="1" x14ac:dyDescent="0.25">
      <c r="A278" s="77" t="s">
        <v>54</v>
      </c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9"/>
    </row>
    <row r="279" spans="1:14" ht="24" customHeight="1" x14ac:dyDescent="0.25">
      <c r="A279" s="67" t="s">
        <v>114</v>
      </c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9"/>
    </row>
    <row r="280" spans="1:14" ht="32.25" customHeight="1" x14ac:dyDescent="0.25">
      <c r="A280" s="72" t="s">
        <v>26</v>
      </c>
      <c r="B280" s="73"/>
      <c r="C280" s="24">
        <f>F280+I280+L280</f>
        <v>117364</v>
      </c>
      <c r="D280" s="24">
        <f>G280+J280+M280</f>
        <v>115207</v>
      </c>
      <c r="E280" s="24">
        <f t="shared" ref="E280:E281" si="225">D280/C280*100</f>
        <v>98.162128080160869</v>
      </c>
      <c r="F280" s="11"/>
      <c r="G280" s="11"/>
      <c r="H280" s="11"/>
      <c r="I280" s="11">
        <v>117364</v>
      </c>
      <c r="J280" s="11">
        <v>115207</v>
      </c>
      <c r="K280" s="24">
        <f t="shared" ref="K280:K283" si="226">J280/I280*100</f>
        <v>98.162128080160869</v>
      </c>
      <c r="L280" s="11"/>
      <c r="M280" s="11"/>
      <c r="N280" s="24"/>
    </row>
    <row r="281" spans="1:14" ht="15.75" customHeight="1" x14ac:dyDescent="0.25">
      <c r="A281" s="70" t="s">
        <v>51</v>
      </c>
      <c r="B281" s="100"/>
      <c r="C281" s="25">
        <f>C280</f>
        <v>117364</v>
      </c>
      <c r="D281" s="25">
        <f>D280</f>
        <v>115207</v>
      </c>
      <c r="E281" s="24">
        <f t="shared" si="225"/>
        <v>98.162128080160869</v>
      </c>
      <c r="F281" s="25">
        <f t="shared" ref="F281:G281" si="227">F280</f>
        <v>0</v>
      </c>
      <c r="G281" s="25">
        <f t="shared" si="227"/>
        <v>0</v>
      </c>
      <c r="H281" s="27"/>
      <c r="I281" s="25">
        <f t="shared" ref="I281:J281" si="228">I280</f>
        <v>117364</v>
      </c>
      <c r="J281" s="25">
        <f t="shared" si="228"/>
        <v>115207</v>
      </c>
      <c r="K281" s="24">
        <f t="shared" si="226"/>
        <v>98.162128080160869</v>
      </c>
      <c r="L281" s="25">
        <f>SUM(L280)</f>
        <v>0</v>
      </c>
      <c r="M281" s="25">
        <f>SUM(M280)</f>
        <v>0</v>
      </c>
      <c r="N281" s="25">
        <f t="shared" ref="N281" si="229">N280</f>
        <v>0</v>
      </c>
    </row>
    <row r="282" spans="1:14" x14ac:dyDescent="0.25">
      <c r="A282" s="67" t="s">
        <v>115</v>
      </c>
      <c r="B282" s="135"/>
      <c r="C282" s="135"/>
      <c r="D282" s="135"/>
      <c r="E282" s="135"/>
      <c r="F282" s="135"/>
      <c r="G282" s="135"/>
      <c r="H282" s="135"/>
      <c r="I282" s="135"/>
      <c r="J282" s="135"/>
      <c r="K282" s="135"/>
      <c r="L282" s="135"/>
      <c r="M282" s="135"/>
      <c r="N282" s="136"/>
    </row>
    <row r="283" spans="1:14" ht="33.75" customHeight="1" x14ac:dyDescent="0.25">
      <c r="A283" s="72" t="s">
        <v>28</v>
      </c>
      <c r="B283" s="73"/>
      <c r="C283" s="24">
        <f>F283+I283+L283</f>
        <v>6729.1</v>
      </c>
      <c r="D283" s="24">
        <f>G283+J283+M283</f>
        <v>5981</v>
      </c>
      <c r="E283" s="24">
        <f t="shared" ref="E283:E287" si="230">D283/C283*100</f>
        <v>88.882614316922016</v>
      </c>
      <c r="F283" s="12"/>
      <c r="G283" s="12"/>
      <c r="H283" s="11"/>
      <c r="I283" s="11">
        <v>3130.4</v>
      </c>
      <c r="J283" s="11">
        <v>2776.9</v>
      </c>
      <c r="K283" s="24">
        <f t="shared" si="226"/>
        <v>88.707513416815743</v>
      </c>
      <c r="L283" s="11">
        <v>3598.7</v>
      </c>
      <c r="M283" s="11">
        <v>3204.1</v>
      </c>
      <c r="N283" s="24">
        <f t="shared" ref="N283:N287" si="231">M283/L283*100</f>
        <v>89.034929280017778</v>
      </c>
    </row>
    <row r="284" spans="1:14" ht="33" customHeight="1" x14ac:dyDescent="0.25">
      <c r="A284" s="94" t="s">
        <v>29</v>
      </c>
      <c r="B284" s="73"/>
      <c r="C284" s="24">
        <f t="shared" ref="C284:C286" si="232">F284+I284+L284</f>
        <v>70</v>
      </c>
      <c r="D284" s="24">
        <f t="shared" ref="D284:D286" si="233">G284+J284+M284</f>
        <v>59.8</v>
      </c>
      <c r="E284" s="24">
        <f t="shared" si="230"/>
        <v>85.428571428571416</v>
      </c>
      <c r="F284" s="12"/>
      <c r="G284" s="12"/>
      <c r="H284" s="11"/>
      <c r="I284" s="11"/>
      <c r="J284" s="11"/>
      <c r="K284" s="11"/>
      <c r="L284" s="11">
        <v>70</v>
      </c>
      <c r="M284" s="11">
        <v>59.8</v>
      </c>
      <c r="N284" s="24">
        <f t="shared" si="231"/>
        <v>85.428571428571416</v>
      </c>
    </row>
    <row r="285" spans="1:14" ht="30" customHeight="1" x14ac:dyDescent="0.25">
      <c r="A285" s="94" t="s">
        <v>30</v>
      </c>
      <c r="B285" s="73"/>
      <c r="C285" s="24">
        <f t="shared" si="232"/>
        <v>250</v>
      </c>
      <c r="D285" s="24">
        <f t="shared" si="233"/>
        <v>250</v>
      </c>
      <c r="E285" s="24">
        <f t="shared" si="230"/>
        <v>100</v>
      </c>
      <c r="F285" s="12"/>
      <c r="G285" s="12"/>
      <c r="H285" s="11"/>
      <c r="I285" s="11"/>
      <c r="J285" s="11"/>
      <c r="K285" s="11"/>
      <c r="L285" s="11">
        <v>250</v>
      </c>
      <c r="M285" s="11">
        <v>250</v>
      </c>
      <c r="N285" s="24">
        <f t="shared" si="231"/>
        <v>100</v>
      </c>
    </row>
    <row r="286" spans="1:14" ht="33" customHeight="1" x14ac:dyDescent="0.25">
      <c r="A286" s="94" t="s">
        <v>32</v>
      </c>
      <c r="B286" s="73"/>
      <c r="C286" s="24">
        <f t="shared" si="232"/>
        <v>300</v>
      </c>
      <c r="D286" s="24">
        <f t="shared" si="233"/>
        <v>0</v>
      </c>
      <c r="E286" s="24">
        <f t="shared" si="230"/>
        <v>0</v>
      </c>
      <c r="F286" s="12"/>
      <c r="G286" s="12"/>
      <c r="H286" s="11"/>
      <c r="I286" s="11"/>
      <c r="J286" s="11"/>
      <c r="K286" s="11"/>
      <c r="L286" s="11">
        <v>300</v>
      </c>
      <c r="M286" s="11">
        <v>0</v>
      </c>
      <c r="N286" s="24">
        <f t="shared" si="231"/>
        <v>0</v>
      </c>
    </row>
    <row r="287" spans="1:14" x14ac:dyDescent="0.25">
      <c r="A287" s="70" t="s">
        <v>51</v>
      </c>
      <c r="B287" s="100"/>
      <c r="C287" s="25">
        <f>C283+C284+C285+C286</f>
        <v>7349.1</v>
      </c>
      <c r="D287" s="25">
        <f>D283+D284+D285+D286</f>
        <v>6290.8</v>
      </c>
      <c r="E287" s="24">
        <f t="shared" si="230"/>
        <v>85.599597229592746</v>
      </c>
      <c r="F287" s="25">
        <f>F283+F284+F285+F286</f>
        <v>0</v>
      </c>
      <c r="G287" s="25">
        <f>G283+G284+G285+G286</f>
        <v>0</v>
      </c>
      <c r="H287" s="24"/>
      <c r="I287" s="25">
        <f>I283+I284+I285+I286</f>
        <v>3130.4</v>
      </c>
      <c r="J287" s="25">
        <f>J283+J284+J285+J286</f>
        <v>2776.9</v>
      </c>
      <c r="K287" s="27">
        <f t="shared" ref="K287:K288" si="234">J287/I287*100</f>
        <v>88.707513416815743</v>
      </c>
      <c r="L287" s="25">
        <f>L283+L284+L285+L286</f>
        <v>4218.7</v>
      </c>
      <c r="M287" s="25">
        <f>M283+M284+M285+M286</f>
        <v>3513.9</v>
      </c>
      <c r="N287" s="27">
        <f t="shared" si="231"/>
        <v>83.2934316258563</v>
      </c>
    </row>
    <row r="288" spans="1:14" x14ac:dyDescent="0.25">
      <c r="A288" s="85" t="s">
        <v>31</v>
      </c>
      <c r="B288" s="86"/>
      <c r="C288" s="27">
        <f>C281+C287</f>
        <v>124713.1</v>
      </c>
      <c r="D288" s="27">
        <f>D281+D287</f>
        <v>121497.8</v>
      </c>
      <c r="E288" s="27">
        <f t="shared" ref="E288" si="235">D288/C288*100</f>
        <v>97.421842613165737</v>
      </c>
      <c r="F288" s="27">
        <f>F281+F287</f>
        <v>0</v>
      </c>
      <c r="G288" s="27">
        <f>G281+G287</f>
        <v>0</v>
      </c>
      <c r="H288" s="24"/>
      <c r="I288" s="27">
        <f>I281+I287</f>
        <v>120494.39999999999</v>
      </c>
      <c r="J288" s="27">
        <f>J281+J287</f>
        <v>117983.9</v>
      </c>
      <c r="K288" s="27">
        <f t="shared" si="234"/>
        <v>97.916500683849208</v>
      </c>
      <c r="L288" s="27">
        <f>L281+L287</f>
        <v>4218.7</v>
      </c>
      <c r="M288" s="27">
        <f>M281+M287</f>
        <v>3513.9</v>
      </c>
      <c r="N288" s="27">
        <f t="shared" si="193"/>
        <v>83.2934316258563</v>
      </c>
    </row>
    <row r="289" spans="1:14" ht="15.75" customHeight="1" x14ac:dyDescent="0.35">
      <c r="A289" s="50" t="s">
        <v>113</v>
      </c>
      <c r="B289" s="74" t="s">
        <v>116</v>
      </c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6"/>
    </row>
    <row r="290" spans="1:14" ht="15.75" customHeight="1" x14ac:dyDescent="0.25">
      <c r="A290" s="77" t="s">
        <v>54</v>
      </c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9"/>
    </row>
    <row r="291" spans="1:14" ht="15.75" customHeight="1" x14ac:dyDescent="0.25">
      <c r="A291" s="67" t="s">
        <v>117</v>
      </c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9"/>
    </row>
    <row r="292" spans="1:14" ht="18" customHeight="1" x14ac:dyDescent="0.25">
      <c r="A292" s="72" t="s">
        <v>27</v>
      </c>
      <c r="B292" s="73"/>
      <c r="C292" s="24">
        <f>F292+I292+L292</f>
        <v>313</v>
      </c>
      <c r="D292" s="24">
        <f>G292+J292+M292</f>
        <v>18.600000000000001</v>
      </c>
      <c r="E292" s="24">
        <f t="shared" ref="E292:E294" si="236">D292/C292*100</f>
        <v>5.9424920127795531</v>
      </c>
      <c r="F292" s="11"/>
      <c r="G292" s="11"/>
      <c r="H292" s="11"/>
      <c r="I292" s="11"/>
      <c r="J292" s="11"/>
      <c r="K292" s="11"/>
      <c r="L292" s="11">
        <v>313</v>
      </c>
      <c r="M292" s="11">
        <v>18.600000000000001</v>
      </c>
      <c r="N292" s="24">
        <f>M292/L292*100</f>
        <v>5.9424920127795531</v>
      </c>
    </row>
    <row r="293" spans="1:14" ht="30.75" customHeight="1" x14ac:dyDescent="0.25">
      <c r="A293" s="72" t="s">
        <v>26</v>
      </c>
      <c r="B293" s="73"/>
      <c r="C293" s="24">
        <f>F293+I293+L293</f>
        <v>1706.9</v>
      </c>
      <c r="D293" s="24">
        <f>G293+J293+M293</f>
        <v>954.2</v>
      </c>
      <c r="E293" s="24">
        <f t="shared" si="236"/>
        <v>55.9025133282559</v>
      </c>
      <c r="F293" s="11"/>
      <c r="G293" s="11"/>
      <c r="H293" s="11"/>
      <c r="I293" s="11"/>
      <c r="J293" s="11"/>
      <c r="K293" s="11"/>
      <c r="L293" s="11">
        <v>1706.9</v>
      </c>
      <c r="M293" s="11">
        <v>954.2</v>
      </c>
      <c r="N293" s="24">
        <f>M293/L293*100</f>
        <v>55.9025133282559</v>
      </c>
    </row>
    <row r="294" spans="1:14" ht="16.149999999999999" customHeight="1" x14ac:dyDescent="0.25">
      <c r="A294" s="70" t="s">
        <v>51</v>
      </c>
      <c r="B294" s="100"/>
      <c r="C294" s="25">
        <f>C292+C293</f>
        <v>2019.9</v>
      </c>
      <c r="D294" s="25">
        <f>D292+D293</f>
        <v>972.80000000000007</v>
      </c>
      <c r="E294" s="25">
        <f t="shared" si="236"/>
        <v>48.160800039605924</v>
      </c>
      <c r="F294" s="25">
        <f>F292+F293</f>
        <v>0</v>
      </c>
      <c r="G294" s="25">
        <f>G292+G293</f>
        <v>0</v>
      </c>
      <c r="H294" s="25"/>
      <c r="I294" s="25">
        <f>I292+I293</f>
        <v>0</v>
      </c>
      <c r="J294" s="25">
        <f>J292+J293</f>
        <v>0</v>
      </c>
      <c r="K294" s="25"/>
      <c r="L294" s="25">
        <f>L292+L293</f>
        <v>2019.9</v>
      </c>
      <c r="M294" s="25">
        <f>M292+M293</f>
        <v>972.80000000000007</v>
      </c>
      <c r="N294" s="24">
        <f>M294/L294*100</f>
        <v>48.160800039605924</v>
      </c>
    </row>
    <row r="295" spans="1:14" x14ac:dyDescent="0.25">
      <c r="A295" s="119" t="s">
        <v>118</v>
      </c>
      <c r="B295" s="120"/>
      <c r="C295" s="120"/>
      <c r="D295" s="120"/>
      <c r="E295" s="120"/>
      <c r="F295" s="120"/>
      <c r="G295" s="120"/>
      <c r="H295" s="120"/>
      <c r="I295" s="120"/>
      <c r="J295" s="120"/>
      <c r="K295" s="120"/>
      <c r="L295" s="120"/>
      <c r="M295" s="120"/>
      <c r="N295" s="121"/>
    </row>
    <row r="296" spans="1:14" ht="30.75" customHeight="1" x14ac:dyDescent="0.25">
      <c r="A296" s="72" t="s">
        <v>26</v>
      </c>
      <c r="B296" s="73"/>
      <c r="C296" s="24">
        <f>F296+I296+L296</f>
        <v>478.5</v>
      </c>
      <c r="D296" s="24">
        <f>G296+J296+M296</f>
        <v>258.7</v>
      </c>
      <c r="E296" s="24">
        <f t="shared" ref="E296:E297" si="237">D296/C296*100</f>
        <v>54.064785788923722</v>
      </c>
      <c r="F296" s="11"/>
      <c r="G296" s="11"/>
      <c r="H296" s="11"/>
      <c r="I296" s="11"/>
      <c r="J296" s="11"/>
      <c r="K296" s="11"/>
      <c r="L296" s="11">
        <v>478.5</v>
      </c>
      <c r="M296" s="11">
        <v>258.7</v>
      </c>
      <c r="N296" s="24">
        <f>M296/L296*100</f>
        <v>54.064785788923722</v>
      </c>
    </row>
    <row r="297" spans="1:14" ht="16.149999999999999" customHeight="1" x14ac:dyDescent="0.25">
      <c r="A297" s="70" t="s">
        <v>51</v>
      </c>
      <c r="B297" s="100"/>
      <c r="C297" s="25">
        <f>C296</f>
        <v>478.5</v>
      </c>
      <c r="D297" s="25">
        <f>D296</f>
        <v>258.7</v>
      </c>
      <c r="E297" s="25">
        <f t="shared" si="237"/>
        <v>54.064785788923722</v>
      </c>
      <c r="F297" s="25">
        <f t="shared" ref="F297:G297" si="238">F296</f>
        <v>0</v>
      </c>
      <c r="G297" s="25">
        <f t="shared" si="238"/>
        <v>0</v>
      </c>
      <c r="H297" s="25"/>
      <c r="I297" s="25">
        <f t="shared" ref="I297:J297" si="239">I296</f>
        <v>0</v>
      </c>
      <c r="J297" s="25">
        <f t="shared" si="239"/>
        <v>0</v>
      </c>
      <c r="K297" s="25"/>
      <c r="L297" s="25">
        <f>L296</f>
        <v>478.5</v>
      </c>
      <c r="M297" s="25">
        <f>M296</f>
        <v>258.7</v>
      </c>
      <c r="N297" s="24">
        <f>M297/L297*100</f>
        <v>54.064785788923722</v>
      </c>
    </row>
    <row r="298" spans="1:14" x14ac:dyDescent="0.25">
      <c r="A298" s="67" t="s">
        <v>119</v>
      </c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9"/>
    </row>
    <row r="299" spans="1:14" ht="30" customHeight="1" x14ac:dyDescent="0.25">
      <c r="A299" s="72" t="s">
        <v>26</v>
      </c>
      <c r="B299" s="73"/>
      <c r="C299" s="24">
        <f>F299+I299+L299</f>
        <v>923.1</v>
      </c>
      <c r="D299" s="24">
        <f>G299+J299+M299</f>
        <v>550.9</v>
      </c>
      <c r="E299" s="24">
        <f t="shared" ref="E299:E300" si="240">D299/C299*100</f>
        <v>59.679341349799586</v>
      </c>
      <c r="F299" s="11"/>
      <c r="G299" s="11"/>
      <c r="H299" s="11"/>
      <c r="I299" s="11">
        <v>923.1</v>
      </c>
      <c r="J299" s="11">
        <v>550.9</v>
      </c>
      <c r="K299" s="24">
        <f t="shared" ref="K299:K300" si="241">J299/I299*100</f>
        <v>59.679341349799586</v>
      </c>
      <c r="L299" s="11"/>
      <c r="M299" s="11"/>
      <c r="N299" s="15"/>
    </row>
    <row r="300" spans="1:14" ht="16.149999999999999" customHeight="1" x14ac:dyDescent="0.25">
      <c r="A300" s="70" t="s">
        <v>51</v>
      </c>
      <c r="B300" s="100"/>
      <c r="C300" s="25">
        <f>C299</f>
        <v>923.1</v>
      </c>
      <c r="D300" s="25">
        <f>D299</f>
        <v>550.9</v>
      </c>
      <c r="E300" s="25">
        <f t="shared" si="240"/>
        <v>59.679341349799586</v>
      </c>
      <c r="F300" s="25">
        <f t="shared" ref="F300:G300" si="242">F299</f>
        <v>0</v>
      </c>
      <c r="G300" s="25">
        <f t="shared" si="242"/>
        <v>0</v>
      </c>
      <c r="H300" s="25"/>
      <c r="I300" s="25">
        <f t="shared" ref="I300:J300" si="243">I299</f>
        <v>923.1</v>
      </c>
      <c r="J300" s="25">
        <f t="shared" si="243"/>
        <v>550.9</v>
      </c>
      <c r="K300" s="25">
        <f t="shared" si="241"/>
        <v>59.679341349799586</v>
      </c>
      <c r="L300" s="25">
        <f>SUM(L299)</f>
        <v>0</v>
      </c>
      <c r="M300" s="25">
        <f>SUM(M299)</f>
        <v>0</v>
      </c>
      <c r="N300" s="58"/>
    </row>
    <row r="301" spans="1:14" ht="16.149999999999999" customHeight="1" x14ac:dyDescent="0.25">
      <c r="A301" s="70" t="s">
        <v>31</v>
      </c>
      <c r="B301" s="100"/>
      <c r="C301" s="27">
        <f>C294+C297+C300</f>
        <v>3421.5</v>
      </c>
      <c r="D301" s="27">
        <f>D294+D297+D300</f>
        <v>1782.4</v>
      </c>
      <c r="E301" s="27">
        <f>D301/C301*100</f>
        <v>52.094110770130065</v>
      </c>
      <c r="F301" s="27">
        <f>F294+F297+F300</f>
        <v>0</v>
      </c>
      <c r="G301" s="27">
        <f>G294+G297+G300</f>
        <v>0</v>
      </c>
      <c r="H301" s="24"/>
      <c r="I301" s="27">
        <f>I294+I297+I300</f>
        <v>923.1</v>
      </c>
      <c r="J301" s="27">
        <f>J294+J297+J300</f>
        <v>550.9</v>
      </c>
      <c r="K301" s="27">
        <f>J301/I301*100</f>
        <v>59.679341349799586</v>
      </c>
      <c r="L301" s="27">
        <f>L294+L297+L300</f>
        <v>2498.4</v>
      </c>
      <c r="M301" s="27">
        <f>M294+M297+M300</f>
        <v>1231.5</v>
      </c>
      <c r="N301" s="27">
        <f t="shared" ref="N301" si="244">M301/L301*100</f>
        <v>49.291546589817479</v>
      </c>
    </row>
    <row r="302" spans="1:14" ht="16.149999999999999" customHeight="1" x14ac:dyDescent="0.35">
      <c r="A302" s="50" t="s">
        <v>132</v>
      </c>
      <c r="B302" s="74" t="s">
        <v>133</v>
      </c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6"/>
    </row>
    <row r="303" spans="1:14" ht="16.149999999999999" customHeight="1" x14ac:dyDescent="0.25">
      <c r="A303" s="77" t="s">
        <v>54</v>
      </c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9"/>
    </row>
    <row r="304" spans="1:14" ht="16.5" customHeight="1" x14ac:dyDescent="0.25">
      <c r="A304" s="80" t="s">
        <v>134</v>
      </c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2"/>
    </row>
    <row r="305" spans="1:14" ht="45.75" customHeight="1" x14ac:dyDescent="0.25">
      <c r="A305" s="83" t="s">
        <v>141</v>
      </c>
      <c r="B305" s="84"/>
      <c r="C305" s="24">
        <f>F305+I305+L305</f>
        <v>3668.2</v>
      </c>
      <c r="D305" s="24">
        <f>G305+J305+M305</f>
        <v>0</v>
      </c>
      <c r="E305" s="24">
        <f t="shared" ref="E305:E306" si="245">D305/C305*100</f>
        <v>0</v>
      </c>
      <c r="F305" s="11"/>
      <c r="G305" s="11"/>
      <c r="H305" s="11"/>
      <c r="I305" s="11"/>
      <c r="J305" s="11"/>
      <c r="K305" s="11"/>
      <c r="L305" s="11">
        <v>3668.2</v>
      </c>
      <c r="M305" s="11">
        <v>0</v>
      </c>
      <c r="N305" s="24">
        <f t="shared" ref="N305:N306" si="246">M305/L305*100</f>
        <v>0</v>
      </c>
    </row>
    <row r="306" spans="1:14" ht="16.149999999999999" customHeight="1" x14ac:dyDescent="0.25">
      <c r="A306" s="85" t="s">
        <v>31</v>
      </c>
      <c r="B306" s="86"/>
      <c r="C306" s="27">
        <f>C305</f>
        <v>3668.2</v>
      </c>
      <c r="D306" s="27">
        <f>D305</f>
        <v>0</v>
      </c>
      <c r="E306" s="27">
        <f t="shared" si="245"/>
        <v>0</v>
      </c>
      <c r="F306" s="27">
        <f>F305</f>
        <v>0</v>
      </c>
      <c r="G306" s="27">
        <f>G305</f>
        <v>0</v>
      </c>
      <c r="H306" s="24"/>
      <c r="I306" s="27">
        <f>I305</f>
        <v>0</v>
      </c>
      <c r="J306" s="27">
        <f>J305</f>
        <v>0</v>
      </c>
      <c r="K306" s="24"/>
      <c r="L306" s="27">
        <f>L305</f>
        <v>3668.2</v>
      </c>
      <c r="M306" s="27">
        <f>M305</f>
        <v>0</v>
      </c>
      <c r="N306" s="27">
        <f t="shared" si="246"/>
        <v>0</v>
      </c>
    </row>
    <row r="307" spans="1:14" ht="38.25" customHeight="1" x14ac:dyDescent="0.3">
      <c r="A307" s="117" t="s">
        <v>34</v>
      </c>
      <c r="B307" s="118"/>
      <c r="C307" s="39">
        <f>C40+C63+C99+C122+C134+C153+C180+C204+C218+C228+C233+C248+C276+C288+C301+C306</f>
        <v>3934597.9000000008</v>
      </c>
      <c r="D307" s="39">
        <f>D40+D63+D99+D122+D134+D153+D180+D204+D218+D228+D233+D248+D276+D288+D301+D306</f>
        <v>2489353.7999999998</v>
      </c>
      <c r="E307" s="39">
        <f t="shared" ref="E307" si="247">D307/C307*100</f>
        <v>63.268315168876576</v>
      </c>
      <c r="F307" s="39">
        <f>F40+F63+F99+F122+F134+F153+F180+F204+F218+F228+F233+F248+F276+F288+F301+F306</f>
        <v>164843.4</v>
      </c>
      <c r="G307" s="39">
        <f>G40+G63+G99+G122+G134+G153+G180+G204+G218+G228+G233+G248+G276+G288+G301+G306</f>
        <v>100867.00000000001</v>
      </c>
      <c r="H307" s="27">
        <f t="shared" ref="H307" si="248">G307/F307*100</f>
        <v>61.189589634768524</v>
      </c>
      <c r="I307" s="39">
        <f>I40+I63+I99+I122+I134+I153+I180+I204+I218+I228+I233+I248+I276+I288+I301+I306</f>
        <v>2141749.2999999998</v>
      </c>
      <c r="J307" s="39">
        <f>J40+J63+J99+J122+J134+J153+J180+J204+J218+J228+J233+J248+J276+J288+J301+J306</f>
        <v>1422537.7999999998</v>
      </c>
      <c r="K307" s="39">
        <f t="shared" ref="K307" si="249">J307/I307*100</f>
        <v>66.419435738814059</v>
      </c>
      <c r="L307" s="39">
        <f>L40+L63+L99+L122+L134+L153+L180+L204+L218+L228+L233+L248+L276+L288+L301+L306</f>
        <v>1628005.2000000002</v>
      </c>
      <c r="M307" s="39">
        <f>M40+M63+M99+M122+M134+M153+M180+M204+M218+M228+M233+M248+M276+M288+M301+M306</f>
        <v>965949</v>
      </c>
      <c r="N307" s="27">
        <f t="shared" si="193"/>
        <v>59.333287141834681</v>
      </c>
    </row>
    <row r="308" spans="1:14" x14ac:dyDescent="0.25">
      <c r="A308" s="5"/>
      <c r="B308" s="5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</row>
    <row r="309" spans="1:14" x14ac:dyDescent="0.25">
      <c r="A309" s="5"/>
      <c r="B309" s="7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</row>
    <row r="310" spans="1:14" x14ac:dyDescent="0.25">
      <c r="A310" s="5"/>
      <c r="B310" s="5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</row>
    <row r="311" spans="1:14" x14ac:dyDescent="0.25">
      <c r="A311" s="5"/>
      <c r="B311" s="5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</row>
    <row r="312" spans="1:14" x14ac:dyDescent="0.25">
      <c r="A312" s="5"/>
      <c r="B312" s="5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</row>
    <row r="313" spans="1:14" x14ac:dyDescent="0.25">
      <c r="A313" s="5"/>
      <c r="B313" s="5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</row>
    <row r="314" spans="1:14" x14ac:dyDescent="0.25">
      <c r="A314" s="5"/>
      <c r="B314" s="5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</row>
    <row r="315" spans="1:14" x14ac:dyDescent="0.25">
      <c r="A315" s="5"/>
      <c r="B315" s="5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</row>
    <row r="316" spans="1:14" x14ac:dyDescent="0.25">
      <c r="A316" s="5"/>
      <c r="B316" s="5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</row>
    <row r="317" spans="1:14" x14ac:dyDescent="0.25">
      <c r="A317" s="5"/>
      <c r="B317" s="5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</row>
    <row r="318" spans="1:14" x14ac:dyDescent="0.25">
      <c r="A318" s="5"/>
      <c r="B318" s="5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</row>
    <row r="319" spans="1:14" x14ac:dyDescent="0.25">
      <c r="A319" s="5"/>
      <c r="B319" s="5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</row>
    <row r="320" spans="1:14" x14ac:dyDescent="0.25">
      <c r="A320" s="5"/>
      <c r="B320" s="5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</row>
    <row r="321" spans="1:14" x14ac:dyDescent="0.25">
      <c r="A321" s="5"/>
      <c r="B321" s="5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</row>
    <row r="322" spans="1:14" x14ac:dyDescent="0.25">
      <c r="A322" s="5"/>
      <c r="B322" s="5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</row>
    <row r="323" spans="1:14" x14ac:dyDescent="0.25">
      <c r="A323" s="5"/>
      <c r="B323" s="5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</row>
    <row r="324" spans="1:14" x14ac:dyDescent="0.25">
      <c r="A324" s="5"/>
      <c r="B324" s="5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</row>
    <row r="325" spans="1:14" x14ac:dyDescent="0.25">
      <c r="A325" s="5"/>
      <c r="B325" s="5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</row>
    <row r="326" spans="1:14" x14ac:dyDescent="0.25">
      <c r="A326" s="5"/>
      <c r="B326" s="5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</row>
    <row r="327" spans="1:14" x14ac:dyDescent="0.25">
      <c r="A327" s="5"/>
      <c r="B327" s="5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</row>
    <row r="328" spans="1:14" x14ac:dyDescent="0.25">
      <c r="A328" s="5"/>
      <c r="B328" s="5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</row>
    <row r="329" spans="1:14" x14ac:dyDescent="0.25">
      <c r="A329" s="5"/>
      <c r="B329" s="5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</row>
    <row r="330" spans="1:14" x14ac:dyDescent="0.25">
      <c r="A330" s="5"/>
      <c r="B330" s="5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</row>
    <row r="331" spans="1:14" x14ac:dyDescent="0.25">
      <c r="A331" s="5"/>
      <c r="B331" s="5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</row>
    <row r="332" spans="1:14" x14ac:dyDescent="0.25">
      <c r="A332" s="5"/>
      <c r="B332" s="5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</row>
    <row r="333" spans="1:14" x14ac:dyDescent="0.25">
      <c r="A333" s="5"/>
      <c r="B333" s="5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</row>
    <row r="334" spans="1:14" x14ac:dyDescent="0.25">
      <c r="A334" s="5"/>
      <c r="B334" s="5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</row>
    <row r="335" spans="1:14" x14ac:dyDescent="0.25">
      <c r="A335" s="5"/>
      <c r="B335" s="5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</row>
    <row r="336" spans="1:14" x14ac:dyDescent="0.25">
      <c r="A336" s="5"/>
      <c r="B336" s="5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</row>
    <row r="337" spans="1:14" x14ac:dyDescent="0.25">
      <c r="A337" s="5"/>
      <c r="B337" s="5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</row>
    <row r="338" spans="1:14" x14ac:dyDescent="0.25">
      <c r="A338" s="5"/>
      <c r="B338" s="5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</row>
  </sheetData>
  <mergeCells count="312">
    <mergeCell ref="A7:N7"/>
    <mergeCell ref="A8:N8"/>
    <mergeCell ref="A11:N11"/>
    <mergeCell ref="A9:B9"/>
    <mergeCell ref="A28:B28"/>
    <mergeCell ref="A21:B21"/>
    <mergeCell ref="A14:B14"/>
    <mergeCell ref="A13:B13"/>
    <mergeCell ref="A26:B26"/>
    <mergeCell ref="A19:B19"/>
    <mergeCell ref="A18:B18"/>
    <mergeCell ref="A10:B10"/>
    <mergeCell ref="A15:B15"/>
    <mergeCell ref="A16:N16"/>
    <mergeCell ref="A20:N20"/>
    <mergeCell ref="A24:N24"/>
    <mergeCell ref="A27:N27"/>
    <mergeCell ref="A12:B12"/>
    <mergeCell ref="A265:N265"/>
    <mergeCell ref="A127:B127"/>
    <mergeCell ref="A129:B129"/>
    <mergeCell ref="A130:B130"/>
    <mergeCell ref="A115:B115"/>
    <mergeCell ref="A113:N113"/>
    <mergeCell ref="A150:B150"/>
    <mergeCell ref="A143:B143"/>
    <mergeCell ref="A138:B138"/>
    <mergeCell ref="A230:N230"/>
    <mergeCell ref="A165:B165"/>
    <mergeCell ref="A136:N136"/>
    <mergeCell ref="A220:N220"/>
    <mergeCell ref="A195:B195"/>
    <mergeCell ref="A196:B196"/>
    <mergeCell ref="A153:B153"/>
    <mergeCell ref="A255:B255"/>
    <mergeCell ref="B249:N249"/>
    <mergeCell ref="A251:N251"/>
    <mergeCell ref="A240:B240"/>
    <mergeCell ref="A126:B126"/>
    <mergeCell ref="A132:B132"/>
    <mergeCell ref="B135:N135"/>
    <mergeCell ref="A137:N137"/>
    <mergeCell ref="A36:N36"/>
    <mergeCell ref="A258:B258"/>
    <mergeCell ref="A243:B243"/>
    <mergeCell ref="B41:N41"/>
    <mergeCell ref="A237:B237"/>
    <mergeCell ref="A102:N102"/>
    <mergeCell ref="A40:B40"/>
    <mergeCell ref="A38:B38"/>
    <mergeCell ref="A39:B39"/>
    <mergeCell ref="B64:N64"/>
    <mergeCell ref="A66:N66"/>
    <mergeCell ref="A67:B67"/>
    <mergeCell ref="A44:B44"/>
    <mergeCell ref="A99:B99"/>
    <mergeCell ref="A110:N110"/>
    <mergeCell ref="A142:B142"/>
    <mergeCell ref="A111:B111"/>
    <mergeCell ref="A201:B201"/>
    <mergeCell ref="A98:B98"/>
    <mergeCell ref="A101:N101"/>
    <mergeCell ref="A260:N260"/>
    <mergeCell ref="A262:B262"/>
    <mergeCell ref="A85:N85"/>
    <mergeCell ref="A253:B253"/>
    <mergeCell ref="A69:B69"/>
    <mergeCell ref="A77:B77"/>
    <mergeCell ref="A70:N70"/>
    <mergeCell ref="B289:N289"/>
    <mergeCell ref="A288:B288"/>
    <mergeCell ref="A222:B222"/>
    <mergeCell ref="A212:B212"/>
    <mergeCell ref="A200:N200"/>
    <mergeCell ref="A215:B215"/>
    <mergeCell ref="A213:B213"/>
    <mergeCell ref="A214:N214"/>
    <mergeCell ref="A236:N236"/>
    <mergeCell ref="A218:B218"/>
    <mergeCell ref="A224:B224"/>
    <mergeCell ref="B219:N219"/>
    <mergeCell ref="A221:N221"/>
    <mergeCell ref="A227:B227"/>
    <mergeCell ref="A282:N282"/>
    <mergeCell ref="A283:B283"/>
    <mergeCell ref="A287:B287"/>
    <mergeCell ref="A257:N257"/>
    <mergeCell ref="A256:B256"/>
    <mergeCell ref="A266:B266"/>
    <mergeCell ref="A228:B228"/>
    <mergeCell ref="A276:B276"/>
    <mergeCell ref="A264:B264"/>
    <mergeCell ref="A248:B248"/>
    <mergeCell ref="A1:N1"/>
    <mergeCell ref="A281:B281"/>
    <mergeCell ref="B154:N154"/>
    <mergeCell ref="A161:N161"/>
    <mergeCell ref="A164:N164"/>
    <mergeCell ref="A194:N194"/>
    <mergeCell ref="A177:B177"/>
    <mergeCell ref="A178:B178"/>
    <mergeCell ref="A180:B180"/>
    <mergeCell ref="A188:B188"/>
    <mergeCell ref="A189:B189"/>
    <mergeCell ref="A162:B162"/>
    <mergeCell ref="A163:B163"/>
    <mergeCell ref="A190:N190"/>
    <mergeCell ref="B181:N181"/>
    <mergeCell ref="A174:B174"/>
    <mergeCell ref="A175:B175"/>
    <mergeCell ref="A187:N187"/>
    <mergeCell ref="A233:B233"/>
    <mergeCell ref="A133:B133"/>
    <mergeCell ref="A134:B134"/>
    <mergeCell ref="A267:B267"/>
    <mergeCell ref="A280:B280"/>
    <mergeCell ref="A245:N245"/>
    <mergeCell ref="A293:B293"/>
    <mergeCell ref="A269:B269"/>
    <mergeCell ref="A270:B270"/>
    <mergeCell ref="A271:N271"/>
    <mergeCell ref="B277:N277"/>
    <mergeCell ref="A279:N279"/>
    <mergeCell ref="A275:B275"/>
    <mergeCell ref="A33:N33"/>
    <mergeCell ref="A50:B50"/>
    <mergeCell ref="A54:N54"/>
    <mergeCell ref="A83:B83"/>
    <mergeCell ref="A84:B84"/>
    <mergeCell ref="A56:B56"/>
    <mergeCell ref="A34:B34"/>
    <mergeCell ref="A35:B35"/>
    <mergeCell ref="A74:B74"/>
    <mergeCell ref="A75:B75"/>
    <mergeCell ref="A76:B76"/>
    <mergeCell ref="A45:B45"/>
    <mergeCell ref="A73:N73"/>
    <mergeCell ref="A263:B263"/>
    <mergeCell ref="A261:B261"/>
    <mergeCell ref="A114:B114"/>
    <mergeCell ref="A291:N291"/>
    <mergeCell ref="A301:B301"/>
    <mergeCell ref="A307:B307"/>
    <mergeCell ref="A299:B299"/>
    <mergeCell ref="A300:B300"/>
    <mergeCell ref="A298:N298"/>
    <mergeCell ref="A297:B297"/>
    <mergeCell ref="A296:B296"/>
    <mergeCell ref="A295:N295"/>
    <mergeCell ref="A294:B294"/>
    <mergeCell ref="A286:B286"/>
    <mergeCell ref="A268:N268"/>
    <mergeCell ref="A272:B272"/>
    <mergeCell ref="A30:N30"/>
    <mergeCell ref="F3:H3"/>
    <mergeCell ref="I3:K3"/>
    <mergeCell ref="C3:C4"/>
    <mergeCell ref="A3:A4"/>
    <mergeCell ref="B3:B4"/>
    <mergeCell ref="D3:D4"/>
    <mergeCell ref="E3:E4"/>
    <mergeCell ref="A29:B29"/>
    <mergeCell ref="A32:B32"/>
    <mergeCell ref="A31:B31"/>
    <mergeCell ref="A37:B37"/>
    <mergeCell ref="A52:B52"/>
    <mergeCell ref="A192:B192"/>
    <mergeCell ref="A106:B106"/>
    <mergeCell ref="A238:B238"/>
    <mergeCell ref="A241:B241"/>
    <mergeCell ref="A242:N242"/>
    <mergeCell ref="B229:N229"/>
    <mergeCell ref="A232:B232"/>
    <mergeCell ref="A231:N231"/>
    <mergeCell ref="A25:B25"/>
    <mergeCell ref="A51:N51"/>
    <mergeCell ref="A197:N197"/>
    <mergeCell ref="B205:N205"/>
    <mergeCell ref="L3:N3"/>
    <mergeCell ref="B6:N6"/>
    <mergeCell ref="A17:N17"/>
    <mergeCell ref="A284:B284"/>
    <mergeCell ref="A285:B285"/>
    <mergeCell ref="A80:B80"/>
    <mergeCell ref="A59:B59"/>
    <mergeCell ref="A259:B259"/>
    <mergeCell ref="A252:B252"/>
    <mergeCell ref="B234:N234"/>
    <mergeCell ref="B123:N123"/>
    <mergeCell ref="A151:B151"/>
    <mergeCell ref="A152:B152"/>
    <mergeCell ref="A144:N144"/>
    <mergeCell ref="A92:N92"/>
    <mergeCell ref="A93:B93"/>
    <mergeCell ref="A94:B94"/>
    <mergeCell ref="A226:B226"/>
    <mergeCell ref="A254:N254"/>
    <mergeCell ref="A193:B193"/>
    <mergeCell ref="A107:B107"/>
    <mergeCell ref="A109:N109"/>
    <mergeCell ref="A89:B89"/>
    <mergeCell ref="A186:N186"/>
    <mergeCell ref="A108:B108"/>
    <mergeCell ref="A273:B273"/>
    <mergeCell ref="A274:B274"/>
    <mergeCell ref="A292:B292"/>
    <mergeCell ref="E2:K2"/>
    <mergeCell ref="A145:B145"/>
    <mergeCell ref="A139:B139"/>
    <mergeCell ref="A140:B140"/>
    <mergeCell ref="A141:B141"/>
    <mergeCell ref="B100:N100"/>
    <mergeCell ref="A112:B112"/>
    <mergeCell ref="A104:B104"/>
    <mergeCell ref="A125:N125"/>
    <mergeCell ref="A128:N128"/>
    <mergeCell ref="A131:N131"/>
    <mergeCell ref="A81:B81"/>
    <mergeCell ref="A117:B117"/>
    <mergeCell ref="A82:N82"/>
    <mergeCell ref="A22:B22"/>
    <mergeCell ref="A23:B23"/>
    <mergeCell ref="A198:B198"/>
    <mergeCell ref="A202:B202"/>
    <mergeCell ref="A185:B185"/>
    <mergeCell ref="A121:B121"/>
    <mergeCell ref="A79:N79"/>
    <mergeCell ref="A124:N124"/>
    <mergeCell ref="A146:B146"/>
    <mergeCell ref="A122:B122"/>
    <mergeCell ref="A168:B168"/>
    <mergeCell ref="A147:N147"/>
    <mergeCell ref="A167:N167"/>
    <mergeCell ref="A103:B103"/>
    <mergeCell ref="A120:B120"/>
    <mergeCell ref="A118:N118"/>
    <mergeCell ref="A119:B119"/>
    <mergeCell ref="A159:B159"/>
    <mergeCell ref="A156:N156"/>
    <mergeCell ref="A157:B157"/>
    <mergeCell ref="A148:B148"/>
    <mergeCell ref="A149:B149"/>
    <mergeCell ref="A88:N88"/>
    <mergeCell ref="A90:B90"/>
    <mergeCell ref="A91:B91"/>
    <mergeCell ref="A105:N105"/>
    <mergeCell ref="A42:N42"/>
    <mergeCell ref="A43:N43"/>
    <mergeCell ref="A46:B46"/>
    <mergeCell ref="A47:B47"/>
    <mergeCell ref="A71:B71"/>
    <mergeCell ref="A72:B72"/>
    <mergeCell ref="A78:N78"/>
    <mergeCell ref="A60:N60"/>
    <mergeCell ref="A61:B61"/>
    <mergeCell ref="A62:B62"/>
    <mergeCell ref="A65:N65"/>
    <mergeCell ref="A55:B55"/>
    <mergeCell ref="A57:N57"/>
    <mergeCell ref="A53:B53"/>
    <mergeCell ref="A58:B58"/>
    <mergeCell ref="A68:B68"/>
    <mergeCell ref="A48:N48"/>
    <mergeCell ref="A49:B49"/>
    <mergeCell ref="A63:B63"/>
    <mergeCell ref="A86:B86"/>
    <mergeCell ref="A87:B87"/>
    <mergeCell ref="A235:N235"/>
    <mergeCell ref="A250:N250"/>
    <mergeCell ref="A278:N278"/>
    <mergeCell ref="A290:N290"/>
    <mergeCell ref="A155:N155"/>
    <mergeCell ref="A166:B166"/>
    <mergeCell ref="A211:N211"/>
    <mergeCell ref="A216:B216"/>
    <mergeCell ref="A247:B247"/>
    <mergeCell ref="A160:N160"/>
    <mergeCell ref="A179:B179"/>
    <mergeCell ref="A183:N183"/>
    <mergeCell ref="A182:N182"/>
    <mergeCell ref="A184:B184"/>
    <mergeCell ref="A116:B116"/>
    <mergeCell ref="A244:B244"/>
    <mergeCell ref="A246:B246"/>
    <mergeCell ref="A170:N170"/>
    <mergeCell ref="A173:N173"/>
    <mergeCell ref="A158:B158"/>
    <mergeCell ref="A204:B204"/>
    <mergeCell ref="A95:N95"/>
    <mergeCell ref="A96:B96"/>
    <mergeCell ref="A97:B97"/>
    <mergeCell ref="A191:B191"/>
    <mergeCell ref="B302:N302"/>
    <mergeCell ref="A303:N303"/>
    <mergeCell ref="A304:N304"/>
    <mergeCell ref="A305:B305"/>
    <mergeCell ref="A306:B306"/>
    <mergeCell ref="A239:N239"/>
    <mergeCell ref="A176:N176"/>
    <mergeCell ref="A225:N225"/>
    <mergeCell ref="A169:B169"/>
    <mergeCell ref="A171:B171"/>
    <mergeCell ref="A172:B172"/>
    <mergeCell ref="A203:B203"/>
    <mergeCell ref="A206:N206"/>
    <mergeCell ref="A207:N207"/>
    <mergeCell ref="A208:B208"/>
    <mergeCell ref="A209:B209"/>
    <mergeCell ref="A210:N210"/>
    <mergeCell ref="A217:B217"/>
    <mergeCell ref="A223:B223"/>
    <mergeCell ref="A199:B199"/>
  </mergeCells>
  <pageMargins left="0.47244094488188981" right="0.31496062992125984" top="0.43307086614173229" bottom="0.35433070866141736" header="0.31496062992125984" footer="0.31496062992125984"/>
  <pageSetup paperSize="9" scale="64" fitToHeight="0" orientation="landscape" r:id="rId1"/>
  <rowBreaks count="8" manualBreakCount="8">
    <brk id="40" max="13" man="1"/>
    <brk id="72" max="13" man="1"/>
    <brk id="112" max="13" man="1"/>
    <brk id="150" max="13" man="1"/>
    <brk id="189" max="13" man="1"/>
    <brk id="228" max="13" man="1"/>
    <brk id="267" max="13" man="1"/>
    <brk id="30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Matyshova</dc:creator>
  <cp:lastModifiedBy>Martusenko</cp:lastModifiedBy>
  <cp:lastPrinted>2025-09-03T11:33:16Z</cp:lastPrinted>
  <dcterms:created xsi:type="dcterms:W3CDTF">2016-11-22T06:59:06Z</dcterms:created>
  <dcterms:modified xsi:type="dcterms:W3CDTF">2025-09-04T08:55:43Z</dcterms:modified>
</cp:coreProperties>
</file>