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0" windowWidth="12120" windowHeight="6975"/>
  </bookViews>
  <sheets>
    <sheet name="Лист1" sheetId="1" r:id="rId1"/>
  </sheets>
  <definedNames>
    <definedName name="_xlnm.Print_Titles" localSheetId="0">Лист1!$3:$4</definedName>
    <definedName name="_xlnm.Print_Area" localSheetId="0">Лист1!$A$1:$N$305</definedName>
  </definedNames>
  <calcPr calcId="144525"/>
</workbook>
</file>

<file path=xl/calcChain.xml><?xml version="1.0" encoding="utf-8"?>
<calcChain xmlns="http://schemas.openxmlformats.org/spreadsheetml/2006/main">
  <c r="M113" i="1" l="1"/>
  <c r="L113" i="1"/>
  <c r="J113" i="1"/>
  <c r="I113" i="1"/>
  <c r="G113" i="1"/>
  <c r="F113" i="1"/>
  <c r="N112" i="1"/>
  <c r="E110" i="1"/>
  <c r="D112" i="1"/>
  <c r="C112" i="1"/>
  <c r="E112" i="1" s="1"/>
  <c r="N12" i="1" l="1"/>
  <c r="M14" i="1"/>
  <c r="L14" i="1"/>
  <c r="J14" i="1"/>
  <c r="I14" i="1"/>
  <c r="G14" i="1"/>
  <c r="F14" i="1"/>
  <c r="D12" i="1"/>
  <c r="C12" i="1"/>
  <c r="E12" i="1" l="1"/>
  <c r="M302" i="1" l="1"/>
  <c r="L302" i="1"/>
  <c r="J302" i="1"/>
  <c r="I302" i="1"/>
  <c r="G302" i="1"/>
  <c r="F302" i="1"/>
  <c r="N301" i="1"/>
  <c r="D301" i="1"/>
  <c r="D302" i="1" s="1"/>
  <c r="C301" i="1"/>
  <c r="C302" i="1" s="1"/>
  <c r="M189" i="1"/>
  <c r="L189" i="1"/>
  <c r="J189" i="1"/>
  <c r="I189" i="1"/>
  <c r="G189" i="1"/>
  <c r="F189" i="1"/>
  <c r="N187" i="1"/>
  <c r="C187" i="1"/>
  <c r="D187" i="1"/>
  <c r="L164" i="1"/>
  <c r="N302" i="1" l="1"/>
  <c r="E302" i="1"/>
  <c r="E301" i="1"/>
  <c r="E187" i="1"/>
  <c r="H118" i="1" l="1"/>
  <c r="K118" i="1"/>
  <c r="M103" i="1"/>
  <c r="L103" i="1"/>
  <c r="J103" i="1"/>
  <c r="I103" i="1"/>
  <c r="G103" i="1"/>
  <c r="F103" i="1"/>
  <c r="N102" i="1"/>
  <c r="D102" i="1"/>
  <c r="D103" i="1" s="1"/>
  <c r="C102" i="1"/>
  <c r="C103" i="1" s="1"/>
  <c r="N103" i="1" l="1"/>
  <c r="E103" i="1"/>
  <c r="E102" i="1"/>
  <c r="J69" i="1" l="1"/>
  <c r="I69" i="1"/>
  <c r="G69" i="1"/>
  <c r="F69" i="1"/>
  <c r="M69" i="1"/>
  <c r="L69" i="1"/>
  <c r="N68" i="1"/>
  <c r="C68" i="1"/>
  <c r="D68" i="1"/>
  <c r="E68" i="1" l="1"/>
  <c r="K180" i="1" l="1"/>
  <c r="G100" i="1" l="1"/>
  <c r="G104" i="1" s="1"/>
  <c r="F100" i="1"/>
  <c r="F104" i="1" s="1"/>
  <c r="K89" i="1"/>
  <c r="M155" i="1" l="1"/>
  <c r="L155" i="1"/>
  <c r="J155" i="1"/>
  <c r="I155" i="1"/>
  <c r="G155" i="1"/>
  <c r="F155" i="1"/>
  <c r="N154" i="1"/>
  <c r="D154" i="1"/>
  <c r="C154" i="1"/>
  <c r="E154" i="1" l="1"/>
  <c r="N289" i="1"/>
  <c r="N288" i="1"/>
  <c r="N292" i="1"/>
  <c r="C75" i="1"/>
  <c r="N277" i="1"/>
  <c r="N115" i="1" l="1"/>
  <c r="M116" i="1"/>
  <c r="L116" i="1"/>
  <c r="J116" i="1"/>
  <c r="I116" i="1"/>
  <c r="G116" i="1"/>
  <c r="F116" i="1"/>
  <c r="C116" i="1" s="1"/>
  <c r="D116" i="1"/>
  <c r="D115" i="1"/>
  <c r="C115" i="1"/>
  <c r="N116" i="1" l="1"/>
  <c r="E115" i="1"/>
  <c r="E116" i="1"/>
  <c r="N75" i="1" l="1"/>
  <c r="N74" i="1"/>
  <c r="K74" i="1"/>
  <c r="H74" i="1"/>
  <c r="M76" i="1"/>
  <c r="L76" i="1"/>
  <c r="J76" i="1"/>
  <c r="I76" i="1"/>
  <c r="G76" i="1"/>
  <c r="F76" i="1"/>
  <c r="D75" i="1"/>
  <c r="E75" i="1" s="1"/>
  <c r="D74" i="1"/>
  <c r="C74" i="1"/>
  <c r="C76" i="1" s="1"/>
  <c r="J72" i="1"/>
  <c r="I72" i="1"/>
  <c r="G72" i="1"/>
  <c r="F72" i="1"/>
  <c r="D71" i="1"/>
  <c r="D72" i="1" s="1"/>
  <c r="C71" i="1"/>
  <c r="C72" i="1" s="1"/>
  <c r="N71" i="1"/>
  <c r="M72" i="1"/>
  <c r="L72" i="1"/>
  <c r="D76" i="1" l="1"/>
  <c r="E76" i="1" s="1"/>
  <c r="H76" i="1"/>
  <c r="N72" i="1"/>
  <c r="N76" i="1"/>
  <c r="E72" i="1"/>
  <c r="K76" i="1"/>
  <c r="E74" i="1"/>
  <c r="E71" i="1"/>
  <c r="M47" i="1" l="1"/>
  <c r="L47" i="1"/>
  <c r="G47" i="1"/>
  <c r="F47" i="1"/>
  <c r="J47" i="1"/>
  <c r="I47" i="1"/>
  <c r="K45" i="1"/>
  <c r="D45" i="1"/>
  <c r="C45" i="1"/>
  <c r="E45" i="1" l="1"/>
  <c r="N153" i="1"/>
  <c r="K279" i="1"/>
  <c r="N279" i="1"/>
  <c r="M293" i="1" l="1"/>
  <c r="L293" i="1"/>
  <c r="M290" i="1"/>
  <c r="L290" i="1"/>
  <c r="J290" i="1"/>
  <c r="I290" i="1"/>
  <c r="G290" i="1"/>
  <c r="F290" i="1"/>
  <c r="D289" i="1"/>
  <c r="C289" i="1"/>
  <c r="N99" i="1"/>
  <c r="N290" i="1" l="1"/>
  <c r="N293" i="1"/>
  <c r="E289" i="1"/>
  <c r="M283" i="1"/>
  <c r="L283" i="1"/>
  <c r="J283" i="1"/>
  <c r="I283" i="1"/>
  <c r="G283" i="1"/>
  <c r="F283" i="1"/>
  <c r="D280" i="1"/>
  <c r="D281" i="1"/>
  <c r="D282" i="1"/>
  <c r="C280" i="1"/>
  <c r="C281" i="1"/>
  <c r="C282" i="1"/>
  <c r="N280" i="1"/>
  <c r="N281" i="1"/>
  <c r="N282" i="1"/>
  <c r="K283" i="1" l="1"/>
  <c r="E282" i="1"/>
  <c r="E280" i="1"/>
  <c r="E281" i="1"/>
  <c r="J266" i="1"/>
  <c r="I266" i="1"/>
  <c r="G266" i="1"/>
  <c r="F266" i="1"/>
  <c r="N269" i="1"/>
  <c r="N270" i="1"/>
  <c r="M271" i="1"/>
  <c r="L271" i="1"/>
  <c r="J271" i="1"/>
  <c r="I271" i="1"/>
  <c r="G271" i="1"/>
  <c r="F271" i="1"/>
  <c r="D269" i="1"/>
  <c r="D270" i="1"/>
  <c r="C269" i="1"/>
  <c r="C270" i="1"/>
  <c r="M260" i="1"/>
  <c r="L260" i="1"/>
  <c r="J260" i="1"/>
  <c r="I260" i="1"/>
  <c r="G260" i="1"/>
  <c r="F260" i="1"/>
  <c r="N268" i="1"/>
  <c r="D268" i="1"/>
  <c r="C268" i="1"/>
  <c r="M266" i="1"/>
  <c r="L266" i="1"/>
  <c r="N265" i="1"/>
  <c r="D265" i="1"/>
  <c r="C265" i="1"/>
  <c r="C266" i="1" s="1"/>
  <c r="C271" i="1" l="1"/>
  <c r="N271" i="1"/>
  <c r="D271" i="1"/>
  <c r="N266" i="1"/>
  <c r="E265" i="1"/>
  <c r="E268" i="1"/>
  <c r="E271" i="1"/>
  <c r="D266" i="1"/>
  <c r="E266" i="1" s="1"/>
  <c r="C276" i="1" l="1"/>
  <c r="C277" i="1" s="1"/>
  <c r="D276" i="1"/>
  <c r="D277" i="1" s="1"/>
  <c r="K276" i="1"/>
  <c r="F277" i="1"/>
  <c r="F284" i="1" s="1"/>
  <c r="G277" i="1"/>
  <c r="I277" i="1"/>
  <c r="I284" i="1" s="1"/>
  <c r="J277" i="1"/>
  <c r="L277" i="1"/>
  <c r="L284" i="1" s="1"/>
  <c r="M277" i="1"/>
  <c r="M284" i="1" s="1"/>
  <c r="N239" i="1"/>
  <c r="K277" i="1" l="1"/>
  <c r="J284" i="1"/>
  <c r="G284" i="1"/>
  <c r="E276" i="1"/>
  <c r="E277" i="1"/>
  <c r="M229" i="1" l="1"/>
  <c r="L229" i="1"/>
  <c r="J229" i="1"/>
  <c r="I229" i="1"/>
  <c r="G229" i="1"/>
  <c r="F229" i="1"/>
  <c r="M212" i="1" l="1"/>
  <c r="L212" i="1"/>
  <c r="J212" i="1"/>
  <c r="I212" i="1"/>
  <c r="G212" i="1"/>
  <c r="F212" i="1"/>
  <c r="M205" i="1"/>
  <c r="L205" i="1"/>
  <c r="J205" i="1"/>
  <c r="I205" i="1"/>
  <c r="G205" i="1"/>
  <c r="F205" i="1"/>
  <c r="N204" i="1"/>
  <c r="D204" i="1"/>
  <c r="D205" i="1" s="1"/>
  <c r="C204" i="1"/>
  <c r="C205" i="1" s="1"/>
  <c r="N205" i="1" l="1"/>
  <c r="E205" i="1"/>
  <c r="E204" i="1"/>
  <c r="N180" i="1" l="1"/>
  <c r="M181" i="1"/>
  <c r="L181" i="1"/>
  <c r="J181" i="1"/>
  <c r="I181" i="1"/>
  <c r="G181" i="1"/>
  <c r="F181" i="1"/>
  <c r="D180" i="1"/>
  <c r="D181" i="1" s="1"/>
  <c r="C180" i="1"/>
  <c r="K181" i="1" l="1"/>
  <c r="E180" i="1"/>
  <c r="N181" i="1"/>
  <c r="C181" i="1"/>
  <c r="E181" i="1" s="1"/>
  <c r="K161" i="1" l="1"/>
  <c r="D153" i="1"/>
  <c r="D155" i="1" s="1"/>
  <c r="C153" i="1"/>
  <c r="C155" i="1" s="1"/>
  <c r="E153" i="1" l="1"/>
  <c r="N155" i="1"/>
  <c r="E155" i="1"/>
  <c r="J108" i="1" l="1"/>
  <c r="J117" i="1" s="1"/>
  <c r="I108" i="1"/>
  <c r="I117" i="1" s="1"/>
  <c r="G108" i="1"/>
  <c r="F108" i="1"/>
  <c r="J93" i="1"/>
  <c r="I93" i="1"/>
  <c r="G93" i="1"/>
  <c r="F93" i="1"/>
  <c r="J90" i="1"/>
  <c r="I90" i="1"/>
  <c r="G90" i="1"/>
  <c r="F90" i="1"/>
  <c r="J87" i="1"/>
  <c r="I87" i="1"/>
  <c r="G87" i="1"/>
  <c r="F87" i="1"/>
  <c r="J81" i="1"/>
  <c r="I81" i="1"/>
  <c r="G81" i="1"/>
  <c r="F81" i="1"/>
  <c r="J77" i="1"/>
  <c r="I77" i="1"/>
  <c r="G77" i="1"/>
  <c r="F77" i="1"/>
  <c r="J62" i="1"/>
  <c r="I62" i="1"/>
  <c r="G62" i="1"/>
  <c r="F62" i="1"/>
  <c r="J59" i="1"/>
  <c r="I59" i="1"/>
  <c r="G59" i="1"/>
  <c r="F59" i="1"/>
  <c r="J56" i="1"/>
  <c r="I56" i="1"/>
  <c r="G56" i="1"/>
  <c r="F56" i="1"/>
  <c r="J53" i="1"/>
  <c r="I53" i="1"/>
  <c r="G53" i="1"/>
  <c r="F53" i="1"/>
  <c r="J50" i="1"/>
  <c r="I50" i="1"/>
  <c r="G50" i="1"/>
  <c r="F50" i="1"/>
  <c r="F63" i="1" s="1"/>
  <c r="J38" i="1"/>
  <c r="I38" i="1"/>
  <c r="G38" i="1"/>
  <c r="F38" i="1"/>
  <c r="J35" i="1"/>
  <c r="I35" i="1"/>
  <c r="G35" i="1"/>
  <c r="F35" i="1"/>
  <c r="G32" i="1"/>
  <c r="F32" i="1"/>
  <c r="J29" i="1"/>
  <c r="I29" i="1"/>
  <c r="G29" i="1"/>
  <c r="F29" i="1"/>
  <c r="G26" i="1"/>
  <c r="F26" i="1"/>
  <c r="G19" i="1"/>
  <c r="F19" i="1"/>
  <c r="M10" i="1"/>
  <c r="L10" i="1"/>
  <c r="J126" i="1"/>
  <c r="I126" i="1"/>
  <c r="G126" i="1"/>
  <c r="F126" i="1"/>
  <c r="J123" i="1"/>
  <c r="I123" i="1"/>
  <c r="I130" i="1" s="1"/>
  <c r="G123" i="1"/>
  <c r="G130" i="1" s="1"/>
  <c r="F123" i="1"/>
  <c r="F130" i="1" s="1"/>
  <c r="J148" i="1"/>
  <c r="I148" i="1"/>
  <c r="G148" i="1"/>
  <c r="F148" i="1"/>
  <c r="J142" i="1"/>
  <c r="I142" i="1"/>
  <c r="G142" i="1"/>
  <c r="F142" i="1"/>
  <c r="J139" i="1"/>
  <c r="J149" i="1" s="1"/>
  <c r="I139" i="1"/>
  <c r="I149" i="1" s="1"/>
  <c r="G139" i="1"/>
  <c r="G149" i="1" s="1"/>
  <c r="F139" i="1"/>
  <c r="F149" i="1" s="1"/>
  <c r="M139" i="1"/>
  <c r="L139" i="1"/>
  <c r="N134" i="1"/>
  <c r="D134" i="1"/>
  <c r="C134" i="1"/>
  <c r="K90" i="1" l="1"/>
  <c r="F117" i="1"/>
  <c r="F118" i="1" s="1"/>
  <c r="G117" i="1"/>
  <c r="G118" i="1" s="1"/>
  <c r="J130" i="1"/>
  <c r="H77" i="1"/>
  <c r="K77" i="1"/>
  <c r="G63" i="1"/>
  <c r="E134" i="1"/>
  <c r="M123" i="1" l="1"/>
  <c r="L123" i="1"/>
  <c r="N110" i="1"/>
  <c r="N92" i="1" l="1"/>
  <c r="D67" i="1"/>
  <c r="C67" i="1"/>
  <c r="N67" i="1"/>
  <c r="M77" i="1"/>
  <c r="L77" i="1"/>
  <c r="D69" i="1" l="1"/>
  <c r="D77" i="1" s="1"/>
  <c r="C69" i="1"/>
  <c r="C77" i="1" s="1"/>
  <c r="N69" i="1"/>
  <c r="E67" i="1"/>
  <c r="E69" i="1" l="1"/>
  <c r="E77" i="1"/>
  <c r="N77" i="1"/>
  <c r="K44" i="1"/>
  <c r="M56" i="1"/>
  <c r="L56" i="1"/>
  <c r="M59" i="1"/>
  <c r="L59" i="1"/>
  <c r="M26" i="1" l="1"/>
  <c r="L26" i="1"/>
  <c r="M19" i="1"/>
  <c r="L19" i="1"/>
  <c r="J19" i="1"/>
  <c r="I19" i="1"/>
  <c r="N13" i="1"/>
  <c r="J10" i="1"/>
  <c r="J15" i="1" s="1"/>
  <c r="I10" i="1"/>
  <c r="I15" i="1" s="1"/>
  <c r="G10" i="1"/>
  <c r="G15" i="1" s="1"/>
  <c r="F10" i="1"/>
  <c r="F15" i="1" s="1"/>
  <c r="M15" i="1"/>
  <c r="L15" i="1"/>
  <c r="K9" i="1"/>
  <c r="H9" i="1"/>
  <c r="H10" i="1" l="1"/>
  <c r="N14" i="1"/>
  <c r="N15" i="1"/>
  <c r="K15" i="1"/>
  <c r="K10" i="1"/>
  <c r="H15" i="1"/>
  <c r="D13" i="1"/>
  <c r="D14" i="1" s="1"/>
  <c r="C13" i="1"/>
  <c r="C14" i="1" s="1"/>
  <c r="D9" i="1"/>
  <c r="D10" i="1" s="1"/>
  <c r="C9" i="1"/>
  <c r="C10" i="1" s="1"/>
  <c r="C15" i="1" l="1"/>
  <c r="D15" i="1"/>
  <c r="E14" i="1"/>
  <c r="E10" i="1"/>
  <c r="E13" i="1"/>
  <c r="E9" i="1"/>
  <c r="E15" i="1" l="1"/>
  <c r="M62" i="1"/>
  <c r="D61" i="1"/>
  <c r="D62" i="1" s="1"/>
  <c r="C61" i="1"/>
  <c r="C62" i="1" s="1"/>
  <c r="L62" i="1"/>
  <c r="N61" i="1"/>
  <c r="N62" i="1" l="1"/>
  <c r="E61" i="1"/>
  <c r="E62" i="1"/>
  <c r="N262" i="1"/>
  <c r="M263" i="1"/>
  <c r="L263" i="1"/>
  <c r="D262" i="1"/>
  <c r="D263" i="1" s="1"/>
  <c r="C262" i="1"/>
  <c r="C263" i="1" s="1"/>
  <c r="E263" i="1" l="1"/>
  <c r="N263" i="1"/>
  <c r="E262" i="1"/>
  <c r="I26" i="1" l="1"/>
  <c r="D55" i="1" l="1"/>
  <c r="D56" i="1" s="1"/>
  <c r="C55" i="1"/>
  <c r="C56" i="1" s="1"/>
  <c r="H164" i="1" l="1"/>
  <c r="K164" i="1"/>
  <c r="K254" i="1" l="1"/>
  <c r="K188" i="1" l="1"/>
  <c r="N259" i="1" l="1"/>
  <c r="N257" i="1"/>
  <c r="N258" i="1"/>
  <c r="K83" i="1" l="1"/>
  <c r="M23" i="1" l="1"/>
  <c r="L23" i="1"/>
  <c r="J23" i="1"/>
  <c r="I23" i="1"/>
  <c r="G23" i="1"/>
  <c r="F23" i="1"/>
  <c r="F39" i="1" s="1"/>
  <c r="F40" i="1" s="1"/>
  <c r="D21" i="1"/>
  <c r="C21" i="1"/>
  <c r="N21" i="1"/>
  <c r="G39" i="1" l="1"/>
  <c r="H23" i="1"/>
  <c r="E21" i="1"/>
  <c r="H39" i="1" l="1"/>
  <c r="G40" i="1"/>
  <c r="C259" i="1"/>
  <c r="D259" i="1"/>
  <c r="C257" i="1"/>
  <c r="D257" i="1"/>
  <c r="D258" i="1"/>
  <c r="C258" i="1"/>
  <c r="J255" i="1"/>
  <c r="I255" i="1"/>
  <c r="G255" i="1"/>
  <c r="F255" i="1"/>
  <c r="D254" i="1"/>
  <c r="C254" i="1"/>
  <c r="C255" i="1" s="1"/>
  <c r="M252" i="1"/>
  <c r="L252" i="1"/>
  <c r="J252" i="1"/>
  <c r="I252" i="1"/>
  <c r="G252" i="1"/>
  <c r="F252" i="1"/>
  <c r="N251" i="1"/>
  <c r="D251" i="1"/>
  <c r="C251" i="1"/>
  <c r="C252" i="1" s="1"/>
  <c r="M249" i="1"/>
  <c r="L249" i="1"/>
  <c r="J249" i="1"/>
  <c r="I249" i="1"/>
  <c r="G249" i="1"/>
  <c r="F249" i="1"/>
  <c r="N248" i="1"/>
  <c r="D248" i="1"/>
  <c r="D249" i="1" s="1"/>
  <c r="C248" i="1"/>
  <c r="C249" i="1" s="1"/>
  <c r="F272" i="1" l="1"/>
  <c r="F303" i="1" s="1"/>
  <c r="I272" i="1"/>
  <c r="L272" i="1"/>
  <c r="G272" i="1"/>
  <c r="J272" i="1"/>
  <c r="M272" i="1"/>
  <c r="D260" i="1"/>
  <c r="C260" i="1"/>
  <c r="C272" i="1" s="1"/>
  <c r="D255" i="1"/>
  <c r="E255" i="1" s="1"/>
  <c r="E254" i="1"/>
  <c r="K255" i="1"/>
  <c r="E251" i="1"/>
  <c r="N252" i="1"/>
  <c r="N260" i="1"/>
  <c r="E258" i="1"/>
  <c r="E259" i="1"/>
  <c r="N249" i="1"/>
  <c r="E257" i="1"/>
  <c r="D252" i="1"/>
  <c r="D272" i="1" s="1"/>
  <c r="E249" i="1"/>
  <c r="E248" i="1"/>
  <c r="E252" i="1" l="1"/>
  <c r="E272" i="1"/>
  <c r="N272" i="1"/>
  <c r="E260" i="1"/>
  <c r="F165" i="1"/>
  <c r="F198" i="1" l="1"/>
  <c r="G198" i="1"/>
  <c r="I198" i="1"/>
  <c r="J198" i="1"/>
  <c r="K198" i="1"/>
  <c r="L198" i="1"/>
  <c r="M198" i="1"/>
  <c r="F195" i="1"/>
  <c r="G195" i="1"/>
  <c r="I195" i="1"/>
  <c r="J195" i="1"/>
  <c r="L195" i="1"/>
  <c r="M195" i="1"/>
  <c r="D197" i="1"/>
  <c r="C197" i="1"/>
  <c r="C198" i="1" s="1"/>
  <c r="D198" i="1" l="1"/>
  <c r="N195" i="1"/>
  <c r="C288" i="1"/>
  <c r="C290" i="1" s="1"/>
  <c r="D288" i="1"/>
  <c r="D290" i="1" s="1"/>
  <c r="C292" i="1"/>
  <c r="C293" i="1" s="1"/>
  <c r="D292" i="1"/>
  <c r="D293" i="1" s="1"/>
  <c r="F293" i="1"/>
  <c r="G293" i="1"/>
  <c r="I293" i="1"/>
  <c r="J293" i="1"/>
  <c r="C295" i="1"/>
  <c r="C296" i="1" s="1"/>
  <c r="D295" i="1"/>
  <c r="K295" i="1"/>
  <c r="F296" i="1"/>
  <c r="G296" i="1"/>
  <c r="I296" i="1"/>
  <c r="J296" i="1"/>
  <c r="J297" i="1" s="1"/>
  <c r="L296" i="1"/>
  <c r="L297" i="1" s="1"/>
  <c r="M296" i="1"/>
  <c r="M297" i="1" s="1"/>
  <c r="M162" i="1"/>
  <c r="L162" i="1"/>
  <c r="J162" i="1"/>
  <c r="I162" i="1"/>
  <c r="G162" i="1"/>
  <c r="F162" i="1"/>
  <c r="I297" i="1" l="1"/>
  <c r="F297" i="1"/>
  <c r="C297" i="1"/>
  <c r="G297" i="1"/>
  <c r="K162" i="1"/>
  <c r="E288" i="1"/>
  <c r="E295" i="1"/>
  <c r="E290" i="1"/>
  <c r="D296" i="1"/>
  <c r="D297" i="1" s="1"/>
  <c r="E292" i="1"/>
  <c r="E293" i="1"/>
  <c r="K296" i="1"/>
  <c r="K189" i="1"/>
  <c r="N189" i="1"/>
  <c r="N162" i="1"/>
  <c r="N297" i="1" l="1"/>
  <c r="K297" i="1"/>
  <c r="E296" i="1"/>
  <c r="E297" i="1"/>
  <c r="M38" i="1"/>
  <c r="L38" i="1"/>
  <c r="N37" i="1"/>
  <c r="D37" i="1"/>
  <c r="D38" i="1" s="1"/>
  <c r="C37" i="1"/>
  <c r="C38" i="1" s="1"/>
  <c r="N38" i="1" l="1"/>
  <c r="E38" i="1"/>
  <c r="E37" i="1"/>
  <c r="N138" i="1"/>
  <c r="I165" i="1" l="1"/>
  <c r="K31" i="1" l="1"/>
  <c r="M93" i="1" l="1"/>
  <c r="L93" i="1"/>
  <c r="D92" i="1"/>
  <c r="C92" i="1"/>
  <c r="C93" i="1" s="1"/>
  <c r="H22" i="1"/>
  <c r="N93" i="1" l="1"/>
  <c r="D93" i="1"/>
  <c r="E93" i="1" s="1"/>
  <c r="E92" i="1"/>
  <c r="M90" i="1"/>
  <c r="L90" i="1"/>
  <c r="N89" i="1"/>
  <c r="D89" i="1"/>
  <c r="D90" i="1" s="1"/>
  <c r="C89" i="1"/>
  <c r="N90" i="1" l="1"/>
  <c r="E89" i="1"/>
  <c r="C90" i="1"/>
  <c r="E90" i="1" s="1"/>
  <c r="H83" i="1"/>
  <c r="N58" i="1" l="1"/>
  <c r="D279" i="1"/>
  <c r="D283" i="1" s="1"/>
  <c r="D284" i="1" s="1"/>
  <c r="C279" i="1"/>
  <c r="C283" i="1" s="1"/>
  <c r="C284" i="1" s="1"/>
  <c r="C188" i="1"/>
  <c r="C189" i="1" s="1"/>
  <c r="D86" i="1"/>
  <c r="D87" i="1" s="1"/>
  <c r="C86" i="1"/>
  <c r="C87" i="1" s="1"/>
  <c r="N86" i="1"/>
  <c r="M87" i="1"/>
  <c r="L87" i="1"/>
  <c r="L165" i="1"/>
  <c r="E283" i="1" l="1"/>
  <c r="E279" i="1"/>
  <c r="N283" i="1"/>
  <c r="N87" i="1"/>
  <c r="E86" i="1"/>
  <c r="E87" i="1"/>
  <c r="J234" i="1" l="1"/>
  <c r="M129" i="1"/>
  <c r="D129" i="1" s="1"/>
  <c r="L129" i="1"/>
  <c r="C129" i="1" s="1"/>
  <c r="J165" i="1"/>
  <c r="K165" i="1" s="1"/>
  <c r="K25" i="1"/>
  <c r="N111" i="1" l="1"/>
  <c r="D111" i="1"/>
  <c r="D113" i="1" s="1"/>
  <c r="C111" i="1"/>
  <c r="C113" i="1" s="1"/>
  <c r="D49" i="1"/>
  <c r="D50" i="1" s="1"/>
  <c r="C49" i="1"/>
  <c r="C50" i="1" s="1"/>
  <c r="M50" i="1"/>
  <c r="L50" i="1"/>
  <c r="N49" i="1"/>
  <c r="M174" i="1"/>
  <c r="L174" i="1"/>
  <c r="D99" i="1"/>
  <c r="D34" i="1"/>
  <c r="C34" i="1"/>
  <c r="N113" i="1" l="1"/>
  <c r="E111" i="1"/>
  <c r="E49" i="1"/>
  <c r="N50" i="1"/>
  <c r="E50" i="1"/>
  <c r="D184" i="1"/>
  <c r="D173" i="1"/>
  <c r="C173" i="1"/>
  <c r="N117" i="1" l="1"/>
  <c r="N118" i="1"/>
  <c r="M234" i="1"/>
  <c r="L234" i="1"/>
  <c r="M192" i="1"/>
  <c r="L192" i="1"/>
  <c r="M159" i="1"/>
  <c r="L159" i="1"/>
  <c r="M108" i="1"/>
  <c r="M117" i="1" s="1"/>
  <c r="L108" i="1"/>
  <c r="L117" i="1" s="1"/>
  <c r="M81" i="1"/>
  <c r="L81" i="1"/>
  <c r="M243" i="1" l="1"/>
  <c r="L243" i="1"/>
  <c r="M240" i="1"/>
  <c r="L240" i="1"/>
  <c r="M237" i="1"/>
  <c r="M244" i="1" s="1"/>
  <c r="L237" i="1"/>
  <c r="L244" i="1" s="1"/>
  <c r="M223" i="1"/>
  <c r="L223" i="1"/>
  <c r="M220" i="1"/>
  <c r="L220" i="1"/>
  <c r="L224" i="1" s="1"/>
  <c r="M209" i="1"/>
  <c r="M213" i="1" s="1"/>
  <c r="L209" i="1"/>
  <c r="D208" i="1"/>
  <c r="C208" i="1"/>
  <c r="C46" i="1"/>
  <c r="D188" i="1"/>
  <c r="D189" i="1" s="1"/>
  <c r="C184" i="1"/>
  <c r="E184" i="1" s="1"/>
  <c r="M185" i="1"/>
  <c r="M199" i="1" s="1"/>
  <c r="L185" i="1"/>
  <c r="L199" i="1" s="1"/>
  <c r="L200" i="1" s="1"/>
  <c r="D170" i="1"/>
  <c r="C170" i="1"/>
  <c r="M171" i="1"/>
  <c r="L171" i="1"/>
  <c r="M168" i="1"/>
  <c r="M165" i="1"/>
  <c r="D161" i="1"/>
  <c r="D162" i="1" s="1"/>
  <c r="C161" i="1"/>
  <c r="C162" i="1" s="1"/>
  <c r="L148" i="1"/>
  <c r="M148" i="1"/>
  <c r="D141" i="1"/>
  <c r="C141" i="1"/>
  <c r="L142" i="1"/>
  <c r="M142" i="1"/>
  <c r="M224" i="1" l="1"/>
  <c r="N240" i="1"/>
  <c r="M214" i="1"/>
  <c r="L213" i="1"/>
  <c r="L214" i="1" s="1"/>
  <c r="M175" i="1"/>
  <c r="M176" i="1" s="1"/>
  <c r="N199" i="1"/>
  <c r="M200" i="1"/>
  <c r="L149" i="1"/>
  <c r="M149" i="1"/>
  <c r="E162" i="1"/>
  <c r="C136" i="1"/>
  <c r="C138" i="1"/>
  <c r="C135" i="1"/>
  <c r="D128" i="1"/>
  <c r="C128" i="1"/>
  <c r="D125" i="1"/>
  <c r="C125" i="1"/>
  <c r="M126" i="1"/>
  <c r="L126" i="1"/>
  <c r="D122" i="1"/>
  <c r="D123" i="1" s="1"/>
  <c r="C122" i="1"/>
  <c r="C123" i="1" s="1"/>
  <c r="D110" i="1"/>
  <c r="C110" i="1"/>
  <c r="D107" i="1"/>
  <c r="D108" i="1" s="1"/>
  <c r="C107" i="1"/>
  <c r="C108" i="1" s="1"/>
  <c r="C117" i="1" s="1"/>
  <c r="D83" i="1"/>
  <c r="D84" i="1" s="1"/>
  <c r="C83" i="1"/>
  <c r="C84" i="1" s="1"/>
  <c r="M84" i="1"/>
  <c r="M94" i="1" s="1"/>
  <c r="L84" i="1"/>
  <c r="L94" i="1" s="1"/>
  <c r="L95" i="1" s="1"/>
  <c r="C58" i="1"/>
  <c r="C59" i="1" s="1"/>
  <c r="M53" i="1"/>
  <c r="M63" i="1" s="1"/>
  <c r="L53" i="1"/>
  <c r="L63" i="1" s="1"/>
  <c r="C44" i="1"/>
  <c r="C47" i="1" s="1"/>
  <c r="M35" i="1"/>
  <c r="L35" i="1"/>
  <c r="D31" i="1"/>
  <c r="D32" i="1" s="1"/>
  <c r="C31" i="1"/>
  <c r="C32" i="1" s="1"/>
  <c r="M32" i="1"/>
  <c r="L32" i="1"/>
  <c r="D28" i="1"/>
  <c r="D29" i="1" s="1"/>
  <c r="C28" i="1"/>
  <c r="C29" i="1" s="1"/>
  <c r="M29" i="1"/>
  <c r="L29" i="1"/>
  <c r="L39" i="1" s="1"/>
  <c r="L40" i="1" s="1"/>
  <c r="D25" i="1"/>
  <c r="D26" i="1" s="1"/>
  <c r="C18" i="1"/>
  <c r="C19" i="1" s="1"/>
  <c r="D18" i="1"/>
  <c r="D19" i="1" s="1"/>
  <c r="C22" i="1"/>
  <c r="C23" i="1" s="1"/>
  <c r="N284" i="1" l="1"/>
  <c r="N213" i="1"/>
  <c r="M39" i="1"/>
  <c r="M40" i="1" s="1"/>
  <c r="M95" i="1"/>
  <c r="N94" i="1"/>
  <c r="E113" i="1"/>
  <c r="D22" i="1"/>
  <c r="D23" i="1" s="1"/>
  <c r="D117" i="1" l="1"/>
  <c r="N39" i="1"/>
  <c r="N40" i="1"/>
  <c r="F168" i="1"/>
  <c r="G168" i="1"/>
  <c r="I168" i="1"/>
  <c r="J168" i="1"/>
  <c r="D100" i="1"/>
  <c r="D104" i="1" s="1"/>
  <c r="I100" i="1"/>
  <c r="J100" i="1"/>
  <c r="M100" i="1"/>
  <c r="L130" i="1"/>
  <c r="M130" i="1"/>
  <c r="N141" i="1"/>
  <c r="E83" i="1"/>
  <c r="I192" i="1"/>
  <c r="J63" i="1"/>
  <c r="I63" i="1"/>
  <c r="D118" i="1" l="1"/>
  <c r="J104" i="1"/>
  <c r="J118" i="1" s="1"/>
  <c r="M104" i="1"/>
  <c r="M118" i="1" s="1"/>
  <c r="M303" i="1" s="1"/>
  <c r="I104" i="1"/>
  <c r="I118" i="1" s="1"/>
  <c r="E117" i="1"/>
  <c r="N125" i="1"/>
  <c r="N107" i="1"/>
  <c r="N184" i="1"/>
  <c r="N128" i="1"/>
  <c r="N122" i="1"/>
  <c r="N208" i="1"/>
  <c r="N83" i="1"/>
  <c r="N34" i="1"/>
  <c r="N31" i="1"/>
  <c r="N28" i="1"/>
  <c r="N22" i="1"/>
  <c r="N18" i="1"/>
  <c r="J220" i="1"/>
  <c r="I220" i="1"/>
  <c r="G220" i="1"/>
  <c r="F220" i="1"/>
  <c r="K236" i="1"/>
  <c r="K233" i="1"/>
  <c r="K46" i="1"/>
  <c r="K22" i="1"/>
  <c r="K23" i="1" s="1"/>
  <c r="K18" i="1"/>
  <c r="E208" i="1"/>
  <c r="E141" i="1"/>
  <c r="E128" i="1"/>
  <c r="E125" i="1"/>
  <c r="E122" i="1"/>
  <c r="E107" i="1"/>
  <c r="E34" i="1"/>
  <c r="E31" i="1"/>
  <c r="E28" i="1"/>
  <c r="E22" i="1"/>
  <c r="E23" i="1" s="1"/>
  <c r="E18" i="1"/>
  <c r="J243" i="1"/>
  <c r="I243" i="1"/>
  <c r="G243" i="1"/>
  <c r="F243" i="1"/>
  <c r="J240" i="1"/>
  <c r="I240" i="1"/>
  <c r="G240" i="1"/>
  <c r="F240" i="1"/>
  <c r="J237" i="1"/>
  <c r="J244" i="1" s="1"/>
  <c r="I237" i="1"/>
  <c r="G237" i="1"/>
  <c r="F237" i="1"/>
  <c r="I234" i="1"/>
  <c r="G234" i="1"/>
  <c r="F234" i="1"/>
  <c r="J223" i="1"/>
  <c r="I223" i="1"/>
  <c r="G223" i="1"/>
  <c r="F223" i="1"/>
  <c r="J209" i="1"/>
  <c r="J213" i="1" s="1"/>
  <c r="J214" i="1" s="1"/>
  <c r="I209" i="1"/>
  <c r="I213" i="1" s="1"/>
  <c r="I214" i="1" s="1"/>
  <c r="G209" i="1"/>
  <c r="G213" i="1" s="1"/>
  <c r="G214" i="1" s="1"/>
  <c r="F209" i="1"/>
  <c r="F213" i="1" s="1"/>
  <c r="F214" i="1" s="1"/>
  <c r="D209" i="1"/>
  <c r="C209" i="1"/>
  <c r="J192" i="1"/>
  <c r="G192" i="1"/>
  <c r="F192" i="1"/>
  <c r="J185" i="1"/>
  <c r="I185" i="1"/>
  <c r="I199" i="1" s="1"/>
  <c r="I200" i="1" s="1"/>
  <c r="G185" i="1"/>
  <c r="F185" i="1"/>
  <c r="F199" i="1" s="1"/>
  <c r="F200" i="1" s="1"/>
  <c r="D185" i="1"/>
  <c r="C185" i="1"/>
  <c r="J174" i="1"/>
  <c r="I174" i="1"/>
  <c r="G174" i="1"/>
  <c r="F174" i="1"/>
  <c r="J171" i="1"/>
  <c r="I171" i="1"/>
  <c r="G171" i="1"/>
  <c r="F171" i="1"/>
  <c r="G165" i="1"/>
  <c r="H165" i="1" s="1"/>
  <c r="J159" i="1"/>
  <c r="I159" i="1"/>
  <c r="G159" i="1"/>
  <c r="F159" i="1"/>
  <c r="D142" i="1"/>
  <c r="C142" i="1"/>
  <c r="D126" i="1"/>
  <c r="C126" i="1"/>
  <c r="J84" i="1"/>
  <c r="J94" i="1" s="1"/>
  <c r="I84" i="1"/>
  <c r="I94" i="1" s="1"/>
  <c r="I95" i="1" s="1"/>
  <c r="G84" i="1"/>
  <c r="G94" i="1" s="1"/>
  <c r="F84" i="1"/>
  <c r="F94" i="1" s="1"/>
  <c r="F95" i="1" s="1"/>
  <c r="D35" i="1"/>
  <c r="C35" i="1"/>
  <c r="J32" i="1"/>
  <c r="I32" i="1"/>
  <c r="I39" i="1" s="1"/>
  <c r="J26" i="1"/>
  <c r="J39" i="1" l="1"/>
  <c r="K39" i="1" s="1"/>
  <c r="G199" i="1"/>
  <c r="G200" i="1" s="1"/>
  <c r="G244" i="1"/>
  <c r="F244" i="1"/>
  <c r="I244" i="1"/>
  <c r="F224" i="1"/>
  <c r="I224" i="1"/>
  <c r="G224" i="1"/>
  <c r="J224" i="1"/>
  <c r="J199" i="1"/>
  <c r="J200" i="1" s="1"/>
  <c r="K200" i="1" s="1"/>
  <c r="G175" i="1"/>
  <c r="J175" i="1"/>
  <c r="J176" i="1" s="1"/>
  <c r="G176" i="1"/>
  <c r="F175" i="1"/>
  <c r="F176" i="1" s="1"/>
  <c r="I175" i="1"/>
  <c r="I176" i="1" s="1"/>
  <c r="K94" i="1"/>
  <c r="J95" i="1"/>
  <c r="H94" i="1"/>
  <c r="G95" i="1"/>
  <c r="G303" i="1" s="1"/>
  <c r="I40" i="1"/>
  <c r="I303" i="1" s="1"/>
  <c r="C39" i="1"/>
  <c r="K284" i="1"/>
  <c r="K84" i="1"/>
  <c r="C174" i="1"/>
  <c r="D174" i="1"/>
  <c r="H84" i="1"/>
  <c r="N126" i="1"/>
  <c r="N129" i="1"/>
  <c r="K32" i="1"/>
  <c r="N185" i="1"/>
  <c r="N209" i="1"/>
  <c r="N29" i="1"/>
  <c r="N108" i="1"/>
  <c r="N142" i="1"/>
  <c r="D130" i="1"/>
  <c r="N123" i="1"/>
  <c r="N84" i="1"/>
  <c r="E84" i="1"/>
  <c r="N35" i="1"/>
  <c r="N32" i="1"/>
  <c r="K26" i="1"/>
  <c r="E32" i="1"/>
  <c r="E35" i="1"/>
  <c r="E126" i="1"/>
  <c r="E185" i="1"/>
  <c r="E209" i="1"/>
  <c r="K237" i="1"/>
  <c r="K234" i="1"/>
  <c r="E142" i="1"/>
  <c r="E129" i="1"/>
  <c r="E123" i="1"/>
  <c r="C130" i="1"/>
  <c r="E108" i="1"/>
  <c r="K47" i="1"/>
  <c r="E29" i="1"/>
  <c r="K19" i="1"/>
  <c r="J40" i="1" l="1"/>
  <c r="J303" i="1" s="1"/>
  <c r="D39" i="1"/>
  <c r="E39" i="1" s="1"/>
  <c r="C40" i="1"/>
  <c r="K244" i="1"/>
  <c r="K199" i="1"/>
  <c r="H175" i="1"/>
  <c r="K175" i="1"/>
  <c r="H176" i="1"/>
  <c r="H95" i="1"/>
  <c r="H40" i="1"/>
  <c r="K176" i="1"/>
  <c r="K63" i="1"/>
  <c r="K95" i="1"/>
  <c r="E130" i="1"/>
  <c r="N23" i="1"/>
  <c r="K40" i="1" l="1"/>
  <c r="D40" i="1"/>
  <c r="K303" i="1"/>
  <c r="H303" i="1"/>
  <c r="N130" i="1"/>
  <c r="N19" i="1"/>
  <c r="E19" i="1"/>
  <c r="N25" i="1"/>
  <c r="C25" i="1"/>
  <c r="C26" i="1" s="1"/>
  <c r="E25" i="1" l="1"/>
  <c r="E40" i="1" l="1"/>
  <c r="E26" i="1"/>
  <c r="N26" i="1" l="1"/>
  <c r="D44" i="1" l="1"/>
  <c r="E44" i="1" l="1"/>
  <c r="C52" i="1"/>
  <c r="C53" i="1" s="1"/>
  <c r="C63" i="1" s="1"/>
  <c r="N52" i="1" l="1"/>
  <c r="D52" i="1"/>
  <c r="E52" i="1" s="1"/>
  <c r="D53" i="1" l="1"/>
  <c r="E53" i="1" s="1"/>
  <c r="N53" i="1"/>
  <c r="D58" i="1"/>
  <c r="D59" i="1" s="1"/>
  <c r="E58" i="1" l="1"/>
  <c r="N59" i="1"/>
  <c r="E59" i="1" l="1"/>
  <c r="C80" i="1"/>
  <c r="C81" i="1" s="1"/>
  <c r="C94" i="1" s="1"/>
  <c r="C95" i="1" s="1"/>
  <c r="N80" i="1" l="1"/>
  <c r="D80" i="1"/>
  <c r="D81" i="1" s="1"/>
  <c r="D94" i="1" s="1"/>
  <c r="E94" i="1" l="1"/>
  <c r="D95" i="1"/>
  <c r="E80" i="1"/>
  <c r="N81" i="1"/>
  <c r="E81" i="1" l="1"/>
  <c r="N95" i="1"/>
  <c r="C99" i="1" l="1"/>
  <c r="E99" i="1" s="1"/>
  <c r="L100" i="1"/>
  <c r="L104" i="1" s="1"/>
  <c r="N104" i="1" l="1"/>
  <c r="L118" i="1"/>
  <c r="N100" i="1"/>
  <c r="C100" i="1"/>
  <c r="C104" i="1" s="1"/>
  <c r="E104" i="1" l="1"/>
  <c r="C118" i="1"/>
  <c r="E100" i="1"/>
  <c r="N135" i="1"/>
  <c r="D135" i="1"/>
  <c r="N136" i="1"/>
  <c r="D136" i="1"/>
  <c r="D138" i="1"/>
  <c r="E138" i="1" s="1"/>
  <c r="N139" i="1"/>
  <c r="E118" i="1" l="1"/>
  <c r="E135" i="1"/>
  <c r="E136" i="1"/>
  <c r="C144" i="1" l="1"/>
  <c r="N144" i="1"/>
  <c r="D144" i="1"/>
  <c r="C145" i="1"/>
  <c r="N145" i="1"/>
  <c r="D145" i="1"/>
  <c r="C146" i="1"/>
  <c r="N146" i="1"/>
  <c r="D146" i="1"/>
  <c r="C147" i="1"/>
  <c r="E144" i="1" l="1"/>
  <c r="E146" i="1"/>
  <c r="E145" i="1"/>
  <c r="C148" i="1"/>
  <c r="N147" i="1"/>
  <c r="D147" i="1"/>
  <c r="E147" i="1" l="1"/>
  <c r="D148" i="1"/>
  <c r="N148" i="1" l="1"/>
  <c r="E148" i="1"/>
  <c r="N149" i="1" l="1"/>
  <c r="E173" i="1"/>
  <c r="N173" i="1"/>
  <c r="N174" i="1"/>
  <c r="E174" i="1"/>
  <c r="E161" i="1" l="1"/>
  <c r="N161" i="1"/>
  <c r="C158" i="1" l="1"/>
  <c r="C159" i="1" l="1"/>
  <c r="N158" i="1"/>
  <c r="D158" i="1"/>
  <c r="E158" i="1" l="1"/>
  <c r="D159" i="1"/>
  <c r="E159" i="1" l="1"/>
  <c r="N159" i="1"/>
  <c r="C164" i="1"/>
  <c r="C165" i="1" l="1"/>
  <c r="N164" i="1"/>
  <c r="D164" i="1"/>
  <c r="E164" i="1" l="1"/>
  <c r="D165" i="1"/>
  <c r="E165" i="1" l="1"/>
  <c r="N165" i="1"/>
  <c r="D167" i="1"/>
  <c r="D168" i="1" l="1"/>
  <c r="N167" i="1"/>
  <c r="L168" i="1"/>
  <c r="C167" i="1"/>
  <c r="C171" i="1"/>
  <c r="L175" i="1" l="1"/>
  <c r="E167" i="1"/>
  <c r="N168" i="1"/>
  <c r="C168" i="1"/>
  <c r="C175" i="1" s="1"/>
  <c r="C176" i="1" s="1"/>
  <c r="L176" i="1" l="1"/>
  <c r="L303" i="1" s="1"/>
  <c r="N175" i="1"/>
  <c r="E168" i="1"/>
  <c r="N170" i="1"/>
  <c r="E170" i="1"/>
  <c r="D171" i="1"/>
  <c r="D175" i="1" s="1"/>
  <c r="D176" i="1" l="1"/>
  <c r="E175" i="1"/>
  <c r="E171" i="1"/>
  <c r="N171" i="1"/>
  <c r="E176" i="1" l="1"/>
  <c r="N176" i="1"/>
  <c r="D46" i="1"/>
  <c r="D47" i="1" s="1"/>
  <c r="E46" i="1" l="1"/>
  <c r="D63" i="1"/>
  <c r="N303" i="1" l="1"/>
  <c r="E47" i="1"/>
  <c r="E63" i="1"/>
  <c r="N63" i="1"/>
  <c r="N188" i="1"/>
  <c r="E188" i="1"/>
  <c r="E189" i="1" l="1"/>
  <c r="C191" i="1"/>
  <c r="C192" i="1" l="1"/>
  <c r="N191" i="1"/>
  <c r="D191" i="1"/>
  <c r="E191" i="1" l="1"/>
  <c r="D192" i="1"/>
  <c r="C194" i="1"/>
  <c r="C195" i="1" s="1"/>
  <c r="C199" i="1" s="1"/>
  <c r="C200" i="1" s="1"/>
  <c r="N192" i="1" l="1"/>
  <c r="E192" i="1"/>
  <c r="N194" i="1"/>
  <c r="D194" i="1"/>
  <c r="D195" i="1" s="1"/>
  <c r="D199" i="1" l="1"/>
  <c r="D200" i="1" s="1"/>
  <c r="E200" i="1" s="1"/>
  <c r="E194" i="1"/>
  <c r="E195" i="1" s="1"/>
  <c r="N200" i="1" l="1"/>
  <c r="C211" i="1"/>
  <c r="C212" i="1" s="1"/>
  <c r="C213" i="1" s="1"/>
  <c r="C214" i="1" s="1"/>
  <c r="N211" i="1"/>
  <c r="D211" i="1"/>
  <c r="D212" i="1" s="1"/>
  <c r="D213" i="1" s="1"/>
  <c r="N212" i="1"/>
  <c r="E213" i="1" l="1"/>
  <c r="D214" i="1"/>
  <c r="E211" i="1"/>
  <c r="E212" i="1" l="1"/>
  <c r="E214" i="1" l="1"/>
  <c r="N214" i="1"/>
  <c r="C218" i="1"/>
  <c r="N218" i="1"/>
  <c r="D218" i="1"/>
  <c r="C219" i="1"/>
  <c r="N219" i="1"/>
  <c r="D219" i="1"/>
  <c r="E218" i="1" l="1"/>
  <c r="C220" i="1"/>
  <c r="E219" i="1"/>
  <c r="D220" i="1"/>
  <c r="E220" i="1" l="1"/>
  <c r="N220" i="1"/>
  <c r="C222" i="1"/>
  <c r="C223" i="1" s="1"/>
  <c r="C224" i="1" s="1"/>
  <c r="N222" i="1" l="1"/>
  <c r="D222" i="1"/>
  <c r="E222" i="1" s="1"/>
  <c r="D223" i="1" l="1"/>
  <c r="D224" i="1" s="1"/>
  <c r="E223" i="1" l="1"/>
  <c r="N223" i="1"/>
  <c r="E224" i="1" l="1"/>
  <c r="N224" i="1"/>
  <c r="D228" i="1"/>
  <c r="D229" i="1" s="1"/>
  <c r="D233" i="1" l="1"/>
  <c r="D234" i="1" l="1"/>
  <c r="N233" i="1" l="1"/>
  <c r="C233" i="1"/>
  <c r="E233" i="1" l="1"/>
  <c r="C234" i="1"/>
  <c r="N234" i="1"/>
  <c r="C236" i="1"/>
  <c r="C237" i="1" s="1"/>
  <c r="E234" i="1" l="1"/>
  <c r="D236" i="1"/>
  <c r="E236" i="1" l="1"/>
  <c r="D237" i="1"/>
  <c r="E237" i="1" l="1"/>
  <c r="C239" i="1"/>
  <c r="D239" i="1"/>
  <c r="C240" i="1" l="1"/>
  <c r="D240" i="1"/>
  <c r="E239" i="1"/>
  <c r="C242" i="1"/>
  <c r="C243" i="1" s="1"/>
  <c r="C244" i="1" l="1"/>
  <c r="E240" i="1"/>
  <c r="D242" i="1"/>
  <c r="E242" i="1" l="1"/>
  <c r="D243" i="1"/>
  <c r="D244" i="1" s="1"/>
  <c r="E243" i="1" l="1"/>
  <c r="N244" i="1" l="1"/>
  <c r="E244" i="1"/>
  <c r="E284" i="1" l="1"/>
  <c r="N228" i="1" l="1"/>
  <c r="C228" i="1"/>
  <c r="C229" i="1" s="1"/>
  <c r="E228" i="1" l="1"/>
  <c r="E229" i="1" l="1"/>
  <c r="N229" i="1"/>
  <c r="C137" i="1" l="1"/>
  <c r="N137" i="1"/>
  <c r="D137" i="1"/>
  <c r="D139" i="1" s="1"/>
  <c r="D149" i="1" s="1"/>
  <c r="D303" i="1" s="1"/>
  <c r="C139" i="1" l="1"/>
  <c r="C149" i="1" s="1"/>
  <c r="C303" i="1" s="1"/>
  <c r="E137" i="1"/>
  <c r="E139" i="1" l="1"/>
  <c r="E149" i="1"/>
  <c r="E303" i="1" l="1"/>
  <c r="E95" i="1"/>
</calcChain>
</file>

<file path=xl/sharedStrings.xml><?xml version="1.0" encoding="utf-8"?>
<sst xmlns="http://schemas.openxmlformats.org/spreadsheetml/2006/main" count="337" uniqueCount="138">
  <si>
    <t>№ п/п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</si>
  <si>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</si>
  <si>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</si>
  <si>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</si>
  <si>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</si>
  <si>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</si>
  <si>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</si>
  <si>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</si>
  <si>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</si>
  <si>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</si>
  <si>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</si>
  <si>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</si>
  <si>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</si>
  <si>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</si>
  <si>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</si>
  <si>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</si>
  <si>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</si>
  <si>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</si>
  <si>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</si>
  <si>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</si>
  <si>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</si>
  <si>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</si>
  <si>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</si>
  <si>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</si>
  <si>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</si>
  <si>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Управление  образования администрации МО Кавказский район</t>
  </si>
  <si>
    <t>Управление имущественных отношений администрации МО Кавказский район</t>
  </si>
  <si>
    <t>Администрация МО Кавказский район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</si>
  <si>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</si>
  <si>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</si>
  <si>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</si>
  <si>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ВСЕГО по муниципальной программе</t>
  </si>
  <si>
    <t>Отдел молодежной политики администрации МО Кавказский район</t>
  </si>
  <si>
    <t>Управление сельского хозяйства администрации МО Кавказский район</t>
  </si>
  <si>
    <t xml:space="preserve">ВСЕГО  РАСХОДЫ  ПО МП ЗА СЧЕТ СРЕДСТВ БЮДЖЕТА </t>
  </si>
  <si>
    <t>тыс.руб.</t>
  </si>
  <si>
    <t xml:space="preserve">Исполнено </t>
  </si>
  <si>
    <t>в том числе  местные средства</t>
  </si>
  <si>
    <t>Муниципальная программа "Муниципальная политика и развитие гражданского общества"</t>
  </si>
  <si>
    <t>14</t>
  </si>
  <si>
    <t>Финансовое управление Администрации МО</t>
  </si>
  <si>
    <t xml:space="preserve"> </t>
  </si>
  <si>
    <t>Мероприятия, реализуемые в рамках муниципального проекта "Педагоги и наставники"</t>
  </si>
  <si>
    <t>Комплекс процессных мероприятий - развитие системы дошкольного образования в муниципальном образовании Кавказский район</t>
  </si>
  <si>
    <t>Комплекс процессных мероприятий - развитие системы общего образования в муниципальном образовании Кавказский район</t>
  </si>
  <si>
    <t>Комплекс процессных мероприятий - Развитие системы дополнительного образования в муниципальном образовании Кавказский район</t>
  </si>
  <si>
    <t>Комплекс процессных мероприятий -   обеспечение деятельности органов управления в сфере образования</t>
  </si>
  <si>
    <t>Комплекс процессных мероприятий -  обеспечение деятельности в области бухгалтерского и бюджетного учета</t>
  </si>
  <si>
    <t>Комплекс процессных мероприятий -  прочие мероприятия в области образования</t>
  </si>
  <si>
    <t>Комплекс процессных мероприятий -  поддержка одаренных детей и талантливой молодежи</t>
  </si>
  <si>
    <t>Мероприятия, реализуемые в рамках муниципального проекта "Капитальный ремонт муниципальных образовательных учреждений муниципального образования Кавказский район"</t>
  </si>
  <si>
    <t>Итого</t>
  </si>
  <si>
    <t xml:space="preserve">Итого </t>
  </si>
  <si>
    <t>ПРОЕКТНАЯ ЧАСТЬ</t>
  </si>
  <si>
    <t>ПРОЦЕССНАЯ ЧАСТЬ</t>
  </si>
  <si>
    <t xml:space="preserve">Наименование </t>
  </si>
  <si>
    <t>Итого по проектной части</t>
  </si>
  <si>
    <t>Итого по процессной части</t>
  </si>
  <si>
    <t xml:space="preserve">Комплекс процессных мероприятий -  социальная поддержка детей-сирот и детей, оставшихся без попечения родителей </t>
  </si>
  <si>
    <t>Комплекс процессных мероприятий - обеспечение жильем граждан, состоящих на учете в администрации муниципального образования Кавказский район в качестве нуждающихся в жилых помещениях</t>
  </si>
  <si>
    <t>Комплекс процессных мероприятий - дополнительное материальное обеспечение лиц, замещавших муниципальные должности и должности муниципальной службы в муниципальном образовании Кавказский район</t>
  </si>
  <si>
    <t>Комплекс процессных мероприятий - организация и проведение социально значимых мероприятий, направленных на поддержку семьи и детей, укрепление семейных ценностей и традиций</t>
  </si>
  <si>
    <t>Комплекс процессных мероприятий — формирование доступной среды жизнедеятельности для инвалидов и других маломобильных групп населения Кавказского района</t>
  </si>
  <si>
    <t>Комплекс процессных мероприятий — предоставление дополнительной меры социальной поддержки отдельных категорий граждан</t>
  </si>
  <si>
    <t>Мероприятия, реализуемые в рамках муниципального проекта "Безопасность дорожного движения"</t>
  </si>
  <si>
    <t>0</t>
  </si>
  <si>
    <t>Мероприятия, реализуемые в рамках муниципального проекта "Строительство объектов социальной инфраструктуры в муниципальном образовании Кавказский район"</t>
  </si>
  <si>
    <t>Комплекс процессных мероприятий - повышение безопасности дорожного движения в муниципальном образовании Кавказский район</t>
  </si>
  <si>
    <t>Комплекс процессных мероприятий - обеспечение жильем молодых семей</t>
  </si>
  <si>
    <t>Комплекс процессных мероприятий — обращение с твердыми коммунальными отходами на территории муниципального образования Кавказский район</t>
  </si>
  <si>
    <t>Комплекс процессных мероприятий — подготовка градостроительной и землеустроительной документации на территории Кавказского района</t>
  </si>
  <si>
    <t>Комплекс процессных мероприятий — финансовое обеспечение деятельности муниципального  казенного  учреждения  «Единая служба заказчика» муниципального образования Кавказский район</t>
  </si>
  <si>
    <t>Комплекс процессных мероприятий - газификация муниципального образования Кавказский район</t>
  </si>
  <si>
    <t>Комплекс процессных мероприятий - энергосбережение и повышение энергетической эффективности в муниципальном образовании 
Кавказский район</t>
  </si>
  <si>
    <t>Комплекс процессных мероприятий -    предупреждение и ликвидация чрезвычайных ситуаций, стихийных бедствий и их последствий,  и обучение населения в области гражданской обороны в муниципальном образовании Кавказский район</t>
  </si>
  <si>
    <t>Комплекс процессных мероприятий - обеспечение деятельности, связанной с проведением аварийно-спасательных и других неотложных работ при чрезвычайных ситуациях</t>
  </si>
  <si>
    <t xml:space="preserve">Комплекс процессных мероприятий  - снижение рисков, смягчение последствий чрезвычайных ситуаций природного и техногенного характера и гражданская оборона в МО Кавказский район </t>
  </si>
  <si>
    <t>Комплекс процессных мероприятий - профилактика терроризма и экстремизма, а также минимизация и (или) ликвидация последствий проявления терроризма и экстремизма на территории муниципального образования Кавказский район</t>
  </si>
  <si>
    <t>Комплекс процессных мероприятий - развитие и поддержка казачества на территории муниципального образования Кавказский район</t>
  </si>
  <si>
    <t xml:space="preserve">Комплекс процессных мероприятий - совершенствование системы обеспечения пожарной безопасности учреждений муниципального образования Кавказский район </t>
  </si>
  <si>
    <t xml:space="preserve">Мероприятия, реализуемые в рамках муниципального проекта -"Культурная среда" </t>
  </si>
  <si>
    <t>Комплекс процессных мероприятий - руководство и управление в сфере культуры и искусства</t>
  </si>
  <si>
    <t>Комплекс процессных мероприятий - реализация дополнительных предпрофессиональных и общеразвивающих программ в области искусств</t>
  </si>
  <si>
    <t>Комплекс процессных мероприятий - организация библиотечного обслуживания населения муниципального образования Кавказский район</t>
  </si>
  <si>
    <t>Комплекс процессных мероприятий - методическое обслуживание учреждений культуры</t>
  </si>
  <si>
    <t xml:space="preserve">Комплекс процессных мероприятий - организация и ведение бухгалтерского учета, финансово-хозяйственной деятельности организаций и учреждений муниципального образования Кавказский район </t>
  </si>
  <si>
    <t>Комплекс процессных мероприятий - создание условий для организации досуга и культуры</t>
  </si>
  <si>
    <t>Мероприятия, реализуемые в рамках муниципального проекта "Обеспечение инфраструктурой в сфере физической культуры и спорта"</t>
  </si>
  <si>
    <t>Комплекс процессных мероприятий - руководство и управление в сфере физической культуры и спорта</t>
  </si>
  <si>
    <t>Комплекс процессных мероприятий — реализация программ в области физической культуры и спорта</t>
  </si>
  <si>
    <t>Комплекс процессных мероприятий — организация и проведение спортивно-массовых и физкультурно-оздоровительных мероприятий</t>
  </si>
  <si>
    <t>Комплекс процессных мероприятий — 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</t>
  </si>
  <si>
    <t>Комплекс процессных мероприятий — предоставление субсидий физкультурно-спортивным организациям по игровым видам спорта (в том числе клубам и центрам)</t>
  </si>
  <si>
    <t>Мероприятия, реализуемые в рамках муниципального проекта "Малое и среднее предпринимательство и поддержка индивидуальной предпринимательской инициативы"</t>
  </si>
  <si>
    <t>1590,0</t>
  </si>
  <si>
    <t>Комплекс процессных мероприятий - формирование и продвижение инвестиционно - привлекательного образа муниципального образования Кавказский район</t>
  </si>
  <si>
    <t>Комплекс процессных мероприятий — поддержка и развитие малого и среднего предпринимательства в муниципальном образовании Кавказский район</t>
  </si>
  <si>
    <t xml:space="preserve">Комплекс процессных мероприятий -  проведение мероприятий в сфере реализации молодежной политики на территории муниципального образования Кавказский район </t>
  </si>
  <si>
    <t>Комплекс процессных мероприятий - реализация муниципальных функций в области молодежной политики отделом молодежной политики администрации МО Кавказский район и  МКУ МЦ "Эдельвейс"</t>
  </si>
  <si>
    <t>Комплекс процессных мероприятий - организация информационного обеспечения населения о деятельности органов местного самоуправления муниципального образования Кавказский район в  СМИ, сети "Интернет"</t>
  </si>
  <si>
    <t>Комплекс процессных мероприятий -поддержка сельскохозяйственного производства</t>
  </si>
  <si>
    <t>Комплекс процессных мероприятий —развитие малых форм хозяйствования в АПК на территории муниципального образования Кавказский район</t>
  </si>
  <si>
    <t>Комплекс процессных мероприятий — стимулирование и повышение эффективности труда в сельскохозяйственном производстве</t>
  </si>
  <si>
    <t>Комплекс процессных мероприятий — обеспечение эпизоотического, ветеринарно-санитарного благополучия в муниципальном образовании Кавказский район</t>
  </si>
  <si>
    <t>13</t>
  </si>
  <si>
    <t>Комплекс процессных мероприятий — гармонизация межнациональных и межконфессиональных отношений в муниципальном образовании Кавказский район</t>
  </si>
  <si>
    <t>Комплекс процессных мероприятий - противодействие коррупции в муниципальном образовании Кавказский район</t>
  </si>
  <si>
    <t>Комплекс процессных мероприятий - развитие инициативного бюджетирования в муниципальном образовании Кавказский район</t>
  </si>
  <si>
    <t>Комплекс процессных мероприятий -  развитие муниципальной службы в муниципальном образовании Кавказский район</t>
  </si>
  <si>
    <t xml:space="preserve">Комплекс процессных мероприятий -  поддержка некоммерческой общественной организации 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органов» </t>
  </si>
  <si>
    <t>Комплекс процессных мероприятий - проведение информационно-разъяснительной работы среди населения Кавказского района путем размещения тематических баннеров и раздачи полиграфической продукции</t>
  </si>
  <si>
    <t>Комплекс процессных мероприятий - сопровождение, техническое обслуживание, развитие и модернизация информационных и информационно-технологических систем, приобретение и модернизация вычислительной техники для обеспечения деятельности органов местного самоуправления администрации муниципального образования Кавказский район</t>
  </si>
  <si>
    <t xml:space="preserve">Муниципальная программа "Дети Кавказского района" </t>
  </si>
  <si>
    <t>15</t>
  </si>
  <si>
    <t>Комплекс процессных мероприятий -  обеспечение жильем детей-сирот и детей, оставшихся без попечения родителей</t>
  </si>
  <si>
    <t>Комплекс процессных мероприятий -  организация отдыха, оздоровления и занятости детей и подростков</t>
  </si>
  <si>
    <t xml:space="preserve">Муниципальная программа "Управление муниципальным имуществом муниципального образования Кавказский район" </t>
  </si>
  <si>
    <t>Комплекс процессных мероприятий - содержание, обслуживание и страхование объектов, составляющих казну муниципального образования Кавказский район</t>
  </si>
  <si>
    <t>Комплекс процессных мероприятий — управление муниципальным имуществом, связанное с оценкой недвижимости, признанием прав и регулированием отношений по муниципальной собственности</t>
  </si>
  <si>
    <t xml:space="preserve">Комплекс процессных мероприятий - ведение учета граждан отдельных категорий в качестве нуждающихся в жилых помещениях </t>
  </si>
  <si>
    <t>Мероприятия, реализуемые в рамках муниципального проекта "Модернизация объектов коммунальной инфраструктуры"</t>
  </si>
  <si>
    <t>Комплекс процессных мероприятий -  модернизация систем теплоснабжения в Кавказском районе
Кавказский район</t>
  </si>
  <si>
    <t>Управление  образования администрации МО Кавказский район (региональный проект)</t>
  </si>
  <si>
    <t>Управление  образования администрации МО Кавказский район (муниципальный проект)</t>
  </si>
  <si>
    <t>Администрация МО Кавказский район (муниципальный проект)</t>
  </si>
  <si>
    <t>Администрация МО Кавказский район (региональный проект)</t>
  </si>
  <si>
    <t>Отдел культуры администрации МО Кавказский район (региональный проект)</t>
  </si>
  <si>
    <t>Отдел культуры администрации МО Кавказский район (муниципальный проект)</t>
  </si>
  <si>
    <t>Отдел по физической культуре и спорту администрации МО  Кавказский район (муниципальный проект)</t>
  </si>
  <si>
    <t>41028,4</t>
  </si>
  <si>
    <t>Мероприятия, реализуемые в рамках муниципального проекта "Строительство газопровода высокого и низкого давления в х.Полтавском Кавказского района"</t>
  </si>
  <si>
    <t>Управление жилищно-коммунального хозяйства, архитектуры,строительства, транспорта и связи администрации МО Кавказский район</t>
  </si>
  <si>
    <t>Мероприятия, реализуемые в рамках муниципального проекта "Модернизация систем теплоснабжения в Кавказском районе"</t>
  </si>
  <si>
    <t>16</t>
  </si>
  <si>
    <t>Муниципальная программа "Охрана окружающей среды"</t>
  </si>
  <si>
    <t xml:space="preserve">Комплекс процессных мероприятий - снижение негативного воздействия хозяйственной и иной деятельности на окружающую среду на территории Кавказского района </t>
  </si>
  <si>
    <t>Уточненная сводная бюджетная роспись на 01.07.2025</t>
  </si>
  <si>
    <t>Исполнение  муниципальных программ муниципального образования Кавказский район на 01.07.2025  года (бюджетные средства)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</si>
</sst>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Fill="0" applyBorder="0"/>
    <xf numFmtId="0" fontId="16" fillId="0" borderId="0" applyFill="0" applyBorder="0"/>
  </cellStyleXfs>
  <cellXfs count="14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5" fillId="3" borderId="2" xfId="0" applyNumberFormat="1" applyFont="1" applyFill="1" applyBorder="1" applyAlignment="1">
      <alignment horizontal="center" wrapText="1"/>
    </xf>
    <xf numFmtId="165" fontId="8" fillId="3" borderId="1" xfId="0" applyNumberFormat="1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/>
    </xf>
    <xf numFmtId="165" fontId="9" fillId="3" borderId="2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top" wrapText="1"/>
    </xf>
    <xf numFmtId="165" fontId="5" fillId="3" borderId="1" xfId="0" applyNumberFormat="1" applyFont="1" applyFill="1" applyBorder="1" applyAlignment="1">
      <alignment horizontal="center" vertical="top" wrapText="1"/>
    </xf>
    <xf numFmtId="165" fontId="8" fillId="3" borderId="1" xfId="0" applyNumberFormat="1" applyFont="1" applyFill="1" applyBorder="1" applyAlignment="1">
      <alignment horizontal="center" vertical="top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wrapText="1"/>
    </xf>
    <xf numFmtId="49" fontId="6" fillId="5" borderId="1" xfId="0" applyNumberFormat="1" applyFont="1" applyFill="1" applyBorder="1" applyAlignment="1">
      <alignment horizontal="center" wrapText="1"/>
    </xf>
    <xf numFmtId="0" fontId="14" fillId="4" borderId="1" xfId="1" applyNumberFormat="1" applyFont="1" applyFill="1" applyBorder="1" applyAlignment="1">
      <alignment horizontal="center" vertical="center" wrapText="1"/>
    </xf>
    <xf numFmtId="0" fontId="15" fillId="4" borderId="1" xfId="1" applyNumberFormat="1" applyFont="1" applyFill="1" applyBorder="1" applyAlignment="1">
      <alignment horizontal="center" vertical="center" wrapText="1"/>
    </xf>
    <xf numFmtId="165" fontId="14" fillId="4" borderId="1" xfId="1" applyNumberFormat="1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wrapText="1"/>
    </xf>
    <xf numFmtId="49" fontId="6" fillId="5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0" fontId="14" fillId="3" borderId="1" xfId="1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49" fontId="6" fillId="5" borderId="1" xfId="0" applyNumberFormat="1" applyFont="1" applyFill="1" applyBorder="1" applyAlignment="1">
      <alignment horizontal="left" wrapText="1"/>
    </xf>
    <xf numFmtId="165" fontId="9" fillId="3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14" fillId="4" borderId="1" xfId="1" applyNumberFormat="1" applyFont="1" applyFill="1" applyBorder="1" applyAlignment="1">
      <alignment horizontal="center" wrapText="1"/>
    </xf>
    <xf numFmtId="0" fontId="14" fillId="4" borderId="1" xfId="1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7" fillId="5" borderId="4" xfId="0" applyNumberFormat="1" applyFont="1" applyFill="1" applyBorder="1" applyAlignment="1">
      <alignment horizontal="center" wrapText="1"/>
    </xf>
    <xf numFmtId="49" fontId="7" fillId="5" borderId="5" xfId="0" applyNumberFormat="1" applyFont="1" applyFill="1" applyBorder="1" applyAlignment="1">
      <alignment horizontal="center" wrapText="1"/>
    </xf>
    <xf numFmtId="49" fontId="7" fillId="5" borderId="6" xfId="0" applyNumberFormat="1" applyFont="1" applyFill="1" applyBorder="1" applyAlignment="1">
      <alignment horizontal="center" wrapText="1"/>
    </xf>
    <xf numFmtId="49" fontId="17" fillId="2" borderId="4" xfId="0" applyNumberFormat="1" applyFont="1" applyFill="1" applyBorder="1" applyAlignment="1">
      <alignment horizontal="center" wrapText="1"/>
    </xf>
    <xf numFmtId="49" fontId="17" fillId="2" borderId="5" xfId="0" applyNumberFormat="1" applyFont="1" applyFill="1" applyBorder="1" applyAlignment="1">
      <alignment horizontal="center" wrapText="1"/>
    </xf>
    <xf numFmtId="49" fontId="17" fillId="2" borderId="6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0" fillId="0" borderId="6" xfId="0" applyBorder="1" applyAlignment="1">
      <alignment wrapText="1"/>
    </xf>
    <xf numFmtId="49" fontId="8" fillId="2" borderId="4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wrapText="1"/>
    </xf>
    <xf numFmtId="0" fontId="0" fillId="0" borderId="6" xfId="0" applyFont="1" applyBorder="1" applyAlignment="1">
      <alignment wrapText="1"/>
    </xf>
    <xf numFmtId="0" fontId="8" fillId="2" borderId="4" xfId="0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wrapText="1"/>
    </xf>
    <xf numFmtId="0" fontId="15" fillId="4" borderId="4" xfId="1" applyNumberFormat="1" applyFont="1" applyFill="1" applyBorder="1" applyAlignment="1">
      <alignment horizontal="left" vertical="center" wrapText="1"/>
    </xf>
    <xf numFmtId="0" fontId="15" fillId="4" borderId="6" xfId="1" applyNumberFormat="1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horizontal="left" wrapText="1"/>
    </xf>
    <xf numFmtId="0" fontId="18" fillId="0" borderId="5" xfId="0" applyFon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15" fillId="2" borderId="4" xfId="1" applyNumberFormat="1" applyFont="1" applyFill="1" applyBorder="1" applyAlignment="1">
      <alignment horizontal="center" vertical="center" wrapText="1"/>
    </xf>
    <xf numFmtId="0" fontId="15" fillId="2" borderId="5" xfId="1" applyNumberFormat="1" applyFont="1" applyFill="1" applyBorder="1" applyAlignment="1">
      <alignment horizontal="center" vertical="center" wrapText="1"/>
    </xf>
    <xf numFmtId="0" fontId="15" fillId="2" borderId="6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5" fillId="4" borderId="4" xfId="1" applyNumberFormat="1" applyFont="1" applyFill="1" applyBorder="1" applyAlignment="1">
      <alignment horizontal="center" vertical="center" wrapText="1"/>
    </xf>
    <xf numFmtId="0" fontId="15" fillId="4" borderId="5" xfId="1" applyNumberFormat="1" applyFont="1" applyFill="1" applyBorder="1" applyAlignment="1">
      <alignment horizontal="center" vertical="center" wrapText="1"/>
    </xf>
    <xf numFmtId="0" fontId="15" fillId="4" borderId="6" xfId="1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wrapText="1"/>
    </xf>
    <xf numFmtId="49" fontId="7" fillId="5" borderId="10" xfId="0" applyNumberFormat="1" applyFont="1" applyFill="1" applyBorder="1" applyAlignment="1">
      <alignment horizontal="center" wrapText="1"/>
    </xf>
    <xf numFmtId="49" fontId="7" fillId="5" borderId="1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8" fillId="5" borderId="5" xfId="0" applyNumberFormat="1" applyFont="1" applyFill="1" applyBorder="1" applyAlignment="1">
      <alignment horizontal="center" wrapText="1"/>
    </xf>
    <xf numFmtId="49" fontId="8" fillId="5" borderId="6" xfId="0" applyNumberFormat="1" applyFont="1" applyFill="1" applyBorder="1" applyAlignment="1">
      <alignment horizontal="center" wrapText="1"/>
    </xf>
    <xf numFmtId="0" fontId="15" fillId="4" borderId="12" xfId="1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1E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4"/>
  <sheetViews>
    <sheetView tabSelected="1" view="pageBreakPreview" topLeftCell="A274" zoomScale="60" zoomScaleNormal="80" workbookViewId="0">
      <selection activeCell="G312" sqref="G312"/>
    </sheetView>
  </sheetViews>
  <sheetFormatPr defaultRowHeight="15.75" x14ac:dyDescent="0.25"/>
  <cols>
    <col min="1" max="1" width="6.28515625" style="1" customWidth="1"/>
    <col min="2" max="2" width="48.28515625" style="1" customWidth="1"/>
    <col min="3" max="3" width="13.28515625" style="9" customWidth="1"/>
    <col min="4" max="4" width="13.7109375" style="9" customWidth="1"/>
    <col min="5" max="5" width="13.140625" style="9" customWidth="1"/>
    <col min="6" max="6" width="12.28515625" style="9" customWidth="1"/>
    <col min="7" max="7" width="12.140625" style="9" customWidth="1"/>
    <col min="8" max="8" width="14.28515625" style="9" customWidth="1"/>
    <col min="9" max="9" width="13.28515625" style="9" customWidth="1"/>
    <col min="10" max="10" width="13.42578125" style="9" customWidth="1"/>
    <col min="11" max="11" width="14.5703125" style="9" customWidth="1"/>
    <col min="12" max="13" width="13" style="9" customWidth="1"/>
    <col min="14" max="14" width="13.85546875" style="9" customWidth="1"/>
    <col min="15" max="15" width="7.7109375" style="1"/>
    <col min="16" max="16" width="10.5703125" style="1" bestFit="1" customWidth="1"/>
    <col min="17" max="17" width="11.140625" style="1" customWidth="1"/>
    <col min="18" max="16384" width="9.140625" style="1"/>
  </cols>
  <sheetData>
    <row r="1" spans="1:14" ht="18.75" x14ac:dyDescent="0.3">
      <c r="A1" s="127" t="s">
        <v>137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14.25" customHeight="1" x14ac:dyDescent="0.25">
      <c r="E2" s="104" t="s">
        <v>35</v>
      </c>
      <c r="F2" s="105"/>
      <c r="G2" s="105"/>
      <c r="H2" s="105"/>
      <c r="I2" s="105"/>
      <c r="J2" s="105"/>
      <c r="K2" s="105"/>
    </row>
    <row r="3" spans="1:14" ht="19.5" customHeight="1" x14ac:dyDescent="0.25">
      <c r="A3" s="111" t="s">
        <v>0</v>
      </c>
      <c r="B3" s="111" t="s">
        <v>55</v>
      </c>
      <c r="C3" s="109" t="s">
        <v>136</v>
      </c>
      <c r="D3" s="109" t="s">
        <v>36</v>
      </c>
      <c r="E3" s="109" t="s">
        <v>13</v>
      </c>
      <c r="F3" s="106" t="s">
        <v>23</v>
      </c>
      <c r="G3" s="107"/>
      <c r="H3" s="108"/>
      <c r="I3" s="106" t="s">
        <v>24</v>
      </c>
      <c r="J3" s="107"/>
      <c r="K3" s="108"/>
      <c r="L3" s="106" t="s">
        <v>37</v>
      </c>
      <c r="M3" s="107"/>
      <c r="N3" s="108"/>
    </row>
    <row r="4" spans="1:14" ht="81.75" customHeight="1" x14ac:dyDescent="0.25">
      <c r="A4" s="112"/>
      <c r="B4" s="112"/>
      <c r="C4" s="110"/>
      <c r="D4" s="110"/>
      <c r="E4" s="110"/>
      <c r="F4" s="10" t="s">
        <v>136</v>
      </c>
      <c r="G4" s="10" t="s">
        <v>36</v>
      </c>
      <c r="H4" s="10" t="s">
        <v>13</v>
      </c>
      <c r="I4" s="10" t="s">
        <v>136</v>
      </c>
      <c r="J4" s="10" t="s">
        <v>36</v>
      </c>
      <c r="K4" s="10" t="s">
        <v>13</v>
      </c>
      <c r="L4" s="10" t="s">
        <v>136</v>
      </c>
      <c r="M4" s="10" t="s">
        <v>36</v>
      </c>
      <c r="N4" s="10" t="s">
        <v>13</v>
      </c>
    </row>
    <row r="5" spans="1:14" ht="15.6" x14ac:dyDescent="0.3">
      <c r="A5" s="6">
        <v>1</v>
      </c>
      <c r="B5" s="6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</row>
    <row r="6" spans="1:14" ht="19.5" customHeight="1" x14ac:dyDescent="0.35">
      <c r="A6" s="45" t="s">
        <v>14</v>
      </c>
      <c r="B6" s="67" t="s">
        <v>1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9"/>
    </row>
    <row r="7" spans="1:14" ht="19.5" customHeight="1" x14ac:dyDescent="0.25">
      <c r="A7" s="70" t="s">
        <v>53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2"/>
    </row>
    <row r="8" spans="1:14" ht="19.5" customHeight="1" x14ac:dyDescent="0.25">
      <c r="A8" s="135" t="s">
        <v>42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45"/>
    </row>
    <row r="9" spans="1:14" ht="33.75" customHeight="1" x14ac:dyDescent="0.25">
      <c r="A9" s="91" t="s">
        <v>122</v>
      </c>
      <c r="B9" s="66"/>
      <c r="C9" s="24">
        <f>F9+I9+L9</f>
        <v>93897.8</v>
      </c>
      <c r="D9" s="24">
        <f>G9+J9+M9</f>
        <v>60259.3</v>
      </c>
      <c r="E9" s="24">
        <f>D9/C9*100</f>
        <v>64.175411990483269</v>
      </c>
      <c r="F9" s="61">
        <v>93633.5</v>
      </c>
      <c r="G9" s="61">
        <v>60105.3</v>
      </c>
      <c r="H9" s="24">
        <f>G9/F9*100</f>
        <v>64.192089369723448</v>
      </c>
      <c r="I9" s="62">
        <v>264.3</v>
      </c>
      <c r="J9" s="61">
        <v>154</v>
      </c>
      <c r="K9" s="24">
        <f>J9/I9*100</f>
        <v>58.267120696178587</v>
      </c>
      <c r="L9" s="46"/>
      <c r="M9" s="46"/>
      <c r="N9" s="46"/>
    </row>
    <row r="10" spans="1:14" x14ac:dyDescent="0.25">
      <c r="A10" s="93" t="s">
        <v>51</v>
      </c>
      <c r="B10" s="94"/>
      <c r="C10" s="27">
        <f>C9</f>
        <v>93897.8</v>
      </c>
      <c r="D10" s="27">
        <f>D9</f>
        <v>60259.3</v>
      </c>
      <c r="E10" s="27">
        <f>D10/C10*100</f>
        <v>64.175411990483269</v>
      </c>
      <c r="F10" s="27">
        <f>F9</f>
        <v>93633.5</v>
      </c>
      <c r="G10" s="27">
        <f>G9</f>
        <v>60105.3</v>
      </c>
      <c r="H10" s="27">
        <f>G10/F10*100</f>
        <v>64.192089369723448</v>
      </c>
      <c r="I10" s="27">
        <f>I9</f>
        <v>264.3</v>
      </c>
      <c r="J10" s="27">
        <f>J9</f>
        <v>154</v>
      </c>
      <c r="K10" s="27">
        <f>J10/I10*100</f>
        <v>58.267120696178587</v>
      </c>
      <c r="L10" s="27">
        <f>L9</f>
        <v>0</v>
      </c>
      <c r="M10" s="27">
        <f>M9</f>
        <v>0</v>
      </c>
      <c r="N10" s="52"/>
    </row>
    <row r="11" spans="1:14" x14ac:dyDescent="0.25">
      <c r="A11" s="135" t="s">
        <v>50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7"/>
    </row>
    <row r="12" spans="1:14" ht="30.75" customHeight="1" x14ac:dyDescent="0.25">
      <c r="A12" s="91" t="s">
        <v>124</v>
      </c>
      <c r="B12" s="66"/>
      <c r="C12" s="24">
        <f>F12+I12+L12</f>
        <v>1257.0999999999999</v>
      </c>
      <c r="D12" s="24">
        <f>G12+J12+M12</f>
        <v>1257</v>
      </c>
      <c r="E12" s="24">
        <f>D12/C12*100</f>
        <v>99.992045183358542</v>
      </c>
      <c r="F12" s="46"/>
      <c r="G12" s="46"/>
      <c r="H12" s="46"/>
      <c r="I12" s="46"/>
      <c r="J12" s="46"/>
      <c r="K12" s="46"/>
      <c r="L12" s="48">
        <v>1257.0999999999999</v>
      </c>
      <c r="M12" s="48">
        <v>1257</v>
      </c>
      <c r="N12" s="32">
        <f>M12/L12*100</f>
        <v>99.992045183358542</v>
      </c>
    </row>
    <row r="13" spans="1:14" ht="34.5" customHeight="1" x14ac:dyDescent="0.25">
      <c r="A13" s="91" t="s">
        <v>123</v>
      </c>
      <c r="B13" s="66"/>
      <c r="C13" s="24">
        <f>F13+I13+L13</f>
        <v>48825.2</v>
      </c>
      <c r="D13" s="24">
        <f>G13+J13+M13</f>
        <v>3720.8</v>
      </c>
      <c r="E13" s="24">
        <f>D13/C13*100</f>
        <v>7.6206549077115922</v>
      </c>
      <c r="F13" s="47"/>
      <c r="G13" s="47"/>
      <c r="H13" s="47"/>
      <c r="I13" s="47"/>
      <c r="J13" s="47"/>
      <c r="K13" s="47"/>
      <c r="L13" s="48">
        <v>48825.2</v>
      </c>
      <c r="M13" s="48">
        <v>3720.8</v>
      </c>
      <c r="N13" s="32">
        <f>M13/L13*100</f>
        <v>7.6206549077115922</v>
      </c>
    </row>
    <row r="14" spans="1:14" ht="18.75" x14ac:dyDescent="0.3">
      <c r="A14" s="93" t="s">
        <v>51</v>
      </c>
      <c r="B14" s="94"/>
      <c r="C14" s="27">
        <f>C12+C13</f>
        <v>50082.299999999996</v>
      </c>
      <c r="D14" s="27">
        <f>D12+D13</f>
        <v>4977.8</v>
      </c>
      <c r="E14" s="27">
        <f>D14/C14*100</f>
        <v>9.9392400109419903</v>
      </c>
      <c r="F14" s="27">
        <f>F12+F13</f>
        <v>0</v>
      </c>
      <c r="G14" s="27">
        <f>G12+G13</f>
        <v>0</v>
      </c>
      <c r="H14" s="43"/>
      <c r="I14" s="27">
        <f>I12+I13</f>
        <v>0</v>
      </c>
      <c r="J14" s="27">
        <f>J12+J13</f>
        <v>0</v>
      </c>
      <c r="K14" s="43"/>
      <c r="L14" s="27">
        <f>L12+L13</f>
        <v>50082.299999999996</v>
      </c>
      <c r="M14" s="27">
        <f>M12+M13</f>
        <v>4977.8</v>
      </c>
      <c r="N14" s="34">
        <f>M14/L14*100</f>
        <v>9.9392400109419903</v>
      </c>
    </row>
    <row r="15" spans="1:14" x14ac:dyDescent="0.25">
      <c r="A15" s="100" t="s">
        <v>56</v>
      </c>
      <c r="B15" s="100"/>
      <c r="C15" s="33">
        <f>C10+C14</f>
        <v>143980.1</v>
      </c>
      <c r="D15" s="33">
        <f>D10+D14</f>
        <v>65237.100000000006</v>
      </c>
      <c r="E15" s="33">
        <f>D15/C15*100</f>
        <v>45.309803229751893</v>
      </c>
      <c r="F15" s="33">
        <f>F10+F14</f>
        <v>93633.5</v>
      </c>
      <c r="G15" s="33">
        <f>G10+G14</f>
        <v>60105.3</v>
      </c>
      <c r="H15" s="33">
        <f>G15/F15*100</f>
        <v>64.192089369723448</v>
      </c>
      <c r="I15" s="33">
        <f>I10+I14</f>
        <v>264.3</v>
      </c>
      <c r="J15" s="33">
        <f>J10+J14</f>
        <v>154</v>
      </c>
      <c r="K15" s="33">
        <f>J15/I15*100</f>
        <v>58.267120696178587</v>
      </c>
      <c r="L15" s="33">
        <f>L10+L14</f>
        <v>50082.299999999996</v>
      </c>
      <c r="M15" s="33">
        <f>M10+M14</f>
        <v>4977.8</v>
      </c>
      <c r="N15" s="33">
        <f>M15/L15*100</f>
        <v>9.9392400109419903</v>
      </c>
    </row>
    <row r="16" spans="1:14" ht="18.75" customHeight="1" x14ac:dyDescent="0.25">
      <c r="A16" s="70" t="s">
        <v>54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2"/>
    </row>
    <row r="17" spans="1:20" ht="15.75" customHeight="1" x14ac:dyDescent="0.25">
      <c r="A17" s="84" t="s">
        <v>43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6"/>
    </row>
    <row r="18" spans="1:20" ht="32.25" customHeight="1" x14ac:dyDescent="0.25">
      <c r="A18" s="91" t="s">
        <v>25</v>
      </c>
      <c r="B18" s="66"/>
      <c r="C18" s="24">
        <f>F18+I18+L18</f>
        <v>948715.4</v>
      </c>
      <c r="D18" s="24">
        <f>G18+J18+M18</f>
        <v>492647.89999999997</v>
      </c>
      <c r="E18" s="24">
        <f>D18/C18*100</f>
        <v>51.927891125199402</v>
      </c>
      <c r="F18" s="11"/>
      <c r="G18" s="11"/>
      <c r="H18" s="11"/>
      <c r="I18" s="11">
        <v>689808.3</v>
      </c>
      <c r="J18" s="11">
        <v>372194.6</v>
      </c>
      <c r="K18" s="24">
        <f>J18/I18*100</f>
        <v>53.956236826956115</v>
      </c>
      <c r="L18" s="11">
        <v>258907.1</v>
      </c>
      <c r="M18" s="11">
        <v>120453.3</v>
      </c>
      <c r="N18" s="24">
        <f>M18/L18*100</f>
        <v>46.523753114534131</v>
      </c>
    </row>
    <row r="19" spans="1:20" x14ac:dyDescent="0.25">
      <c r="A19" s="80" t="s">
        <v>51</v>
      </c>
      <c r="B19" s="66"/>
      <c r="C19" s="25">
        <f>C18</f>
        <v>948715.4</v>
      </c>
      <c r="D19" s="25">
        <f>D18</f>
        <v>492647.89999999997</v>
      </c>
      <c r="E19" s="25">
        <f>D19/C19*100</f>
        <v>51.927891125199402</v>
      </c>
      <c r="F19" s="25">
        <f>F18</f>
        <v>0</v>
      </c>
      <c r="G19" s="25">
        <f>G18</f>
        <v>0</v>
      </c>
      <c r="H19" s="24"/>
      <c r="I19" s="25">
        <f>I18</f>
        <v>689808.3</v>
      </c>
      <c r="J19" s="25">
        <f>J18</f>
        <v>372194.6</v>
      </c>
      <c r="K19" s="25">
        <f>J19/I19*100</f>
        <v>53.956236826956115</v>
      </c>
      <c r="L19" s="25">
        <f>L18</f>
        <v>258907.1</v>
      </c>
      <c r="M19" s="25">
        <f>M18</f>
        <v>120453.3</v>
      </c>
      <c r="N19" s="25">
        <f>M19/L19*100</f>
        <v>46.523753114534131</v>
      </c>
    </row>
    <row r="20" spans="1:20" ht="15.75" customHeight="1" x14ac:dyDescent="0.25">
      <c r="A20" s="84" t="s">
        <v>44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6"/>
    </row>
    <row r="21" spans="1:20" x14ac:dyDescent="0.25">
      <c r="A21" s="91" t="s">
        <v>27</v>
      </c>
      <c r="B21" s="66"/>
      <c r="C21" s="24">
        <f>I21+L21+F21</f>
        <v>60</v>
      </c>
      <c r="D21" s="24">
        <f>J21+M21+G21</f>
        <v>0</v>
      </c>
      <c r="E21" s="24">
        <f>D21/C21*100</f>
        <v>0</v>
      </c>
      <c r="F21" s="11"/>
      <c r="G21" s="11"/>
      <c r="H21" s="11"/>
      <c r="I21" s="11"/>
      <c r="J21" s="11"/>
      <c r="K21" s="11"/>
      <c r="L21" s="11">
        <v>60</v>
      </c>
      <c r="M21" s="11">
        <v>0</v>
      </c>
      <c r="N21" s="24">
        <f t="shared" ref="N21" si="0">M21/L21*100</f>
        <v>0</v>
      </c>
    </row>
    <row r="22" spans="1:20" ht="31.5" customHeight="1" x14ac:dyDescent="0.25">
      <c r="A22" s="91" t="s">
        <v>25</v>
      </c>
      <c r="B22" s="66"/>
      <c r="C22" s="24">
        <f>I22+L22+F22</f>
        <v>1327809.9000000001</v>
      </c>
      <c r="D22" s="24">
        <f>J22+M22+G22</f>
        <v>760905.20000000007</v>
      </c>
      <c r="E22" s="24">
        <f>D22/C22*100</f>
        <v>57.305281426204161</v>
      </c>
      <c r="F22" s="11">
        <v>49142.5</v>
      </c>
      <c r="G22" s="11">
        <v>35310.9</v>
      </c>
      <c r="H22" s="24">
        <f>G22/F22*100</f>
        <v>71.854097776873388</v>
      </c>
      <c r="I22" s="11">
        <v>1039987.8</v>
      </c>
      <c r="J22" s="11">
        <v>603207.5</v>
      </c>
      <c r="K22" s="24">
        <f>J22/I22*100</f>
        <v>58.001401554902856</v>
      </c>
      <c r="L22" s="11">
        <v>238679.6</v>
      </c>
      <c r="M22" s="11">
        <v>122386.8</v>
      </c>
      <c r="N22" s="24">
        <f>M22/L22*100</f>
        <v>51.276606798402547</v>
      </c>
    </row>
    <row r="23" spans="1:20" x14ac:dyDescent="0.25">
      <c r="A23" s="80" t="s">
        <v>52</v>
      </c>
      <c r="B23" s="90"/>
      <c r="C23" s="25">
        <f>C22+C21</f>
        <v>1327869.9000000001</v>
      </c>
      <c r="D23" s="25">
        <f>D22+D21</f>
        <v>760905.20000000007</v>
      </c>
      <c r="E23" s="25">
        <f>E22</f>
        <v>57.305281426204161</v>
      </c>
      <c r="F23" s="25">
        <f>F22+F21</f>
        <v>49142.5</v>
      </c>
      <c r="G23" s="25">
        <f>G22+G21</f>
        <v>35310.9</v>
      </c>
      <c r="H23" s="27">
        <f>G23/F23*100</f>
        <v>71.854097776873388</v>
      </c>
      <c r="I23" s="25">
        <f>I22+I21</f>
        <v>1039987.8</v>
      </c>
      <c r="J23" s="25">
        <f>J22+J21</f>
        <v>603207.5</v>
      </c>
      <c r="K23" s="25">
        <f>K22</f>
        <v>58.001401554902856</v>
      </c>
      <c r="L23" s="25">
        <f>L22+L21</f>
        <v>238739.6</v>
      </c>
      <c r="M23" s="25">
        <f>M22+M21</f>
        <v>122386.8</v>
      </c>
      <c r="N23" s="25">
        <f t="shared" ref="N23" si="1">M23/L23*100</f>
        <v>51.263719969372488</v>
      </c>
    </row>
    <row r="24" spans="1:20" ht="15.75" customHeight="1" x14ac:dyDescent="0.25">
      <c r="A24" s="73" t="s">
        <v>45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5"/>
    </row>
    <row r="25" spans="1:20" ht="27.75" customHeight="1" x14ac:dyDescent="0.25">
      <c r="A25" s="65" t="s">
        <v>25</v>
      </c>
      <c r="B25" s="66"/>
      <c r="C25" s="24">
        <f>I25+L25+F25</f>
        <v>111732.59999999999</v>
      </c>
      <c r="D25" s="24">
        <f>J25+M25+G25</f>
        <v>51069.9</v>
      </c>
      <c r="E25" s="24">
        <f t="shared" ref="E25:E26" si="2">D25/C25*100</f>
        <v>45.707251061910313</v>
      </c>
      <c r="F25" s="11"/>
      <c r="G25" s="11"/>
      <c r="H25" s="11"/>
      <c r="I25" s="11">
        <v>365.7</v>
      </c>
      <c r="J25" s="11">
        <v>339.3</v>
      </c>
      <c r="K25" s="24">
        <f t="shared" ref="K25:K26" si="3">J25/I25*100</f>
        <v>92.780968006562759</v>
      </c>
      <c r="L25" s="11">
        <v>111366.9</v>
      </c>
      <c r="M25" s="11">
        <v>50730.6</v>
      </c>
      <c r="N25" s="24">
        <f>M25/L25*100</f>
        <v>45.552673191046892</v>
      </c>
    </row>
    <row r="26" spans="1:20" x14ac:dyDescent="0.25">
      <c r="A26" s="89" t="s">
        <v>51</v>
      </c>
      <c r="B26" s="90"/>
      <c r="C26" s="25">
        <f>C25</f>
        <v>111732.59999999999</v>
      </c>
      <c r="D26" s="25">
        <f>D25</f>
        <v>51069.9</v>
      </c>
      <c r="E26" s="25">
        <f t="shared" si="2"/>
        <v>45.707251061910313</v>
      </c>
      <c r="F26" s="25">
        <f>F25</f>
        <v>0</v>
      </c>
      <c r="G26" s="25">
        <f>G25</f>
        <v>0</v>
      </c>
      <c r="H26" s="24"/>
      <c r="I26" s="25">
        <f t="shared" ref="I26:J26" si="4">I25</f>
        <v>365.7</v>
      </c>
      <c r="J26" s="25">
        <f t="shared" si="4"/>
        <v>339.3</v>
      </c>
      <c r="K26" s="25">
        <f t="shared" si="3"/>
        <v>92.780968006562759</v>
      </c>
      <c r="L26" s="25">
        <f>L25</f>
        <v>111366.9</v>
      </c>
      <c r="M26" s="25">
        <f>M25</f>
        <v>50730.6</v>
      </c>
      <c r="N26" s="25">
        <f>M26/L26*100</f>
        <v>45.552673191046892</v>
      </c>
    </row>
    <row r="27" spans="1:20" ht="15.75" customHeight="1" x14ac:dyDescent="0.25">
      <c r="A27" s="73" t="s">
        <v>46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5"/>
    </row>
    <row r="28" spans="1:20" ht="30.75" customHeight="1" x14ac:dyDescent="0.25">
      <c r="A28" s="65" t="s">
        <v>25</v>
      </c>
      <c r="B28" s="146"/>
      <c r="C28" s="24">
        <f>I28+L28+F28</f>
        <v>15362</v>
      </c>
      <c r="D28" s="24">
        <f>J28+M28+G28</f>
        <v>5220.8999999999996</v>
      </c>
      <c r="E28" s="24">
        <f t="shared" ref="E28:E29" si="5">D28/C28*100</f>
        <v>33.98580913943497</v>
      </c>
      <c r="F28" s="11"/>
      <c r="G28" s="11"/>
      <c r="H28" s="11"/>
      <c r="I28" s="11"/>
      <c r="J28" s="11"/>
      <c r="K28" s="11"/>
      <c r="L28" s="11">
        <v>15362</v>
      </c>
      <c r="M28" s="11">
        <v>5220.8999999999996</v>
      </c>
      <c r="N28" s="24">
        <f>M28/L28*100</f>
        <v>33.98580913943497</v>
      </c>
      <c r="S28" s="1" t="s">
        <v>41</v>
      </c>
    </row>
    <row r="29" spans="1:20" x14ac:dyDescent="0.25">
      <c r="A29" s="113" t="s">
        <v>52</v>
      </c>
      <c r="B29" s="113"/>
      <c r="C29" s="25">
        <f t="shared" ref="C29:J29" si="6">C28</f>
        <v>15362</v>
      </c>
      <c r="D29" s="25">
        <f t="shared" si="6"/>
        <v>5220.8999999999996</v>
      </c>
      <c r="E29" s="25">
        <f t="shared" si="5"/>
        <v>33.98580913943497</v>
      </c>
      <c r="F29" s="25">
        <f t="shared" si="6"/>
        <v>0</v>
      </c>
      <c r="G29" s="25">
        <f t="shared" si="6"/>
        <v>0</v>
      </c>
      <c r="H29" s="24"/>
      <c r="I29" s="25">
        <f t="shared" si="6"/>
        <v>0</v>
      </c>
      <c r="J29" s="25">
        <f t="shared" si="6"/>
        <v>0</v>
      </c>
      <c r="K29" s="24"/>
      <c r="L29" s="25">
        <f t="shared" ref="L29:M29" si="7">L28</f>
        <v>15362</v>
      </c>
      <c r="M29" s="25">
        <f t="shared" si="7"/>
        <v>5220.8999999999996</v>
      </c>
      <c r="N29" s="25">
        <f>M29/L29*100</f>
        <v>33.98580913943497</v>
      </c>
    </row>
    <row r="30" spans="1:20" ht="15.75" customHeight="1" x14ac:dyDescent="0.25">
      <c r="A30" s="73" t="s">
        <v>47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5"/>
    </row>
    <row r="31" spans="1:20" ht="30" customHeight="1" x14ac:dyDescent="0.25">
      <c r="A31" s="76" t="s">
        <v>25</v>
      </c>
      <c r="B31" s="92"/>
      <c r="C31" s="24">
        <f>I31+L31+F31</f>
        <v>63959.199999999997</v>
      </c>
      <c r="D31" s="24">
        <f>J31+M31+G31</f>
        <v>26379.200000000001</v>
      </c>
      <c r="E31" s="24">
        <f t="shared" ref="E31:E32" si="8">D31/C31*100</f>
        <v>41.243792917985218</v>
      </c>
      <c r="F31" s="11"/>
      <c r="G31" s="11"/>
      <c r="H31" s="11"/>
      <c r="I31" s="11">
        <v>23277.7</v>
      </c>
      <c r="J31" s="11">
        <v>10280.200000000001</v>
      </c>
      <c r="K31" s="24">
        <f t="shared" ref="K31:K32" si="9">J31/I31*100</f>
        <v>44.163297920327182</v>
      </c>
      <c r="L31" s="11">
        <v>40681.5</v>
      </c>
      <c r="M31" s="11">
        <v>16099</v>
      </c>
      <c r="N31" s="24">
        <f>M31/L31*100</f>
        <v>39.573270405466857</v>
      </c>
      <c r="T31" s="8"/>
    </row>
    <row r="32" spans="1:20" x14ac:dyDescent="0.25">
      <c r="A32" s="82" t="s">
        <v>52</v>
      </c>
      <c r="B32" s="79"/>
      <c r="C32" s="25">
        <f t="shared" ref="C32:G32" si="10">C31</f>
        <v>63959.199999999997</v>
      </c>
      <c r="D32" s="25">
        <f t="shared" si="10"/>
        <v>26379.200000000001</v>
      </c>
      <c r="E32" s="25">
        <f t="shared" si="8"/>
        <v>41.243792917985218</v>
      </c>
      <c r="F32" s="25">
        <f t="shared" si="10"/>
        <v>0</v>
      </c>
      <c r="G32" s="25">
        <f t="shared" si="10"/>
        <v>0</v>
      </c>
      <c r="H32" s="24"/>
      <c r="I32" s="25">
        <f t="shared" ref="I32:M32" si="11">I31</f>
        <v>23277.7</v>
      </c>
      <c r="J32" s="25">
        <f t="shared" si="11"/>
        <v>10280.200000000001</v>
      </c>
      <c r="K32" s="27">
        <f t="shared" si="9"/>
        <v>44.163297920327182</v>
      </c>
      <c r="L32" s="25">
        <f t="shared" si="11"/>
        <v>40681.5</v>
      </c>
      <c r="M32" s="25">
        <f t="shared" si="11"/>
        <v>16099</v>
      </c>
      <c r="N32" s="25">
        <f>M32/L32*100</f>
        <v>39.573270405466857</v>
      </c>
    </row>
    <row r="33" spans="1:16" ht="15.75" customHeight="1" x14ac:dyDescent="0.25">
      <c r="A33" s="73" t="s">
        <v>48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5"/>
    </row>
    <row r="34" spans="1:16" ht="30.75" customHeight="1" x14ac:dyDescent="0.25">
      <c r="A34" s="76" t="s">
        <v>25</v>
      </c>
      <c r="B34" s="92"/>
      <c r="C34" s="24">
        <f>I34+L34+F34</f>
        <v>8777.2000000000007</v>
      </c>
      <c r="D34" s="24">
        <f>J34+M34+G34</f>
        <v>3623.4</v>
      </c>
      <c r="E34" s="24">
        <f t="shared" ref="E34:E35" si="12">D34/C34*100</f>
        <v>41.281957799753904</v>
      </c>
      <c r="F34" s="11"/>
      <c r="G34" s="11"/>
      <c r="H34" s="11"/>
      <c r="I34" s="11"/>
      <c r="J34" s="11"/>
      <c r="K34" s="11"/>
      <c r="L34" s="11">
        <v>8777.2000000000007</v>
      </c>
      <c r="M34" s="11">
        <v>3623.4</v>
      </c>
      <c r="N34" s="24">
        <f t="shared" ref="N34:N35" si="13">M34/L34*100</f>
        <v>41.281957799753904</v>
      </c>
    </row>
    <row r="35" spans="1:16" x14ac:dyDescent="0.25">
      <c r="A35" s="120" t="s">
        <v>52</v>
      </c>
      <c r="B35" s="121"/>
      <c r="C35" s="26">
        <f>C34</f>
        <v>8777.2000000000007</v>
      </c>
      <c r="D35" s="26">
        <f>D34</f>
        <v>3623.4</v>
      </c>
      <c r="E35" s="26">
        <f t="shared" si="12"/>
        <v>41.281957799753904</v>
      </c>
      <c r="F35" s="26">
        <f>F34</f>
        <v>0</v>
      </c>
      <c r="G35" s="26">
        <f>G34</f>
        <v>0</v>
      </c>
      <c r="H35" s="24"/>
      <c r="I35" s="26">
        <f>I34</f>
        <v>0</v>
      </c>
      <c r="J35" s="26">
        <f>J34</f>
        <v>0</v>
      </c>
      <c r="K35" s="24"/>
      <c r="L35" s="26">
        <f>L34</f>
        <v>8777.2000000000007</v>
      </c>
      <c r="M35" s="26">
        <f>M34</f>
        <v>3623.4</v>
      </c>
      <c r="N35" s="29">
        <f t="shared" si="13"/>
        <v>41.281957799753904</v>
      </c>
    </row>
    <row r="36" spans="1:16" s="40" customFormat="1" ht="15.75" customHeight="1" x14ac:dyDescent="0.25">
      <c r="A36" s="73" t="s">
        <v>49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5"/>
      <c r="P36" s="41"/>
    </row>
    <row r="37" spans="1:16" s="40" customFormat="1" ht="15.75" customHeight="1" x14ac:dyDescent="0.25">
      <c r="A37" s="114" t="s">
        <v>25</v>
      </c>
      <c r="B37" s="114"/>
      <c r="C37" s="34">
        <f>I37+L37+F37</f>
        <v>254.8</v>
      </c>
      <c r="D37" s="34">
        <f>J37+M37+G37</f>
        <v>0</v>
      </c>
      <c r="E37" s="34">
        <f t="shared" ref="E37:E40" si="14">D37/C37*100</f>
        <v>0</v>
      </c>
      <c r="F37" s="42"/>
      <c r="G37" s="42"/>
      <c r="H37" s="42"/>
      <c r="I37" s="42"/>
      <c r="J37" s="42"/>
      <c r="K37" s="42"/>
      <c r="L37" s="17">
        <v>254.8</v>
      </c>
      <c r="M37" s="17">
        <v>0</v>
      </c>
      <c r="N37" s="24">
        <f t="shared" ref="N37:N40" si="15">M37/L37*100</f>
        <v>0</v>
      </c>
      <c r="P37" s="41"/>
    </row>
    <row r="38" spans="1:16" s="40" customFormat="1" ht="15.75" customHeight="1" x14ac:dyDescent="0.25">
      <c r="A38" s="120" t="s">
        <v>52</v>
      </c>
      <c r="B38" s="121"/>
      <c r="C38" s="34">
        <f>C37</f>
        <v>254.8</v>
      </c>
      <c r="D38" s="34">
        <f>D37</f>
        <v>0</v>
      </c>
      <c r="E38" s="34">
        <f t="shared" si="14"/>
        <v>0</v>
      </c>
      <c r="F38" s="34">
        <f>F37</f>
        <v>0</v>
      </c>
      <c r="G38" s="34">
        <f>G37</f>
        <v>0</v>
      </c>
      <c r="H38" s="34"/>
      <c r="I38" s="34">
        <f>I37</f>
        <v>0</v>
      </c>
      <c r="J38" s="34">
        <f>J37</f>
        <v>0</v>
      </c>
      <c r="K38" s="34"/>
      <c r="L38" s="34">
        <f>L37</f>
        <v>254.8</v>
      </c>
      <c r="M38" s="34">
        <f>M37</f>
        <v>0</v>
      </c>
      <c r="N38" s="27">
        <f t="shared" si="15"/>
        <v>0</v>
      </c>
      <c r="P38" s="41"/>
    </row>
    <row r="39" spans="1:16" s="40" customFormat="1" ht="15.75" customHeight="1" x14ac:dyDescent="0.25">
      <c r="A39" s="89" t="s">
        <v>57</v>
      </c>
      <c r="B39" s="90"/>
      <c r="C39" s="27">
        <f>I39+L39+F39</f>
        <v>2476671.1</v>
      </c>
      <c r="D39" s="27">
        <f>J39+M39+G39</f>
        <v>1339846.5</v>
      </c>
      <c r="E39" s="34">
        <f t="shared" si="14"/>
        <v>54.098685126176015</v>
      </c>
      <c r="F39" s="34">
        <f>F19+F23+F26+F29+F32+F35+F38</f>
        <v>49142.5</v>
      </c>
      <c r="G39" s="34">
        <f>G19+G23+G26+G29+G32+G35+G38</f>
        <v>35310.9</v>
      </c>
      <c r="H39" s="27">
        <f>G39/F39*100</f>
        <v>71.854097776873388</v>
      </c>
      <c r="I39" s="34">
        <f>I19+I23+I26+I29+I32+I35+I38</f>
        <v>1753439.5</v>
      </c>
      <c r="J39" s="34">
        <f>J19+J23+J26+J29+J32+J35+J38</f>
        <v>986021.6</v>
      </c>
      <c r="K39" s="27">
        <f>J39/I39*100</f>
        <v>56.233568366630273</v>
      </c>
      <c r="L39" s="34">
        <f>L19+L23+L26+L29+L32+L35+L38</f>
        <v>674089.1</v>
      </c>
      <c r="M39" s="34">
        <f>M19+M23+M26+M29+M32+M35+M38</f>
        <v>318514.00000000006</v>
      </c>
      <c r="N39" s="27">
        <f>M39/L39*100</f>
        <v>47.251023640643361</v>
      </c>
      <c r="P39" s="41"/>
    </row>
    <row r="40" spans="1:16" s="3" customFormat="1" ht="15.75" customHeight="1" x14ac:dyDescent="0.25">
      <c r="A40" s="141" t="s">
        <v>31</v>
      </c>
      <c r="B40" s="142"/>
      <c r="C40" s="27">
        <f>I40+L40+F40</f>
        <v>2620651.2000000002</v>
      </c>
      <c r="D40" s="27">
        <f>J40+M40+G40</f>
        <v>1405083.5999999999</v>
      </c>
      <c r="E40" s="27">
        <f t="shared" si="14"/>
        <v>53.6158188468576</v>
      </c>
      <c r="F40" s="27">
        <f>F15+F39</f>
        <v>142776</v>
      </c>
      <c r="G40" s="27">
        <f>G15+G39</f>
        <v>95416.200000000012</v>
      </c>
      <c r="H40" s="27">
        <f t="shared" ref="H40" si="16">G40/F40*100</f>
        <v>66.829299041855776</v>
      </c>
      <c r="I40" s="27">
        <f>I15+I39</f>
        <v>1753703.8</v>
      </c>
      <c r="J40" s="27">
        <f>J15+J39</f>
        <v>986175.6</v>
      </c>
      <c r="K40" s="27">
        <f t="shared" ref="K40" si="17">J40/I40*100</f>
        <v>56.233874842490508</v>
      </c>
      <c r="L40" s="27">
        <f>L15+L39</f>
        <v>724171.4</v>
      </c>
      <c r="M40" s="27">
        <f>M15+M39</f>
        <v>323491.80000000005</v>
      </c>
      <c r="N40" s="27">
        <f t="shared" si="15"/>
        <v>44.670612509690386</v>
      </c>
      <c r="P40" s="4"/>
    </row>
    <row r="41" spans="1:16" ht="22.5" customHeight="1" x14ac:dyDescent="0.35">
      <c r="A41" s="49" t="s">
        <v>15</v>
      </c>
      <c r="B41" s="138" t="s">
        <v>2</v>
      </c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40"/>
    </row>
    <row r="42" spans="1:16" ht="22.5" customHeight="1" x14ac:dyDescent="0.25">
      <c r="A42" s="70" t="s">
        <v>54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2"/>
    </row>
    <row r="43" spans="1:16" ht="15.75" customHeight="1" x14ac:dyDescent="0.25">
      <c r="A43" s="84" t="s">
        <v>58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6"/>
    </row>
    <row r="44" spans="1:16" x14ac:dyDescent="0.25">
      <c r="A44" s="91" t="s">
        <v>27</v>
      </c>
      <c r="B44" s="66"/>
      <c r="C44" s="24">
        <f t="shared" ref="C44:D46" si="18">I44+L44+F44</f>
        <v>19336.2</v>
      </c>
      <c r="D44" s="24">
        <f t="shared" si="18"/>
        <v>6581.6</v>
      </c>
      <c r="E44" s="24">
        <f t="shared" ref="E44:E47" si="19">D44/C44*100</f>
        <v>34.037711649651946</v>
      </c>
      <c r="F44" s="13"/>
      <c r="G44" s="13"/>
      <c r="H44" s="13"/>
      <c r="I44" s="13">
        <v>19336.2</v>
      </c>
      <c r="J44" s="13">
        <v>6581.6</v>
      </c>
      <c r="K44" s="24">
        <f t="shared" ref="K44:K47" si="20">J44/I44*100</f>
        <v>34.037711649651946</v>
      </c>
      <c r="L44" s="11"/>
      <c r="M44" s="11"/>
      <c r="N44" s="11"/>
    </row>
    <row r="45" spans="1:16" x14ac:dyDescent="0.25">
      <c r="A45" s="91" t="s">
        <v>26</v>
      </c>
      <c r="B45" s="97"/>
      <c r="C45" s="24">
        <f t="shared" si="18"/>
        <v>933.4</v>
      </c>
      <c r="D45" s="24">
        <f t="shared" si="18"/>
        <v>330.1</v>
      </c>
      <c r="E45" s="24">
        <f t="shared" si="19"/>
        <v>35.365331047782306</v>
      </c>
      <c r="F45" s="13"/>
      <c r="G45" s="13"/>
      <c r="H45" s="13"/>
      <c r="I45" s="13">
        <v>933.4</v>
      </c>
      <c r="J45" s="13">
        <v>330.1</v>
      </c>
      <c r="K45" s="24">
        <f t="shared" si="20"/>
        <v>35.365331047782306</v>
      </c>
      <c r="L45" s="11"/>
      <c r="M45" s="11"/>
      <c r="N45" s="11"/>
    </row>
    <row r="46" spans="1:16" ht="32.25" customHeight="1" x14ac:dyDescent="0.25">
      <c r="A46" s="91" t="s">
        <v>28</v>
      </c>
      <c r="B46" s="66"/>
      <c r="C46" s="24">
        <f t="shared" si="18"/>
        <v>122251</v>
      </c>
      <c r="D46" s="24">
        <f t="shared" si="18"/>
        <v>53593.3</v>
      </c>
      <c r="E46" s="24">
        <f t="shared" si="19"/>
        <v>43.838741605385643</v>
      </c>
      <c r="F46" s="13"/>
      <c r="G46" s="13"/>
      <c r="H46" s="11"/>
      <c r="I46" s="13">
        <v>122251</v>
      </c>
      <c r="J46" s="13">
        <v>53593.3</v>
      </c>
      <c r="K46" s="24">
        <f t="shared" si="20"/>
        <v>43.838741605385643</v>
      </c>
      <c r="L46" s="11"/>
      <c r="M46" s="11"/>
      <c r="N46" s="11"/>
    </row>
    <row r="47" spans="1:16" x14ac:dyDescent="0.25">
      <c r="A47" s="78" t="s">
        <v>51</v>
      </c>
      <c r="B47" s="92"/>
      <c r="C47" s="30">
        <f>C44+C45+C46</f>
        <v>142520.6</v>
      </c>
      <c r="D47" s="30">
        <f>D44+D45+D46</f>
        <v>60505</v>
      </c>
      <c r="E47" s="25">
        <f t="shared" si="19"/>
        <v>42.453511983530802</v>
      </c>
      <c r="F47" s="30">
        <f>F44+F45+F46</f>
        <v>0</v>
      </c>
      <c r="G47" s="30">
        <f>G44+G45+G46</f>
        <v>0</v>
      </c>
      <c r="H47" s="30"/>
      <c r="I47" s="30">
        <f>I44+I45+I46</f>
        <v>142520.6</v>
      </c>
      <c r="J47" s="30">
        <f>J44+J45+J46</f>
        <v>60505</v>
      </c>
      <c r="K47" s="27">
        <f t="shared" si="20"/>
        <v>42.453511983530802</v>
      </c>
      <c r="L47" s="30">
        <f>L44+L45+L46</f>
        <v>0</v>
      </c>
      <c r="M47" s="30">
        <f>M44+M45+M46</f>
        <v>0</v>
      </c>
      <c r="N47" s="27"/>
    </row>
    <row r="48" spans="1:16" x14ac:dyDescent="0.25">
      <c r="A48" s="84" t="s">
        <v>59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6"/>
    </row>
    <row r="49" spans="1:14" x14ac:dyDescent="0.25">
      <c r="A49" s="91" t="s">
        <v>26</v>
      </c>
      <c r="B49" s="97"/>
      <c r="C49" s="24">
        <f t="shared" ref="C49:D49" si="21">I49+L49+F49</f>
        <v>5604.7</v>
      </c>
      <c r="D49" s="24">
        <f t="shared" si="21"/>
        <v>4850</v>
      </c>
      <c r="E49" s="24">
        <f>D49/C49*100</f>
        <v>86.534515674344746</v>
      </c>
      <c r="F49" s="16"/>
      <c r="G49" s="16"/>
      <c r="H49" s="11"/>
      <c r="I49" s="16"/>
      <c r="J49" s="16"/>
      <c r="K49" s="11"/>
      <c r="L49" s="13">
        <v>5604.7</v>
      </c>
      <c r="M49" s="13">
        <v>4850</v>
      </c>
      <c r="N49" s="27">
        <f>M49/L49*100</f>
        <v>86.534515674344746</v>
      </c>
    </row>
    <row r="50" spans="1:14" x14ac:dyDescent="0.25">
      <c r="A50" s="80" t="s">
        <v>51</v>
      </c>
      <c r="B50" s="97"/>
      <c r="C50" s="30">
        <f>C49</f>
        <v>5604.7</v>
      </c>
      <c r="D50" s="30">
        <f>D49</f>
        <v>4850</v>
      </c>
      <c r="E50" s="24">
        <f>D50/C50*100</f>
        <v>86.534515674344746</v>
      </c>
      <c r="F50" s="30">
        <f>F49</f>
        <v>0</v>
      </c>
      <c r="G50" s="30">
        <f>G49</f>
        <v>0</v>
      </c>
      <c r="H50" s="24"/>
      <c r="I50" s="30">
        <f>I49</f>
        <v>0</v>
      </c>
      <c r="J50" s="30">
        <f>J49</f>
        <v>0</v>
      </c>
      <c r="K50" s="24"/>
      <c r="L50" s="30">
        <f>L49</f>
        <v>5604.7</v>
      </c>
      <c r="M50" s="30">
        <f>M49</f>
        <v>4850</v>
      </c>
      <c r="N50" s="25">
        <f>M50/L50*100</f>
        <v>86.534515674344746</v>
      </c>
    </row>
    <row r="51" spans="1:14" ht="31.5" customHeight="1" x14ac:dyDescent="0.25">
      <c r="A51" s="84" t="s">
        <v>60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6"/>
    </row>
    <row r="52" spans="1:14" x14ac:dyDescent="0.25">
      <c r="A52" s="91" t="s">
        <v>27</v>
      </c>
      <c r="B52" s="66"/>
      <c r="C52" s="24">
        <f>I52+L52+F52</f>
        <v>7751.3</v>
      </c>
      <c r="D52" s="24">
        <f>J52+M52+G52</f>
        <v>4013.8</v>
      </c>
      <c r="E52" s="24">
        <f t="shared" ref="E52:E53" si="22">D52/C52*100</f>
        <v>51.782281681782415</v>
      </c>
      <c r="F52" s="13"/>
      <c r="G52" s="13"/>
      <c r="H52" s="11"/>
      <c r="I52" s="13"/>
      <c r="J52" s="13"/>
      <c r="K52" s="11"/>
      <c r="L52" s="11">
        <v>7751.3</v>
      </c>
      <c r="M52" s="11">
        <v>4013.8</v>
      </c>
      <c r="N52" s="24">
        <f t="shared" ref="N52:N123" si="23">M52/L52*100</f>
        <v>51.782281681782415</v>
      </c>
    </row>
    <row r="53" spans="1:14" x14ac:dyDescent="0.25">
      <c r="A53" s="80" t="s">
        <v>51</v>
      </c>
      <c r="B53" s="66"/>
      <c r="C53" s="30">
        <f>C52</f>
        <v>7751.3</v>
      </c>
      <c r="D53" s="30">
        <f>D52</f>
        <v>4013.8</v>
      </c>
      <c r="E53" s="25">
        <f t="shared" si="22"/>
        <v>51.782281681782415</v>
      </c>
      <c r="F53" s="30">
        <f>F52</f>
        <v>0</v>
      </c>
      <c r="G53" s="30">
        <f>G52</f>
        <v>0</v>
      </c>
      <c r="H53" s="24"/>
      <c r="I53" s="30">
        <f>I52</f>
        <v>0</v>
      </c>
      <c r="J53" s="30">
        <f>J52</f>
        <v>0</v>
      </c>
      <c r="K53" s="24"/>
      <c r="L53" s="25">
        <f>L52</f>
        <v>7751.3</v>
      </c>
      <c r="M53" s="25">
        <f>M52</f>
        <v>4013.8</v>
      </c>
      <c r="N53" s="25">
        <f t="shared" si="23"/>
        <v>51.782281681782415</v>
      </c>
    </row>
    <row r="54" spans="1:14" x14ac:dyDescent="0.25">
      <c r="A54" s="84" t="s">
        <v>61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6"/>
    </row>
    <row r="55" spans="1:14" x14ac:dyDescent="0.25">
      <c r="A55" s="91" t="s">
        <v>27</v>
      </c>
      <c r="B55" s="66"/>
      <c r="C55" s="24">
        <f>I55+L55+F55</f>
        <v>2500</v>
      </c>
      <c r="D55" s="24">
        <f>J55+M55+G55</f>
        <v>1499.6</v>
      </c>
      <c r="E55" s="24">
        <v>0</v>
      </c>
      <c r="F55" s="13"/>
      <c r="G55" s="13"/>
      <c r="H55" s="11"/>
      <c r="I55" s="13"/>
      <c r="J55" s="13"/>
      <c r="K55" s="11"/>
      <c r="L55" s="11">
        <v>2500</v>
      </c>
      <c r="M55" s="11">
        <v>1499.6</v>
      </c>
      <c r="N55" s="27">
        <v>0</v>
      </c>
    </row>
    <row r="56" spans="1:14" x14ac:dyDescent="0.25">
      <c r="A56" s="80" t="s">
        <v>51</v>
      </c>
      <c r="B56" s="66"/>
      <c r="C56" s="30">
        <f>C55</f>
        <v>2500</v>
      </c>
      <c r="D56" s="30">
        <f>D55</f>
        <v>1499.6</v>
      </c>
      <c r="E56" s="27">
        <v>0</v>
      </c>
      <c r="F56" s="30">
        <f>F55</f>
        <v>0</v>
      </c>
      <c r="G56" s="30">
        <f>G55</f>
        <v>0</v>
      </c>
      <c r="H56" s="24"/>
      <c r="I56" s="30">
        <f>I55</f>
        <v>0</v>
      </c>
      <c r="J56" s="30">
        <f>J55</f>
        <v>0</v>
      </c>
      <c r="K56" s="24"/>
      <c r="L56" s="25">
        <f>L55</f>
        <v>2500</v>
      </c>
      <c r="M56" s="25">
        <f>M55</f>
        <v>1499.6</v>
      </c>
      <c r="N56" s="27">
        <v>0</v>
      </c>
    </row>
    <row r="57" spans="1:14" ht="15.75" customHeight="1" x14ac:dyDescent="0.25">
      <c r="A57" s="84" t="s">
        <v>62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6"/>
    </row>
    <row r="58" spans="1:14" ht="32.25" customHeight="1" x14ac:dyDescent="0.25">
      <c r="A58" s="91" t="s">
        <v>28</v>
      </c>
      <c r="B58" s="66"/>
      <c r="C58" s="24">
        <f t="shared" ref="C58" si="24">I58+L58+F58</f>
        <v>325</v>
      </c>
      <c r="D58" s="24">
        <f t="shared" ref="D58" si="25">J58+M58+G58</f>
        <v>0</v>
      </c>
      <c r="E58" s="24">
        <f t="shared" ref="E58:E63" si="26">D58/C58*100</f>
        <v>0</v>
      </c>
      <c r="F58" s="13"/>
      <c r="G58" s="13"/>
      <c r="H58" s="11"/>
      <c r="I58" s="13"/>
      <c r="J58" s="13"/>
      <c r="K58" s="11"/>
      <c r="L58" s="11">
        <v>325</v>
      </c>
      <c r="M58" s="11">
        <v>0</v>
      </c>
      <c r="N58" s="24">
        <f t="shared" si="23"/>
        <v>0</v>
      </c>
    </row>
    <row r="59" spans="1:14" x14ac:dyDescent="0.25">
      <c r="A59" s="80" t="s">
        <v>51</v>
      </c>
      <c r="B59" s="90"/>
      <c r="C59" s="30">
        <f>C58</f>
        <v>325</v>
      </c>
      <c r="D59" s="30">
        <f>D58</f>
        <v>0</v>
      </c>
      <c r="E59" s="25">
        <f t="shared" si="26"/>
        <v>0</v>
      </c>
      <c r="F59" s="30">
        <f>F58</f>
        <v>0</v>
      </c>
      <c r="G59" s="30">
        <f>G58</f>
        <v>0</v>
      </c>
      <c r="H59" s="24"/>
      <c r="I59" s="30">
        <f>I58</f>
        <v>0</v>
      </c>
      <c r="J59" s="30">
        <f>J58</f>
        <v>0</v>
      </c>
      <c r="K59" s="24"/>
      <c r="L59" s="30">
        <f>L58</f>
        <v>325</v>
      </c>
      <c r="M59" s="30">
        <f>M58</f>
        <v>0</v>
      </c>
      <c r="N59" s="25">
        <f t="shared" si="23"/>
        <v>0</v>
      </c>
    </row>
    <row r="60" spans="1:14" ht="15.75" customHeight="1" x14ac:dyDescent="0.25">
      <c r="A60" s="84" t="s">
        <v>63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6"/>
    </row>
    <row r="61" spans="1:14" x14ac:dyDescent="0.25">
      <c r="A61" s="91" t="s">
        <v>27</v>
      </c>
      <c r="B61" s="66"/>
      <c r="C61" s="24">
        <f>I61+L61+F61</f>
        <v>100250</v>
      </c>
      <c r="D61" s="24">
        <f>J61+M61+G61</f>
        <v>29280</v>
      </c>
      <c r="E61" s="24">
        <f t="shared" si="26"/>
        <v>29.206982543640898</v>
      </c>
      <c r="F61" s="14"/>
      <c r="G61" s="14"/>
      <c r="H61" s="11"/>
      <c r="I61" s="14"/>
      <c r="J61" s="14"/>
      <c r="K61" s="11"/>
      <c r="L61" s="11">
        <v>100250</v>
      </c>
      <c r="M61" s="11">
        <v>29280</v>
      </c>
      <c r="N61" s="27">
        <f t="shared" si="23"/>
        <v>29.206982543640898</v>
      </c>
    </row>
    <row r="62" spans="1:14" x14ac:dyDescent="0.25">
      <c r="A62" s="80" t="s">
        <v>51</v>
      </c>
      <c r="B62" s="66"/>
      <c r="C62" s="30">
        <f>C61</f>
        <v>100250</v>
      </c>
      <c r="D62" s="30">
        <f>D61</f>
        <v>29280</v>
      </c>
      <c r="E62" s="24">
        <f t="shared" si="26"/>
        <v>29.206982543640898</v>
      </c>
      <c r="F62" s="30">
        <f>F61</f>
        <v>0</v>
      </c>
      <c r="G62" s="30">
        <f>G61</f>
        <v>0</v>
      </c>
      <c r="H62" s="24"/>
      <c r="I62" s="30">
        <f>I61</f>
        <v>0</v>
      </c>
      <c r="J62" s="30">
        <f>J61</f>
        <v>0</v>
      </c>
      <c r="K62" s="24"/>
      <c r="L62" s="25">
        <f>L61</f>
        <v>100250</v>
      </c>
      <c r="M62" s="25">
        <f>M61</f>
        <v>29280</v>
      </c>
      <c r="N62" s="27">
        <f t="shared" si="23"/>
        <v>29.206982543640898</v>
      </c>
    </row>
    <row r="63" spans="1:14" x14ac:dyDescent="0.25">
      <c r="A63" s="80" t="s">
        <v>31</v>
      </c>
      <c r="B63" s="66"/>
      <c r="C63" s="31">
        <f>C47+C50+C53+C56+C59+C62</f>
        <v>258951.6</v>
      </c>
      <c r="D63" s="31">
        <f>D47+D50+D53+D56+D59+D62</f>
        <v>100148.40000000001</v>
      </c>
      <c r="E63" s="27">
        <f t="shared" si="26"/>
        <v>38.674563122992872</v>
      </c>
      <c r="F63" s="31">
        <f>F47+F50+F53+F56+F59+F62</f>
        <v>0</v>
      </c>
      <c r="G63" s="31">
        <f>G47+G50+G53+G56+G59+G62</f>
        <v>0</v>
      </c>
      <c r="H63" s="27"/>
      <c r="I63" s="31">
        <f>I47+I50+I53+I56+I59+I62</f>
        <v>142520.6</v>
      </c>
      <c r="J63" s="31">
        <f>J47+J50+J53+J56+J59+J62</f>
        <v>60505</v>
      </c>
      <c r="K63" s="27">
        <f t="shared" ref="K63" si="27">J63/I63*100</f>
        <v>42.453511983530802</v>
      </c>
      <c r="L63" s="31">
        <f>L47+L50+L53+L56+L59+L62</f>
        <v>116431</v>
      </c>
      <c r="M63" s="31">
        <f>M47+M50+M53+M56+M59+M62</f>
        <v>39643.4</v>
      </c>
      <c r="N63" s="27">
        <f t="shared" si="23"/>
        <v>34.048835791155277</v>
      </c>
    </row>
    <row r="64" spans="1:14" ht="41.25" customHeight="1" x14ac:dyDescent="0.35">
      <c r="A64" s="50" t="s">
        <v>16</v>
      </c>
      <c r="B64" s="67" t="s">
        <v>3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9"/>
    </row>
    <row r="65" spans="1:14" x14ac:dyDescent="0.25">
      <c r="A65" s="70" t="s">
        <v>53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2"/>
    </row>
    <row r="66" spans="1:14" x14ac:dyDescent="0.25">
      <c r="A66" s="84" t="s">
        <v>64</v>
      </c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6"/>
    </row>
    <row r="67" spans="1:14" ht="33.75" customHeight="1" x14ac:dyDescent="0.25">
      <c r="A67" s="91" t="s">
        <v>124</v>
      </c>
      <c r="B67" s="66"/>
      <c r="C67" s="24">
        <f>I67+L67+F67</f>
        <v>1642.3</v>
      </c>
      <c r="D67" s="24">
        <f>J67+M67+G67</f>
        <v>487.1</v>
      </c>
      <c r="E67" s="24">
        <f t="shared" ref="E67:E69" si="28">D67/C67*100</f>
        <v>29.659623698471659</v>
      </c>
      <c r="F67" s="51"/>
      <c r="G67" s="51"/>
      <c r="H67" s="51"/>
      <c r="I67" s="51"/>
      <c r="J67" s="51"/>
      <c r="K67" s="51"/>
      <c r="L67" s="11">
        <v>1642.3</v>
      </c>
      <c r="M67" s="11">
        <v>487.1</v>
      </c>
      <c r="N67" s="27">
        <f t="shared" si="23"/>
        <v>29.659623698471659</v>
      </c>
    </row>
    <row r="68" spans="1:14" ht="45.75" customHeight="1" x14ac:dyDescent="0.25">
      <c r="A68" s="76" t="s">
        <v>131</v>
      </c>
      <c r="B68" s="77"/>
      <c r="C68" s="24">
        <f>I68+L68+F68</f>
        <v>6624.5</v>
      </c>
      <c r="D68" s="24">
        <f>J68+M68+G68</f>
        <v>0</v>
      </c>
      <c r="E68" s="24">
        <f t="shared" ref="E68" si="29">D68/C68*100</f>
        <v>0</v>
      </c>
      <c r="F68" s="51"/>
      <c r="G68" s="51"/>
      <c r="H68" s="51"/>
      <c r="I68" s="51"/>
      <c r="J68" s="51"/>
      <c r="K68" s="51"/>
      <c r="L68" s="11">
        <v>6624.5</v>
      </c>
      <c r="M68" s="11">
        <v>0</v>
      </c>
      <c r="N68" s="27">
        <f t="shared" si="23"/>
        <v>0</v>
      </c>
    </row>
    <row r="69" spans="1:14" x14ac:dyDescent="0.25">
      <c r="A69" s="93" t="s">
        <v>51</v>
      </c>
      <c r="B69" s="94"/>
      <c r="C69" s="25">
        <f>SUM(C67:C68)</f>
        <v>8266.7999999999993</v>
      </c>
      <c r="D69" s="25">
        <f>SUM(D67:D68)</f>
        <v>487.1</v>
      </c>
      <c r="E69" s="24">
        <f t="shared" si="28"/>
        <v>5.8922436734891379</v>
      </c>
      <c r="F69" s="25">
        <f>SUM(F67:F68)</f>
        <v>0</v>
      </c>
      <c r="G69" s="25">
        <f>SUM(G67:G68)</f>
        <v>0</v>
      </c>
      <c r="H69" s="53"/>
      <c r="I69" s="25">
        <f>SUM(I67:I68)</f>
        <v>0</v>
      </c>
      <c r="J69" s="25">
        <f>SUM(J67:J68)</f>
        <v>0</v>
      </c>
      <c r="K69" s="53"/>
      <c r="L69" s="25">
        <f>SUM(L67:L68)</f>
        <v>8266.7999999999993</v>
      </c>
      <c r="M69" s="25">
        <f>SUM(M67:M68)</f>
        <v>487.1</v>
      </c>
      <c r="N69" s="27">
        <f t="shared" ref="N69" si="30">M69/L69*100</f>
        <v>5.8922436734891379</v>
      </c>
    </row>
    <row r="70" spans="1:14" x14ac:dyDescent="0.25">
      <c r="A70" s="135" t="s">
        <v>66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7"/>
    </row>
    <row r="71" spans="1:14" ht="35.25" customHeight="1" x14ac:dyDescent="0.25">
      <c r="A71" s="91" t="s">
        <v>124</v>
      </c>
      <c r="B71" s="66"/>
      <c r="C71" s="24">
        <f>I71+L71+F71</f>
        <v>1730</v>
      </c>
      <c r="D71" s="24">
        <f>J71+M71+G71</f>
        <v>0</v>
      </c>
      <c r="E71" s="24">
        <f t="shared" ref="E71:E72" si="31">D71/C71*100</f>
        <v>0</v>
      </c>
      <c r="F71" s="51"/>
      <c r="G71" s="51"/>
      <c r="H71" s="51"/>
      <c r="I71" s="51"/>
      <c r="J71" s="51"/>
      <c r="K71" s="51"/>
      <c r="L71" s="11">
        <v>1730</v>
      </c>
      <c r="M71" s="11">
        <v>0</v>
      </c>
      <c r="N71" s="27">
        <f t="shared" ref="N71:N72" si="32">M71/L71*100</f>
        <v>0</v>
      </c>
    </row>
    <row r="72" spans="1:14" x14ac:dyDescent="0.25">
      <c r="A72" s="93" t="s">
        <v>51</v>
      </c>
      <c r="B72" s="94"/>
      <c r="C72" s="30">
        <f>C71</f>
        <v>1730</v>
      </c>
      <c r="D72" s="30">
        <f>D71</f>
        <v>0</v>
      </c>
      <c r="E72" s="24">
        <f t="shared" si="31"/>
        <v>0</v>
      </c>
      <c r="F72" s="30">
        <f>F71</f>
        <v>0</v>
      </c>
      <c r="G72" s="30">
        <f>G71</f>
        <v>0</v>
      </c>
      <c r="H72" s="51"/>
      <c r="I72" s="30">
        <f>I71</f>
        <v>0</v>
      </c>
      <c r="J72" s="30">
        <f>J71</f>
        <v>0</v>
      </c>
      <c r="K72" s="51"/>
      <c r="L72" s="25">
        <f>L71</f>
        <v>1730</v>
      </c>
      <c r="M72" s="25">
        <f>M71</f>
        <v>0</v>
      </c>
      <c r="N72" s="27">
        <f t="shared" si="32"/>
        <v>0</v>
      </c>
    </row>
    <row r="73" spans="1:14" x14ac:dyDescent="0.25">
      <c r="A73" s="124" t="s">
        <v>120</v>
      </c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6"/>
    </row>
    <row r="74" spans="1:14" ht="30.75" customHeight="1" x14ac:dyDescent="0.25">
      <c r="A74" s="91" t="s">
        <v>125</v>
      </c>
      <c r="B74" s="66"/>
      <c r="C74" s="24">
        <f>I74+L74+F74</f>
        <v>41634.300000000003</v>
      </c>
      <c r="D74" s="24">
        <f>J74+M74+G74</f>
        <v>0</v>
      </c>
      <c r="E74" s="24">
        <f t="shared" ref="E74:E76" si="33">D74/C74*100</f>
        <v>0</v>
      </c>
      <c r="F74" s="11">
        <v>21520</v>
      </c>
      <c r="G74" s="44">
        <v>0</v>
      </c>
      <c r="H74" s="24">
        <f t="shared" ref="H74" si="34">G74/F74*100</f>
        <v>0</v>
      </c>
      <c r="I74" s="11">
        <v>19906</v>
      </c>
      <c r="J74" s="44">
        <v>0</v>
      </c>
      <c r="K74" s="24">
        <f t="shared" ref="K74" si="35">J74/I74*100</f>
        <v>0</v>
      </c>
      <c r="L74" s="11">
        <v>208.3</v>
      </c>
      <c r="M74" s="11">
        <v>0</v>
      </c>
      <c r="N74" s="24">
        <f t="shared" ref="N74:N75" si="36">M74/L74*100</f>
        <v>0</v>
      </c>
    </row>
    <row r="75" spans="1:14" ht="34.5" customHeight="1" x14ac:dyDescent="0.25">
      <c r="A75" s="91" t="s">
        <v>124</v>
      </c>
      <c r="B75" s="66"/>
      <c r="C75" s="24">
        <f>F75+I75+L75</f>
        <v>485.8</v>
      </c>
      <c r="D75" s="24">
        <f>J75+M75+G75</f>
        <v>0</v>
      </c>
      <c r="E75" s="24">
        <f t="shared" si="33"/>
        <v>0</v>
      </c>
      <c r="F75" s="11"/>
      <c r="G75" s="11"/>
      <c r="H75" s="11"/>
      <c r="I75" s="11"/>
      <c r="J75" s="11"/>
      <c r="K75" s="11"/>
      <c r="L75" s="11">
        <v>485.8</v>
      </c>
      <c r="M75" s="11">
        <v>0</v>
      </c>
      <c r="N75" s="24">
        <f t="shared" si="36"/>
        <v>0</v>
      </c>
    </row>
    <row r="76" spans="1:14" x14ac:dyDescent="0.25">
      <c r="A76" s="122" t="s">
        <v>51</v>
      </c>
      <c r="B76" s="123"/>
      <c r="C76" s="27">
        <f>C74+C75</f>
        <v>42120.100000000006</v>
      </c>
      <c r="D76" s="27">
        <f>D74+D75</f>
        <v>0</v>
      </c>
      <c r="E76" s="27">
        <f t="shared" si="33"/>
        <v>0</v>
      </c>
      <c r="F76" s="27">
        <f>F74+F75</f>
        <v>21520</v>
      </c>
      <c r="G76" s="27">
        <f>G74+G75</f>
        <v>0</v>
      </c>
      <c r="H76" s="27">
        <f t="shared" ref="H76:H77" si="37">G76/F76*100</f>
        <v>0</v>
      </c>
      <c r="I76" s="27">
        <f>I74+I75</f>
        <v>19906</v>
      </c>
      <c r="J76" s="27">
        <f>J74+J75</f>
        <v>0</v>
      </c>
      <c r="K76" s="27">
        <f t="shared" ref="K76:K77" si="38">J76/I76*100</f>
        <v>0</v>
      </c>
      <c r="L76" s="27">
        <f>L74+L75</f>
        <v>694.1</v>
      </c>
      <c r="M76" s="27">
        <f>M74+M75</f>
        <v>0</v>
      </c>
      <c r="N76" s="27">
        <f t="shared" ref="N76" si="39">M76/L76*100</f>
        <v>0</v>
      </c>
    </row>
    <row r="77" spans="1:14" x14ac:dyDescent="0.25">
      <c r="A77" s="100" t="s">
        <v>56</v>
      </c>
      <c r="B77" s="100"/>
      <c r="C77" s="30">
        <f>C69+C72+C76</f>
        <v>52116.900000000009</v>
      </c>
      <c r="D77" s="30">
        <f>D69+D72+D76</f>
        <v>487.1</v>
      </c>
      <c r="E77" s="24">
        <f t="shared" ref="E77" si="40">D77/C77*100</f>
        <v>0.93462964988324304</v>
      </c>
      <c r="F77" s="30">
        <f>F69+F72+F76</f>
        <v>21520</v>
      </c>
      <c r="G77" s="30">
        <f>G69+G72+G76</f>
        <v>0</v>
      </c>
      <c r="H77" s="27">
        <f t="shared" si="37"/>
        <v>0</v>
      </c>
      <c r="I77" s="30">
        <f>I69+I72+I76</f>
        <v>19906</v>
      </c>
      <c r="J77" s="30">
        <f>J69+J72+J76</f>
        <v>0</v>
      </c>
      <c r="K77" s="27">
        <f t="shared" si="38"/>
        <v>0</v>
      </c>
      <c r="L77" s="30">
        <f>L69+L72+L76</f>
        <v>10690.9</v>
      </c>
      <c r="M77" s="30">
        <f>M69+M72+M76</f>
        <v>487.1</v>
      </c>
      <c r="N77" s="24">
        <f t="shared" ref="N77" si="41">M77/L77*100</f>
        <v>4.5562113573225833</v>
      </c>
    </row>
    <row r="78" spans="1:14" x14ac:dyDescent="0.25">
      <c r="A78" s="70" t="s">
        <v>54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2"/>
    </row>
    <row r="79" spans="1:14" ht="15.75" customHeight="1" x14ac:dyDescent="0.25">
      <c r="A79" s="84" t="s">
        <v>67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6"/>
    </row>
    <row r="80" spans="1:14" ht="28.5" customHeight="1" x14ac:dyDescent="0.25">
      <c r="A80" s="91" t="s">
        <v>28</v>
      </c>
      <c r="B80" s="66"/>
      <c r="C80" s="24">
        <f t="shared" ref="C80" si="42">I80+L80+F80</f>
        <v>468.6</v>
      </c>
      <c r="D80" s="24">
        <f t="shared" ref="D80" si="43">J80+M80+G80</f>
        <v>300.60000000000002</v>
      </c>
      <c r="E80" s="24">
        <f t="shared" ref="E80:E84" si="44">D80/C80*100</f>
        <v>64.148527528809211</v>
      </c>
      <c r="F80" s="14"/>
      <c r="G80" s="14"/>
      <c r="H80" s="11"/>
      <c r="I80" s="13"/>
      <c r="J80" s="13"/>
      <c r="K80" s="11"/>
      <c r="L80" s="11">
        <v>468.6</v>
      </c>
      <c r="M80" s="11">
        <v>300.60000000000002</v>
      </c>
      <c r="N80" s="24">
        <f t="shared" si="23"/>
        <v>64.148527528809211</v>
      </c>
    </row>
    <row r="81" spans="1:14" x14ac:dyDescent="0.25">
      <c r="A81" s="78" t="s">
        <v>51</v>
      </c>
      <c r="B81" s="92"/>
      <c r="C81" s="30">
        <f>C80</f>
        <v>468.6</v>
      </c>
      <c r="D81" s="30">
        <f>D80</f>
        <v>300.60000000000002</v>
      </c>
      <c r="E81" s="25">
        <f t="shared" si="44"/>
        <v>64.148527528809211</v>
      </c>
      <c r="F81" s="30">
        <f>F80</f>
        <v>0</v>
      </c>
      <c r="G81" s="30">
        <f>G80</f>
        <v>0</v>
      </c>
      <c r="H81" s="24"/>
      <c r="I81" s="30">
        <f>I80</f>
        <v>0</v>
      </c>
      <c r="J81" s="30">
        <f>J80</f>
        <v>0</v>
      </c>
      <c r="K81" s="25"/>
      <c r="L81" s="25">
        <f>SUM(L80:L80)</f>
        <v>468.6</v>
      </c>
      <c r="M81" s="25">
        <f>SUM(M80:M80)</f>
        <v>300.60000000000002</v>
      </c>
      <c r="N81" s="25">
        <f t="shared" si="23"/>
        <v>64.148527528809211</v>
      </c>
    </row>
    <row r="82" spans="1:14" ht="15.75" customHeight="1" x14ac:dyDescent="0.25">
      <c r="A82" s="84" t="s">
        <v>68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6"/>
    </row>
    <row r="83" spans="1:14" x14ac:dyDescent="0.25">
      <c r="A83" s="91" t="s">
        <v>27</v>
      </c>
      <c r="B83" s="66"/>
      <c r="C83" s="24">
        <f t="shared" ref="C83" si="45">I83+L83+F83</f>
        <v>1765.6</v>
      </c>
      <c r="D83" s="24">
        <f t="shared" ref="D83" si="46">J83+M83+G83</f>
        <v>1765.3999999999999</v>
      </c>
      <c r="E83" s="24">
        <f t="shared" si="44"/>
        <v>99.988672405980978</v>
      </c>
      <c r="F83" s="13">
        <v>178.1</v>
      </c>
      <c r="G83" s="13">
        <v>178.1</v>
      </c>
      <c r="H83" s="28">
        <f t="shared" ref="H83:H84" si="47">G83/F83*100</f>
        <v>100</v>
      </c>
      <c r="I83" s="13">
        <v>898.9</v>
      </c>
      <c r="J83" s="13">
        <v>898.8</v>
      </c>
      <c r="K83" s="28">
        <f t="shared" ref="K83:K84" si="48">J83/I83*100</f>
        <v>99.988875292023579</v>
      </c>
      <c r="L83" s="11">
        <v>688.6</v>
      </c>
      <c r="M83" s="11">
        <v>688.5</v>
      </c>
      <c r="N83" s="24">
        <f t="shared" si="23"/>
        <v>99.985477781004946</v>
      </c>
    </row>
    <row r="84" spans="1:14" x14ac:dyDescent="0.25">
      <c r="A84" s="78" t="s">
        <v>51</v>
      </c>
      <c r="B84" s="92"/>
      <c r="C84" s="30">
        <f>C83</f>
        <v>1765.6</v>
      </c>
      <c r="D84" s="30">
        <f>D83</f>
        <v>1765.3999999999999</v>
      </c>
      <c r="E84" s="27">
        <f t="shared" si="44"/>
        <v>99.988672405980978</v>
      </c>
      <c r="F84" s="30">
        <f t="shared" ref="F84:G84" si="49">F83</f>
        <v>178.1</v>
      </c>
      <c r="G84" s="30">
        <f t="shared" si="49"/>
        <v>178.1</v>
      </c>
      <c r="H84" s="31">
        <f t="shared" si="47"/>
        <v>100</v>
      </c>
      <c r="I84" s="30">
        <f t="shared" ref="I84:J84" si="50">I83</f>
        <v>898.9</v>
      </c>
      <c r="J84" s="30">
        <f t="shared" si="50"/>
        <v>898.8</v>
      </c>
      <c r="K84" s="31">
        <f t="shared" si="48"/>
        <v>99.988875292023579</v>
      </c>
      <c r="L84" s="25">
        <f>L83</f>
        <v>688.6</v>
      </c>
      <c r="M84" s="25">
        <f>M83</f>
        <v>688.5</v>
      </c>
      <c r="N84" s="25">
        <f t="shared" si="23"/>
        <v>99.985477781004946</v>
      </c>
    </row>
    <row r="85" spans="1:14" x14ac:dyDescent="0.25">
      <c r="A85" s="84" t="s">
        <v>69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3"/>
    </row>
    <row r="86" spans="1:14" x14ac:dyDescent="0.25">
      <c r="A86" s="76" t="s">
        <v>27</v>
      </c>
      <c r="B86" s="81"/>
      <c r="C86" s="24">
        <f t="shared" ref="C86:D86" si="51">I86+L86+F86</f>
        <v>1103</v>
      </c>
      <c r="D86" s="24">
        <f t="shared" si="51"/>
        <v>1103</v>
      </c>
      <c r="E86" s="24">
        <f t="shared" ref="E86:E94" si="52">D86/C86*100</f>
        <v>100</v>
      </c>
      <c r="F86" s="18"/>
      <c r="G86" s="18"/>
      <c r="H86" s="11"/>
      <c r="I86" s="18"/>
      <c r="J86" s="18"/>
      <c r="K86" s="11"/>
      <c r="L86" s="18">
        <v>1103</v>
      </c>
      <c r="M86" s="18">
        <v>1103</v>
      </c>
      <c r="N86" s="24">
        <f t="shared" si="23"/>
        <v>100</v>
      </c>
    </row>
    <row r="87" spans="1:14" x14ac:dyDescent="0.25">
      <c r="A87" s="82" t="s">
        <v>51</v>
      </c>
      <c r="B87" s="77"/>
      <c r="C87" s="30">
        <f>C86</f>
        <v>1103</v>
      </c>
      <c r="D87" s="30">
        <f>D86</f>
        <v>1103</v>
      </c>
      <c r="E87" s="24">
        <f t="shared" si="52"/>
        <v>100</v>
      </c>
      <c r="F87" s="30">
        <f>F86</f>
        <v>0</v>
      </c>
      <c r="G87" s="30">
        <f>G86</f>
        <v>0</v>
      </c>
      <c r="H87" s="24"/>
      <c r="I87" s="30">
        <f>I86</f>
        <v>0</v>
      </c>
      <c r="J87" s="30">
        <f>J86</f>
        <v>0</v>
      </c>
      <c r="K87" s="24"/>
      <c r="L87" s="30">
        <f t="shared" ref="L87:M87" si="53">L86</f>
        <v>1103</v>
      </c>
      <c r="M87" s="30">
        <f t="shared" si="53"/>
        <v>1103</v>
      </c>
      <c r="N87" s="24">
        <f t="shared" si="23"/>
        <v>100</v>
      </c>
    </row>
    <row r="88" spans="1:14" x14ac:dyDescent="0.25">
      <c r="A88" s="84" t="s">
        <v>70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3"/>
    </row>
    <row r="89" spans="1:14" ht="48.75" customHeight="1" x14ac:dyDescent="0.25">
      <c r="A89" s="76" t="s">
        <v>131</v>
      </c>
      <c r="B89" s="77"/>
      <c r="C89" s="24">
        <f t="shared" ref="C89:D89" si="54">I89+L89+F89</f>
        <v>4436.3999999999996</v>
      </c>
      <c r="D89" s="24">
        <f t="shared" si="54"/>
        <v>0</v>
      </c>
      <c r="E89" s="24">
        <f t="shared" si="52"/>
        <v>0</v>
      </c>
      <c r="F89" s="13"/>
      <c r="G89" s="13"/>
      <c r="H89" s="11"/>
      <c r="I89" s="13">
        <v>612.4</v>
      </c>
      <c r="J89" s="13">
        <v>0</v>
      </c>
      <c r="K89" s="24">
        <f t="shared" ref="K89:K90" si="55">J89/I89*100</f>
        <v>0</v>
      </c>
      <c r="L89" s="13">
        <v>3824</v>
      </c>
      <c r="M89" s="13">
        <v>0</v>
      </c>
      <c r="N89" s="24">
        <f t="shared" si="23"/>
        <v>0</v>
      </c>
    </row>
    <row r="90" spans="1:14" x14ac:dyDescent="0.25">
      <c r="A90" s="82" t="s">
        <v>51</v>
      </c>
      <c r="B90" s="77"/>
      <c r="C90" s="25">
        <f>C89</f>
        <v>4436.3999999999996</v>
      </c>
      <c r="D90" s="25">
        <f>D89</f>
        <v>0</v>
      </c>
      <c r="E90" s="25">
        <f t="shared" si="52"/>
        <v>0</v>
      </c>
      <c r="F90" s="25">
        <f>F89</f>
        <v>0</v>
      </c>
      <c r="G90" s="25">
        <f>G89</f>
        <v>0</v>
      </c>
      <c r="H90" s="24"/>
      <c r="I90" s="25">
        <f>I89</f>
        <v>612.4</v>
      </c>
      <c r="J90" s="25">
        <f>J89</f>
        <v>0</v>
      </c>
      <c r="K90" s="24">
        <f t="shared" si="55"/>
        <v>0</v>
      </c>
      <c r="L90" s="25">
        <f t="shared" ref="L90:M90" si="56">L89</f>
        <v>3824</v>
      </c>
      <c r="M90" s="25">
        <f t="shared" si="56"/>
        <v>0</v>
      </c>
      <c r="N90" s="25">
        <f t="shared" si="23"/>
        <v>0</v>
      </c>
    </row>
    <row r="91" spans="1:14" x14ac:dyDescent="0.25">
      <c r="A91" s="84" t="s">
        <v>71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3"/>
    </row>
    <row r="92" spans="1:14" x14ac:dyDescent="0.25">
      <c r="A92" s="91" t="s">
        <v>27</v>
      </c>
      <c r="B92" s="66"/>
      <c r="C92" s="24">
        <f t="shared" ref="C92:D92" si="57">I92+L92+F92</f>
        <v>13094.8</v>
      </c>
      <c r="D92" s="24">
        <f t="shared" si="57"/>
        <v>4880.5</v>
      </c>
      <c r="E92" s="24">
        <f t="shared" si="52"/>
        <v>37.270519595564657</v>
      </c>
      <c r="F92" s="12"/>
      <c r="G92" s="12"/>
      <c r="H92" s="11"/>
      <c r="I92" s="15"/>
      <c r="J92" s="15"/>
      <c r="K92" s="11"/>
      <c r="L92" s="11">
        <v>13094.8</v>
      </c>
      <c r="M92" s="11">
        <v>4880.5</v>
      </c>
      <c r="N92" s="32">
        <f t="shared" si="23"/>
        <v>37.270519595564657</v>
      </c>
    </row>
    <row r="93" spans="1:14" x14ac:dyDescent="0.25">
      <c r="A93" s="80" t="s">
        <v>51</v>
      </c>
      <c r="B93" s="97"/>
      <c r="C93" s="25">
        <f>C92</f>
        <v>13094.8</v>
      </c>
      <c r="D93" s="25">
        <f>D92</f>
        <v>4880.5</v>
      </c>
      <c r="E93" s="24">
        <f t="shared" si="52"/>
        <v>37.270519595564657</v>
      </c>
      <c r="F93" s="25">
        <f>F92</f>
        <v>0</v>
      </c>
      <c r="G93" s="25">
        <f>G92</f>
        <v>0</v>
      </c>
      <c r="H93" s="24"/>
      <c r="I93" s="25">
        <f>I92</f>
        <v>0</v>
      </c>
      <c r="J93" s="25">
        <f>J92</f>
        <v>0</v>
      </c>
      <c r="K93" s="24"/>
      <c r="L93" s="25">
        <f t="shared" ref="L93:M93" si="58">L92</f>
        <v>13094.8</v>
      </c>
      <c r="M93" s="25">
        <f t="shared" si="58"/>
        <v>4880.5</v>
      </c>
      <c r="N93" s="34">
        <f t="shared" si="23"/>
        <v>37.270519595564657</v>
      </c>
    </row>
    <row r="94" spans="1:14" x14ac:dyDescent="0.25">
      <c r="A94" s="89" t="s">
        <v>57</v>
      </c>
      <c r="B94" s="90"/>
      <c r="C94" s="25">
        <f>C81+C84+C87+C90+C93</f>
        <v>20868.399999999998</v>
      </c>
      <c r="D94" s="25">
        <f>D81+D84+D87+D90+D93</f>
        <v>8049.5</v>
      </c>
      <c r="E94" s="27">
        <f t="shared" si="52"/>
        <v>38.57267447432482</v>
      </c>
      <c r="F94" s="25">
        <f>F81+F84+F87+F90+F93</f>
        <v>178.1</v>
      </c>
      <c r="G94" s="25">
        <f>G81+G84+G87+G90+G93</f>
        <v>178.1</v>
      </c>
      <c r="H94" s="34">
        <f>G94/F94*100</f>
        <v>100</v>
      </c>
      <c r="I94" s="25">
        <f>I81+I84+I87+I90+I93</f>
        <v>1511.3</v>
      </c>
      <c r="J94" s="25">
        <f>J81+J84+J87+J90+J93</f>
        <v>898.8</v>
      </c>
      <c r="K94" s="34">
        <f t="shared" ref="K94:K95" si="59">J94/I94*100</f>
        <v>59.471977767484944</v>
      </c>
      <c r="L94" s="25">
        <f>L81+L84+L87+L90+L93</f>
        <v>19179</v>
      </c>
      <c r="M94" s="25">
        <f>M81+M84+M87+M90+M93</f>
        <v>6972.6</v>
      </c>
      <c r="N94" s="34">
        <f t="shared" si="23"/>
        <v>36.355388706397626</v>
      </c>
    </row>
    <row r="95" spans="1:14" x14ac:dyDescent="0.25">
      <c r="A95" s="82" t="s">
        <v>31</v>
      </c>
      <c r="B95" s="92"/>
      <c r="C95" s="34">
        <f>C77+C94</f>
        <v>72985.3</v>
      </c>
      <c r="D95" s="34">
        <f>D77+D94</f>
        <v>8536.6</v>
      </c>
      <c r="E95" s="34">
        <f t="shared" ref="E95" si="60">D95/C95*100</f>
        <v>11.696327890684836</v>
      </c>
      <c r="F95" s="34">
        <f>F77+F94</f>
        <v>21698.1</v>
      </c>
      <c r="G95" s="34">
        <f>G77+G94</f>
        <v>178.1</v>
      </c>
      <c r="H95" s="34">
        <f>G95/F95*100</f>
        <v>0.82080919527516227</v>
      </c>
      <c r="I95" s="34">
        <f>I77+I94</f>
        <v>21417.3</v>
      </c>
      <c r="J95" s="34">
        <f>J77+J94</f>
        <v>898.8</v>
      </c>
      <c r="K95" s="34">
        <f t="shared" si="59"/>
        <v>4.1966074155005533</v>
      </c>
      <c r="L95" s="34">
        <f>L77+L94</f>
        <v>29869.9</v>
      </c>
      <c r="M95" s="34">
        <f>M77+M94</f>
        <v>7459.7000000000007</v>
      </c>
      <c r="N95" s="34">
        <f t="shared" si="23"/>
        <v>24.973970451859564</v>
      </c>
    </row>
    <row r="96" spans="1:14" ht="22.5" customHeight="1" x14ac:dyDescent="0.35">
      <c r="A96" s="50" t="s">
        <v>17</v>
      </c>
      <c r="B96" s="67" t="s">
        <v>4</v>
      </c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9"/>
    </row>
    <row r="97" spans="1:14" x14ac:dyDescent="0.25">
      <c r="A97" s="70" t="s">
        <v>53</v>
      </c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2"/>
    </row>
    <row r="98" spans="1:14" ht="22.5" customHeight="1" x14ac:dyDescent="0.25">
      <c r="A98" s="84" t="s">
        <v>130</v>
      </c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6"/>
    </row>
    <row r="99" spans="1:14" ht="33" customHeight="1" x14ac:dyDescent="0.25">
      <c r="A99" s="76" t="s">
        <v>124</v>
      </c>
      <c r="B99" s="92"/>
      <c r="C99" s="24">
        <f t="shared" ref="C99" si="61">I99+L99+F99</f>
        <v>1282.9000000000001</v>
      </c>
      <c r="D99" s="24">
        <f>J99+M99+G99</f>
        <v>0</v>
      </c>
      <c r="E99" s="24">
        <f t="shared" ref="E99:E100" si="62">D99/C99*100</f>
        <v>0</v>
      </c>
      <c r="F99" s="11"/>
      <c r="G99" s="11"/>
      <c r="H99" s="11"/>
      <c r="I99" s="11"/>
      <c r="J99" s="11"/>
      <c r="K99" s="11"/>
      <c r="L99" s="11">
        <v>1282.9000000000001</v>
      </c>
      <c r="M99" s="11">
        <v>0</v>
      </c>
      <c r="N99" s="24">
        <f t="shared" si="23"/>
        <v>0</v>
      </c>
    </row>
    <row r="100" spans="1:14" ht="15.75" customHeight="1" x14ac:dyDescent="0.25">
      <c r="A100" s="100" t="s">
        <v>52</v>
      </c>
      <c r="B100" s="100"/>
      <c r="C100" s="25">
        <f>C99</f>
        <v>1282.9000000000001</v>
      </c>
      <c r="D100" s="25">
        <f>D99</f>
        <v>0</v>
      </c>
      <c r="E100" s="25">
        <f t="shared" si="62"/>
        <v>0</v>
      </c>
      <c r="F100" s="25">
        <f>F99</f>
        <v>0</v>
      </c>
      <c r="G100" s="25">
        <f>G99</f>
        <v>0</v>
      </c>
      <c r="H100" s="24"/>
      <c r="I100" s="25">
        <f t="shared" ref="I100:M100" si="63">I99</f>
        <v>0</v>
      </c>
      <c r="J100" s="25">
        <f t="shared" si="63"/>
        <v>0</v>
      </c>
      <c r="K100" s="24"/>
      <c r="L100" s="25">
        <f t="shared" si="63"/>
        <v>1282.9000000000001</v>
      </c>
      <c r="M100" s="25">
        <f t="shared" si="63"/>
        <v>0</v>
      </c>
      <c r="N100" s="25">
        <f t="shared" si="23"/>
        <v>0</v>
      </c>
    </row>
    <row r="101" spans="1:14" ht="15.75" customHeight="1" x14ac:dyDescent="0.25">
      <c r="A101" s="84" t="s">
        <v>132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6"/>
    </row>
    <row r="102" spans="1:14" ht="35.25" customHeight="1" x14ac:dyDescent="0.25">
      <c r="A102" s="91" t="s">
        <v>28</v>
      </c>
      <c r="B102" s="66"/>
      <c r="C102" s="24">
        <f t="shared" ref="C102" si="64">I102+L102+F102</f>
        <v>12007</v>
      </c>
      <c r="D102" s="24">
        <f>J102+M102+G102</f>
        <v>0</v>
      </c>
      <c r="E102" s="24">
        <f t="shared" ref="E102:E104" si="65">D102/C102*100</f>
        <v>0</v>
      </c>
      <c r="F102" s="11"/>
      <c r="G102" s="11"/>
      <c r="H102" s="11"/>
      <c r="I102" s="11"/>
      <c r="J102" s="11"/>
      <c r="K102" s="11"/>
      <c r="L102" s="11">
        <v>12007</v>
      </c>
      <c r="M102" s="11">
        <v>0</v>
      </c>
      <c r="N102" s="24">
        <f t="shared" ref="N102:N104" si="66">M102/L102*100</f>
        <v>0</v>
      </c>
    </row>
    <row r="103" spans="1:14" ht="15.75" customHeight="1" x14ac:dyDescent="0.25">
      <c r="A103" s="100" t="s">
        <v>52</v>
      </c>
      <c r="B103" s="100"/>
      <c r="C103" s="25">
        <f>C102</f>
        <v>12007</v>
      </c>
      <c r="D103" s="25">
        <f>D102</f>
        <v>0</v>
      </c>
      <c r="E103" s="25">
        <f t="shared" si="65"/>
        <v>0</v>
      </c>
      <c r="F103" s="25">
        <f>F102</f>
        <v>0</v>
      </c>
      <c r="G103" s="25">
        <f>G102</f>
        <v>0</v>
      </c>
      <c r="H103" s="24"/>
      <c r="I103" s="25">
        <f t="shared" ref="I103:J103" si="67">I102</f>
        <v>0</v>
      </c>
      <c r="J103" s="25">
        <f t="shared" si="67"/>
        <v>0</v>
      </c>
      <c r="K103" s="24"/>
      <c r="L103" s="25">
        <f t="shared" ref="L103:M103" si="68">L102</f>
        <v>12007</v>
      </c>
      <c r="M103" s="25">
        <f t="shared" si="68"/>
        <v>0</v>
      </c>
      <c r="N103" s="25">
        <f t="shared" si="66"/>
        <v>0</v>
      </c>
    </row>
    <row r="104" spans="1:14" ht="15.75" customHeight="1" x14ac:dyDescent="0.25">
      <c r="A104" s="100" t="s">
        <v>56</v>
      </c>
      <c r="B104" s="100"/>
      <c r="C104" s="64">
        <f>C100+C103</f>
        <v>13289.9</v>
      </c>
      <c r="D104" s="64">
        <f>D100+D103</f>
        <v>0</v>
      </c>
      <c r="E104" s="25">
        <f t="shared" si="65"/>
        <v>0</v>
      </c>
      <c r="F104" s="64">
        <f>F100+F103</f>
        <v>0</v>
      </c>
      <c r="G104" s="64">
        <f>G100+G103</f>
        <v>0</v>
      </c>
      <c r="H104" s="24"/>
      <c r="I104" s="64">
        <f>I100+I103</f>
        <v>0</v>
      </c>
      <c r="J104" s="64">
        <f>J100+J103</f>
        <v>0</v>
      </c>
      <c r="K104" s="24"/>
      <c r="L104" s="64">
        <f>L100+L103</f>
        <v>13289.9</v>
      </c>
      <c r="M104" s="64">
        <f>M100+M103</f>
        <v>0</v>
      </c>
      <c r="N104" s="25">
        <f t="shared" si="66"/>
        <v>0</v>
      </c>
    </row>
    <row r="105" spans="1:14" ht="15.75" customHeight="1" x14ac:dyDescent="0.25">
      <c r="A105" s="70" t="s">
        <v>54</v>
      </c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2"/>
    </row>
    <row r="106" spans="1:14" ht="15.75" customHeight="1" x14ac:dyDescent="0.25">
      <c r="A106" s="73" t="s">
        <v>72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5"/>
    </row>
    <row r="107" spans="1:14" x14ac:dyDescent="0.25">
      <c r="A107" s="76" t="s">
        <v>27</v>
      </c>
      <c r="B107" s="92"/>
      <c r="C107" s="24">
        <f t="shared" ref="C107" si="69">I107+L107+F107</f>
        <v>440</v>
      </c>
      <c r="D107" s="24">
        <f t="shared" ref="D107" si="70">J107+M107+G107</f>
        <v>169</v>
      </c>
      <c r="E107" s="24">
        <f t="shared" ref="E107:E108" si="71">D107/C107*100</f>
        <v>38.409090909090907</v>
      </c>
      <c r="F107" s="11"/>
      <c r="G107" s="11"/>
      <c r="H107" s="11"/>
      <c r="I107" s="11"/>
      <c r="J107" s="11"/>
      <c r="K107" s="11"/>
      <c r="L107" s="11">
        <v>440</v>
      </c>
      <c r="M107" s="11">
        <v>169</v>
      </c>
      <c r="N107" s="24">
        <f t="shared" si="23"/>
        <v>38.409090909090907</v>
      </c>
    </row>
    <row r="108" spans="1:14" ht="17.25" customHeight="1" x14ac:dyDescent="0.25">
      <c r="A108" s="80" t="s">
        <v>51</v>
      </c>
      <c r="B108" s="90"/>
      <c r="C108" s="25">
        <f>C107</f>
        <v>440</v>
      </c>
      <c r="D108" s="25">
        <f>D107</f>
        <v>169</v>
      </c>
      <c r="E108" s="25">
        <f t="shared" si="71"/>
        <v>38.409090909090907</v>
      </c>
      <c r="F108" s="25">
        <f>F107</f>
        <v>0</v>
      </c>
      <c r="G108" s="25">
        <f>G107</f>
        <v>0</v>
      </c>
      <c r="H108" s="24"/>
      <c r="I108" s="25">
        <f>I107</f>
        <v>0</v>
      </c>
      <c r="J108" s="25">
        <f>J107</f>
        <v>0</v>
      </c>
      <c r="K108" s="24"/>
      <c r="L108" s="25">
        <f>SUM(L107:L107)</f>
        <v>440</v>
      </c>
      <c r="M108" s="25">
        <f>SUM(M107:M107)</f>
        <v>169</v>
      </c>
      <c r="N108" s="25">
        <f t="shared" si="23"/>
        <v>38.409090909090907</v>
      </c>
    </row>
    <row r="109" spans="1:14" ht="31.5" customHeight="1" x14ac:dyDescent="0.25">
      <c r="A109" s="117" t="s">
        <v>73</v>
      </c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9"/>
    </row>
    <row r="110" spans="1:14" ht="17.25" customHeight="1" x14ac:dyDescent="0.25">
      <c r="A110" s="76" t="s">
        <v>27</v>
      </c>
      <c r="B110" s="92"/>
      <c r="C110" s="24">
        <f t="shared" ref="C110:C112" si="72">I110+L110+F110</f>
        <v>20</v>
      </c>
      <c r="D110" s="24">
        <f t="shared" ref="D110:D112" si="73">J110+M110+G110</f>
        <v>0</v>
      </c>
      <c r="E110" s="24">
        <f t="shared" ref="E110:E113" si="74">D110/C110*100</f>
        <v>0</v>
      </c>
      <c r="F110" s="12"/>
      <c r="G110" s="12"/>
      <c r="H110" s="11"/>
      <c r="I110" s="12"/>
      <c r="J110" s="12"/>
      <c r="K110" s="11"/>
      <c r="L110" s="11">
        <v>20</v>
      </c>
      <c r="M110" s="11">
        <v>0</v>
      </c>
      <c r="N110" s="24">
        <f t="shared" si="23"/>
        <v>0</v>
      </c>
    </row>
    <row r="111" spans="1:14" ht="32.25" customHeight="1" x14ac:dyDescent="0.25">
      <c r="A111" s="76" t="s">
        <v>28</v>
      </c>
      <c r="B111" s="92"/>
      <c r="C111" s="24">
        <f t="shared" si="72"/>
        <v>5357</v>
      </c>
      <c r="D111" s="24">
        <f t="shared" si="73"/>
        <v>1900.8</v>
      </c>
      <c r="E111" s="24">
        <f t="shared" si="74"/>
        <v>35.482546201232033</v>
      </c>
      <c r="F111" s="12"/>
      <c r="G111" s="12"/>
      <c r="H111" s="11"/>
      <c r="I111" s="12"/>
      <c r="J111" s="12"/>
      <c r="K111" s="11"/>
      <c r="L111" s="11">
        <v>5357</v>
      </c>
      <c r="M111" s="11">
        <v>1900.8</v>
      </c>
      <c r="N111" s="24">
        <f t="shared" si="23"/>
        <v>35.482546201232033</v>
      </c>
    </row>
    <row r="112" spans="1:14" ht="32.25" customHeight="1" x14ac:dyDescent="0.25">
      <c r="A112" s="76" t="s">
        <v>29</v>
      </c>
      <c r="B112" s="92"/>
      <c r="C112" s="24">
        <f t="shared" si="72"/>
        <v>700</v>
      </c>
      <c r="D112" s="24">
        <f t="shared" si="73"/>
        <v>0</v>
      </c>
      <c r="E112" s="24">
        <f t="shared" si="74"/>
        <v>0</v>
      </c>
      <c r="F112" s="12"/>
      <c r="G112" s="12"/>
      <c r="H112" s="11"/>
      <c r="I112" s="12"/>
      <c r="J112" s="12"/>
      <c r="K112" s="11"/>
      <c r="L112" s="11">
        <v>700</v>
      </c>
      <c r="M112" s="11">
        <v>0</v>
      </c>
      <c r="N112" s="24">
        <f t="shared" si="23"/>
        <v>0</v>
      </c>
    </row>
    <row r="113" spans="1:17" ht="17.25" customHeight="1" x14ac:dyDescent="0.25">
      <c r="A113" s="80" t="s">
        <v>51</v>
      </c>
      <c r="B113" s="90"/>
      <c r="C113" s="25">
        <f>C110+C111+C112</f>
        <v>6077</v>
      </c>
      <c r="D113" s="25">
        <f>D110+D111+D112</f>
        <v>1900.8</v>
      </c>
      <c r="E113" s="24">
        <f t="shared" si="74"/>
        <v>31.278591410235311</v>
      </c>
      <c r="F113" s="25">
        <f>F110+F111+F112</f>
        <v>0</v>
      </c>
      <c r="G113" s="25">
        <f>G110+G111+G112</f>
        <v>0</v>
      </c>
      <c r="H113" s="24"/>
      <c r="I113" s="25">
        <f>I110+I111+I112</f>
        <v>0</v>
      </c>
      <c r="J113" s="25">
        <f>J110+J111+J112</f>
        <v>0</v>
      </c>
      <c r="K113" s="24"/>
      <c r="L113" s="25">
        <f>L110+L111+L112</f>
        <v>6077</v>
      </c>
      <c r="M113" s="25">
        <f>M110+M111+M112</f>
        <v>1900.8</v>
      </c>
      <c r="N113" s="25">
        <f t="shared" ref="N113" si="75">N110+N111</f>
        <v>35.482546201232033</v>
      </c>
    </row>
    <row r="114" spans="1:17" hidden="1" x14ac:dyDescent="0.25">
      <c r="A114" s="101" t="s">
        <v>121</v>
      </c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</row>
    <row r="115" spans="1:17" ht="30.75" hidden="1" customHeight="1" x14ac:dyDescent="0.25">
      <c r="A115" s="76" t="s">
        <v>28</v>
      </c>
      <c r="B115" s="92"/>
      <c r="C115" s="24">
        <f t="shared" ref="C115:D116" si="76">I115+L115+F115</f>
        <v>0</v>
      </c>
      <c r="D115" s="24">
        <f t="shared" ref="D115" si="77">J115+M115+G115</f>
        <v>0</v>
      </c>
      <c r="E115" s="24" t="e">
        <f t="shared" ref="E115:E116" si="78">D115/C115*100</f>
        <v>#DIV/0!</v>
      </c>
      <c r="F115" s="59"/>
      <c r="G115" s="59"/>
      <c r="H115" s="59"/>
      <c r="I115" s="59"/>
      <c r="J115" s="59"/>
      <c r="K115" s="59"/>
      <c r="L115" s="17">
        <v>0</v>
      </c>
      <c r="M115" s="60">
        <v>0</v>
      </c>
      <c r="N115" s="24" t="e">
        <f t="shared" si="23"/>
        <v>#DIV/0!</v>
      </c>
    </row>
    <row r="116" spans="1:17" ht="17.25" hidden="1" customHeight="1" x14ac:dyDescent="0.25">
      <c r="A116" s="80" t="s">
        <v>51</v>
      </c>
      <c r="B116" s="90"/>
      <c r="C116" s="27">
        <f t="shared" si="76"/>
        <v>0</v>
      </c>
      <c r="D116" s="27">
        <f t="shared" si="76"/>
        <v>0</v>
      </c>
      <c r="E116" s="27" t="e">
        <f t="shared" si="78"/>
        <v>#DIV/0!</v>
      </c>
      <c r="F116" s="25">
        <f>F115</f>
        <v>0</v>
      </c>
      <c r="G116" s="25">
        <f>G115</f>
        <v>0</v>
      </c>
      <c r="H116" s="24"/>
      <c r="I116" s="25">
        <f>I115</f>
        <v>0</v>
      </c>
      <c r="J116" s="25">
        <f>J115</f>
        <v>0</v>
      </c>
      <c r="K116" s="24"/>
      <c r="L116" s="25">
        <f>L115</f>
        <v>0</v>
      </c>
      <c r="M116" s="25">
        <f>M115</f>
        <v>0</v>
      </c>
      <c r="N116" s="24" t="e">
        <f t="shared" si="23"/>
        <v>#DIV/0!</v>
      </c>
    </row>
    <row r="117" spans="1:17" ht="17.25" customHeight="1" x14ac:dyDescent="0.25">
      <c r="A117" s="89" t="s">
        <v>57</v>
      </c>
      <c r="B117" s="90"/>
      <c r="C117" s="25">
        <f>C108+C113+C116</f>
        <v>6517</v>
      </c>
      <c r="D117" s="25">
        <f>D108+D113+D116</f>
        <v>2069.8000000000002</v>
      </c>
      <c r="E117" s="25">
        <f>D117/C117*100</f>
        <v>31.760012275586931</v>
      </c>
      <c r="F117" s="25">
        <f>F108+F113+F116</f>
        <v>0</v>
      </c>
      <c r="G117" s="25">
        <f>G108+G113+G116</f>
        <v>0</v>
      </c>
      <c r="H117" s="24"/>
      <c r="I117" s="25">
        <f>I108+I113+I116</f>
        <v>0</v>
      </c>
      <c r="J117" s="25">
        <f>J108+J113+J116</f>
        <v>0</v>
      </c>
      <c r="K117" s="24"/>
      <c r="L117" s="25">
        <f>L108+L113+L116</f>
        <v>6517</v>
      </c>
      <c r="M117" s="25">
        <f>M108+M113+M116</f>
        <v>2069.8000000000002</v>
      </c>
      <c r="N117" s="25">
        <f>N111+N113</f>
        <v>70.965092402464066</v>
      </c>
    </row>
    <row r="118" spans="1:17" ht="15.75" customHeight="1" x14ac:dyDescent="0.25">
      <c r="A118" s="82" t="s">
        <v>31</v>
      </c>
      <c r="B118" s="92"/>
      <c r="C118" s="27">
        <f>C104+C117</f>
        <v>19806.900000000001</v>
      </c>
      <c r="D118" s="27">
        <f t="shared" ref="D118:M118" si="79">D104+D117</f>
        <v>2069.8000000000002</v>
      </c>
      <c r="E118" s="24">
        <f>D118/C118*100</f>
        <v>10.449893723904296</v>
      </c>
      <c r="F118" s="27">
        <f t="shared" si="79"/>
        <v>0</v>
      </c>
      <c r="G118" s="27">
        <f t="shared" si="79"/>
        <v>0</v>
      </c>
      <c r="H118" s="27">
        <f t="shared" si="79"/>
        <v>0</v>
      </c>
      <c r="I118" s="27">
        <f t="shared" si="79"/>
        <v>0</v>
      </c>
      <c r="J118" s="27">
        <f t="shared" si="79"/>
        <v>0</v>
      </c>
      <c r="K118" s="27">
        <f t="shared" si="79"/>
        <v>0</v>
      </c>
      <c r="L118" s="27">
        <f t="shared" si="79"/>
        <v>19806.900000000001</v>
      </c>
      <c r="M118" s="27">
        <f t="shared" si="79"/>
        <v>2069.8000000000002</v>
      </c>
      <c r="N118" s="27">
        <f>N113+N114</f>
        <v>35.482546201232033</v>
      </c>
    </row>
    <row r="119" spans="1:17" s="8" customFormat="1" ht="16.5" customHeight="1" x14ac:dyDescent="0.35">
      <c r="A119" s="50" t="s">
        <v>18</v>
      </c>
      <c r="B119" s="67" t="s">
        <v>5</v>
      </c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9"/>
    </row>
    <row r="120" spans="1:17" s="8" customFormat="1" ht="16.5" customHeight="1" x14ac:dyDescent="0.25">
      <c r="A120" s="70" t="s">
        <v>54</v>
      </c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2"/>
    </row>
    <row r="121" spans="1:17" ht="32.25" customHeight="1" x14ac:dyDescent="0.25">
      <c r="A121" s="84" t="s">
        <v>74</v>
      </c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6"/>
    </row>
    <row r="122" spans="1:17" s="2" customFormat="1" x14ac:dyDescent="0.25">
      <c r="A122" s="65" t="s">
        <v>27</v>
      </c>
      <c r="B122" s="66"/>
      <c r="C122" s="24">
        <f t="shared" ref="C122" si="80">I122+L122+F122</f>
        <v>31105.1</v>
      </c>
      <c r="D122" s="24">
        <f t="shared" ref="D122" si="81">J122+M122+G122</f>
        <v>14427.4</v>
      </c>
      <c r="E122" s="24">
        <f t="shared" ref="E122:E123" si="82">D122/C122*100</f>
        <v>46.382747523717974</v>
      </c>
      <c r="F122" s="11"/>
      <c r="G122" s="11"/>
      <c r="H122" s="11"/>
      <c r="I122" s="11"/>
      <c r="J122" s="11"/>
      <c r="K122" s="11"/>
      <c r="L122" s="11">
        <v>31105.1</v>
      </c>
      <c r="M122" s="11">
        <v>14427.4</v>
      </c>
      <c r="N122" s="24">
        <f t="shared" si="23"/>
        <v>46.382747523717974</v>
      </c>
    </row>
    <row r="123" spans="1:17" x14ac:dyDescent="0.25">
      <c r="A123" s="82" t="s">
        <v>51</v>
      </c>
      <c r="B123" s="79"/>
      <c r="C123" s="25">
        <f>C122</f>
        <v>31105.1</v>
      </c>
      <c r="D123" s="25">
        <f>D122</f>
        <v>14427.4</v>
      </c>
      <c r="E123" s="25">
        <f t="shared" si="82"/>
        <v>46.382747523717974</v>
      </c>
      <c r="F123" s="25">
        <f>F122</f>
        <v>0</v>
      </c>
      <c r="G123" s="25">
        <f>G122</f>
        <v>0</v>
      </c>
      <c r="H123" s="24"/>
      <c r="I123" s="25">
        <f>I122</f>
        <v>0</v>
      </c>
      <c r="J123" s="25">
        <f>J122</f>
        <v>0</v>
      </c>
      <c r="K123" s="24"/>
      <c r="L123" s="25">
        <f>L122</f>
        <v>31105.1</v>
      </c>
      <c r="M123" s="25">
        <f>M122</f>
        <v>14427.4</v>
      </c>
      <c r="N123" s="25">
        <f t="shared" si="23"/>
        <v>46.382747523717974</v>
      </c>
    </row>
    <row r="124" spans="1:17" ht="25.5" customHeight="1" x14ac:dyDescent="0.25">
      <c r="A124" s="73" t="s">
        <v>75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5"/>
    </row>
    <row r="125" spans="1:17" x14ac:dyDescent="0.25">
      <c r="A125" s="65" t="s">
        <v>27</v>
      </c>
      <c r="B125" s="66"/>
      <c r="C125" s="24">
        <f t="shared" ref="C125" si="83">I125+L125+F125</f>
        <v>18203.7</v>
      </c>
      <c r="D125" s="24">
        <f t="shared" ref="D125" si="84">J125+M125+G125</f>
        <v>7935.7</v>
      </c>
      <c r="E125" s="24">
        <f t="shared" ref="E125:E126" si="85">D125/C125*100</f>
        <v>43.593884759691711</v>
      </c>
      <c r="F125" s="11"/>
      <c r="G125" s="11"/>
      <c r="H125" s="11"/>
      <c r="I125" s="11"/>
      <c r="J125" s="11"/>
      <c r="K125" s="11"/>
      <c r="L125" s="11">
        <v>18203.7</v>
      </c>
      <c r="M125" s="11">
        <v>7935.7</v>
      </c>
      <c r="N125" s="24">
        <f t="shared" ref="N125:N171" si="86">M125/L125*100</f>
        <v>43.593884759691711</v>
      </c>
    </row>
    <row r="126" spans="1:17" x14ac:dyDescent="0.25">
      <c r="A126" s="89" t="s">
        <v>51</v>
      </c>
      <c r="B126" s="90"/>
      <c r="C126" s="25">
        <f>C125</f>
        <v>18203.7</v>
      </c>
      <c r="D126" s="25">
        <f>D125</f>
        <v>7935.7</v>
      </c>
      <c r="E126" s="25">
        <f t="shared" si="85"/>
        <v>43.593884759691711</v>
      </c>
      <c r="F126" s="25">
        <f>F125</f>
        <v>0</v>
      </c>
      <c r="G126" s="25">
        <f>G125</f>
        <v>0</v>
      </c>
      <c r="H126" s="24"/>
      <c r="I126" s="25">
        <f>I125</f>
        <v>0</v>
      </c>
      <c r="J126" s="25">
        <f>J125</f>
        <v>0</v>
      </c>
      <c r="K126" s="24"/>
      <c r="L126" s="25">
        <f>L125</f>
        <v>18203.7</v>
      </c>
      <c r="M126" s="25">
        <f>M125</f>
        <v>7935.7</v>
      </c>
      <c r="N126" s="25">
        <f t="shared" si="86"/>
        <v>43.593884759691711</v>
      </c>
    </row>
    <row r="127" spans="1:17" ht="34.5" customHeight="1" x14ac:dyDescent="0.25">
      <c r="A127" s="73" t="s">
        <v>76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5"/>
      <c r="Q127" s="1" t="s">
        <v>41</v>
      </c>
    </row>
    <row r="128" spans="1:17" ht="18.75" customHeight="1" x14ac:dyDescent="0.25">
      <c r="A128" s="65" t="s">
        <v>27</v>
      </c>
      <c r="B128" s="66"/>
      <c r="C128" s="24">
        <f t="shared" ref="C128" si="87">I128+L128+F128</f>
        <v>8217.4</v>
      </c>
      <c r="D128" s="24">
        <f t="shared" ref="D128" si="88">J128+M128+G128</f>
        <v>480.3</v>
      </c>
      <c r="E128" s="24">
        <f t="shared" ref="E128:E130" si="89">D128/C128*100</f>
        <v>5.8449144498259793</v>
      </c>
      <c r="F128" s="11"/>
      <c r="G128" s="11"/>
      <c r="H128" s="11"/>
      <c r="I128" s="11"/>
      <c r="J128" s="11"/>
      <c r="K128" s="11"/>
      <c r="L128" s="11">
        <v>8217.4</v>
      </c>
      <c r="M128" s="11">
        <v>480.3</v>
      </c>
      <c r="N128" s="24">
        <f t="shared" si="86"/>
        <v>5.8449144498259793</v>
      </c>
    </row>
    <row r="129" spans="1:14" x14ac:dyDescent="0.25">
      <c r="A129" s="89" t="s">
        <v>51</v>
      </c>
      <c r="B129" s="90"/>
      <c r="C129" s="27">
        <f t="shared" ref="C129" si="90">I129+L129+F129</f>
        <v>8217.4</v>
      </c>
      <c r="D129" s="27">
        <f t="shared" ref="D129" si="91">J129+M129+G129</f>
        <v>480.3</v>
      </c>
      <c r="E129" s="24">
        <f t="shared" si="89"/>
        <v>5.8449144498259793</v>
      </c>
      <c r="F129" s="12"/>
      <c r="G129" s="12"/>
      <c r="H129" s="11"/>
      <c r="I129" s="12"/>
      <c r="J129" s="12"/>
      <c r="K129" s="11"/>
      <c r="L129" s="25">
        <f>SUM(L128:L128)</f>
        <v>8217.4</v>
      </c>
      <c r="M129" s="25">
        <f>SUM(M128:M128)</f>
        <v>480.3</v>
      </c>
      <c r="N129" s="25">
        <f t="shared" si="86"/>
        <v>5.8449144498259793</v>
      </c>
    </row>
    <row r="130" spans="1:14" x14ac:dyDescent="0.25">
      <c r="A130" s="78" t="s">
        <v>31</v>
      </c>
      <c r="B130" s="79"/>
      <c r="C130" s="27">
        <f>C123+C126+C129</f>
        <v>57526.200000000004</v>
      </c>
      <c r="D130" s="27">
        <f>D123+D126+D129</f>
        <v>22843.399999999998</v>
      </c>
      <c r="E130" s="27">
        <f t="shared" si="89"/>
        <v>39.709558427290517</v>
      </c>
      <c r="F130" s="27">
        <f>F123+F126+F129</f>
        <v>0</v>
      </c>
      <c r="G130" s="27">
        <f>G123+G126+G129</f>
        <v>0</v>
      </c>
      <c r="H130" s="24"/>
      <c r="I130" s="27">
        <f>I123+I126+I129</f>
        <v>0</v>
      </c>
      <c r="J130" s="27">
        <f>J123+J126+J129</f>
        <v>0</v>
      </c>
      <c r="K130" s="27"/>
      <c r="L130" s="27">
        <f>L123+L126+L129</f>
        <v>57526.200000000004</v>
      </c>
      <c r="M130" s="27">
        <f>M123+M126+M129</f>
        <v>22843.399999999998</v>
      </c>
      <c r="N130" s="27">
        <f t="shared" si="86"/>
        <v>39.709558427290517</v>
      </c>
    </row>
    <row r="131" spans="1:14" ht="21" customHeight="1" x14ac:dyDescent="0.35">
      <c r="A131" s="50" t="s">
        <v>19</v>
      </c>
      <c r="B131" s="67" t="s">
        <v>6</v>
      </c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9"/>
    </row>
    <row r="132" spans="1:14" ht="21" customHeight="1" x14ac:dyDescent="0.25">
      <c r="A132" s="70" t="s">
        <v>54</v>
      </c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2"/>
    </row>
    <row r="133" spans="1:14" ht="33.75" customHeight="1" x14ac:dyDescent="0.25">
      <c r="A133" s="73" t="s">
        <v>77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5"/>
    </row>
    <row r="134" spans="1:14" x14ac:dyDescent="0.25">
      <c r="A134" s="91" t="s">
        <v>27</v>
      </c>
      <c r="B134" s="66"/>
      <c r="C134" s="32">
        <f t="shared" ref="C134" si="92">I134+L134+F134</f>
        <v>1992</v>
      </c>
      <c r="D134" s="32">
        <f t="shared" ref="D134" si="93">J134+M134+G134</f>
        <v>303.60000000000002</v>
      </c>
      <c r="E134" s="32">
        <f t="shared" ref="E134" si="94">D134/C134*100</f>
        <v>15.240963855421688</v>
      </c>
      <c r="F134" s="17"/>
      <c r="G134" s="17"/>
      <c r="H134" s="11"/>
      <c r="I134" s="17"/>
      <c r="J134" s="17"/>
      <c r="K134" s="11"/>
      <c r="L134" s="17">
        <v>1992</v>
      </c>
      <c r="M134" s="17">
        <v>303.60000000000002</v>
      </c>
      <c r="N134" s="32">
        <f t="shared" ref="N134" si="95">M134/L134*100</f>
        <v>15.240963855421688</v>
      </c>
    </row>
    <row r="135" spans="1:14" ht="28.5" customHeight="1" x14ac:dyDescent="0.25">
      <c r="A135" s="65" t="s">
        <v>28</v>
      </c>
      <c r="B135" s="66"/>
      <c r="C135" s="32">
        <f t="shared" ref="C135" si="96">I135+L135+F135</f>
        <v>86641.7</v>
      </c>
      <c r="D135" s="32">
        <f t="shared" ref="D135" si="97">J135+M135+G135</f>
        <v>37338.300000000003</v>
      </c>
      <c r="E135" s="32">
        <f t="shared" ref="E135:E139" si="98">D135/C135*100</f>
        <v>43.0950685408989</v>
      </c>
      <c r="F135" s="17"/>
      <c r="G135" s="17"/>
      <c r="H135" s="11"/>
      <c r="I135" s="17"/>
      <c r="J135" s="17"/>
      <c r="K135" s="11"/>
      <c r="L135" s="17">
        <v>86641.7</v>
      </c>
      <c r="M135" s="17">
        <v>37338.300000000003</v>
      </c>
      <c r="N135" s="32">
        <f t="shared" si="86"/>
        <v>43.0950685408989</v>
      </c>
    </row>
    <row r="136" spans="1:14" x14ac:dyDescent="0.25">
      <c r="A136" s="91" t="s">
        <v>29</v>
      </c>
      <c r="B136" s="66"/>
      <c r="C136" s="32">
        <f t="shared" ref="C136:C138" si="99">I136+L136+F136</f>
        <v>3329.6</v>
      </c>
      <c r="D136" s="32">
        <f t="shared" ref="D136:D138" si="100">J136+M136+G136</f>
        <v>1584.2</v>
      </c>
      <c r="E136" s="32">
        <f t="shared" si="98"/>
        <v>47.579288803459882</v>
      </c>
      <c r="F136" s="17"/>
      <c r="G136" s="17"/>
      <c r="H136" s="11"/>
      <c r="I136" s="17"/>
      <c r="J136" s="17"/>
      <c r="K136" s="11"/>
      <c r="L136" s="17">
        <v>3329.6</v>
      </c>
      <c r="M136" s="17">
        <v>1584.2</v>
      </c>
      <c r="N136" s="32">
        <f t="shared" si="86"/>
        <v>47.579288803459882</v>
      </c>
    </row>
    <row r="137" spans="1:14" ht="30.75" customHeight="1" x14ac:dyDescent="0.25">
      <c r="A137" s="91" t="s">
        <v>30</v>
      </c>
      <c r="B137" s="66"/>
      <c r="C137" s="32">
        <f t="shared" si="99"/>
        <v>5313.7</v>
      </c>
      <c r="D137" s="32">
        <f t="shared" si="100"/>
        <v>2287.4</v>
      </c>
      <c r="E137" s="32">
        <f t="shared" si="98"/>
        <v>43.047217569678381</v>
      </c>
      <c r="F137" s="17"/>
      <c r="G137" s="17"/>
      <c r="H137" s="11"/>
      <c r="I137" s="17"/>
      <c r="J137" s="17"/>
      <c r="K137" s="11"/>
      <c r="L137" s="17">
        <v>5313.7</v>
      </c>
      <c r="M137" s="17">
        <v>2287.4</v>
      </c>
      <c r="N137" s="32">
        <f t="shared" si="86"/>
        <v>43.047217569678381</v>
      </c>
    </row>
    <row r="138" spans="1:14" ht="33.75" customHeight="1" x14ac:dyDescent="0.25">
      <c r="A138" s="91" t="s">
        <v>32</v>
      </c>
      <c r="B138" s="66"/>
      <c r="C138" s="32">
        <f t="shared" si="99"/>
        <v>50</v>
      </c>
      <c r="D138" s="32">
        <f t="shared" si="100"/>
        <v>0</v>
      </c>
      <c r="E138" s="24">
        <f>D138/C138*100</f>
        <v>0</v>
      </c>
      <c r="F138" s="17"/>
      <c r="G138" s="17"/>
      <c r="H138" s="11"/>
      <c r="I138" s="17"/>
      <c r="J138" s="17"/>
      <c r="K138" s="11"/>
      <c r="L138" s="17">
        <v>50</v>
      </c>
      <c r="M138" s="17">
        <v>0</v>
      </c>
      <c r="N138" s="24">
        <f>M138/L138*100</f>
        <v>0</v>
      </c>
    </row>
    <row r="139" spans="1:14" x14ac:dyDescent="0.25">
      <c r="A139" s="89" t="s">
        <v>51</v>
      </c>
      <c r="B139" s="90"/>
      <c r="C139" s="33">
        <f>SUM(C134:C138)</f>
        <v>97327</v>
      </c>
      <c r="D139" s="33">
        <f>SUM(D134:D138)</f>
        <v>41513.5</v>
      </c>
      <c r="E139" s="33">
        <f t="shared" si="98"/>
        <v>42.653631571917352</v>
      </c>
      <c r="F139" s="33">
        <f>SUM(F134:F138)</f>
        <v>0</v>
      </c>
      <c r="G139" s="33">
        <f>SUM(G134:G138)</f>
        <v>0</v>
      </c>
      <c r="H139" s="24"/>
      <c r="I139" s="33">
        <f>SUM(I134:I138)</f>
        <v>0</v>
      </c>
      <c r="J139" s="33">
        <f>SUM(J134:J138)</f>
        <v>0</v>
      </c>
      <c r="K139" s="24"/>
      <c r="L139" s="33">
        <f>SUM(L134:L138)</f>
        <v>97327</v>
      </c>
      <c r="M139" s="33">
        <f>SUM(M134:M138)</f>
        <v>41513.5</v>
      </c>
      <c r="N139" s="33">
        <f t="shared" si="86"/>
        <v>42.653631571917352</v>
      </c>
    </row>
    <row r="140" spans="1:14" ht="15.75" customHeight="1" x14ac:dyDescent="0.25">
      <c r="A140" s="73" t="s">
        <v>78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5"/>
    </row>
    <row r="141" spans="1:14" x14ac:dyDescent="0.25">
      <c r="A141" s="65" t="s">
        <v>27</v>
      </c>
      <c r="B141" s="66"/>
      <c r="C141" s="24">
        <f t="shared" ref="C141" si="101">I141+L141+F141</f>
        <v>600</v>
      </c>
      <c r="D141" s="24">
        <f t="shared" ref="D141" si="102">J141+M141+G141</f>
        <v>400</v>
      </c>
      <c r="E141" s="24">
        <f t="shared" ref="E141:E142" si="103">D141/C141*100</f>
        <v>66.666666666666657</v>
      </c>
      <c r="F141" s="11"/>
      <c r="G141" s="11"/>
      <c r="H141" s="11"/>
      <c r="I141" s="11"/>
      <c r="J141" s="11"/>
      <c r="K141" s="11"/>
      <c r="L141" s="11">
        <v>600</v>
      </c>
      <c r="M141" s="11">
        <v>400</v>
      </c>
      <c r="N141" s="24">
        <f t="shared" si="86"/>
        <v>66.666666666666657</v>
      </c>
    </row>
    <row r="142" spans="1:14" x14ac:dyDescent="0.25">
      <c r="A142" s="89" t="s">
        <v>51</v>
      </c>
      <c r="B142" s="90"/>
      <c r="C142" s="25">
        <f>C141</f>
        <v>600</v>
      </c>
      <c r="D142" s="25">
        <f>D141</f>
        <v>400</v>
      </c>
      <c r="E142" s="25">
        <f t="shared" si="103"/>
        <v>66.666666666666657</v>
      </c>
      <c r="F142" s="25">
        <f>F141</f>
        <v>0</v>
      </c>
      <c r="G142" s="25">
        <f>G141</f>
        <v>0</v>
      </c>
      <c r="H142" s="24"/>
      <c r="I142" s="25">
        <f>I141</f>
        <v>0</v>
      </c>
      <c r="J142" s="25">
        <f>J141</f>
        <v>0</v>
      </c>
      <c r="K142" s="24"/>
      <c r="L142" s="25">
        <f>L141</f>
        <v>600</v>
      </c>
      <c r="M142" s="25">
        <f>M141</f>
        <v>400</v>
      </c>
      <c r="N142" s="25">
        <f t="shared" si="86"/>
        <v>66.666666666666657</v>
      </c>
    </row>
    <row r="143" spans="1:14" ht="15.75" customHeight="1" x14ac:dyDescent="0.25">
      <c r="A143" s="84" t="s">
        <v>79</v>
      </c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6"/>
    </row>
    <row r="144" spans="1:14" x14ac:dyDescent="0.25">
      <c r="A144" s="65" t="s">
        <v>27</v>
      </c>
      <c r="B144" s="66"/>
      <c r="C144" s="24">
        <f t="shared" ref="C144:C147" si="104">I144+L144+F144</f>
        <v>100</v>
      </c>
      <c r="D144" s="24">
        <f t="shared" ref="D144:D147" si="105">J144+M144+G144</f>
        <v>0</v>
      </c>
      <c r="E144" s="24">
        <f t="shared" ref="E144:E148" si="106">D144/C144*100</f>
        <v>0</v>
      </c>
      <c r="F144" s="11"/>
      <c r="G144" s="11"/>
      <c r="H144" s="11"/>
      <c r="I144" s="11"/>
      <c r="J144" s="11"/>
      <c r="K144" s="11"/>
      <c r="L144" s="11">
        <v>100</v>
      </c>
      <c r="M144" s="11">
        <v>0</v>
      </c>
      <c r="N144" s="24">
        <f t="shared" si="86"/>
        <v>0</v>
      </c>
    </row>
    <row r="145" spans="1:14" ht="28.5" customHeight="1" x14ac:dyDescent="0.25">
      <c r="A145" s="65" t="s">
        <v>28</v>
      </c>
      <c r="B145" s="66"/>
      <c r="C145" s="24">
        <f t="shared" si="104"/>
        <v>14512</v>
      </c>
      <c r="D145" s="24">
        <f t="shared" si="105"/>
        <v>8041.6</v>
      </c>
      <c r="E145" s="24">
        <f t="shared" si="106"/>
        <v>55.41345093715546</v>
      </c>
      <c r="F145" s="11"/>
      <c r="G145" s="11"/>
      <c r="H145" s="11"/>
      <c r="I145" s="11"/>
      <c r="J145" s="11"/>
      <c r="K145" s="11"/>
      <c r="L145" s="11">
        <v>14512</v>
      </c>
      <c r="M145" s="11">
        <v>8041.6</v>
      </c>
      <c r="N145" s="24">
        <f t="shared" si="86"/>
        <v>55.41345093715546</v>
      </c>
    </row>
    <row r="146" spans="1:14" x14ac:dyDescent="0.25">
      <c r="A146" s="91" t="s">
        <v>29</v>
      </c>
      <c r="B146" s="66"/>
      <c r="C146" s="24">
        <f t="shared" si="104"/>
        <v>512.29999999999995</v>
      </c>
      <c r="D146" s="24">
        <f t="shared" si="105"/>
        <v>114</v>
      </c>
      <c r="E146" s="24">
        <f t="shared" si="106"/>
        <v>22.2525863751708</v>
      </c>
      <c r="F146" s="11"/>
      <c r="G146" s="11"/>
      <c r="H146" s="11"/>
      <c r="I146" s="11"/>
      <c r="J146" s="11"/>
      <c r="K146" s="11"/>
      <c r="L146" s="11">
        <v>512.29999999999995</v>
      </c>
      <c r="M146" s="11">
        <v>114</v>
      </c>
      <c r="N146" s="24">
        <f t="shared" si="86"/>
        <v>22.2525863751708</v>
      </c>
    </row>
    <row r="147" spans="1:14" ht="33.75" customHeight="1" x14ac:dyDescent="0.25">
      <c r="A147" s="91" t="s">
        <v>30</v>
      </c>
      <c r="B147" s="66"/>
      <c r="C147" s="24">
        <f t="shared" si="104"/>
        <v>1070.9000000000001</v>
      </c>
      <c r="D147" s="24">
        <f t="shared" si="105"/>
        <v>328</v>
      </c>
      <c r="E147" s="24">
        <f t="shared" si="106"/>
        <v>30.628443365393593</v>
      </c>
      <c r="F147" s="11"/>
      <c r="G147" s="11"/>
      <c r="H147" s="11"/>
      <c r="I147" s="11"/>
      <c r="J147" s="11"/>
      <c r="K147" s="11"/>
      <c r="L147" s="11">
        <v>1070.9000000000001</v>
      </c>
      <c r="M147" s="11">
        <v>328</v>
      </c>
      <c r="N147" s="24">
        <f t="shared" si="86"/>
        <v>30.628443365393593</v>
      </c>
    </row>
    <row r="148" spans="1:14" x14ac:dyDescent="0.25">
      <c r="A148" s="89" t="s">
        <v>51</v>
      </c>
      <c r="B148" s="90"/>
      <c r="C148" s="25">
        <f>C144+C145+C146+C147</f>
        <v>16195.199999999999</v>
      </c>
      <c r="D148" s="25">
        <f>D144+D145+D146+D147</f>
        <v>8483.6</v>
      </c>
      <c r="E148" s="25">
        <f t="shared" si="106"/>
        <v>52.383422248567477</v>
      </c>
      <c r="F148" s="25">
        <f>F144+F145+F146+F147</f>
        <v>0</v>
      </c>
      <c r="G148" s="25">
        <f>G144+G145+G146+G147</f>
        <v>0</v>
      </c>
      <c r="H148" s="24"/>
      <c r="I148" s="25">
        <f>I144+I145+I146+I147</f>
        <v>0</v>
      </c>
      <c r="J148" s="25">
        <f>J144+J145+J146+J147</f>
        <v>0</v>
      </c>
      <c r="K148" s="24"/>
      <c r="L148" s="25">
        <f>SUM(L144:L147)</f>
        <v>16195.199999999999</v>
      </c>
      <c r="M148" s="25">
        <f>SUM(M144:M147)</f>
        <v>8483.6</v>
      </c>
      <c r="N148" s="25">
        <f t="shared" si="86"/>
        <v>52.383422248567477</v>
      </c>
    </row>
    <row r="149" spans="1:14" x14ac:dyDescent="0.25">
      <c r="A149" s="80" t="s">
        <v>31</v>
      </c>
      <c r="B149" s="90"/>
      <c r="C149" s="37">
        <f>C139+C142+C148</f>
        <v>114122.2</v>
      </c>
      <c r="D149" s="37">
        <f>D139+D142+D148</f>
        <v>50397.1</v>
      </c>
      <c r="E149" s="37">
        <f t="shared" ref="E149" si="107">D149/C149*100</f>
        <v>44.160645343324958</v>
      </c>
      <c r="F149" s="37">
        <f>F139+F142+F148</f>
        <v>0</v>
      </c>
      <c r="G149" s="37">
        <f>G139+G142+G148</f>
        <v>0</v>
      </c>
      <c r="H149" s="24"/>
      <c r="I149" s="37">
        <f>I139+I142+I148</f>
        <v>0</v>
      </c>
      <c r="J149" s="37">
        <f>J139+J142+J148</f>
        <v>0</v>
      </c>
      <c r="K149" s="24"/>
      <c r="L149" s="37">
        <f>L139+L142+L148</f>
        <v>114122.2</v>
      </c>
      <c r="M149" s="37">
        <f>M139+M142+M148</f>
        <v>50397.1</v>
      </c>
      <c r="N149" s="36">
        <f t="shared" si="86"/>
        <v>44.160645343324958</v>
      </c>
    </row>
    <row r="150" spans="1:14" ht="20.25" customHeight="1" x14ac:dyDescent="0.35">
      <c r="A150" s="50" t="s">
        <v>20</v>
      </c>
      <c r="B150" s="67" t="s">
        <v>7</v>
      </c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9"/>
    </row>
    <row r="151" spans="1:14" x14ac:dyDescent="0.25">
      <c r="A151" s="70" t="s">
        <v>53</v>
      </c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2"/>
    </row>
    <row r="152" spans="1:14" ht="20.25" customHeight="1" x14ac:dyDescent="0.25">
      <c r="A152" s="84" t="s">
        <v>80</v>
      </c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6"/>
    </row>
    <row r="153" spans="1:14" ht="32.25" hidden="1" customHeight="1" x14ac:dyDescent="0.25">
      <c r="A153" s="91" t="s">
        <v>126</v>
      </c>
      <c r="B153" s="66"/>
      <c r="C153" s="32">
        <f>F153+I153+L153</f>
        <v>0</v>
      </c>
      <c r="D153" s="32">
        <f>G153+J153+M153</f>
        <v>0</v>
      </c>
      <c r="E153" s="32" t="e">
        <f t="shared" ref="E153:E155" si="108">D153/C153*100</f>
        <v>#DIV/0!</v>
      </c>
      <c r="F153" s="51"/>
      <c r="G153" s="51"/>
      <c r="H153" s="51"/>
      <c r="I153" s="51"/>
      <c r="J153" s="51"/>
      <c r="K153" s="51"/>
      <c r="L153" s="11">
        <v>0</v>
      </c>
      <c r="M153" s="11">
        <v>0</v>
      </c>
      <c r="N153" s="32" t="e">
        <f t="shared" ref="N153:N154" si="109">M153/L153*100</f>
        <v>#DIV/0!</v>
      </c>
    </row>
    <row r="154" spans="1:14" ht="32.25" customHeight="1" x14ac:dyDescent="0.25">
      <c r="A154" s="91" t="s">
        <v>127</v>
      </c>
      <c r="B154" s="66"/>
      <c r="C154" s="32">
        <f>F154+I154+L154</f>
        <v>30429.9</v>
      </c>
      <c r="D154" s="32">
        <f>G154+J154+M154</f>
        <v>456</v>
      </c>
      <c r="E154" s="32">
        <f t="shared" si="108"/>
        <v>1.4985261206905049</v>
      </c>
      <c r="F154" s="51"/>
      <c r="G154" s="51"/>
      <c r="H154" s="51"/>
      <c r="I154" s="51"/>
      <c r="J154" s="51"/>
      <c r="K154" s="51"/>
      <c r="L154" s="11">
        <v>30429.9</v>
      </c>
      <c r="M154" s="11">
        <v>456</v>
      </c>
      <c r="N154" s="32">
        <f t="shared" si="109"/>
        <v>1.4985261206905049</v>
      </c>
    </row>
    <row r="155" spans="1:14" ht="20.25" customHeight="1" x14ac:dyDescent="0.35">
      <c r="A155" s="100" t="s">
        <v>56</v>
      </c>
      <c r="B155" s="100"/>
      <c r="C155" s="33">
        <f>C153+C154</f>
        <v>30429.9</v>
      </c>
      <c r="D155" s="33">
        <f>D153+D154</f>
        <v>456</v>
      </c>
      <c r="E155" s="34">
        <f t="shared" si="108"/>
        <v>1.4985261206905049</v>
      </c>
      <c r="F155" s="33">
        <f>F153+F154</f>
        <v>0</v>
      </c>
      <c r="G155" s="33">
        <f>G153+G154</f>
        <v>0</v>
      </c>
      <c r="H155" s="54"/>
      <c r="I155" s="33">
        <f>I153+I154</f>
        <v>0</v>
      </c>
      <c r="J155" s="33">
        <f>J153+J154</f>
        <v>0</v>
      </c>
      <c r="K155" s="54"/>
      <c r="L155" s="33">
        <f>L153+L154</f>
        <v>30429.9</v>
      </c>
      <c r="M155" s="33">
        <f>M153+M154</f>
        <v>456</v>
      </c>
      <c r="N155" s="34">
        <f t="shared" ref="N155" si="110">M155/L155*100</f>
        <v>1.4985261206905049</v>
      </c>
    </row>
    <row r="156" spans="1:14" x14ac:dyDescent="0.25">
      <c r="A156" s="70" t="s">
        <v>54</v>
      </c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2"/>
    </row>
    <row r="157" spans="1:14" ht="15.75" customHeight="1" x14ac:dyDescent="0.25">
      <c r="A157" s="84" t="s">
        <v>81</v>
      </c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6"/>
    </row>
    <row r="158" spans="1:14" x14ac:dyDescent="0.25">
      <c r="A158" s="91" t="s">
        <v>29</v>
      </c>
      <c r="B158" s="66"/>
      <c r="C158" s="32">
        <f>F158+I158+L158</f>
        <v>4609.8999999999996</v>
      </c>
      <c r="D158" s="32">
        <f>G158+J158+M158</f>
        <v>1952.1</v>
      </c>
      <c r="E158" s="32">
        <f t="shared" ref="E158:E159" si="111">D158/C158*100</f>
        <v>42.345820950562917</v>
      </c>
      <c r="F158" s="17"/>
      <c r="G158" s="17"/>
      <c r="H158" s="11"/>
      <c r="I158" s="17"/>
      <c r="J158" s="17"/>
      <c r="K158" s="11"/>
      <c r="L158" s="17">
        <v>4609.8999999999996</v>
      </c>
      <c r="M158" s="17">
        <v>1952.1</v>
      </c>
      <c r="N158" s="32">
        <f t="shared" si="86"/>
        <v>42.345820950562917</v>
      </c>
    </row>
    <row r="159" spans="1:14" x14ac:dyDescent="0.25">
      <c r="A159" s="80" t="s">
        <v>51</v>
      </c>
      <c r="B159" s="98"/>
      <c r="C159" s="33">
        <f>C158</f>
        <v>4609.8999999999996</v>
      </c>
      <c r="D159" s="33">
        <f>D158</f>
        <v>1952.1</v>
      </c>
      <c r="E159" s="33">
        <f t="shared" si="111"/>
        <v>42.345820950562917</v>
      </c>
      <c r="F159" s="33">
        <f t="shared" ref="F159:G159" si="112">F158</f>
        <v>0</v>
      </c>
      <c r="G159" s="33">
        <f t="shared" si="112"/>
        <v>0</v>
      </c>
      <c r="H159" s="24"/>
      <c r="I159" s="33">
        <f t="shared" ref="I159:J159" si="113">I158</f>
        <v>0</v>
      </c>
      <c r="J159" s="33">
        <f t="shared" si="113"/>
        <v>0</v>
      </c>
      <c r="K159" s="24"/>
      <c r="L159" s="33">
        <f>SUM(L158)</f>
        <v>4609.8999999999996</v>
      </c>
      <c r="M159" s="33">
        <f>SUM(M158)</f>
        <v>1952.1</v>
      </c>
      <c r="N159" s="33">
        <f t="shared" si="86"/>
        <v>42.345820950562917</v>
      </c>
    </row>
    <row r="160" spans="1:14" ht="15.75" customHeight="1" x14ac:dyDescent="0.25">
      <c r="A160" s="84" t="s">
        <v>82</v>
      </c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6"/>
    </row>
    <row r="161" spans="1:14" x14ac:dyDescent="0.25">
      <c r="A161" s="91" t="s">
        <v>29</v>
      </c>
      <c r="B161" s="66"/>
      <c r="C161" s="32">
        <f>F161+I161+L161</f>
        <v>145728.79999999999</v>
      </c>
      <c r="D161" s="32">
        <f>G161+J161+M161</f>
        <v>85074.6</v>
      </c>
      <c r="E161" s="32">
        <f t="shared" ref="E161:E162" si="114">D161/C161*100</f>
        <v>58.378714433934817</v>
      </c>
      <c r="F161" s="17"/>
      <c r="G161" s="17"/>
      <c r="H161" s="17"/>
      <c r="I161" s="17">
        <v>186.3</v>
      </c>
      <c r="J161" s="17">
        <v>83.8</v>
      </c>
      <c r="K161" s="38">
        <f t="shared" ref="K161:K162" si="115">J161/I161*100</f>
        <v>44.98121309715512</v>
      </c>
      <c r="L161" s="17">
        <v>145542.5</v>
      </c>
      <c r="M161" s="17">
        <v>84990.8</v>
      </c>
      <c r="N161" s="38">
        <f t="shared" si="86"/>
        <v>58.395863751137988</v>
      </c>
    </row>
    <row r="162" spans="1:14" x14ac:dyDescent="0.25">
      <c r="A162" s="78" t="s">
        <v>51</v>
      </c>
      <c r="B162" s="83"/>
      <c r="C162" s="33">
        <f>C161</f>
        <v>145728.79999999999</v>
      </c>
      <c r="D162" s="33">
        <f>D161</f>
        <v>85074.6</v>
      </c>
      <c r="E162" s="33">
        <f t="shared" si="114"/>
        <v>58.378714433934817</v>
      </c>
      <c r="F162" s="33">
        <f t="shared" ref="F162:G162" si="116">F161</f>
        <v>0</v>
      </c>
      <c r="G162" s="33">
        <f t="shared" si="116"/>
        <v>0</v>
      </c>
      <c r="H162" s="32"/>
      <c r="I162" s="33">
        <f t="shared" ref="I162:J162" si="117">I161</f>
        <v>186.3</v>
      </c>
      <c r="J162" s="33">
        <f t="shared" si="117"/>
        <v>83.8</v>
      </c>
      <c r="K162" s="33">
        <f t="shared" si="115"/>
        <v>44.98121309715512</v>
      </c>
      <c r="L162" s="33">
        <f>SUM(L161)</f>
        <v>145542.5</v>
      </c>
      <c r="M162" s="33">
        <f>SUM(M161)</f>
        <v>84990.8</v>
      </c>
      <c r="N162" s="33">
        <f t="shared" ref="N162" si="118">M162/L162*100</f>
        <v>58.395863751137988</v>
      </c>
    </row>
    <row r="163" spans="1:14" ht="15.75" customHeight="1" x14ac:dyDescent="0.25">
      <c r="A163" s="84" t="s">
        <v>83</v>
      </c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6"/>
    </row>
    <row r="164" spans="1:14" x14ac:dyDescent="0.25">
      <c r="A164" s="91" t="s">
        <v>29</v>
      </c>
      <c r="B164" s="66"/>
      <c r="C164" s="35">
        <f>F164+I164+L164</f>
        <v>9745.7000000000007</v>
      </c>
      <c r="D164" s="35">
        <f>G164+J164+M164</f>
        <v>4575.5999999999995</v>
      </c>
      <c r="E164" s="35">
        <f t="shared" ref="E164:E165" si="119">D164/C164*100</f>
        <v>46.949936895246097</v>
      </c>
      <c r="F164" s="19">
        <v>369.3</v>
      </c>
      <c r="G164" s="19">
        <v>369.3</v>
      </c>
      <c r="H164" s="35">
        <f t="shared" ref="H164:H165" si="120">G164/F164*100</f>
        <v>100</v>
      </c>
      <c r="I164" s="19">
        <v>104.1</v>
      </c>
      <c r="J164" s="19">
        <v>104.1</v>
      </c>
      <c r="K164" s="35">
        <f t="shared" ref="K164:K165" si="121">J164/I164*100</f>
        <v>100</v>
      </c>
      <c r="L164" s="19">
        <f>9243.7+28.6</f>
        <v>9272.3000000000011</v>
      </c>
      <c r="M164" s="19">
        <v>4102.2</v>
      </c>
      <c r="N164" s="35">
        <f t="shared" si="86"/>
        <v>44.241450341339252</v>
      </c>
    </row>
    <row r="165" spans="1:14" x14ac:dyDescent="0.25">
      <c r="A165" s="78" t="s">
        <v>51</v>
      </c>
      <c r="B165" s="83"/>
      <c r="C165" s="36">
        <f>C164</f>
        <v>9745.7000000000007</v>
      </c>
      <c r="D165" s="36">
        <f>D164</f>
        <v>4575.5999999999995</v>
      </c>
      <c r="E165" s="36">
        <f t="shared" si="119"/>
        <v>46.949936895246097</v>
      </c>
      <c r="F165" s="36">
        <f>F164</f>
        <v>369.3</v>
      </c>
      <c r="G165" s="36">
        <f t="shared" ref="G165" si="122">G164</f>
        <v>369.3</v>
      </c>
      <c r="H165" s="35">
        <f t="shared" si="120"/>
        <v>100</v>
      </c>
      <c r="I165" s="36">
        <f t="shared" ref="I165:J165" si="123">I164</f>
        <v>104.1</v>
      </c>
      <c r="J165" s="36">
        <f t="shared" si="123"/>
        <v>104.1</v>
      </c>
      <c r="K165" s="35">
        <f t="shared" si="121"/>
        <v>100</v>
      </c>
      <c r="L165" s="36">
        <f>SUM(L164)</f>
        <v>9272.3000000000011</v>
      </c>
      <c r="M165" s="36">
        <f>SUM(M164)</f>
        <v>4102.2</v>
      </c>
      <c r="N165" s="36">
        <f t="shared" si="86"/>
        <v>44.241450341339252</v>
      </c>
    </row>
    <row r="166" spans="1:14" ht="15.75" customHeight="1" x14ac:dyDescent="0.25">
      <c r="A166" s="73" t="s">
        <v>84</v>
      </c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5"/>
    </row>
    <row r="167" spans="1:14" x14ac:dyDescent="0.25">
      <c r="A167" s="91" t="s">
        <v>29</v>
      </c>
      <c r="B167" s="66"/>
      <c r="C167" s="35">
        <f>F167+I167+L167</f>
        <v>10979.1</v>
      </c>
      <c r="D167" s="35">
        <f>G167+J167+M167</f>
        <v>4376.3999999999996</v>
      </c>
      <c r="E167" s="35">
        <f t="shared" ref="E167:E168" si="124">D167/C167*100</f>
        <v>39.861190807989722</v>
      </c>
      <c r="F167" s="19"/>
      <c r="G167" s="19"/>
      <c r="H167" s="11"/>
      <c r="I167" s="19"/>
      <c r="J167" s="19"/>
      <c r="K167" s="11"/>
      <c r="L167" s="19">
        <v>10979.1</v>
      </c>
      <c r="M167" s="19">
        <v>4376.3999999999996</v>
      </c>
      <c r="N167" s="35">
        <f t="shared" si="86"/>
        <v>39.861190807989722</v>
      </c>
    </row>
    <row r="168" spans="1:14" ht="15.75" customHeight="1" x14ac:dyDescent="0.25">
      <c r="A168" s="80" t="s">
        <v>51</v>
      </c>
      <c r="B168" s="98"/>
      <c r="C168" s="36">
        <f>C167</f>
        <v>10979.1</v>
      </c>
      <c r="D168" s="36">
        <f>D167</f>
        <v>4376.3999999999996</v>
      </c>
      <c r="E168" s="36">
        <f t="shared" si="124"/>
        <v>39.861190807989722</v>
      </c>
      <c r="F168" s="36">
        <f t="shared" ref="F168:G168" si="125">F167</f>
        <v>0</v>
      </c>
      <c r="G168" s="36">
        <f t="shared" si="125"/>
        <v>0</v>
      </c>
      <c r="H168" s="24"/>
      <c r="I168" s="36">
        <f t="shared" ref="I168:J168" si="126">I167</f>
        <v>0</v>
      </c>
      <c r="J168" s="36">
        <f t="shared" si="126"/>
        <v>0</v>
      </c>
      <c r="K168" s="24"/>
      <c r="L168" s="36">
        <f>SUM(L167)</f>
        <v>10979.1</v>
      </c>
      <c r="M168" s="36">
        <f>SUM(M167)</f>
        <v>4376.3999999999996</v>
      </c>
      <c r="N168" s="36">
        <f t="shared" si="86"/>
        <v>39.861190807989722</v>
      </c>
    </row>
    <row r="169" spans="1:14" ht="15.75" customHeight="1" x14ac:dyDescent="0.25">
      <c r="A169" s="84" t="s">
        <v>85</v>
      </c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6"/>
    </row>
    <row r="170" spans="1:14" x14ac:dyDescent="0.25">
      <c r="A170" s="91" t="s">
        <v>29</v>
      </c>
      <c r="B170" s="66"/>
      <c r="C170" s="32">
        <f>F170+I170+L170</f>
        <v>21486.7</v>
      </c>
      <c r="D170" s="32">
        <f>G170+J170+M170</f>
        <v>8338.5</v>
      </c>
      <c r="E170" s="32">
        <f t="shared" ref="E170:E171" si="127">D170/C170*100</f>
        <v>38.807727571009046</v>
      </c>
      <c r="F170" s="17"/>
      <c r="G170" s="17"/>
      <c r="H170" s="11"/>
      <c r="I170" s="17"/>
      <c r="J170" s="17"/>
      <c r="K170" s="11"/>
      <c r="L170" s="17">
        <v>21486.7</v>
      </c>
      <c r="M170" s="17">
        <v>8338.5</v>
      </c>
      <c r="N170" s="32">
        <f t="shared" si="86"/>
        <v>38.807727571009046</v>
      </c>
    </row>
    <row r="171" spans="1:14" x14ac:dyDescent="0.25">
      <c r="A171" s="78" t="s">
        <v>51</v>
      </c>
      <c r="B171" s="83"/>
      <c r="C171" s="33">
        <f>C170</f>
        <v>21486.7</v>
      </c>
      <c r="D171" s="33">
        <f>D170</f>
        <v>8338.5</v>
      </c>
      <c r="E171" s="33">
        <f t="shared" si="127"/>
        <v>38.807727571009046</v>
      </c>
      <c r="F171" s="33">
        <f t="shared" ref="F171:G171" si="128">F170</f>
        <v>0</v>
      </c>
      <c r="G171" s="33">
        <f t="shared" si="128"/>
        <v>0</v>
      </c>
      <c r="H171" s="24"/>
      <c r="I171" s="33">
        <f t="shared" ref="I171:J171" si="129">I170</f>
        <v>0</v>
      </c>
      <c r="J171" s="33">
        <f t="shared" si="129"/>
        <v>0</v>
      </c>
      <c r="K171" s="24"/>
      <c r="L171" s="33">
        <f>SUM(L170)</f>
        <v>21486.7</v>
      </c>
      <c r="M171" s="33">
        <f>SUM(M170)</f>
        <v>8338.5</v>
      </c>
      <c r="N171" s="33">
        <f t="shared" si="86"/>
        <v>38.807727571009046</v>
      </c>
    </row>
    <row r="172" spans="1:14" ht="15.75" customHeight="1" x14ac:dyDescent="0.25">
      <c r="A172" s="73" t="s">
        <v>86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5"/>
    </row>
    <row r="173" spans="1:14" x14ac:dyDescent="0.25">
      <c r="A173" s="91" t="s">
        <v>29</v>
      </c>
      <c r="B173" s="66"/>
      <c r="C173" s="32">
        <f>F173+I173+L173</f>
        <v>2230</v>
      </c>
      <c r="D173" s="32">
        <f>G173+J173+M173</f>
        <v>1118.0999999999999</v>
      </c>
      <c r="E173" s="32">
        <f t="shared" ref="E173:E176" si="130">D173/C173*100</f>
        <v>50.139013452914796</v>
      </c>
      <c r="F173" s="17"/>
      <c r="G173" s="17"/>
      <c r="H173" s="11"/>
      <c r="I173" s="17"/>
      <c r="J173" s="17"/>
      <c r="K173" s="11"/>
      <c r="L173" s="17">
        <v>2230</v>
      </c>
      <c r="M173" s="17">
        <v>1118.0999999999999</v>
      </c>
      <c r="N173" s="32">
        <f t="shared" ref="N173:N234" si="131">M173/L173*100</f>
        <v>50.139013452914796</v>
      </c>
    </row>
    <row r="174" spans="1:14" x14ac:dyDescent="0.25">
      <c r="A174" s="78" t="s">
        <v>51</v>
      </c>
      <c r="B174" s="83"/>
      <c r="C174" s="33">
        <f>F174+I174+L174</f>
        <v>2230</v>
      </c>
      <c r="D174" s="33">
        <f>G174+J174+M174</f>
        <v>1118.0999999999999</v>
      </c>
      <c r="E174" s="33">
        <f t="shared" si="130"/>
        <v>50.139013452914796</v>
      </c>
      <c r="F174" s="33">
        <f t="shared" ref="F174:G174" si="132">F173</f>
        <v>0</v>
      </c>
      <c r="G174" s="33">
        <f t="shared" si="132"/>
        <v>0</v>
      </c>
      <c r="H174" s="24"/>
      <c r="I174" s="33">
        <f t="shared" ref="I174:M174" si="133">I173</f>
        <v>0</v>
      </c>
      <c r="J174" s="33">
        <f t="shared" si="133"/>
        <v>0</v>
      </c>
      <c r="K174" s="24"/>
      <c r="L174" s="33">
        <f t="shared" si="133"/>
        <v>2230</v>
      </c>
      <c r="M174" s="33">
        <f t="shared" si="133"/>
        <v>1118.0999999999999</v>
      </c>
      <c r="N174" s="32">
        <f t="shared" si="131"/>
        <v>50.139013452914796</v>
      </c>
    </row>
    <row r="175" spans="1:14" x14ac:dyDescent="0.25">
      <c r="A175" s="89" t="s">
        <v>57</v>
      </c>
      <c r="B175" s="90"/>
      <c r="C175" s="33">
        <f>C159+C162+C165+C168+C171+C174</f>
        <v>194780.2</v>
      </c>
      <c r="D175" s="33">
        <f>D159+D162+D165+D168+D171+D174</f>
        <v>105435.30000000002</v>
      </c>
      <c r="E175" s="33">
        <f t="shared" si="130"/>
        <v>54.130399291098385</v>
      </c>
      <c r="F175" s="33">
        <f>F159+F162+F165+F168+F171+F174</f>
        <v>369.3</v>
      </c>
      <c r="G175" s="33">
        <f>G159+G162+G165+G168+G171+G174</f>
        <v>369.3</v>
      </c>
      <c r="H175" s="33">
        <f t="shared" ref="H175" si="134">G175/F175*100</f>
        <v>100</v>
      </c>
      <c r="I175" s="33">
        <f>I159+I162+I165+I168+I171+I174</f>
        <v>290.39999999999998</v>
      </c>
      <c r="J175" s="33">
        <f>J159+J162+J165+J168+J171+J174</f>
        <v>187.89999999999998</v>
      </c>
      <c r="K175" s="33">
        <f t="shared" ref="K175" si="135">J175/I175*100</f>
        <v>64.703856749311299</v>
      </c>
      <c r="L175" s="33">
        <f>L159+L162+L165+L168+L171+L174</f>
        <v>194120.5</v>
      </c>
      <c r="M175" s="33">
        <f>M159+M162+M165+M168+M171+M174</f>
        <v>104878.1</v>
      </c>
      <c r="N175" s="33">
        <f t="shared" si="131"/>
        <v>54.027318083355446</v>
      </c>
    </row>
    <row r="176" spans="1:14" x14ac:dyDescent="0.25">
      <c r="A176" s="78" t="s">
        <v>31</v>
      </c>
      <c r="B176" s="79"/>
      <c r="C176" s="34">
        <f>C155+C175</f>
        <v>225210.1</v>
      </c>
      <c r="D176" s="34">
        <f>D155+D175</f>
        <v>105891.30000000002</v>
      </c>
      <c r="E176" s="34">
        <f t="shared" si="130"/>
        <v>47.018894800899261</v>
      </c>
      <c r="F176" s="34">
        <f>F155+F175</f>
        <v>369.3</v>
      </c>
      <c r="G176" s="34">
        <f>G155+G175</f>
        <v>369.3</v>
      </c>
      <c r="H176" s="33">
        <f t="shared" ref="H176" si="136">G176/F176*100</f>
        <v>100</v>
      </c>
      <c r="I176" s="34">
        <f>I155+I175</f>
        <v>290.39999999999998</v>
      </c>
      <c r="J176" s="34">
        <f>J155+J175</f>
        <v>187.89999999999998</v>
      </c>
      <c r="K176" s="34">
        <f t="shared" ref="K176" si="137">J176/I176*100</f>
        <v>64.703856749311299</v>
      </c>
      <c r="L176" s="34">
        <f>L155+L175</f>
        <v>224550.39999999999</v>
      </c>
      <c r="M176" s="34">
        <f>M155+M175</f>
        <v>105334.1</v>
      </c>
      <c r="N176" s="33">
        <f t="shared" si="131"/>
        <v>46.908889941857154</v>
      </c>
    </row>
    <row r="177" spans="1:14" s="8" customFormat="1" ht="27.75" customHeight="1" x14ac:dyDescent="0.35">
      <c r="A177" s="50" t="s">
        <v>21</v>
      </c>
      <c r="B177" s="67" t="s">
        <v>8</v>
      </c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9"/>
    </row>
    <row r="178" spans="1:14" s="8" customFormat="1" x14ac:dyDescent="0.25">
      <c r="A178" s="70" t="s">
        <v>53</v>
      </c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2"/>
    </row>
    <row r="179" spans="1:14" s="8" customFormat="1" x14ac:dyDescent="0.25">
      <c r="A179" s="84" t="s">
        <v>87</v>
      </c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6"/>
    </row>
    <row r="180" spans="1:14" s="8" customFormat="1" ht="51.75" customHeight="1" x14ac:dyDescent="0.25">
      <c r="A180" s="91" t="s">
        <v>128</v>
      </c>
      <c r="B180" s="66"/>
      <c r="C180" s="32">
        <f>F180+I180+L180</f>
        <v>49486.3</v>
      </c>
      <c r="D180" s="32">
        <f>G180+J180+M180</f>
        <v>0</v>
      </c>
      <c r="E180" s="32">
        <f t="shared" ref="E180:E181" si="138">D180/C180*100</f>
        <v>0</v>
      </c>
      <c r="F180" s="51"/>
      <c r="G180" s="51"/>
      <c r="H180" s="51"/>
      <c r="I180" s="17" t="s">
        <v>129</v>
      </c>
      <c r="J180" s="17" t="s">
        <v>65</v>
      </c>
      <c r="K180" s="32">
        <f t="shared" ref="K180:K181" si="139">J180/I180*100</f>
        <v>0</v>
      </c>
      <c r="L180" s="17">
        <v>8457.9</v>
      </c>
      <c r="M180" s="17">
        <v>0</v>
      </c>
      <c r="N180" s="32">
        <f t="shared" ref="N180:N181" si="140">M180/L180*100</f>
        <v>0</v>
      </c>
    </row>
    <row r="181" spans="1:14" s="8" customFormat="1" ht="27.75" customHeight="1" x14ac:dyDescent="0.25">
      <c r="A181" s="100" t="s">
        <v>56</v>
      </c>
      <c r="B181" s="100"/>
      <c r="C181" s="33">
        <f>C180</f>
        <v>49486.3</v>
      </c>
      <c r="D181" s="33">
        <f>D180</f>
        <v>0</v>
      </c>
      <c r="E181" s="32">
        <f t="shared" si="138"/>
        <v>0</v>
      </c>
      <c r="F181" s="33">
        <f>F180</f>
        <v>0</v>
      </c>
      <c r="G181" s="33">
        <f>G180</f>
        <v>0</v>
      </c>
      <c r="H181" s="55"/>
      <c r="I181" s="33" t="str">
        <f>I180</f>
        <v>41028,4</v>
      </c>
      <c r="J181" s="33" t="str">
        <f>J180</f>
        <v>0</v>
      </c>
      <c r="K181" s="32">
        <f t="shared" si="139"/>
        <v>0</v>
      </c>
      <c r="L181" s="33">
        <f>L180</f>
        <v>8457.9</v>
      </c>
      <c r="M181" s="33">
        <f>M180</f>
        <v>0</v>
      </c>
      <c r="N181" s="32">
        <f t="shared" si="140"/>
        <v>0</v>
      </c>
    </row>
    <row r="182" spans="1:14" s="8" customFormat="1" x14ac:dyDescent="0.25">
      <c r="A182" s="70" t="s">
        <v>54</v>
      </c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2"/>
    </row>
    <row r="183" spans="1:14" ht="15.75" customHeight="1" x14ac:dyDescent="0.25">
      <c r="A183" s="73" t="s">
        <v>88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5"/>
    </row>
    <row r="184" spans="1:14" ht="30" customHeight="1" x14ac:dyDescent="0.25">
      <c r="A184" s="91" t="s">
        <v>30</v>
      </c>
      <c r="B184" s="66"/>
      <c r="C184" s="32">
        <f>F184+I184+L184</f>
        <v>4248.2</v>
      </c>
      <c r="D184" s="32">
        <f>G184+J184+M184</f>
        <v>1684</v>
      </c>
      <c r="E184" s="32">
        <f t="shared" ref="E184:E185" si="141">D184/C184*100</f>
        <v>39.64031825243633</v>
      </c>
      <c r="F184" s="17"/>
      <c r="G184" s="17"/>
      <c r="H184" s="11"/>
      <c r="I184" s="17"/>
      <c r="J184" s="17"/>
      <c r="K184" s="11"/>
      <c r="L184" s="17">
        <v>4248.2</v>
      </c>
      <c r="M184" s="17">
        <v>1684</v>
      </c>
      <c r="N184" s="32">
        <f t="shared" si="131"/>
        <v>39.64031825243633</v>
      </c>
    </row>
    <row r="185" spans="1:14" x14ac:dyDescent="0.25">
      <c r="A185" s="78" t="s">
        <v>51</v>
      </c>
      <c r="B185" s="83"/>
      <c r="C185" s="33">
        <f>C184</f>
        <v>4248.2</v>
      </c>
      <c r="D185" s="33">
        <f>D184</f>
        <v>1684</v>
      </c>
      <c r="E185" s="32">
        <f t="shared" si="141"/>
        <v>39.64031825243633</v>
      </c>
      <c r="F185" s="33">
        <f t="shared" ref="F185:G185" si="142">F184</f>
        <v>0</v>
      </c>
      <c r="G185" s="33">
        <f t="shared" si="142"/>
        <v>0</v>
      </c>
      <c r="H185" s="24"/>
      <c r="I185" s="33">
        <f t="shared" ref="I185:J185" si="143">I184</f>
        <v>0</v>
      </c>
      <c r="J185" s="33">
        <f t="shared" si="143"/>
        <v>0</v>
      </c>
      <c r="K185" s="24"/>
      <c r="L185" s="33">
        <f>SUM(L184)</f>
        <v>4248.2</v>
      </c>
      <c r="M185" s="33">
        <f>SUM(M184)</f>
        <v>1684</v>
      </c>
      <c r="N185" s="33">
        <f t="shared" si="131"/>
        <v>39.64031825243633</v>
      </c>
    </row>
    <row r="186" spans="1:14" ht="15.75" customHeight="1" x14ac:dyDescent="0.25">
      <c r="A186" s="84" t="s">
        <v>89</v>
      </c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6"/>
    </row>
    <row r="187" spans="1:14" ht="15.75" customHeight="1" x14ac:dyDescent="0.25">
      <c r="A187" s="65" t="s">
        <v>27</v>
      </c>
      <c r="B187" s="66"/>
      <c r="C187" s="32">
        <f t="shared" ref="C187" si="144">F187+I187+L187</f>
        <v>9000</v>
      </c>
      <c r="D187" s="32">
        <f t="shared" ref="D187" si="145">G187+J187+M187</f>
        <v>0</v>
      </c>
      <c r="E187" s="32">
        <f t="shared" ref="E187" si="146">D187/C187*100</f>
        <v>0</v>
      </c>
      <c r="F187" s="17"/>
      <c r="G187" s="17"/>
      <c r="H187" s="11"/>
      <c r="I187" s="17"/>
      <c r="J187" s="17"/>
      <c r="K187" s="17"/>
      <c r="L187" s="17">
        <v>9000</v>
      </c>
      <c r="M187" s="17">
        <v>0</v>
      </c>
      <c r="N187" s="32">
        <f t="shared" ref="N187" si="147">M187/L187*100</f>
        <v>0</v>
      </c>
    </row>
    <row r="188" spans="1:14" ht="30" customHeight="1" x14ac:dyDescent="0.25">
      <c r="A188" s="91" t="s">
        <v>30</v>
      </c>
      <c r="B188" s="66"/>
      <c r="C188" s="32">
        <f t="shared" ref="C188:D188" si="148">F188+I188+L188</f>
        <v>267752.19999999995</v>
      </c>
      <c r="D188" s="32">
        <f t="shared" si="148"/>
        <v>135648.19999999998</v>
      </c>
      <c r="E188" s="32">
        <f t="shared" ref="E188:E189" si="149">D188/C188*100</f>
        <v>50.661843301380905</v>
      </c>
      <c r="F188" s="17"/>
      <c r="G188" s="17"/>
      <c r="H188" s="11"/>
      <c r="I188" s="17">
        <v>3690.6</v>
      </c>
      <c r="J188" s="17">
        <v>1767.4</v>
      </c>
      <c r="K188" s="32">
        <f t="shared" ref="K188:K189" si="150">J188/I188*100</f>
        <v>47.889232103181058</v>
      </c>
      <c r="L188" s="17">
        <v>264061.59999999998</v>
      </c>
      <c r="M188" s="17">
        <v>133880.79999999999</v>
      </c>
      <c r="N188" s="32">
        <f t="shared" si="131"/>
        <v>50.700594103800022</v>
      </c>
    </row>
    <row r="189" spans="1:14" ht="18.75" customHeight="1" x14ac:dyDescent="0.25">
      <c r="A189" s="80" t="s">
        <v>51</v>
      </c>
      <c r="B189" s="98"/>
      <c r="C189" s="33">
        <f>C187+C188</f>
        <v>276752.19999999995</v>
      </c>
      <c r="D189" s="33">
        <f>D187+D188</f>
        <v>135648.19999999998</v>
      </c>
      <c r="E189" s="32">
        <f t="shared" si="149"/>
        <v>49.014316778692276</v>
      </c>
      <c r="F189" s="33">
        <f>F187+F188</f>
        <v>0</v>
      </c>
      <c r="G189" s="33">
        <f>G187+G188</f>
        <v>0</v>
      </c>
      <c r="H189" s="24"/>
      <c r="I189" s="33">
        <f>I187+I188</f>
        <v>3690.6</v>
      </c>
      <c r="J189" s="33">
        <f>J187+J188</f>
        <v>1767.4</v>
      </c>
      <c r="K189" s="24">
        <f t="shared" si="150"/>
        <v>47.889232103181058</v>
      </c>
      <c r="L189" s="33">
        <f>L187+L188</f>
        <v>273061.59999999998</v>
      </c>
      <c r="M189" s="33">
        <f>M187+M188</f>
        <v>133880.79999999999</v>
      </c>
      <c r="N189" s="33">
        <f t="shared" ref="N189" si="151">M189/L189*100</f>
        <v>49.029523008727701</v>
      </c>
    </row>
    <row r="190" spans="1:14" ht="15.75" customHeight="1" x14ac:dyDescent="0.25">
      <c r="A190" s="73" t="s">
        <v>90</v>
      </c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5"/>
    </row>
    <row r="191" spans="1:14" ht="31.5" customHeight="1" x14ac:dyDescent="0.25">
      <c r="A191" s="91" t="s">
        <v>30</v>
      </c>
      <c r="B191" s="66"/>
      <c r="C191" s="32">
        <f>F191+I191+L191</f>
        <v>6207.7</v>
      </c>
      <c r="D191" s="32">
        <f>G191+J191+M191</f>
        <v>1672.4</v>
      </c>
      <c r="E191" s="32">
        <f t="shared" ref="E191:E192" si="152">D191/C191*100</f>
        <v>26.940734893760975</v>
      </c>
      <c r="F191" s="17"/>
      <c r="G191" s="17"/>
      <c r="H191" s="11"/>
      <c r="I191" s="17"/>
      <c r="J191" s="17"/>
      <c r="K191" s="11"/>
      <c r="L191" s="17">
        <v>6207.7</v>
      </c>
      <c r="M191" s="17">
        <v>1672.4</v>
      </c>
      <c r="N191" s="32">
        <f t="shared" si="131"/>
        <v>26.940734893760975</v>
      </c>
    </row>
    <row r="192" spans="1:14" x14ac:dyDescent="0.25">
      <c r="A192" s="80" t="s">
        <v>51</v>
      </c>
      <c r="B192" s="98"/>
      <c r="C192" s="33">
        <f>C191</f>
        <v>6207.7</v>
      </c>
      <c r="D192" s="33">
        <f>D191</f>
        <v>1672.4</v>
      </c>
      <c r="E192" s="33">
        <f t="shared" si="152"/>
        <v>26.940734893760975</v>
      </c>
      <c r="F192" s="33">
        <f t="shared" ref="F192:I192" si="153">F191</f>
        <v>0</v>
      </c>
      <c r="G192" s="33">
        <f t="shared" si="153"/>
        <v>0</v>
      </c>
      <c r="H192" s="33"/>
      <c r="I192" s="33">
        <f t="shared" si="153"/>
        <v>0</v>
      </c>
      <c r="J192" s="33">
        <f t="shared" ref="J192" si="154">J191</f>
        <v>0</v>
      </c>
      <c r="K192" s="24"/>
      <c r="L192" s="33">
        <f>SUM(L191)</f>
        <v>6207.7</v>
      </c>
      <c r="M192" s="33">
        <f>SUM(M191)</f>
        <v>1672.4</v>
      </c>
      <c r="N192" s="33">
        <f t="shared" si="131"/>
        <v>26.940734893760975</v>
      </c>
    </row>
    <row r="193" spans="1:14" ht="28.5" customHeight="1" x14ac:dyDescent="0.25">
      <c r="A193" s="73" t="s">
        <v>91</v>
      </c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5"/>
    </row>
    <row r="194" spans="1:14" ht="31.5" customHeight="1" x14ac:dyDescent="0.25">
      <c r="A194" s="91" t="s">
        <v>30</v>
      </c>
      <c r="B194" s="66"/>
      <c r="C194" s="32">
        <f>F194+I194+L194</f>
        <v>3700</v>
      </c>
      <c r="D194" s="32">
        <f>G194+J194+M194</f>
        <v>1552.7</v>
      </c>
      <c r="E194" s="32">
        <f t="shared" ref="E194" si="155">D194/C194*100</f>
        <v>41.964864864864865</v>
      </c>
      <c r="F194" s="17"/>
      <c r="G194" s="17"/>
      <c r="H194" s="11"/>
      <c r="I194" s="17"/>
      <c r="J194" s="17"/>
      <c r="K194" s="11"/>
      <c r="L194" s="17">
        <v>3700</v>
      </c>
      <c r="M194" s="17">
        <v>1552.7</v>
      </c>
      <c r="N194" s="32">
        <f t="shared" si="131"/>
        <v>41.964864864864865</v>
      </c>
    </row>
    <row r="195" spans="1:14" x14ac:dyDescent="0.25">
      <c r="A195" s="78" t="s">
        <v>51</v>
      </c>
      <c r="B195" s="83"/>
      <c r="C195" s="33">
        <f>C194</f>
        <v>3700</v>
      </c>
      <c r="D195" s="33">
        <f t="shared" ref="D195:M195" si="156">D194</f>
        <v>1552.7</v>
      </c>
      <c r="E195" s="33">
        <f t="shared" si="156"/>
        <v>41.964864864864865</v>
      </c>
      <c r="F195" s="33">
        <f t="shared" si="156"/>
        <v>0</v>
      </c>
      <c r="G195" s="33">
        <f t="shared" si="156"/>
        <v>0</v>
      </c>
      <c r="H195" s="33"/>
      <c r="I195" s="33">
        <f t="shared" si="156"/>
        <v>0</v>
      </c>
      <c r="J195" s="33">
        <f t="shared" si="156"/>
        <v>0</v>
      </c>
      <c r="K195" s="33"/>
      <c r="L195" s="33">
        <f t="shared" si="156"/>
        <v>3700</v>
      </c>
      <c r="M195" s="33">
        <f t="shared" si="156"/>
        <v>1552.7</v>
      </c>
      <c r="N195" s="33">
        <f>M195/L195*100</f>
        <v>41.964864864864865</v>
      </c>
    </row>
    <row r="196" spans="1:14" hidden="1" x14ac:dyDescent="0.25">
      <c r="A196" s="73" t="s">
        <v>92</v>
      </c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5"/>
    </row>
    <row r="197" spans="1:14" ht="31.5" hidden="1" customHeight="1" x14ac:dyDescent="0.25">
      <c r="A197" s="91" t="s">
        <v>30</v>
      </c>
      <c r="B197" s="66"/>
      <c r="C197" s="32">
        <f>F197+I197+L197</f>
        <v>0</v>
      </c>
      <c r="D197" s="32">
        <f>G197+J197+M197</f>
        <v>0</v>
      </c>
      <c r="E197" s="32"/>
      <c r="F197" s="17"/>
      <c r="G197" s="17"/>
      <c r="H197" s="24"/>
      <c r="I197" s="17"/>
      <c r="J197" s="17"/>
      <c r="K197" s="24"/>
      <c r="L197" s="17"/>
      <c r="M197" s="17"/>
      <c r="N197" s="32"/>
    </row>
    <row r="198" spans="1:14" hidden="1" x14ac:dyDescent="0.25">
      <c r="A198" s="78" t="s">
        <v>51</v>
      </c>
      <c r="B198" s="83"/>
      <c r="C198" s="33">
        <f>C197</f>
        <v>0</v>
      </c>
      <c r="D198" s="33">
        <f t="shared" ref="D198:M198" si="157">D197</f>
        <v>0</v>
      </c>
      <c r="E198" s="32"/>
      <c r="F198" s="33">
        <f t="shared" si="157"/>
        <v>0</v>
      </c>
      <c r="G198" s="33">
        <f t="shared" si="157"/>
        <v>0</v>
      </c>
      <c r="H198" s="33"/>
      <c r="I198" s="33">
        <f t="shared" si="157"/>
        <v>0</v>
      </c>
      <c r="J198" s="33">
        <f t="shared" si="157"/>
        <v>0</v>
      </c>
      <c r="K198" s="33">
        <f t="shared" si="157"/>
        <v>0</v>
      </c>
      <c r="L198" s="33">
        <f t="shared" si="157"/>
        <v>0</v>
      </c>
      <c r="M198" s="33">
        <f t="shared" si="157"/>
        <v>0</v>
      </c>
      <c r="N198" s="32"/>
    </row>
    <row r="199" spans="1:14" x14ac:dyDescent="0.25">
      <c r="A199" s="89" t="s">
        <v>57</v>
      </c>
      <c r="B199" s="90"/>
      <c r="C199" s="33">
        <f>C185+C189+C192+C195+C198</f>
        <v>290908.09999999998</v>
      </c>
      <c r="D199" s="33">
        <f>D185+D189+D192+D195+D198</f>
        <v>140557.29999999999</v>
      </c>
      <c r="E199" s="32"/>
      <c r="F199" s="33">
        <f>F185+F189+F192+F195+F198</f>
        <v>0</v>
      </c>
      <c r="G199" s="33">
        <f>G185+G189+G192+G195+G198</f>
        <v>0</v>
      </c>
      <c r="H199" s="33"/>
      <c r="I199" s="33">
        <f>I185+I189+I192+I195+I198</f>
        <v>3690.6</v>
      </c>
      <c r="J199" s="33">
        <f>J185+J189+J192+J195+J198</f>
        <v>1767.4</v>
      </c>
      <c r="K199" s="33">
        <f>J199/I199*100</f>
        <v>47.889232103181058</v>
      </c>
      <c r="L199" s="33">
        <f>L185+L189+L192+L195+L198</f>
        <v>287217.5</v>
      </c>
      <c r="M199" s="33">
        <f>M185+M189+M192+M195+M198</f>
        <v>138789.9</v>
      </c>
      <c r="N199" s="33">
        <f>M199/L199*100</f>
        <v>48.322229669153167</v>
      </c>
    </row>
    <row r="200" spans="1:14" x14ac:dyDescent="0.25">
      <c r="A200" s="78" t="s">
        <v>31</v>
      </c>
      <c r="B200" s="79"/>
      <c r="C200" s="34">
        <f>C181+C199</f>
        <v>340394.39999999997</v>
      </c>
      <c r="D200" s="34">
        <f>D181+D199</f>
        <v>140557.29999999999</v>
      </c>
      <c r="E200" s="34">
        <f t="shared" ref="E200" si="158">D200/C200*100</f>
        <v>41.292483072576985</v>
      </c>
      <c r="F200" s="34">
        <f>F181+F199</f>
        <v>0</v>
      </c>
      <c r="G200" s="34">
        <f>G181+G199</f>
        <v>0</v>
      </c>
      <c r="H200" s="34"/>
      <c r="I200" s="34">
        <f>I181+I199</f>
        <v>44719</v>
      </c>
      <c r="J200" s="34">
        <f>J181+J199</f>
        <v>1767.4</v>
      </c>
      <c r="K200" s="34">
        <f t="shared" ref="K200" si="159">J200/I200*100</f>
        <v>3.9522350678682443</v>
      </c>
      <c r="L200" s="34">
        <f>L181+L199</f>
        <v>295675.40000000002</v>
      </c>
      <c r="M200" s="34">
        <f>M181+M199</f>
        <v>138789.9</v>
      </c>
      <c r="N200" s="34">
        <f t="shared" si="131"/>
        <v>46.939955099409687</v>
      </c>
    </row>
    <row r="201" spans="1:14" ht="28.5" customHeight="1" x14ac:dyDescent="0.35">
      <c r="A201" s="50" t="s">
        <v>22</v>
      </c>
      <c r="B201" s="67" t="s">
        <v>9</v>
      </c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9"/>
    </row>
    <row r="202" spans="1:14" ht="28.5" customHeight="1" x14ac:dyDescent="0.25">
      <c r="A202" s="70" t="s">
        <v>53</v>
      </c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2"/>
    </row>
    <row r="203" spans="1:14" x14ac:dyDescent="0.25">
      <c r="A203" s="84" t="s">
        <v>93</v>
      </c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6"/>
    </row>
    <row r="204" spans="1:14" ht="36" customHeight="1" x14ac:dyDescent="0.25">
      <c r="A204" s="65" t="s">
        <v>124</v>
      </c>
      <c r="B204" s="66"/>
      <c r="C204" s="32">
        <f>F204+I204+L204</f>
        <v>1590</v>
      </c>
      <c r="D204" s="32">
        <f>G204+J204+M204</f>
        <v>0</v>
      </c>
      <c r="E204" s="32">
        <f t="shared" ref="E204:E205" si="160">D204/C204*100</f>
        <v>0</v>
      </c>
      <c r="F204" s="51"/>
      <c r="G204" s="51"/>
      <c r="H204" s="51"/>
      <c r="I204" s="51"/>
      <c r="J204" s="51"/>
      <c r="K204" s="51"/>
      <c r="L204" s="63" t="s">
        <v>94</v>
      </c>
      <c r="M204" s="63" t="s">
        <v>65</v>
      </c>
      <c r="N204" s="32">
        <f t="shared" si="131"/>
        <v>0</v>
      </c>
    </row>
    <row r="205" spans="1:14" ht="28.5" customHeight="1" x14ac:dyDescent="0.25">
      <c r="A205" s="100" t="s">
        <v>56</v>
      </c>
      <c r="B205" s="100"/>
      <c r="C205" s="33">
        <f>C204</f>
        <v>1590</v>
      </c>
      <c r="D205" s="33">
        <f>D204</f>
        <v>0</v>
      </c>
      <c r="E205" s="32">
        <f t="shared" si="160"/>
        <v>0</v>
      </c>
      <c r="F205" s="33">
        <f>F204</f>
        <v>0</v>
      </c>
      <c r="G205" s="33">
        <f>G204</f>
        <v>0</v>
      </c>
      <c r="H205" s="56"/>
      <c r="I205" s="33">
        <f>I204</f>
        <v>0</v>
      </c>
      <c r="J205" s="33">
        <f>J204</f>
        <v>0</v>
      </c>
      <c r="K205" s="56"/>
      <c r="L205" s="33" t="str">
        <f>L204</f>
        <v>1590,0</v>
      </c>
      <c r="M205" s="33" t="str">
        <f>M204</f>
        <v>0</v>
      </c>
      <c r="N205" s="32">
        <f t="shared" si="131"/>
        <v>0</v>
      </c>
    </row>
    <row r="206" spans="1:14" ht="28.5" customHeight="1" x14ac:dyDescent="0.25">
      <c r="A206" s="70" t="s">
        <v>54</v>
      </c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2"/>
    </row>
    <row r="207" spans="1:14" ht="15.75" customHeight="1" x14ac:dyDescent="0.25">
      <c r="A207" s="84" t="s">
        <v>95</v>
      </c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6"/>
    </row>
    <row r="208" spans="1:14" x14ac:dyDescent="0.25">
      <c r="A208" s="65" t="s">
        <v>27</v>
      </c>
      <c r="B208" s="66"/>
      <c r="C208" s="32">
        <f>F208+I208+L208</f>
        <v>500</v>
      </c>
      <c r="D208" s="32">
        <f>G208+J208+M208</f>
        <v>0</v>
      </c>
      <c r="E208" s="32">
        <f t="shared" ref="E208:E209" si="161">D208/C208*100</f>
        <v>0</v>
      </c>
      <c r="F208" s="17"/>
      <c r="G208" s="17"/>
      <c r="H208" s="11"/>
      <c r="I208" s="17"/>
      <c r="J208" s="17"/>
      <c r="K208" s="11"/>
      <c r="L208" s="17">
        <v>500</v>
      </c>
      <c r="M208" s="17">
        <v>0</v>
      </c>
      <c r="N208" s="32">
        <f t="shared" si="131"/>
        <v>0</v>
      </c>
    </row>
    <row r="209" spans="1:15" x14ac:dyDescent="0.25">
      <c r="A209" s="89" t="s">
        <v>51</v>
      </c>
      <c r="B209" s="90"/>
      <c r="C209" s="33">
        <f>C208</f>
        <v>500</v>
      </c>
      <c r="D209" s="33">
        <f>D208</f>
        <v>0</v>
      </c>
      <c r="E209" s="33">
        <f t="shared" si="161"/>
        <v>0</v>
      </c>
      <c r="F209" s="33">
        <f t="shared" ref="F209:G209" si="162">F208</f>
        <v>0</v>
      </c>
      <c r="G209" s="33">
        <f t="shared" si="162"/>
        <v>0</v>
      </c>
      <c r="H209" s="24"/>
      <c r="I209" s="33">
        <f t="shared" ref="I209:J209" si="163">I208</f>
        <v>0</v>
      </c>
      <c r="J209" s="33">
        <f t="shared" si="163"/>
        <v>0</v>
      </c>
      <c r="K209" s="24"/>
      <c r="L209" s="33">
        <f>SUM(L208)</f>
        <v>500</v>
      </c>
      <c r="M209" s="33">
        <f>SUM(M208)</f>
        <v>0</v>
      </c>
      <c r="N209" s="38">
        <f t="shared" si="131"/>
        <v>0</v>
      </c>
    </row>
    <row r="210" spans="1:15" ht="15.75" customHeight="1" x14ac:dyDescent="0.25">
      <c r="A210" s="84" t="s">
        <v>96</v>
      </c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6"/>
    </row>
    <row r="211" spans="1:15" x14ac:dyDescent="0.25">
      <c r="A211" s="129" t="s">
        <v>27</v>
      </c>
      <c r="B211" s="130"/>
      <c r="C211" s="32">
        <f>F211+I211+L211</f>
        <v>80</v>
      </c>
      <c r="D211" s="32">
        <f>G211+J211+M211</f>
        <v>0</v>
      </c>
      <c r="E211" s="32">
        <f t="shared" ref="E211:E213" si="164">D211/C211*100</f>
        <v>0</v>
      </c>
      <c r="F211" s="17"/>
      <c r="G211" s="17"/>
      <c r="H211" s="11"/>
      <c r="I211" s="17"/>
      <c r="J211" s="17"/>
      <c r="K211" s="11"/>
      <c r="L211" s="17">
        <v>80</v>
      </c>
      <c r="M211" s="18">
        <v>0</v>
      </c>
      <c r="N211" s="38">
        <f t="shared" si="131"/>
        <v>0</v>
      </c>
    </row>
    <row r="212" spans="1:15" x14ac:dyDescent="0.25">
      <c r="A212" s="87" t="s">
        <v>51</v>
      </c>
      <c r="B212" s="88"/>
      <c r="C212" s="33">
        <f>C211</f>
        <v>80</v>
      </c>
      <c r="D212" s="33">
        <f>D211</f>
        <v>0</v>
      </c>
      <c r="E212" s="33">
        <f t="shared" si="164"/>
        <v>0</v>
      </c>
      <c r="F212" s="33">
        <f>F211</f>
        <v>0</v>
      </c>
      <c r="G212" s="33">
        <f>G211</f>
        <v>0</v>
      </c>
      <c r="H212" s="24"/>
      <c r="I212" s="33">
        <f>I211</f>
        <v>0</v>
      </c>
      <c r="J212" s="33">
        <f>J211</f>
        <v>0</v>
      </c>
      <c r="K212" s="24"/>
      <c r="L212" s="33">
        <f>L211</f>
        <v>80</v>
      </c>
      <c r="M212" s="33">
        <f>M211</f>
        <v>0</v>
      </c>
      <c r="N212" s="38">
        <f>M212/L212*100</f>
        <v>0</v>
      </c>
    </row>
    <row r="213" spans="1:15" x14ac:dyDescent="0.25">
      <c r="A213" s="89" t="s">
        <v>57</v>
      </c>
      <c r="B213" s="90"/>
      <c r="C213" s="33">
        <f>C209+C212</f>
        <v>580</v>
      </c>
      <c r="D213" s="33">
        <f>D209+D212</f>
        <v>0</v>
      </c>
      <c r="E213" s="33">
        <f t="shared" si="164"/>
        <v>0</v>
      </c>
      <c r="F213" s="33">
        <f>F209+F212</f>
        <v>0</v>
      </c>
      <c r="G213" s="33">
        <f>G209+G212</f>
        <v>0</v>
      </c>
      <c r="H213" s="24"/>
      <c r="I213" s="33">
        <f>I209+I212</f>
        <v>0</v>
      </c>
      <c r="J213" s="33">
        <f>J209+J212</f>
        <v>0</v>
      </c>
      <c r="K213" s="24"/>
      <c r="L213" s="33">
        <f>L209+L212</f>
        <v>580</v>
      </c>
      <c r="M213" s="33">
        <f>M209+M212</f>
        <v>0</v>
      </c>
      <c r="N213" s="38">
        <f>M213/L213*100</f>
        <v>0</v>
      </c>
    </row>
    <row r="214" spans="1:15" x14ac:dyDescent="0.25">
      <c r="A214" s="131" t="s">
        <v>31</v>
      </c>
      <c r="B214" s="132"/>
      <c r="C214" s="34">
        <f>C205+C213</f>
        <v>2170</v>
      </c>
      <c r="D214" s="34">
        <f>D205+D213</f>
        <v>0</v>
      </c>
      <c r="E214" s="34">
        <f t="shared" ref="E214" si="165">D214/C214*100</f>
        <v>0</v>
      </c>
      <c r="F214" s="34">
        <f>F205+F213</f>
        <v>0</v>
      </c>
      <c r="G214" s="34">
        <f>G205+G213</f>
        <v>0</v>
      </c>
      <c r="H214" s="24"/>
      <c r="I214" s="34">
        <f>I205+I213</f>
        <v>0</v>
      </c>
      <c r="J214" s="34">
        <f>J205+J213</f>
        <v>0</v>
      </c>
      <c r="K214" s="24"/>
      <c r="L214" s="34">
        <f>L205+L213</f>
        <v>2170</v>
      </c>
      <c r="M214" s="34">
        <f>M205+M213</f>
        <v>0</v>
      </c>
      <c r="N214" s="34">
        <f t="shared" si="131"/>
        <v>0</v>
      </c>
      <c r="O214" s="8"/>
    </row>
    <row r="215" spans="1:15" ht="21" customHeight="1" x14ac:dyDescent="0.35">
      <c r="A215" s="50">
        <v>10</v>
      </c>
      <c r="B215" s="67" t="s">
        <v>10</v>
      </c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9"/>
    </row>
    <row r="216" spans="1:15" ht="21" customHeight="1" x14ac:dyDescent="0.25">
      <c r="A216" s="70" t="s">
        <v>54</v>
      </c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2"/>
    </row>
    <row r="217" spans="1:15" ht="15.75" customHeight="1" x14ac:dyDescent="0.25">
      <c r="A217" s="73" t="s">
        <v>97</v>
      </c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5"/>
    </row>
    <row r="218" spans="1:15" ht="30" customHeight="1" x14ac:dyDescent="0.25">
      <c r="A218" s="91" t="s">
        <v>28</v>
      </c>
      <c r="B218" s="128"/>
      <c r="C218" s="32">
        <f>F218+I218+L218</f>
        <v>90</v>
      </c>
      <c r="D218" s="32">
        <f>G218+J218+M218</f>
        <v>90</v>
      </c>
      <c r="E218" s="32">
        <f t="shared" ref="E218:E220" si="166">D218/C218*100</f>
        <v>100</v>
      </c>
      <c r="F218" s="17"/>
      <c r="G218" s="17"/>
      <c r="H218" s="11"/>
      <c r="I218" s="17"/>
      <c r="J218" s="17"/>
      <c r="K218" s="11"/>
      <c r="L218" s="17">
        <v>90</v>
      </c>
      <c r="M218" s="17">
        <v>90</v>
      </c>
      <c r="N218" s="32">
        <f t="shared" si="131"/>
        <v>100</v>
      </c>
    </row>
    <row r="219" spans="1:15" ht="30.75" customHeight="1" x14ac:dyDescent="0.25">
      <c r="A219" s="91" t="s">
        <v>32</v>
      </c>
      <c r="B219" s="66"/>
      <c r="C219" s="32">
        <f>F219+I219+L219</f>
        <v>700</v>
      </c>
      <c r="D219" s="32">
        <f>G219+J219+M219</f>
        <v>39</v>
      </c>
      <c r="E219" s="32">
        <f t="shared" si="166"/>
        <v>5.5714285714285712</v>
      </c>
      <c r="F219" s="17"/>
      <c r="G219" s="17"/>
      <c r="H219" s="11"/>
      <c r="I219" s="17"/>
      <c r="J219" s="17"/>
      <c r="K219" s="11"/>
      <c r="L219" s="17">
        <v>700</v>
      </c>
      <c r="M219" s="17">
        <v>39</v>
      </c>
      <c r="N219" s="32">
        <f t="shared" si="131"/>
        <v>5.5714285714285712</v>
      </c>
    </row>
    <row r="220" spans="1:15" x14ac:dyDescent="0.25">
      <c r="A220" s="80" t="s">
        <v>51</v>
      </c>
      <c r="B220" s="98"/>
      <c r="C220" s="33">
        <f>C219+C218</f>
        <v>790</v>
      </c>
      <c r="D220" s="33">
        <f>D219+D218</f>
        <v>129</v>
      </c>
      <c r="E220" s="33">
        <f t="shared" si="166"/>
        <v>16.329113924050635</v>
      </c>
      <c r="F220" s="33">
        <f t="shared" ref="F220:G220" si="167">F219+F218</f>
        <v>0</v>
      </c>
      <c r="G220" s="33">
        <f t="shared" si="167"/>
        <v>0</v>
      </c>
      <c r="H220" s="24"/>
      <c r="I220" s="33">
        <f t="shared" ref="I220:J220" si="168">I219+I218</f>
        <v>0</v>
      </c>
      <c r="J220" s="33">
        <f t="shared" si="168"/>
        <v>0</v>
      </c>
      <c r="K220" s="24"/>
      <c r="L220" s="33">
        <f>SUM(L218:L219)</f>
        <v>790</v>
      </c>
      <c r="M220" s="33">
        <f>SUM(M218:M219)</f>
        <v>129</v>
      </c>
      <c r="N220" s="33">
        <f t="shared" si="131"/>
        <v>16.329113924050635</v>
      </c>
    </row>
    <row r="221" spans="1:15" ht="15.75" customHeight="1" x14ac:dyDescent="0.25">
      <c r="A221" s="84" t="s">
        <v>98</v>
      </c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6"/>
    </row>
    <row r="222" spans="1:15" ht="30.75" customHeight="1" x14ac:dyDescent="0.25">
      <c r="A222" s="91" t="s">
        <v>32</v>
      </c>
      <c r="B222" s="66"/>
      <c r="C222" s="32">
        <f>F222+I222+L222</f>
        <v>16713.2</v>
      </c>
      <c r="D222" s="32">
        <f>G222+J222+M222</f>
        <v>5939.4</v>
      </c>
      <c r="E222" s="32">
        <f t="shared" ref="E222:E223" si="169">D222/C222*100</f>
        <v>35.53718019290141</v>
      </c>
      <c r="F222" s="17"/>
      <c r="G222" s="17"/>
      <c r="H222" s="11"/>
      <c r="I222" s="17"/>
      <c r="J222" s="17"/>
      <c r="K222" s="11"/>
      <c r="L222" s="17">
        <v>16713.2</v>
      </c>
      <c r="M222" s="17">
        <v>5939.4</v>
      </c>
      <c r="N222" s="32">
        <f t="shared" si="131"/>
        <v>35.53718019290141</v>
      </c>
    </row>
    <row r="223" spans="1:15" x14ac:dyDescent="0.25">
      <c r="A223" s="80" t="s">
        <v>51</v>
      </c>
      <c r="B223" s="98"/>
      <c r="C223" s="33">
        <f>C222</f>
        <v>16713.2</v>
      </c>
      <c r="D223" s="33">
        <f>D222</f>
        <v>5939.4</v>
      </c>
      <c r="E223" s="33">
        <f t="shared" si="169"/>
        <v>35.53718019290141</v>
      </c>
      <c r="F223" s="33">
        <f t="shared" ref="F223:G223" si="170">F222</f>
        <v>0</v>
      </c>
      <c r="G223" s="33">
        <f t="shared" si="170"/>
        <v>0</v>
      </c>
      <c r="H223" s="24"/>
      <c r="I223" s="33">
        <f t="shared" ref="I223:J223" si="171">I222</f>
        <v>0</v>
      </c>
      <c r="J223" s="33">
        <f t="shared" si="171"/>
        <v>0</v>
      </c>
      <c r="K223" s="24"/>
      <c r="L223" s="33">
        <f>SUM(L222)</f>
        <v>16713.2</v>
      </c>
      <c r="M223" s="33">
        <f>SUM(M222)</f>
        <v>5939.4</v>
      </c>
      <c r="N223" s="33">
        <f t="shared" si="131"/>
        <v>35.53718019290141</v>
      </c>
    </row>
    <row r="224" spans="1:15" x14ac:dyDescent="0.25">
      <c r="A224" s="78" t="s">
        <v>31</v>
      </c>
      <c r="B224" s="79"/>
      <c r="C224" s="27">
        <f>C220+C223</f>
        <v>17503.2</v>
      </c>
      <c r="D224" s="27">
        <f>D220+D223</f>
        <v>6068.4</v>
      </c>
      <c r="E224" s="24">
        <f t="shared" ref="E224" si="172">D224/C224*100</f>
        <v>34.67023172905526</v>
      </c>
      <c r="F224" s="27">
        <f>F220+F223</f>
        <v>0</v>
      </c>
      <c r="G224" s="27">
        <f>G220+G223</f>
        <v>0</v>
      </c>
      <c r="H224" s="24"/>
      <c r="I224" s="27">
        <f>I220+I223</f>
        <v>0</v>
      </c>
      <c r="J224" s="27">
        <f>J220+J223</f>
        <v>0</v>
      </c>
      <c r="K224" s="24"/>
      <c r="L224" s="27">
        <f>L220+L223</f>
        <v>17503.2</v>
      </c>
      <c r="M224" s="27">
        <f>M220+M223</f>
        <v>6068.4</v>
      </c>
      <c r="N224" s="27">
        <f t="shared" si="131"/>
        <v>34.67023172905526</v>
      </c>
    </row>
    <row r="225" spans="1:19" ht="22.5" customHeight="1" x14ac:dyDescent="0.35">
      <c r="A225" s="50">
        <v>11</v>
      </c>
      <c r="B225" s="67" t="s">
        <v>11</v>
      </c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9"/>
    </row>
    <row r="226" spans="1:19" ht="22.5" customHeight="1" x14ac:dyDescent="0.25">
      <c r="A226" s="70" t="s">
        <v>54</v>
      </c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2"/>
    </row>
    <row r="227" spans="1:19" ht="27" customHeight="1" x14ac:dyDescent="0.25">
      <c r="A227" s="73" t="s">
        <v>99</v>
      </c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5"/>
      <c r="S227" s="1" t="s">
        <v>41</v>
      </c>
    </row>
    <row r="228" spans="1:19" x14ac:dyDescent="0.25">
      <c r="A228" s="65" t="s">
        <v>27</v>
      </c>
      <c r="B228" s="66"/>
      <c r="C228" s="24">
        <f>F228+I228+L228</f>
        <v>10930.2</v>
      </c>
      <c r="D228" s="24">
        <f>G228+J228+M228</f>
        <v>5175.8</v>
      </c>
      <c r="E228" s="24">
        <f t="shared" ref="E228" si="173">D228/C228*100</f>
        <v>47.353204881886882</v>
      </c>
      <c r="F228" s="11"/>
      <c r="G228" s="11"/>
      <c r="H228" s="11"/>
      <c r="I228" s="11"/>
      <c r="J228" s="11"/>
      <c r="K228" s="11"/>
      <c r="L228" s="11">
        <v>10930.2</v>
      </c>
      <c r="M228" s="11">
        <v>5175.8</v>
      </c>
      <c r="N228" s="24">
        <f t="shared" si="131"/>
        <v>47.353204881886882</v>
      </c>
    </row>
    <row r="229" spans="1:19" x14ac:dyDescent="0.25">
      <c r="A229" s="78" t="s">
        <v>31</v>
      </c>
      <c r="B229" s="79"/>
      <c r="C229" s="27">
        <f>C228</f>
        <v>10930.2</v>
      </c>
      <c r="D229" s="27">
        <f>D228</f>
        <v>5175.8</v>
      </c>
      <c r="E229" s="27">
        <f t="shared" ref="E229" si="174">D229/C229*100</f>
        <v>47.353204881886882</v>
      </c>
      <c r="F229" s="27">
        <f>F228</f>
        <v>0</v>
      </c>
      <c r="G229" s="27">
        <f>G228</f>
        <v>0</v>
      </c>
      <c r="H229" s="24"/>
      <c r="I229" s="27">
        <f>I228</f>
        <v>0</v>
      </c>
      <c r="J229" s="27">
        <f>J228</f>
        <v>0</v>
      </c>
      <c r="K229" s="24"/>
      <c r="L229" s="27">
        <f>L228</f>
        <v>10930.2</v>
      </c>
      <c r="M229" s="27">
        <f>M228</f>
        <v>5175.8</v>
      </c>
      <c r="N229" s="27">
        <f t="shared" si="131"/>
        <v>47.353204881886882</v>
      </c>
      <c r="O229" s="8"/>
    </row>
    <row r="230" spans="1:19" ht="22.5" customHeight="1" x14ac:dyDescent="0.35">
      <c r="A230" s="50">
        <v>12</v>
      </c>
      <c r="B230" s="67" t="s">
        <v>12</v>
      </c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9"/>
    </row>
    <row r="231" spans="1:19" ht="22.5" customHeight="1" x14ac:dyDescent="0.25">
      <c r="A231" s="70" t="s">
        <v>54</v>
      </c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2"/>
    </row>
    <row r="232" spans="1:19" ht="15.75" customHeight="1" x14ac:dyDescent="0.25">
      <c r="A232" s="84" t="s">
        <v>100</v>
      </c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6"/>
    </row>
    <row r="233" spans="1:19" ht="30.75" customHeight="1" x14ac:dyDescent="0.25">
      <c r="A233" s="91" t="s">
        <v>33</v>
      </c>
      <c r="B233" s="99"/>
      <c r="C233" s="24">
        <f>F233+I233+L233</f>
        <v>7933.7</v>
      </c>
      <c r="D233" s="24">
        <f>G233+J233+M233</f>
        <v>3394.3</v>
      </c>
      <c r="E233" s="24">
        <f t="shared" ref="E233:E234" si="175">D233/C233*100</f>
        <v>42.783316737461718</v>
      </c>
      <c r="F233" s="11"/>
      <c r="G233" s="11"/>
      <c r="H233" s="11"/>
      <c r="I233" s="11">
        <v>930.4</v>
      </c>
      <c r="J233" s="11">
        <v>369.4</v>
      </c>
      <c r="K233" s="24">
        <f t="shared" ref="K233:K234" si="176">J233/I233*100</f>
        <v>39.70335339638865</v>
      </c>
      <c r="L233" s="11">
        <v>7003.3</v>
      </c>
      <c r="M233" s="11">
        <v>3024.9</v>
      </c>
      <c r="N233" s="24">
        <f t="shared" si="131"/>
        <v>43.192494966658572</v>
      </c>
    </row>
    <row r="234" spans="1:19" x14ac:dyDescent="0.25">
      <c r="A234" s="80" t="s">
        <v>51</v>
      </c>
      <c r="B234" s="98"/>
      <c r="C234" s="25">
        <f>C233</f>
        <v>7933.7</v>
      </c>
      <c r="D234" s="25">
        <f>D233</f>
        <v>3394.3</v>
      </c>
      <c r="E234" s="25">
        <f t="shared" si="175"/>
        <v>42.783316737461718</v>
      </c>
      <c r="F234" s="25">
        <f t="shared" ref="F234:G234" si="177">F233</f>
        <v>0</v>
      </c>
      <c r="G234" s="25">
        <f t="shared" si="177"/>
        <v>0</v>
      </c>
      <c r="H234" s="24"/>
      <c r="I234" s="25">
        <f t="shared" ref="I234:J234" si="178">I233</f>
        <v>930.4</v>
      </c>
      <c r="J234" s="25">
        <f t="shared" si="178"/>
        <v>369.4</v>
      </c>
      <c r="K234" s="25">
        <f t="shared" si="176"/>
        <v>39.70335339638865</v>
      </c>
      <c r="L234" s="25">
        <f>SUM(L233)</f>
        <v>7003.3</v>
      </c>
      <c r="M234" s="25">
        <f>SUM(M233)</f>
        <v>3024.9</v>
      </c>
      <c r="N234" s="25">
        <f t="shared" si="131"/>
        <v>43.192494966658572</v>
      </c>
    </row>
    <row r="235" spans="1:19" ht="15.75" customHeight="1" x14ac:dyDescent="0.25">
      <c r="A235" s="84" t="s">
        <v>101</v>
      </c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6"/>
    </row>
    <row r="236" spans="1:19" ht="30.75" customHeight="1" x14ac:dyDescent="0.25">
      <c r="A236" s="91" t="s">
        <v>33</v>
      </c>
      <c r="B236" s="99"/>
      <c r="C236" s="24">
        <f>F236+I236+L236</f>
        <v>6597.6</v>
      </c>
      <c r="D236" s="24">
        <f>G236+J236+M236</f>
        <v>0</v>
      </c>
      <c r="E236" s="24">
        <f t="shared" ref="E236:E237" si="179">D236/C236*100</f>
        <v>0</v>
      </c>
      <c r="F236" s="11"/>
      <c r="G236" s="11"/>
      <c r="H236" s="11"/>
      <c r="I236" s="11">
        <v>6597.6</v>
      </c>
      <c r="J236" s="11">
        <v>0</v>
      </c>
      <c r="K236" s="24">
        <f t="shared" ref="K236:K237" si="180">J236/I236*100</f>
        <v>0</v>
      </c>
      <c r="L236" s="11"/>
      <c r="M236" s="11"/>
      <c r="N236" s="11"/>
    </row>
    <row r="237" spans="1:19" x14ac:dyDescent="0.25">
      <c r="A237" s="80" t="s">
        <v>51</v>
      </c>
      <c r="B237" s="98"/>
      <c r="C237" s="25">
        <f>C236</f>
        <v>6597.6</v>
      </c>
      <c r="D237" s="25">
        <f>D236</f>
        <v>0</v>
      </c>
      <c r="E237" s="25">
        <f t="shared" si="179"/>
        <v>0</v>
      </c>
      <c r="F237" s="25">
        <f t="shared" ref="F237:G237" si="181">F236</f>
        <v>0</v>
      </c>
      <c r="G237" s="25">
        <f t="shared" si="181"/>
        <v>0</v>
      </c>
      <c r="H237" s="24"/>
      <c r="I237" s="25">
        <f t="shared" ref="I237:J237" si="182">I236</f>
        <v>6597.6</v>
      </c>
      <c r="J237" s="25">
        <f t="shared" si="182"/>
        <v>0</v>
      </c>
      <c r="K237" s="25">
        <f t="shared" si="180"/>
        <v>0</v>
      </c>
      <c r="L237" s="25">
        <f>SUM(L236)</f>
        <v>0</v>
      </c>
      <c r="M237" s="25">
        <f>SUM(M236)</f>
        <v>0</v>
      </c>
      <c r="N237" s="24"/>
    </row>
    <row r="238" spans="1:19" ht="15.75" customHeight="1" x14ac:dyDescent="0.25">
      <c r="A238" s="84" t="s">
        <v>102</v>
      </c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6"/>
    </row>
    <row r="239" spans="1:19" ht="30.75" customHeight="1" x14ac:dyDescent="0.25">
      <c r="A239" s="91" t="s">
        <v>33</v>
      </c>
      <c r="B239" s="99"/>
      <c r="C239" s="24">
        <f>F239+I239+L239</f>
        <v>200</v>
      </c>
      <c r="D239" s="24">
        <f>G239+J239+M239</f>
        <v>0</v>
      </c>
      <c r="E239" s="24">
        <f t="shared" ref="E239:E240" si="183">D239/C239*100</f>
        <v>0</v>
      </c>
      <c r="F239" s="11"/>
      <c r="G239" s="11"/>
      <c r="H239" s="11"/>
      <c r="I239" s="11"/>
      <c r="J239" s="11"/>
      <c r="K239" s="11"/>
      <c r="L239" s="11">
        <v>200</v>
      </c>
      <c r="M239" s="11">
        <v>0</v>
      </c>
      <c r="N239" s="24">
        <f t="shared" ref="N239:N240" si="184">M239/L239*100</f>
        <v>0</v>
      </c>
    </row>
    <row r="240" spans="1:19" x14ac:dyDescent="0.25">
      <c r="A240" s="80" t="s">
        <v>51</v>
      </c>
      <c r="B240" s="98"/>
      <c r="C240" s="25">
        <f>C239</f>
        <v>200</v>
      </c>
      <c r="D240" s="25">
        <f>D239</f>
        <v>0</v>
      </c>
      <c r="E240" s="25">
        <f t="shared" si="183"/>
        <v>0</v>
      </c>
      <c r="F240" s="25">
        <f t="shared" ref="F240:G240" si="185">F239</f>
        <v>0</v>
      </c>
      <c r="G240" s="25">
        <f t="shared" si="185"/>
        <v>0</v>
      </c>
      <c r="H240" s="24"/>
      <c r="I240" s="25">
        <f t="shared" ref="I240:J240" si="186">I239</f>
        <v>0</v>
      </c>
      <c r="J240" s="25">
        <f t="shared" si="186"/>
        <v>0</v>
      </c>
      <c r="K240" s="25"/>
      <c r="L240" s="25">
        <f>SUM(L239)</f>
        <v>200</v>
      </c>
      <c r="M240" s="25">
        <f>SUM(M239)</f>
        <v>0</v>
      </c>
      <c r="N240" s="27">
        <f t="shared" si="184"/>
        <v>0</v>
      </c>
    </row>
    <row r="241" spans="1:14" ht="15.75" customHeight="1" x14ac:dyDescent="0.25">
      <c r="A241" s="84" t="s">
        <v>103</v>
      </c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6"/>
    </row>
    <row r="242" spans="1:14" ht="33" customHeight="1" x14ac:dyDescent="0.25">
      <c r="A242" s="91" t="s">
        <v>33</v>
      </c>
      <c r="B242" s="99"/>
      <c r="C242" s="24">
        <f>F242+I242+L242</f>
        <v>2058.4</v>
      </c>
      <c r="D242" s="24">
        <f>G242+J242+M242</f>
        <v>0</v>
      </c>
      <c r="E242" s="24">
        <f t="shared" ref="E242:E244" si="187">D242/C242*100</f>
        <v>0</v>
      </c>
      <c r="F242" s="11"/>
      <c r="G242" s="11"/>
      <c r="H242" s="11"/>
      <c r="I242" s="11">
        <v>2058.4</v>
      </c>
      <c r="J242" s="11">
        <v>0</v>
      </c>
      <c r="K242" s="11"/>
      <c r="L242" s="11"/>
      <c r="M242" s="11"/>
      <c r="N242" s="11"/>
    </row>
    <row r="243" spans="1:14" x14ac:dyDescent="0.25">
      <c r="A243" s="89" t="s">
        <v>51</v>
      </c>
      <c r="B243" s="90"/>
      <c r="C243" s="25">
        <f>C242</f>
        <v>2058.4</v>
      </c>
      <c r="D243" s="25">
        <f>D242</f>
        <v>0</v>
      </c>
      <c r="E243" s="25">
        <f t="shared" si="187"/>
        <v>0</v>
      </c>
      <c r="F243" s="25">
        <f t="shared" ref="F243:G243" si="188">F242</f>
        <v>0</v>
      </c>
      <c r="G243" s="25">
        <f t="shared" si="188"/>
        <v>0</v>
      </c>
      <c r="H243" s="24"/>
      <c r="I243" s="25">
        <f t="shared" ref="I243:J243" si="189">I242</f>
        <v>2058.4</v>
      </c>
      <c r="J243" s="25">
        <f t="shared" si="189"/>
        <v>0</v>
      </c>
      <c r="K243" s="24"/>
      <c r="L243" s="25">
        <f>SUM(L242)</f>
        <v>0</v>
      </c>
      <c r="M243" s="25">
        <f>SUM(M242)</f>
        <v>0</v>
      </c>
      <c r="N243" s="25"/>
    </row>
    <row r="244" spans="1:14" x14ac:dyDescent="0.25">
      <c r="A244" s="78" t="s">
        <v>31</v>
      </c>
      <c r="B244" s="79"/>
      <c r="C244" s="27">
        <f>C234+C237+C240+C243</f>
        <v>16789.7</v>
      </c>
      <c r="D244" s="27">
        <f>D234+D237+D240+D243</f>
        <v>3394.3</v>
      </c>
      <c r="E244" s="27">
        <f t="shared" si="187"/>
        <v>20.21656134415743</v>
      </c>
      <c r="F244" s="27">
        <f>F234+F237+F240+F243</f>
        <v>0</v>
      </c>
      <c r="G244" s="27">
        <f>G234+G237+G240+G243</f>
        <v>0</v>
      </c>
      <c r="H244" s="24"/>
      <c r="I244" s="27">
        <f>I234+I237+I240+I243</f>
        <v>9586.4</v>
      </c>
      <c r="J244" s="27">
        <f>J234+J237+J240+J243</f>
        <v>369.4</v>
      </c>
      <c r="K244" s="27">
        <f t="shared" ref="K244" si="190">J244/I244*100</f>
        <v>3.8533756154552283</v>
      </c>
      <c r="L244" s="27">
        <f>L234+L237+L240+L243</f>
        <v>7203.3</v>
      </c>
      <c r="M244" s="27">
        <f>M234+M237+M240+M243</f>
        <v>3024.9</v>
      </c>
      <c r="N244" s="27">
        <f t="shared" ref="N244:N303" si="191">M244/L244*100</f>
        <v>41.993253092332679</v>
      </c>
    </row>
    <row r="245" spans="1:14" ht="18.75" customHeight="1" x14ac:dyDescent="0.3">
      <c r="A245" s="57" t="s">
        <v>104</v>
      </c>
      <c r="B245" s="143" t="s">
        <v>38</v>
      </c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4"/>
    </row>
    <row r="246" spans="1:14" ht="18.75" customHeight="1" x14ac:dyDescent="0.25">
      <c r="A246" s="70" t="s">
        <v>54</v>
      </c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2"/>
    </row>
    <row r="247" spans="1:14" ht="15.75" customHeight="1" x14ac:dyDescent="0.25">
      <c r="A247" s="84" t="s">
        <v>105</v>
      </c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6"/>
    </row>
    <row r="248" spans="1:14" ht="15.75" customHeight="1" x14ac:dyDescent="0.25">
      <c r="A248" s="65" t="s">
        <v>27</v>
      </c>
      <c r="B248" s="66"/>
      <c r="C248" s="24">
        <f>F248+I248+L248</f>
        <v>300</v>
      </c>
      <c r="D248" s="24">
        <f>G248+J248+M248</f>
        <v>0</v>
      </c>
      <c r="E248" s="24">
        <f t="shared" ref="E248:E249" si="192">D248/C248*100</f>
        <v>0</v>
      </c>
      <c r="F248" s="11"/>
      <c r="G248" s="11"/>
      <c r="H248" s="11"/>
      <c r="I248" s="11"/>
      <c r="J248" s="11"/>
      <c r="K248" s="11"/>
      <c r="L248" s="11">
        <v>300</v>
      </c>
      <c r="M248" s="11">
        <v>0</v>
      </c>
      <c r="N248" s="24">
        <f t="shared" ref="N248:N249" si="193">M248/L248*100</f>
        <v>0</v>
      </c>
    </row>
    <row r="249" spans="1:14" ht="15.75" customHeight="1" x14ac:dyDescent="0.25">
      <c r="A249" s="89" t="s">
        <v>51</v>
      </c>
      <c r="B249" s="90"/>
      <c r="C249" s="36">
        <f>C248</f>
        <v>300</v>
      </c>
      <c r="D249" s="36">
        <f>D248</f>
        <v>0</v>
      </c>
      <c r="E249" s="36">
        <f t="shared" si="192"/>
        <v>0</v>
      </c>
      <c r="F249" s="36">
        <f t="shared" ref="F249:G249" si="194">F248</f>
        <v>0</v>
      </c>
      <c r="G249" s="36">
        <f t="shared" si="194"/>
        <v>0</v>
      </c>
      <c r="H249" s="24"/>
      <c r="I249" s="36">
        <f t="shared" ref="I249:M249" si="195">I248</f>
        <v>0</v>
      </c>
      <c r="J249" s="36">
        <f t="shared" si="195"/>
        <v>0</v>
      </c>
      <c r="K249" s="24"/>
      <c r="L249" s="36">
        <f t="shared" si="195"/>
        <v>300</v>
      </c>
      <c r="M249" s="36">
        <f t="shared" si="195"/>
        <v>0</v>
      </c>
      <c r="N249" s="35">
        <f t="shared" si="193"/>
        <v>0</v>
      </c>
    </row>
    <row r="250" spans="1:14" ht="15.75" customHeight="1" x14ac:dyDescent="0.25">
      <c r="A250" s="73" t="s">
        <v>106</v>
      </c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5"/>
    </row>
    <row r="251" spans="1:14" ht="15.75" customHeight="1" x14ac:dyDescent="0.25">
      <c r="A251" s="65" t="s">
        <v>27</v>
      </c>
      <c r="B251" s="66"/>
      <c r="C251" s="24">
        <f>F251+I251+L251</f>
        <v>150</v>
      </c>
      <c r="D251" s="24">
        <f>G251+J251+M251</f>
        <v>37.9</v>
      </c>
      <c r="E251" s="24">
        <f t="shared" ref="E251:E252" si="196">D251/C251*100</f>
        <v>25.266666666666666</v>
      </c>
      <c r="F251" s="11"/>
      <c r="G251" s="11"/>
      <c r="H251" s="11"/>
      <c r="I251" s="11"/>
      <c r="J251" s="11"/>
      <c r="K251" s="11"/>
      <c r="L251" s="11">
        <v>150</v>
      </c>
      <c r="M251" s="11">
        <v>37.9</v>
      </c>
      <c r="N251" s="24">
        <f t="shared" ref="N251:N252" si="197">M251/L251*100</f>
        <v>25.266666666666666</v>
      </c>
    </row>
    <row r="252" spans="1:14" ht="15.75" customHeight="1" x14ac:dyDescent="0.25">
      <c r="A252" s="89" t="s">
        <v>51</v>
      </c>
      <c r="B252" s="90"/>
      <c r="C252" s="36">
        <f>C251</f>
        <v>150</v>
      </c>
      <c r="D252" s="36">
        <f>D251</f>
        <v>37.9</v>
      </c>
      <c r="E252" s="36">
        <f t="shared" si="196"/>
        <v>25.266666666666666</v>
      </c>
      <c r="F252" s="36">
        <f t="shared" ref="F252:G252" si="198">F251</f>
        <v>0</v>
      </c>
      <c r="G252" s="36">
        <f t="shared" si="198"/>
        <v>0</v>
      </c>
      <c r="H252" s="24"/>
      <c r="I252" s="36">
        <f t="shared" ref="I252:J252" si="199">I251</f>
        <v>0</v>
      </c>
      <c r="J252" s="36">
        <f t="shared" si="199"/>
        <v>0</v>
      </c>
      <c r="K252" s="24"/>
      <c r="L252" s="36">
        <f t="shared" ref="L252:M252" si="200">L251</f>
        <v>150</v>
      </c>
      <c r="M252" s="36">
        <f t="shared" si="200"/>
        <v>37.9</v>
      </c>
      <c r="N252" s="35">
        <f t="shared" si="197"/>
        <v>25.266666666666666</v>
      </c>
    </row>
    <row r="253" spans="1:14" ht="15.75" customHeight="1" x14ac:dyDescent="0.25">
      <c r="A253" s="84" t="s">
        <v>107</v>
      </c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6"/>
    </row>
    <row r="254" spans="1:14" ht="15.75" customHeight="1" x14ac:dyDescent="0.25">
      <c r="A254" s="65" t="s">
        <v>27</v>
      </c>
      <c r="B254" s="66"/>
      <c r="C254" s="24">
        <f>F254+I254+L254</f>
        <v>20652.8</v>
      </c>
      <c r="D254" s="24">
        <f>G254+J254+M254</f>
        <v>20652.8</v>
      </c>
      <c r="E254" s="24">
        <f t="shared" ref="E254:E255" si="201">D254/C254*100</f>
        <v>100</v>
      </c>
      <c r="F254" s="11"/>
      <c r="G254" s="11"/>
      <c r="H254" s="24"/>
      <c r="I254" s="11">
        <v>20652.8</v>
      </c>
      <c r="J254" s="11">
        <v>20652.8</v>
      </c>
      <c r="K254" s="24">
        <f t="shared" ref="K254:K255" si="202">J254/I254*100</f>
        <v>100</v>
      </c>
      <c r="L254" s="11"/>
      <c r="M254" s="11"/>
      <c r="N254" s="24"/>
    </row>
    <row r="255" spans="1:14" ht="15.75" customHeight="1" x14ac:dyDescent="0.25">
      <c r="A255" s="89" t="s">
        <v>51</v>
      </c>
      <c r="B255" s="90"/>
      <c r="C255" s="36">
        <f>C254</f>
        <v>20652.8</v>
      </c>
      <c r="D255" s="36">
        <f>D254</f>
        <v>20652.8</v>
      </c>
      <c r="E255" s="24">
        <f t="shared" si="201"/>
        <v>100</v>
      </c>
      <c r="F255" s="36">
        <f t="shared" ref="F255:G255" si="203">F254</f>
        <v>0</v>
      </c>
      <c r="G255" s="36">
        <f t="shared" si="203"/>
        <v>0</v>
      </c>
      <c r="H255" s="27"/>
      <c r="I255" s="36">
        <f t="shared" ref="I255:J255" si="204">I254</f>
        <v>20652.8</v>
      </c>
      <c r="J255" s="36">
        <f t="shared" si="204"/>
        <v>20652.8</v>
      </c>
      <c r="K255" s="24">
        <f t="shared" si="202"/>
        <v>100</v>
      </c>
      <c r="L255" s="36"/>
      <c r="M255" s="36"/>
      <c r="N255" s="37"/>
    </row>
    <row r="256" spans="1:14" ht="15.75" customHeight="1" x14ac:dyDescent="0.25">
      <c r="A256" s="73" t="s">
        <v>108</v>
      </c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5"/>
    </row>
    <row r="257" spans="1:14" ht="15.75" customHeight="1" x14ac:dyDescent="0.25">
      <c r="A257" s="65" t="s">
        <v>27</v>
      </c>
      <c r="B257" s="66"/>
      <c r="C257" s="24">
        <f>F257+I257+L257</f>
        <v>273</v>
      </c>
      <c r="D257" s="24">
        <f>G257+J257+M257</f>
        <v>0.4</v>
      </c>
      <c r="E257" s="24">
        <f>D257/C257*100</f>
        <v>0.14652014652014653</v>
      </c>
      <c r="F257" s="20"/>
      <c r="G257" s="20"/>
      <c r="H257" s="11"/>
      <c r="I257" s="20"/>
      <c r="J257" s="20"/>
      <c r="K257" s="11"/>
      <c r="L257" s="20">
        <v>273</v>
      </c>
      <c r="M257" s="20">
        <v>0.4</v>
      </c>
      <c r="N257" s="24">
        <f>M257/L257*100</f>
        <v>0.14652014652014653</v>
      </c>
    </row>
    <row r="258" spans="1:14" ht="15.75" customHeight="1" x14ac:dyDescent="0.25">
      <c r="A258" s="65" t="s">
        <v>40</v>
      </c>
      <c r="B258" s="66"/>
      <c r="C258" s="24">
        <f t="shared" ref="C258" si="205">F258+I258+L258</f>
        <v>90</v>
      </c>
      <c r="D258" s="24">
        <f t="shared" ref="D258" si="206">G258+J258+M258</f>
        <v>8.8000000000000007</v>
      </c>
      <c r="E258" s="24">
        <f t="shared" ref="E258" si="207">D258/C258*100</f>
        <v>9.7777777777777786</v>
      </c>
      <c r="F258" s="20"/>
      <c r="G258" s="20"/>
      <c r="H258" s="11"/>
      <c r="I258" s="20"/>
      <c r="J258" s="20"/>
      <c r="K258" s="11"/>
      <c r="L258" s="20">
        <v>90</v>
      </c>
      <c r="M258" s="20">
        <v>8.8000000000000007</v>
      </c>
      <c r="N258" s="24">
        <f t="shared" ref="N258:N272" si="208">M258/L258*100</f>
        <v>9.7777777777777786</v>
      </c>
    </row>
    <row r="259" spans="1:14" ht="15.75" customHeight="1" x14ac:dyDescent="0.25">
      <c r="A259" s="65" t="s">
        <v>26</v>
      </c>
      <c r="B259" s="66"/>
      <c r="C259" s="24">
        <f t="shared" ref="C259" si="209">F259+I259+L259</f>
        <v>15</v>
      </c>
      <c r="D259" s="24">
        <f t="shared" ref="D259" si="210">G259+J259+M259</f>
        <v>13.6</v>
      </c>
      <c r="E259" s="24">
        <f t="shared" ref="E259" si="211">D259/C259*100</f>
        <v>90.666666666666657</v>
      </c>
      <c r="F259" s="20"/>
      <c r="G259" s="20"/>
      <c r="H259" s="11"/>
      <c r="I259" s="20"/>
      <c r="J259" s="20"/>
      <c r="K259" s="11"/>
      <c r="L259" s="20">
        <v>15</v>
      </c>
      <c r="M259" s="20">
        <v>13.6</v>
      </c>
      <c r="N259" s="24">
        <f t="shared" si="208"/>
        <v>90.666666666666657</v>
      </c>
    </row>
    <row r="260" spans="1:14" ht="15.75" customHeight="1" x14ac:dyDescent="0.25">
      <c r="A260" s="89" t="s">
        <v>51</v>
      </c>
      <c r="B260" s="90"/>
      <c r="C260" s="25">
        <f>C257+C258+C259</f>
        <v>378</v>
      </c>
      <c r="D260" s="25">
        <f>D257+D258+D259</f>
        <v>22.8</v>
      </c>
      <c r="E260" s="25">
        <f t="shared" ref="E260:E272" si="212">D260/C260*100</f>
        <v>6.0317460317460316</v>
      </c>
      <c r="F260" s="25">
        <f>F257+F258+F259</f>
        <v>0</v>
      </c>
      <c r="G260" s="25">
        <f>G257+G258+G259</f>
        <v>0</v>
      </c>
      <c r="H260" s="24"/>
      <c r="I260" s="25">
        <f>I257+I258+I259</f>
        <v>0</v>
      </c>
      <c r="J260" s="25">
        <f>J257+J258+J259</f>
        <v>0</v>
      </c>
      <c r="K260" s="24"/>
      <c r="L260" s="25">
        <f>L257+L258+L259</f>
        <v>378</v>
      </c>
      <c r="M260" s="25">
        <f>M257+M258+M259</f>
        <v>22.8</v>
      </c>
      <c r="N260" s="24">
        <f t="shared" si="208"/>
        <v>6.0317460317460316</v>
      </c>
    </row>
    <row r="261" spans="1:14" ht="33.75" customHeight="1" x14ac:dyDescent="0.25">
      <c r="A261" s="73" t="s">
        <v>109</v>
      </c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5"/>
    </row>
    <row r="262" spans="1:14" ht="15.75" customHeight="1" x14ac:dyDescent="0.25">
      <c r="A262" s="65" t="s">
        <v>27</v>
      </c>
      <c r="B262" s="66"/>
      <c r="C262" s="24">
        <f t="shared" ref="C262:D262" si="213">F262+I262+L262</f>
        <v>940</v>
      </c>
      <c r="D262" s="24">
        <f t="shared" si="213"/>
        <v>477.2</v>
      </c>
      <c r="E262" s="24">
        <f t="shared" ref="E262:E263" si="214">D262/C262*100</f>
        <v>50.765957446808507</v>
      </c>
      <c r="F262" s="21"/>
      <c r="G262" s="21"/>
      <c r="H262" s="11"/>
      <c r="I262" s="21"/>
      <c r="J262" s="21"/>
      <c r="K262" s="11"/>
      <c r="L262" s="20">
        <v>940</v>
      </c>
      <c r="M262" s="20">
        <v>477.2</v>
      </c>
      <c r="N262" s="24">
        <f t="shared" si="208"/>
        <v>50.765957446808507</v>
      </c>
    </row>
    <row r="263" spans="1:14" ht="15.75" customHeight="1" x14ac:dyDescent="0.25">
      <c r="A263" s="80" t="s">
        <v>51</v>
      </c>
      <c r="B263" s="98"/>
      <c r="C263" s="25">
        <f>C262</f>
        <v>940</v>
      </c>
      <c r="D263" s="25">
        <f>D262</f>
        <v>477.2</v>
      </c>
      <c r="E263" s="24">
        <f t="shared" si="214"/>
        <v>50.765957446808507</v>
      </c>
      <c r="F263" s="36"/>
      <c r="G263" s="36"/>
      <c r="H263" s="24"/>
      <c r="I263" s="36"/>
      <c r="J263" s="36"/>
      <c r="K263" s="24"/>
      <c r="L263" s="36">
        <f>L262</f>
        <v>940</v>
      </c>
      <c r="M263" s="36">
        <f>M262</f>
        <v>477.2</v>
      </c>
      <c r="N263" s="24">
        <f t="shared" si="208"/>
        <v>50.765957446808507</v>
      </c>
    </row>
    <row r="264" spans="1:14" ht="33.75" customHeight="1" x14ac:dyDescent="0.25">
      <c r="A264" s="73" t="s">
        <v>110</v>
      </c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5"/>
    </row>
    <row r="265" spans="1:14" ht="15.75" customHeight="1" x14ac:dyDescent="0.25">
      <c r="A265" s="65" t="s">
        <v>27</v>
      </c>
      <c r="B265" s="66"/>
      <c r="C265" s="24">
        <f t="shared" ref="C265" si="215">F265+I265+L265</f>
        <v>400</v>
      </c>
      <c r="D265" s="24">
        <f t="shared" ref="D265" si="216">G265+J265+M265</f>
        <v>56.1</v>
      </c>
      <c r="E265" s="24">
        <f t="shared" ref="E265:E266" si="217">D265/C265*100</f>
        <v>14.025000000000002</v>
      </c>
      <c r="F265" s="21"/>
      <c r="G265" s="21"/>
      <c r="H265" s="11"/>
      <c r="I265" s="21"/>
      <c r="J265" s="21"/>
      <c r="K265" s="11"/>
      <c r="L265" s="20">
        <v>400</v>
      </c>
      <c r="M265" s="20">
        <v>56.1</v>
      </c>
      <c r="N265" s="24">
        <f t="shared" ref="N265:N266" si="218">M265/L265*100</f>
        <v>14.025000000000002</v>
      </c>
    </row>
    <row r="266" spans="1:14" ht="15.75" customHeight="1" x14ac:dyDescent="0.25">
      <c r="A266" s="80" t="s">
        <v>51</v>
      </c>
      <c r="B266" s="98"/>
      <c r="C266" s="25">
        <f>C265</f>
        <v>400</v>
      </c>
      <c r="D266" s="25">
        <f>D265</f>
        <v>56.1</v>
      </c>
      <c r="E266" s="24">
        <f t="shared" si="217"/>
        <v>14.025000000000002</v>
      </c>
      <c r="F266" s="25">
        <f>F265</f>
        <v>0</v>
      </c>
      <c r="G266" s="25">
        <f>G265</f>
        <v>0</v>
      </c>
      <c r="H266" s="24"/>
      <c r="I266" s="25">
        <f>I265</f>
        <v>0</v>
      </c>
      <c r="J266" s="25">
        <f>J265</f>
        <v>0</v>
      </c>
      <c r="K266" s="24"/>
      <c r="L266" s="36">
        <f>L265</f>
        <v>400</v>
      </c>
      <c r="M266" s="36">
        <f>M265</f>
        <v>56.1</v>
      </c>
      <c r="N266" s="24">
        <f t="shared" si="218"/>
        <v>14.025000000000002</v>
      </c>
    </row>
    <row r="267" spans="1:14" ht="33" customHeight="1" x14ac:dyDescent="0.25">
      <c r="A267" s="73" t="s">
        <v>111</v>
      </c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5"/>
    </row>
    <row r="268" spans="1:14" ht="15.75" customHeight="1" x14ac:dyDescent="0.25">
      <c r="A268" s="65" t="s">
        <v>27</v>
      </c>
      <c r="B268" s="66"/>
      <c r="C268" s="24">
        <f t="shared" ref="C268:C270" si="219">F268+I268+L268</f>
        <v>4516.8</v>
      </c>
      <c r="D268" s="24">
        <f t="shared" ref="D268:D270" si="220">G268+J268+M268</f>
        <v>383.7</v>
      </c>
      <c r="E268" s="24">
        <f t="shared" ref="E268:E271" si="221">D268/C268*100</f>
        <v>8.4949521785334738</v>
      </c>
      <c r="F268" s="21"/>
      <c r="G268" s="21"/>
      <c r="H268" s="11"/>
      <c r="I268" s="21"/>
      <c r="J268" s="21"/>
      <c r="K268" s="11"/>
      <c r="L268" s="20">
        <v>4516.8</v>
      </c>
      <c r="M268" s="20">
        <v>383.7</v>
      </c>
      <c r="N268" s="24">
        <f t="shared" ref="N268:N271" si="222">M268/L268*100</f>
        <v>8.4949521785334738</v>
      </c>
    </row>
    <row r="269" spans="1:14" ht="15.75" customHeight="1" x14ac:dyDescent="0.25">
      <c r="A269" s="65" t="s">
        <v>40</v>
      </c>
      <c r="B269" s="66"/>
      <c r="C269" s="24">
        <f t="shared" si="219"/>
        <v>3389</v>
      </c>
      <c r="D269" s="24">
        <f t="shared" si="220"/>
        <v>1622.5</v>
      </c>
      <c r="E269" s="24"/>
      <c r="F269" s="21"/>
      <c r="G269" s="21"/>
      <c r="H269" s="11"/>
      <c r="I269" s="21"/>
      <c r="J269" s="21"/>
      <c r="K269" s="11"/>
      <c r="L269" s="20">
        <v>3389</v>
      </c>
      <c r="M269" s="20">
        <v>1622.5</v>
      </c>
      <c r="N269" s="24">
        <f t="shared" si="222"/>
        <v>47.875479492475662</v>
      </c>
    </row>
    <row r="270" spans="1:14" ht="15.75" customHeight="1" x14ac:dyDescent="0.25">
      <c r="A270" s="65" t="s">
        <v>26</v>
      </c>
      <c r="B270" s="66"/>
      <c r="C270" s="24">
        <f t="shared" si="219"/>
        <v>1194.3</v>
      </c>
      <c r="D270" s="24">
        <f t="shared" si="220"/>
        <v>657.6</v>
      </c>
      <c r="E270" s="24"/>
      <c r="F270" s="21"/>
      <c r="G270" s="21"/>
      <c r="H270" s="11"/>
      <c r="I270" s="21"/>
      <c r="J270" s="21"/>
      <c r="K270" s="11"/>
      <c r="L270" s="20">
        <v>1194.3</v>
      </c>
      <c r="M270" s="20">
        <v>657.6</v>
      </c>
      <c r="N270" s="24">
        <f t="shared" si="222"/>
        <v>55.061542326048738</v>
      </c>
    </row>
    <row r="271" spans="1:14" ht="15.75" customHeight="1" x14ac:dyDescent="0.25">
      <c r="A271" s="80" t="s">
        <v>51</v>
      </c>
      <c r="B271" s="98"/>
      <c r="C271" s="25">
        <f>C268+C269+C270</f>
        <v>9100.1</v>
      </c>
      <c r="D271" s="25">
        <f>D268+D269+D270</f>
        <v>2663.8</v>
      </c>
      <c r="E271" s="24">
        <f t="shared" si="221"/>
        <v>29.272205799936263</v>
      </c>
      <c r="F271" s="25">
        <f>F268+F269+F270</f>
        <v>0</v>
      </c>
      <c r="G271" s="25">
        <f>G268+G269+G270</f>
        <v>0</v>
      </c>
      <c r="H271" s="24"/>
      <c r="I271" s="25">
        <f>I268+I269+I270</f>
        <v>0</v>
      </c>
      <c r="J271" s="25">
        <f>J268+J269+J270</f>
        <v>0</v>
      </c>
      <c r="K271" s="24"/>
      <c r="L271" s="25">
        <f>L268+L269+L270</f>
        <v>9100.1</v>
      </c>
      <c r="M271" s="25">
        <f>M268+M269+M270</f>
        <v>2663.8</v>
      </c>
      <c r="N271" s="24">
        <f t="shared" si="222"/>
        <v>29.272205799936263</v>
      </c>
    </row>
    <row r="272" spans="1:14" ht="15.75" customHeight="1" x14ac:dyDescent="0.25">
      <c r="A272" s="78" t="s">
        <v>31</v>
      </c>
      <c r="B272" s="79"/>
      <c r="C272" s="27">
        <f>C249+C252+C255+C260+C263+C266+C271</f>
        <v>31920.9</v>
      </c>
      <c r="D272" s="27">
        <f>D249+D252+D255+D260+D263+D266+D271</f>
        <v>23910.6</v>
      </c>
      <c r="E272" s="27">
        <f t="shared" si="212"/>
        <v>74.905782731689882</v>
      </c>
      <c r="F272" s="27">
        <f>F249+F252+F255+F260+F263+F266+F271</f>
        <v>0</v>
      </c>
      <c r="G272" s="27">
        <f>G249+G252+G255+G260+G263+G266+G271</f>
        <v>0</v>
      </c>
      <c r="H272" s="24"/>
      <c r="I272" s="27">
        <f>I249+I252+I255+I260+I263+I266+I271</f>
        <v>20652.8</v>
      </c>
      <c r="J272" s="27">
        <f>J249+J252+J255+J260+J263+J266+J271</f>
        <v>20652.8</v>
      </c>
      <c r="K272" s="27"/>
      <c r="L272" s="27">
        <f>L249+L252+L255+L260+L263+L266+L271</f>
        <v>11268.1</v>
      </c>
      <c r="M272" s="27">
        <f>M249+M252+M255+M260+M263+M266+M271</f>
        <v>3257.8</v>
      </c>
      <c r="N272" s="27">
        <f t="shared" si="208"/>
        <v>28.911706498877361</v>
      </c>
    </row>
    <row r="273" spans="1:14" ht="21.75" customHeight="1" x14ac:dyDescent="0.35">
      <c r="A273" s="50" t="s">
        <v>39</v>
      </c>
      <c r="B273" s="67" t="s">
        <v>112</v>
      </c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9"/>
    </row>
    <row r="274" spans="1:14" ht="19.5" customHeight="1" x14ac:dyDescent="0.25">
      <c r="A274" s="70" t="s">
        <v>54</v>
      </c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2"/>
    </row>
    <row r="275" spans="1:14" ht="24" customHeight="1" x14ac:dyDescent="0.25">
      <c r="A275" s="84" t="s">
        <v>114</v>
      </c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6"/>
    </row>
    <row r="276" spans="1:14" ht="32.25" customHeight="1" x14ac:dyDescent="0.25">
      <c r="A276" s="65" t="s">
        <v>26</v>
      </c>
      <c r="B276" s="66"/>
      <c r="C276" s="24">
        <f>F276+I276+L276</f>
        <v>117364</v>
      </c>
      <c r="D276" s="24">
        <f>G276+J276+M276</f>
        <v>33447</v>
      </c>
      <c r="E276" s="24">
        <f t="shared" ref="E276:E277" si="223">D276/C276*100</f>
        <v>28.498517432943661</v>
      </c>
      <c r="F276" s="11"/>
      <c r="G276" s="11"/>
      <c r="H276" s="11"/>
      <c r="I276" s="11">
        <v>117364</v>
      </c>
      <c r="J276" s="11">
        <v>33447</v>
      </c>
      <c r="K276" s="24">
        <f t="shared" ref="K276:K279" si="224">J276/I276*100</f>
        <v>28.498517432943661</v>
      </c>
      <c r="L276" s="11"/>
      <c r="M276" s="11"/>
      <c r="N276" s="24"/>
    </row>
    <row r="277" spans="1:14" ht="15.75" customHeight="1" x14ac:dyDescent="0.25">
      <c r="A277" s="80" t="s">
        <v>51</v>
      </c>
      <c r="B277" s="98"/>
      <c r="C277" s="25">
        <f>C276</f>
        <v>117364</v>
      </c>
      <c r="D277" s="25">
        <f>D276</f>
        <v>33447</v>
      </c>
      <c r="E277" s="24">
        <f t="shared" si="223"/>
        <v>28.498517432943661</v>
      </c>
      <c r="F277" s="25">
        <f t="shared" ref="F277:G277" si="225">F276</f>
        <v>0</v>
      </c>
      <c r="G277" s="25">
        <f t="shared" si="225"/>
        <v>0</v>
      </c>
      <c r="H277" s="27"/>
      <c r="I277" s="25">
        <f t="shared" ref="I277:J277" si="226">I276</f>
        <v>117364</v>
      </c>
      <c r="J277" s="25">
        <f t="shared" si="226"/>
        <v>33447</v>
      </c>
      <c r="K277" s="24">
        <f t="shared" si="224"/>
        <v>28.498517432943661</v>
      </c>
      <c r="L277" s="25">
        <f>SUM(L276)</f>
        <v>0</v>
      </c>
      <c r="M277" s="25">
        <f>SUM(M276)</f>
        <v>0</v>
      </c>
      <c r="N277" s="25">
        <f t="shared" ref="N277" si="227">N276</f>
        <v>0</v>
      </c>
    </row>
    <row r="278" spans="1:14" x14ac:dyDescent="0.25">
      <c r="A278" s="84" t="s">
        <v>115</v>
      </c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4"/>
    </row>
    <row r="279" spans="1:14" ht="33.75" customHeight="1" x14ac:dyDescent="0.25">
      <c r="A279" s="65" t="s">
        <v>28</v>
      </c>
      <c r="B279" s="66"/>
      <c r="C279" s="24">
        <f>F279+I279+L279</f>
        <v>6142</v>
      </c>
      <c r="D279" s="24">
        <f>G279+J279+M279</f>
        <v>5796.9</v>
      </c>
      <c r="E279" s="24">
        <f t="shared" ref="E279:E283" si="228">D279/C279*100</f>
        <v>94.381309019863238</v>
      </c>
      <c r="F279" s="12"/>
      <c r="G279" s="12"/>
      <c r="H279" s="11"/>
      <c r="I279" s="11">
        <v>2832.8</v>
      </c>
      <c r="J279" s="11">
        <v>2668.9</v>
      </c>
      <c r="K279" s="24">
        <f t="shared" si="224"/>
        <v>94.21420502682858</v>
      </c>
      <c r="L279" s="11">
        <v>3309.2</v>
      </c>
      <c r="M279" s="11">
        <v>3128</v>
      </c>
      <c r="N279" s="24">
        <f t="shared" ref="N279:N283" si="229">M279/L279*100</f>
        <v>94.524356339900891</v>
      </c>
    </row>
    <row r="280" spans="1:14" ht="33" customHeight="1" x14ac:dyDescent="0.25">
      <c r="A280" s="91" t="s">
        <v>29</v>
      </c>
      <c r="B280" s="66"/>
      <c r="C280" s="24">
        <f t="shared" ref="C280:C282" si="230">F280+I280+L280</f>
        <v>70</v>
      </c>
      <c r="D280" s="24">
        <f t="shared" ref="D280:D282" si="231">G280+J280+M280</f>
        <v>0</v>
      </c>
      <c r="E280" s="24">
        <f t="shared" si="228"/>
        <v>0</v>
      </c>
      <c r="F280" s="12"/>
      <c r="G280" s="12"/>
      <c r="H280" s="11"/>
      <c r="I280" s="11"/>
      <c r="J280" s="11"/>
      <c r="K280" s="11"/>
      <c r="L280" s="11">
        <v>70</v>
      </c>
      <c r="M280" s="11">
        <v>0</v>
      </c>
      <c r="N280" s="24">
        <f t="shared" si="229"/>
        <v>0</v>
      </c>
    </row>
    <row r="281" spans="1:14" ht="30" customHeight="1" x14ac:dyDescent="0.25">
      <c r="A281" s="91" t="s">
        <v>30</v>
      </c>
      <c r="B281" s="66"/>
      <c r="C281" s="24">
        <f t="shared" si="230"/>
        <v>250</v>
      </c>
      <c r="D281" s="24">
        <f t="shared" si="231"/>
        <v>0</v>
      </c>
      <c r="E281" s="24">
        <f t="shared" si="228"/>
        <v>0</v>
      </c>
      <c r="F281" s="12"/>
      <c r="G281" s="12"/>
      <c r="H281" s="11"/>
      <c r="I281" s="11"/>
      <c r="J281" s="11"/>
      <c r="K281" s="11"/>
      <c r="L281" s="11">
        <v>250</v>
      </c>
      <c r="M281" s="11">
        <v>0</v>
      </c>
      <c r="N281" s="24">
        <f t="shared" si="229"/>
        <v>0</v>
      </c>
    </row>
    <row r="282" spans="1:14" ht="33" customHeight="1" x14ac:dyDescent="0.25">
      <c r="A282" s="91" t="s">
        <v>32</v>
      </c>
      <c r="B282" s="66"/>
      <c r="C282" s="24">
        <f t="shared" si="230"/>
        <v>300</v>
      </c>
      <c r="D282" s="24">
        <f t="shared" si="231"/>
        <v>0</v>
      </c>
      <c r="E282" s="24">
        <f t="shared" si="228"/>
        <v>0</v>
      </c>
      <c r="F282" s="12"/>
      <c r="G282" s="12"/>
      <c r="H282" s="11"/>
      <c r="I282" s="11"/>
      <c r="J282" s="11"/>
      <c r="K282" s="11"/>
      <c r="L282" s="11">
        <v>300</v>
      </c>
      <c r="M282" s="11">
        <v>0</v>
      </c>
      <c r="N282" s="24">
        <f t="shared" si="229"/>
        <v>0</v>
      </c>
    </row>
    <row r="283" spans="1:14" x14ac:dyDescent="0.25">
      <c r="A283" s="80" t="s">
        <v>51</v>
      </c>
      <c r="B283" s="98"/>
      <c r="C283" s="25">
        <f>C279+C280+C281+C282</f>
        <v>6762</v>
      </c>
      <c r="D283" s="25">
        <f>D279+D280+D281+D282</f>
        <v>5796.9</v>
      </c>
      <c r="E283" s="24">
        <f t="shared" si="228"/>
        <v>85.727595385980464</v>
      </c>
      <c r="F283" s="25">
        <f>F279+F280+F281+F282</f>
        <v>0</v>
      </c>
      <c r="G283" s="25">
        <f>G279+G280+G281+G282</f>
        <v>0</v>
      </c>
      <c r="H283" s="24"/>
      <c r="I283" s="25">
        <f>I279+I280+I281+I282</f>
        <v>2832.8</v>
      </c>
      <c r="J283" s="25">
        <f>J279+J280+J281+J282</f>
        <v>2668.9</v>
      </c>
      <c r="K283" s="27">
        <f t="shared" ref="K283:K284" si="232">J283/I283*100</f>
        <v>94.21420502682858</v>
      </c>
      <c r="L283" s="25">
        <f>L279+L280+L281+L282</f>
        <v>3929.2</v>
      </c>
      <c r="M283" s="25">
        <f>M279+M280+M281+M282</f>
        <v>3128</v>
      </c>
      <c r="N283" s="27">
        <f t="shared" si="229"/>
        <v>79.60908072890156</v>
      </c>
    </row>
    <row r="284" spans="1:14" x14ac:dyDescent="0.25">
      <c r="A284" s="78" t="s">
        <v>31</v>
      </c>
      <c r="B284" s="79"/>
      <c r="C284" s="27">
        <f>C277+C283</f>
        <v>124126</v>
      </c>
      <c r="D284" s="27">
        <f>D277+D283</f>
        <v>39243.9</v>
      </c>
      <c r="E284" s="27">
        <f t="shared" ref="E284" si="233">D284/C284*100</f>
        <v>31.616180332887549</v>
      </c>
      <c r="F284" s="27">
        <f>F277+F283</f>
        <v>0</v>
      </c>
      <c r="G284" s="27">
        <f>G277+G283</f>
        <v>0</v>
      </c>
      <c r="H284" s="24"/>
      <c r="I284" s="27">
        <f>I277+I283</f>
        <v>120196.8</v>
      </c>
      <c r="J284" s="27">
        <f>J277+J283</f>
        <v>36115.9</v>
      </c>
      <c r="K284" s="27">
        <f t="shared" si="232"/>
        <v>30.047305751900215</v>
      </c>
      <c r="L284" s="27">
        <f>L277+L283</f>
        <v>3929.2</v>
      </c>
      <c r="M284" s="27">
        <f>M277+M283</f>
        <v>3128</v>
      </c>
      <c r="N284" s="27">
        <f t="shared" si="191"/>
        <v>79.60908072890156</v>
      </c>
    </row>
    <row r="285" spans="1:14" ht="15.75" customHeight="1" x14ac:dyDescent="0.35">
      <c r="A285" s="50" t="s">
        <v>113</v>
      </c>
      <c r="B285" s="67" t="s">
        <v>116</v>
      </c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9"/>
    </row>
    <row r="286" spans="1:14" ht="15.75" customHeight="1" x14ac:dyDescent="0.25">
      <c r="A286" s="70" t="s">
        <v>54</v>
      </c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2"/>
    </row>
    <row r="287" spans="1:14" ht="15.75" customHeight="1" x14ac:dyDescent="0.25">
      <c r="A287" s="84" t="s">
        <v>117</v>
      </c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6"/>
    </row>
    <row r="288" spans="1:14" ht="18" customHeight="1" x14ac:dyDescent="0.25">
      <c r="A288" s="65" t="s">
        <v>27</v>
      </c>
      <c r="B288" s="66"/>
      <c r="C288" s="24">
        <f>F288+I288+L288</f>
        <v>98</v>
      </c>
      <c r="D288" s="24">
        <f>G288+J288+M288</f>
        <v>9.1999999999999993</v>
      </c>
      <c r="E288" s="24">
        <f t="shared" ref="E288:E290" si="234">D288/C288*100</f>
        <v>9.3877551020408152</v>
      </c>
      <c r="F288" s="11"/>
      <c r="G288" s="11"/>
      <c r="H288" s="11"/>
      <c r="I288" s="11"/>
      <c r="J288" s="11"/>
      <c r="K288" s="11"/>
      <c r="L288" s="11">
        <v>98</v>
      </c>
      <c r="M288" s="11">
        <v>9.1999999999999993</v>
      </c>
      <c r="N288" s="24">
        <f>M288/L288*100</f>
        <v>9.3877551020408152</v>
      </c>
    </row>
    <row r="289" spans="1:14" ht="30.75" customHeight="1" x14ac:dyDescent="0.25">
      <c r="A289" s="65" t="s">
        <v>26</v>
      </c>
      <c r="B289" s="66"/>
      <c r="C289" s="24">
        <f>F289+I289+L289</f>
        <v>1706.9</v>
      </c>
      <c r="D289" s="24">
        <f>G289+J289+M289</f>
        <v>737.6</v>
      </c>
      <c r="E289" s="24">
        <f t="shared" si="234"/>
        <v>43.212841994258596</v>
      </c>
      <c r="F289" s="11"/>
      <c r="G289" s="11"/>
      <c r="H289" s="11"/>
      <c r="I289" s="11"/>
      <c r="J289" s="11"/>
      <c r="K289" s="11"/>
      <c r="L289" s="11">
        <v>1706.9</v>
      </c>
      <c r="M289" s="11">
        <v>737.6</v>
      </c>
      <c r="N289" s="24">
        <f>M289/L289*100</f>
        <v>43.212841994258596</v>
      </c>
    </row>
    <row r="290" spans="1:14" ht="16.149999999999999" customHeight="1" x14ac:dyDescent="0.25">
      <c r="A290" s="80" t="s">
        <v>51</v>
      </c>
      <c r="B290" s="98"/>
      <c r="C290" s="25">
        <f>C288+C289</f>
        <v>1804.9</v>
      </c>
      <c r="D290" s="25">
        <f>D288+D289</f>
        <v>746.80000000000007</v>
      </c>
      <c r="E290" s="25">
        <f t="shared" si="234"/>
        <v>41.376253532051635</v>
      </c>
      <c r="F290" s="25">
        <f>F288+F289</f>
        <v>0</v>
      </c>
      <c r="G290" s="25">
        <f>G288+G289</f>
        <v>0</v>
      </c>
      <c r="H290" s="25"/>
      <c r="I290" s="25">
        <f>I288+I289</f>
        <v>0</v>
      </c>
      <c r="J290" s="25">
        <f>J288+J289</f>
        <v>0</v>
      </c>
      <c r="K290" s="25"/>
      <c r="L290" s="25">
        <f>L288+L289</f>
        <v>1804.9</v>
      </c>
      <c r="M290" s="25">
        <f>M288+M289</f>
        <v>746.80000000000007</v>
      </c>
      <c r="N290" s="24">
        <f>M290/L290*100</f>
        <v>41.376253532051635</v>
      </c>
    </row>
    <row r="291" spans="1:14" x14ac:dyDescent="0.25">
      <c r="A291" s="117" t="s">
        <v>118</v>
      </c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9"/>
    </row>
    <row r="292" spans="1:14" ht="30.75" customHeight="1" x14ac:dyDescent="0.25">
      <c r="A292" s="65" t="s">
        <v>26</v>
      </c>
      <c r="B292" s="66"/>
      <c r="C292" s="24">
        <f>F292+I292+L292</f>
        <v>378.5</v>
      </c>
      <c r="D292" s="24">
        <f>G292+J292+M292</f>
        <v>202.4</v>
      </c>
      <c r="E292" s="24">
        <f t="shared" ref="E292:E293" si="235">D292/C292*100</f>
        <v>53.474240422721266</v>
      </c>
      <c r="F292" s="11"/>
      <c r="G292" s="11"/>
      <c r="H292" s="11"/>
      <c r="I292" s="11"/>
      <c r="J292" s="11"/>
      <c r="K292" s="11"/>
      <c r="L292" s="11">
        <v>378.5</v>
      </c>
      <c r="M292" s="11">
        <v>202.4</v>
      </c>
      <c r="N292" s="24">
        <f>M292/L292*100</f>
        <v>53.474240422721266</v>
      </c>
    </row>
    <row r="293" spans="1:14" ht="16.149999999999999" customHeight="1" x14ac:dyDescent="0.25">
      <c r="A293" s="80" t="s">
        <v>51</v>
      </c>
      <c r="B293" s="98"/>
      <c r="C293" s="25">
        <f>C292</f>
        <v>378.5</v>
      </c>
      <c r="D293" s="25">
        <f>D292</f>
        <v>202.4</v>
      </c>
      <c r="E293" s="25">
        <f t="shared" si="235"/>
        <v>53.474240422721266</v>
      </c>
      <c r="F293" s="25">
        <f t="shared" ref="F293:G293" si="236">F292</f>
        <v>0</v>
      </c>
      <c r="G293" s="25">
        <f t="shared" si="236"/>
        <v>0</v>
      </c>
      <c r="H293" s="25"/>
      <c r="I293" s="25">
        <f t="shared" ref="I293:J293" si="237">I292</f>
        <v>0</v>
      </c>
      <c r="J293" s="25">
        <f t="shared" si="237"/>
        <v>0</v>
      </c>
      <c r="K293" s="25"/>
      <c r="L293" s="25">
        <f>L292</f>
        <v>378.5</v>
      </c>
      <c r="M293" s="25">
        <f>M292</f>
        <v>202.4</v>
      </c>
      <c r="N293" s="24">
        <f>M293/L293*100</f>
        <v>53.474240422721266</v>
      </c>
    </row>
    <row r="294" spans="1:14" x14ac:dyDescent="0.25">
      <c r="A294" s="84" t="s">
        <v>119</v>
      </c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6"/>
    </row>
    <row r="295" spans="1:14" ht="30" customHeight="1" x14ac:dyDescent="0.25">
      <c r="A295" s="65" t="s">
        <v>26</v>
      </c>
      <c r="B295" s="66"/>
      <c r="C295" s="24">
        <f>F295+I295+L295</f>
        <v>933.4</v>
      </c>
      <c r="D295" s="24">
        <f>G295+J295+M295</f>
        <v>400.8</v>
      </c>
      <c r="E295" s="24">
        <f t="shared" ref="E295:E296" si="238">D295/C295*100</f>
        <v>42.939790014998927</v>
      </c>
      <c r="F295" s="11"/>
      <c r="G295" s="11"/>
      <c r="H295" s="11"/>
      <c r="I295" s="11">
        <v>933.4</v>
      </c>
      <c r="J295" s="11">
        <v>400.8</v>
      </c>
      <c r="K295" s="24">
        <f t="shared" ref="K295:K296" si="239">J295/I295*100</f>
        <v>42.939790014998927</v>
      </c>
      <c r="L295" s="11"/>
      <c r="M295" s="11"/>
      <c r="N295" s="15"/>
    </row>
    <row r="296" spans="1:14" ht="16.149999999999999" customHeight="1" x14ac:dyDescent="0.25">
      <c r="A296" s="80" t="s">
        <v>51</v>
      </c>
      <c r="B296" s="98"/>
      <c r="C296" s="25">
        <f>C295</f>
        <v>933.4</v>
      </c>
      <c r="D296" s="25">
        <f>D295</f>
        <v>400.8</v>
      </c>
      <c r="E296" s="25">
        <f t="shared" si="238"/>
        <v>42.939790014998927</v>
      </c>
      <c r="F296" s="25">
        <f t="shared" ref="F296:G296" si="240">F295</f>
        <v>0</v>
      </c>
      <c r="G296" s="25">
        <f t="shared" si="240"/>
        <v>0</v>
      </c>
      <c r="H296" s="25"/>
      <c r="I296" s="25">
        <f t="shared" ref="I296:J296" si="241">I295</f>
        <v>933.4</v>
      </c>
      <c r="J296" s="25">
        <f t="shared" si="241"/>
        <v>400.8</v>
      </c>
      <c r="K296" s="25">
        <f t="shared" si="239"/>
        <v>42.939790014998927</v>
      </c>
      <c r="L296" s="25">
        <f>SUM(L295)</f>
        <v>0</v>
      </c>
      <c r="M296" s="25">
        <f>SUM(M295)</f>
        <v>0</v>
      </c>
      <c r="N296" s="58"/>
    </row>
    <row r="297" spans="1:14" ht="16.149999999999999" customHeight="1" x14ac:dyDescent="0.25">
      <c r="A297" s="80" t="s">
        <v>31</v>
      </c>
      <c r="B297" s="98"/>
      <c r="C297" s="27">
        <f>C290+C293+C296</f>
        <v>3116.8</v>
      </c>
      <c r="D297" s="27">
        <f>D290+D293+D296</f>
        <v>1350</v>
      </c>
      <c r="E297" s="27">
        <f>D297/C297*100</f>
        <v>43.313655030800817</v>
      </c>
      <c r="F297" s="27">
        <f>F290+F293+F296</f>
        <v>0</v>
      </c>
      <c r="G297" s="27">
        <f>G290+G293+G296</f>
        <v>0</v>
      </c>
      <c r="H297" s="24"/>
      <c r="I297" s="27">
        <f>I290+I293+I296</f>
        <v>933.4</v>
      </c>
      <c r="J297" s="27">
        <f>J290+J293+J296</f>
        <v>400.8</v>
      </c>
      <c r="K297" s="27">
        <f>J297/I297*100</f>
        <v>42.939790014998927</v>
      </c>
      <c r="L297" s="27">
        <f>L290+L293+L296</f>
        <v>2183.4</v>
      </c>
      <c r="M297" s="27">
        <f>M290+M293+M296</f>
        <v>949.2</v>
      </c>
      <c r="N297" s="27">
        <f t="shared" ref="N297" si="242">M297/L297*100</f>
        <v>43.473481725748833</v>
      </c>
    </row>
    <row r="298" spans="1:14" ht="16.149999999999999" customHeight="1" x14ac:dyDescent="0.35">
      <c r="A298" s="50" t="s">
        <v>133</v>
      </c>
      <c r="B298" s="67" t="s">
        <v>134</v>
      </c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9"/>
    </row>
    <row r="299" spans="1:14" ht="16.149999999999999" customHeight="1" x14ac:dyDescent="0.25">
      <c r="A299" s="70" t="s">
        <v>54</v>
      </c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2"/>
    </row>
    <row r="300" spans="1:14" ht="16.5" customHeight="1" x14ac:dyDescent="0.25">
      <c r="A300" s="73" t="s">
        <v>135</v>
      </c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5"/>
    </row>
    <row r="301" spans="1:14" ht="45.75" customHeight="1" x14ac:dyDescent="0.25">
      <c r="A301" s="76" t="s">
        <v>131</v>
      </c>
      <c r="B301" s="77"/>
      <c r="C301" s="24">
        <f>F301+I301+L301</f>
        <v>3668.2</v>
      </c>
      <c r="D301" s="24">
        <f>G301+J301+M301</f>
        <v>0</v>
      </c>
      <c r="E301" s="24">
        <f t="shared" ref="E301:E302" si="243">D301/C301*100</f>
        <v>0</v>
      </c>
      <c r="F301" s="11"/>
      <c r="G301" s="11"/>
      <c r="H301" s="11"/>
      <c r="I301" s="11"/>
      <c r="J301" s="11"/>
      <c r="K301" s="11"/>
      <c r="L301" s="11">
        <v>3668.2</v>
      </c>
      <c r="M301" s="11">
        <v>0</v>
      </c>
      <c r="N301" s="24">
        <f t="shared" ref="N301:N302" si="244">M301/L301*100</f>
        <v>0</v>
      </c>
    </row>
    <row r="302" spans="1:14" ht="16.149999999999999" customHeight="1" x14ac:dyDescent="0.25">
      <c r="A302" s="78" t="s">
        <v>31</v>
      </c>
      <c r="B302" s="79"/>
      <c r="C302" s="27">
        <f>C301</f>
        <v>3668.2</v>
      </c>
      <c r="D302" s="27">
        <f>D301</f>
        <v>0</v>
      </c>
      <c r="E302" s="27">
        <f t="shared" si="243"/>
        <v>0</v>
      </c>
      <c r="F302" s="27">
        <f>F301</f>
        <v>0</v>
      </c>
      <c r="G302" s="27">
        <f>G301</f>
        <v>0</v>
      </c>
      <c r="H302" s="24"/>
      <c r="I302" s="27">
        <f>I301</f>
        <v>0</v>
      </c>
      <c r="J302" s="27">
        <f>J301</f>
        <v>0</v>
      </c>
      <c r="K302" s="24"/>
      <c r="L302" s="27">
        <f>L301</f>
        <v>3668.2</v>
      </c>
      <c r="M302" s="27">
        <f>M301</f>
        <v>0</v>
      </c>
      <c r="N302" s="27">
        <f t="shared" si="244"/>
        <v>0</v>
      </c>
    </row>
    <row r="303" spans="1:14" ht="38.25" customHeight="1" x14ac:dyDescent="0.3">
      <c r="A303" s="115" t="s">
        <v>34</v>
      </c>
      <c r="B303" s="116"/>
      <c r="C303" s="39">
        <f>C40+C63+C95+C118+C130+C149+C176+C200+C214+C224+C229+C244+C272+C284+C297+C302</f>
        <v>3919872.9000000008</v>
      </c>
      <c r="D303" s="39">
        <f>D40+D63+D95+D118+D130+D149+D176+D200+D214+D224+D229+D244+D272+D284+D297+D302</f>
        <v>1914670.5</v>
      </c>
      <c r="E303" s="39">
        <f t="shared" ref="E303" si="245">D303/C303*100</f>
        <v>48.845218935542519</v>
      </c>
      <c r="F303" s="39">
        <f>F40+F63+F95+F118+F130+F149+F176+F200+F214+F224+F229+F244+F272+F284+F297+F302</f>
        <v>164843.4</v>
      </c>
      <c r="G303" s="39">
        <f>G40+G63+G95+G118+G130+G149+G176+G200+G214+G224+G229+G244+G272+G284+G297+G302</f>
        <v>95963.60000000002</v>
      </c>
      <c r="H303" s="27">
        <f t="shared" ref="H303" si="246">G303/F303*100</f>
        <v>58.215008911488134</v>
      </c>
      <c r="I303" s="39">
        <f>I40+I63+I95+I118+I130+I149+I176+I200+I214+I224+I229+I244+I272+I284+I297+I302</f>
        <v>2114020.5</v>
      </c>
      <c r="J303" s="39">
        <f>J40+J63+J95+J118+J130+J149+J176+J200+J214+J224+J229+J244+J272+J284+J297+J302</f>
        <v>1107073.5999999999</v>
      </c>
      <c r="K303" s="39">
        <f t="shared" ref="K303" si="247">J303/I303*100</f>
        <v>52.368158208494187</v>
      </c>
      <c r="L303" s="39">
        <f>L40+L63+L95+L118+L130+L149+L176+L200+L214+L224+L229+L244+L272+L284+L297+L302</f>
        <v>1641008.9999999998</v>
      </c>
      <c r="M303" s="39">
        <f>M40+M63+M95+M118+M130+M149+M176+M200+M214+M224+M229+M244+M272+M284+M297+M302</f>
        <v>711633.30000000016</v>
      </c>
      <c r="N303" s="27">
        <f t="shared" si="191"/>
        <v>43.365593972976399</v>
      </c>
    </row>
    <row r="304" spans="1:14" x14ac:dyDescent="0.25">
      <c r="A304" s="5"/>
      <c r="B304" s="5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</row>
    <row r="305" spans="1:14" x14ac:dyDescent="0.25">
      <c r="A305" s="5"/>
      <c r="B305" s="7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</row>
    <row r="306" spans="1:14" x14ac:dyDescent="0.25">
      <c r="A306" s="5"/>
      <c r="B306" s="5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</row>
    <row r="307" spans="1:14" x14ac:dyDescent="0.25">
      <c r="A307" s="5"/>
      <c r="B307" s="5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</row>
    <row r="308" spans="1:14" x14ac:dyDescent="0.25">
      <c r="A308" s="5"/>
      <c r="B308" s="5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</row>
    <row r="309" spans="1:14" x14ac:dyDescent="0.25">
      <c r="A309" s="5"/>
      <c r="B309" s="5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</row>
    <row r="310" spans="1:14" x14ac:dyDescent="0.25">
      <c r="A310" s="5"/>
      <c r="B310" s="5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</row>
    <row r="311" spans="1:14" x14ac:dyDescent="0.25">
      <c r="A311" s="5"/>
      <c r="B311" s="5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</row>
    <row r="312" spans="1:14" x14ac:dyDescent="0.25">
      <c r="A312" s="5"/>
      <c r="B312" s="5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</row>
    <row r="313" spans="1:14" x14ac:dyDescent="0.25">
      <c r="A313" s="5"/>
      <c r="B313" s="5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</row>
    <row r="314" spans="1:14" x14ac:dyDescent="0.25">
      <c r="A314" s="5"/>
      <c r="B314" s="5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</row>
    <row r="315" spans="1:14" x14ac:dyDescent="0.25">
      <c r="A315" s="5"/>
      <c r="B315" s="5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</row>
    <row r="316" spans="1:14" x14ac:dyDescent="0.25">
      <c r="A316" s="5"/>
      <c r="B316" s="5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</row>
    <row r="317" spans="1:14" x14ac:dyDescent="0.25">
      <c r="A317" s="5"/>
      <c r="B317" s="5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</row>
    <row r="318" spans="1:14" x14ac:dyDescent="0.25">
      <c r="A318" s="5"/>
      <c r="B318" s="5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</row>
    <row r="319" spans="1:14" x14ac:dyDescent="0.25">
      <c r="A319" s="5"/>
      <c r="B319" s="5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</row>
    <row r="320" spans="1:14" x14ac:dyDescent="0.25">
      <c r="A320" s="5"/>
      <c r="B320" s="5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</row>
    <row r="321" spans="1:14" x14ac:dyDescent="0.25">
      <c r="A321" s="5"/>
      <c r="B321" s="5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</row>
    <row r="322" spans="1:14" x14ac:dyDescent="0.25">
      <c r="A322" s="5"/>
      <c r="B322" s="5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</row>
    <row r="323" spans="1:14" x14ac:dyDescent="0.25">
      <c r="A323" s="5"/>
      <c r="B323" s="5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</row>
    <row r="324" spans="1:14" x14ac:dyDescent="0.25">
      <c r="A324" s="5"/>
      <c r="B324" s="5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</row>
    <row r="325" spans="1:14" x14ac:dyDescent="0.25">
      <c r="A325" s="5"/>
      <c r="B325" s="5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</row>
    <row r="326" spans="1:14" x14ac:dyDescent="0.25">
      <c r="A326" s="5"/>
      <c r="B326" s="5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</row>
    <row r="327" spans="1:14" x14ac:dyDescent="0.25">
      <c r="A327" s="5"/>
      <c r="B327" s="5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</row>
    <row r="328" spans="1:14" x14ac:dyDescent="0.25">
      <c r="A328" s="5"/>
      <c r="B328" s="5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</row>
    <row r="329" spans="1:14" x14ac:dyDescent="0.25">
      <c r="A329" s="5"/>
      <c r="B329" s="5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</row>
    <row r="330" spans="1:14" x14ac:dyDescent="0.25">
      <c r="A330" s="5"/>
      <c r="B330" s="5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</row>
    <row r="331" spans="1:14" x14ac:dyDescent="0.25">
      <c r="A331" s="5"/>
      <c r="B331" s="5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</row>
    <row r="332" spans="1:14" x14ac:dyDescent="0.25">
      <c r="A332" s="5"/>
      <c r="B332" s="5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</row>
    <row r="333" spans="1:14" x14ac:dyDescent="0.25">
      <c r="A333" s="5"/>
      <c r="B333" s="5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</row>
    <row r="334" spans="1:14" x14ac:dyDescent="0.25">
      <c r="A334" s="5"/>
      <c r="B334" s="5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</row>
  </sheetData>
  <mergeCells count="308">
    <mergeCell ref="A7:N7"/>
    <mergeCell ref="A8:N8"/>
    <mergeCell ref="A11:N11"/>
    <mergeCell ref="A9:B9"/>
    <mergeCell ref="A28:B28"/>
    <mergeCell ref="A21:B21"/>
    <mergeCell ref="A14:B14"/>
    <mergeCell ref="A13:B13"/>
    <mergeCell ref="A26:B26"/>
    <mergeCell ref="A19:B19"/>
    <mergeCell ref="A18:B18"/>
    <mergeCell ref="A10:B10"/>
    <mergeCell ref="A15:B15"/>
    <mergeCell ref="A16:N16"/>
    <mergeCell ref="A20:N20"/>
    <mergeCell ref="A24:N24"/>
    <mergeCell ref="A27:N27"/>
    <mergeCell ref="A12:B12"/>
    <mergeCell ref="A261:N261"/>
    <mergeCell ref="A123:B123"/>
    <mergeCell ref="A125:B125"/>
    <mergeCell ref="A126:B126"/>
    <mergeCell ref="A111:B111"/>
    <mergeCell ref="A109:N109"/>
    <mergeCell ref="A146:B146"/>
    <mergeCell ref="A139:B139"/>
    <mergeCell ref="A134:B134"/>
    <mergeCell ref="A226:N226"/>
    <mergeCell ref="A161:B161"/>
    <mergeCell ref="A132:N132"/>
    <mergeCell ref="A216:N216"/>
    <mergeCell ref="A191:B191"/>
    <mergeCell ref="A192:B192"/>
    <mergeCell ref="A149:B149"/>
    <mergeCell ref="A251:B251"/>
    <mergeCell ref="B245:N245"/>
    <mergeCell ref="A247:N247"/>
    <mergeCell ref="A236:B236"/>
    <mergeCell ref="A122:B122"/>
    <mergeCell ref="A128:B128"/>
    <mergeCell ref="B131:N131"/>
    <mergeCell ref="A133:N133"/>
    <mergeCell ref="A256:N256"/>
    <mergeCell ref="A258:B258"/>
    <mergeCell ref="A85:N85"/>
    <mergeCell ref="A249:B249"/>
    <mergeCell ref="A69:B69"/>
    <mergeCell ref="A77:B77"/>
    <mergeCell ref="A70:N70"/>
    <mergeCell ref="A36:N36"/>
    <mergeCell ref="A254:B254"/>
    <mergeCell ref="A239:B239"/>
    <mergeCell ref="B41:N41"/>
    <mergeCell ref="A233:B233"/>
    <mergeCell ref="A98:N98"/>
    <mergeCell ref="A40:B40"/>
    <mergeCell ref="A38:B38"/>
    <mergeCell ref="A39:B39"/>
    <mergeCell ref="B64:N64"/>
    <mergeCell ref="A66:N66"/>
    <mergeCell ref="A67:B67"/>
    <mergeCell ref="A44:B44"/>
    <mergeCell ref="A95:B95"/>
    <mergeCell ref="A106:N106"/>
    <mergeCell ref="A138:B138"/>
    <mergeCell ref="A107:B107"/>
    <mergeCell ref="A234:B234"/>
    <mergeCell ref="A237:B237"/>
    <mergeCell ref="A238:N238"/>
    <mergeCell ref="B225:N225"/>
    <mergeCell ref="A228:B228"/>
    <mergeCell ref="A227:N227"/>
    <mergeCell ref="A80:B80"/>
    <mergeCell ref="A59:B59"/>
    <mergeCell ref="A255:B255"/>
    <mergeCell ref="A248:B248"/>
    <mergeCell ref="B230:N230"/>
    <mergeCell ref="B119:N119"/>
    <mergeCell ref="A147:B147"/>
    <mergeCell ref="A148:B148"/>
    <mergeCell ref="A140:N140"/>
    <mergeCell ref="A91:N91"/>
    <mergeCell ref="A92:B92"/>
    <mergeCell ref="A93:B93"/>
    <mergeCell ref="A222:B222"/>
    <mergeCell ref="A250:N250"/>
    <mergeCell ref="A189:B189"/>
    <mergeCell ref="A197:B197"/>
    <mergeCell ref="A94:B94"/>
    <mergeCell ref="A97:N97"/>
    <mergeCell ref="B285:N285"/>
    <mergeCell ref="A284:B284"/>
    <mergeCell ref="A218:B218"/>
    <mergeCell ref="A208:B208"/>
    <mergeCell ref="A196:N196"/>
    <mergeCell ref="A211:B211"/>
    <mergeCell ref="A209:B209"/>
    <mergeCell ref="A210:N210"/>
    <mergeCell ref="A232:N232"/>
    <mergeCell ref="A214:B214"/>
    <mergeCell ref="A220:B220"/>
    <mergeCell ref="B215:N215"/>
    <mergeCell ref="A217:N217"/>
    <mergeCell ref="A223:B223"/>
    <mergeCell ref="A278:N278"/>
    <mergeCell ref="A279:B279"/>
    <mergeCell ref="A283:B283"/>
    <mergeCell ref="A253:N253"/>
    <mergeCell ref="A252:B252"/>
    <mergeCell ref="A262:B262"/>
    <mergeCell ref="A224:B224"/>
    <mergeCell ref="A272:B272"/>
    <mergeCell ref="A260:B260"/>
    <mergeCell ref="A244:B244"/>
    <mergeCell ref="A1:N1"/>
    <mergeCell ref="A277:B277"/>
    <mergeCell ref="B150:N150"/>
    <mergeCell ref="A157:N157"/>
    <mergeCell ref="A160:N160"/>
    <mergeCell ref="A190:N190"/>
    <mergeCell ref="A173:B173"/>
    <mergeCell ref="A174:B174"/>
    <mergeCell ref="A176:B176"/>
    <mergeCell ref="A184:B184"/>
    <mergeCell ref="A185:B185"/>
    <mergeCell ref="A158:B158"/>
    <mergeCell ref="A159:B159"/>
    <mergeCell ref="A186:N186"/>
    <mergeCell ref="B177:N177"/>
    <mergeCell ref="A170:B170"/>
    <mergeCell ref="A171:B171"/>
    <mergeCell ref="A183:N183"/>
    <mergeCell ref="A229:B229"/>
    <mergeCell ref="A129:B129"/>
    <mergeCell ref="A130:B130"/>
    <mergeCell ref="A263:B263"/>
    <mergeCell ref="A276:B276"/>
    <mergeCell ref="A241:N241"/>
    <mergeCell ref="A289:B289"/>
    <mergeCell ref="A265:B265"/>
    <mergeCell ref="A266:B266"/>
    <mergeCell ref="A267:N267"/>
    <mergeCell ref="B273:N273"/>
    <mergeCell ref="A275:N275"/>
    <mergeCell ref="A271:B271"/>
    <mergeCell ref="A33:N33"/>
    <mergeCell ref="A50:B50"/>
    <mergeCell ref="A54:N54"/>
    <mergeCell ref="A83:B83"/>
    <mergeCell ref="A84:B84"/>
    <mergeCell ref="A56:B56"/>
    <mergeCell ref="A34:B34"/>
    <mergeCell ref="A35:B35"/>
    <mergeCell ref="A74:B74"/>
    <mergeCell ref="A75:B75"/>
    <mergeCell ref="A76:B76"/>
    <mergeCell ref="A45:B45"/>
    <mergeCell ref="A73:N73"/>
    <mergeCell ref="A259:B259"/>
    <mergeCell ref="A257:B257"/>
    <mergeCell ref="A110:B110"/>
    <mergeCell ref="A287:N287"/>
    <mergeCell ref="A297:B297"/>
    <mergeCell ref="A303:B303"/>
    <mergeCell ref="A295:B295"/>
    <mergeCell ref="A296:B296"/>
    <mergeCell ref="A294:N294"/>
    <mergeCell ref="A293:B293"/>
    <mergeCell ref="A292:B292"/>
    <mergeCell ref="A291:N291"/>
    <mergeCell ref="A290:B290"/>
    <mergeCell ref="B201:N201"/>
    <mergeCell ref="L3:N3"/>
    <mergeCell ref="B6:N6"/>
    <mergeCell ref="A17:N17"/>
    <mergeCell ref="A280:B280"/>
    <mergeCell ref="A281:B281"/>
    <mergeCell ref="A282:B282"/>
    <mergeCell ref="A264:N264"/>
    <mergeCell ref="A268:B268"/>
    <mergeCell ref="A30:N30"/>
    <mergeCell ref="F3:H3"/>
    <mergeCell ref="I3:K3"/>
    <mergeCell ref="C3:C4"/>
    <mergeCell ref="A3:A4"/>
    <mergeCell ref="B3:B4"/>
    <mergeCell ref="D3:D4"/>
    <mergeCell ref="E3:E4"/>
    <mergeCell ref="A29:B29"/>
    <mergeCell ref="A32:B32"/>
    <mergeCell ref="A31:B31"/>
    <mergeCell ref="A37:B37"/>
    <mergeCell ref="A52:B52"/>
    <mergeCell ref="A188:B188"/>
    <mergeCell ref="A102:B102"/>
    <mergeCell ref="A182:N182"/>
    <mergeCell ref="A104:B104"/>
    <mergeCell ref="A269:B269"/>
    <mergeCell ref="A270:B270"/>
    <mergeCell ref="A288:B288"/>
    <mergeCell ref="E2:K2"/>
    <mergeCell ref="A141:B141"/>
    <mergeCell ref="A135:B135"/>
    <mergeCell ref="A136:B136"/>
    <mergeCell ref="A137:B137"/>
    <mergeCell ref="B96:N96"/>
    <mergeCell ref="A108:B108"/>
    <mergeCell ref="A100:B100"/>
    <mergeCell ref="A121:N121"/>
    <mergeCell ref="A124:N124"/>
    <mergeCell ref="A127:N127"/>
    <mergeCell ref="A81:B81"/>
    <mergeCell ref="A113:B113"/>
    <mergeCell ref="A82:N82"/>
    <mergeCell ref="A22:B22"/>
    <mergeCell ref="A23:B23"/>
    <mergeCell ref="A25:B25"/>
    <mergeCell ref="A51:N51"/>
    <mergeCell ref="A193:N193"/>
    <mergeCell ref="A117:B117"/>
    <mergeCell ref="A79:N79"/>
    <mergeCell ref="A120:N120"/>
    <mergeCell ref="A142:B142"/>
    <mergeCell ref="A118:B118"/>
    <mergeCell ref="A164:B164"/>
    <mergeCell ref="A143:N143"/>
    <mergeCell ref="A163:N163"/>
    <mergeCell ref="A99:B99"/>
    <mergeCell ref="A116:B116"/>
    <mergeCell ref="A114:N114"/>
    <mergeCell ref="A115:B115"/>
    <mergeCell ref="A155:B155"/>
    <mergeCell ref="A152:N152"/>
    <mergeCell ref="A153:B153"/>
    <mergeCell ref="A144:B144"/>
    <mergeCell ref="A145:B145"/>
    <mergeCell ref="A88:N88"/>
    <mergeCell ref="A89:B89"/>
    <mergeCell ref="A90:B90"/>
    <mergeCell ref="A101:N101"/>
    <mergeCell ref="A103:B103"/>
    <mergeCell ref="A105:N105"/>
    <mergeCell ref="A240:B240"/>
    <mergeCell ref="A242:B242"/>
    <mergeCell ref="A166:N166"/>
    <mergeCell ref="A169:N169"/>
    <mergeCell ref="A154:B154"/>
    <mergeCell ref="A200:B200"/>
    <mergeCell ref="A235:N235"/>
    <mergeCell ref="A172:N172"/>
    <mergeCell ref="A221:N221"/>
    <mergeCell ref="A165:B165"/>
    <mergeCell ref="A167:B167"/>
    <mergeCell ref="A168:B168"/>
    <mergeCell ref="A199:B199"/>
    <mergeCell ref="A202:N202"/>
    <mergeCell ref="A203:N203"/>
    <mergeCell ref="A204:B204"/>
    <mergeCell ref="A205:B205"/>
    <mergeCell ref="A206:N206"/>
    <mergeCell ref="A213:B213"/>
    <mergeCell ref="A219:B219"/>
    <mergeCell ref="A195:B195"/>
    <mergeCell ref="A194:B194"/>
    <mergeCell ref="A198:B198"/>
    <mergeCell ref="A181:B181"/>
    <mergeCell ref="A42:N42"/>
    <mergeCell ref="A43:N43"/>
    <mergeCell ref="A46:B46"/>
    <mergeCell ref="A47:B47"/>
    <mergeCell ref="A71:B71"/>
    <mergeCell ref="A72:B72"/>
    <mergeCell ref="A78:N78"/>
    <mergeCell ref="A60:N60"/>
    <mergeCell ref="A61:B61"/>
    <mergeCell ref="A62:B62"/>
    <mergeCell ref="A65:N65"/>
    <mergeCell ref="A55:B55"/>
    <mergeCell ref="A57:N57"/>
    <mergeCell ref="A53:B53"/>
    <mergeCell ref="A58:B58"/>
    <mergeCell ref="A68:B68"/>
    <mergeCell ref="A48:N48"/>
    <mergeCell ref="A49:B49"/>
    <mergeCell ref="A187:B187"/>
    <mergeCell ref="B298:N298"/>
    <mergeCell ref="A299:N299"/>
    <mergeCell ref="A300:N300"/>
    <mergeCell ref="A301:B301"/>
    <mergeCell ref="A302:B302"/>
    <mergeCell ref="A63:B63"/>
    <mergeCell ref="A86:B86"/>
    <mergeCell ref="A87:B87"/>
    <mergeCell ref="A231:N231"/>
    <mergeCell ref="A246:N246"/>
    <mergeCell ref="A274:N274"/>
    <mergeCell ref="A286:N286"/>
    <mergeCell ref="A151:N151"/>
    <mergeCell ref="A162:B162"/>
    <mergeCell ref="A207:N207"/>
    <mergeCell ref="A212:B212"/>
    <mergeCell ref="A243:B243"/>
    <mergeCell ref="A156:N156"/>
    <mergeCell ref="A175:B175"/>
    <mergeCell ref="A179:N179"/>
    <mergeCell ref="A178:N178"/>
    <mergeCell ref="A180:B180"/>
    <mergeCell ref="A112:B112"/>
  </mergeCells>
  <pageMargins left="0.47244094488188981" right="0.31496062992125984" top="0.43307086614173229" bottom="0.35433070866141736" header="0.31496062992125984" footer="0.31496062992125984"/>
  <pageSetup paperSize="9" scale="64" fitToHeight="0" orientation="landscape" r:id="rId1"/>
  <rowBreaks count="8" manualBreakCount="8">
    <brk id="40" max="13" man="1"/>
    <brk id="72" max="13" man="1"/>
    <brk id="108" max="13" man="1"/>
    <brk id="146" max="13" man="1"/>
    <brk id="185" max="13" man="1"/>
    <brk id="224" max="13" man="1"/>
    <brk id="263" max="13" man="1"/>
    <brk id="29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2025-07-03T06:22:01Z</cp:lastPrinted>
  <dcterms:created xsi:type="dcterms:W3CDTF">2016-11-22T06:59:06Z</dcterms:created>
  <dcterms:modified xsi:type="dcterms:W3CDTF">2025-07-03T06:22:35Z</dcterms:modified>
</cp:coreProperties>
</file>