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0" windowWidth="12120" windowHeight="697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Лист1!$A$1:$N$302</definedName>
  </definedNames>
  <calcPr calcId="144525"/>
</workbook>
</file>

<file path=xl/calcChain.xml><?xml version="1.0" encoding="utf-8"?>
<calcChain xmlns="http://schemas.openxmlformats.org/spreadsheetml/2006/main">
  <c r="N12" i="1" l="1"/>
  <c r="M14" i="1"/>
  <c r="L14" i="1"/>
  <c r="J14" i="1"/>
  <c r="I14" i="1"/>
  <c r="G14" i="1"/>
  <c r="F14" i="1"/>
  <c r="D12" i="1"/>
  <c r="C12" i="1"/>
  <c r="E12" i="1" l="1"/>
  <c r="M301" i="1" l="1"/>
  <c r="L301" i="1"/>
  <c r="J301" i="1"/>
  <c r="I301" i="1"/>
  <c r="G301" i="1"/>
  <c r="F301" i="1"/>
  <c r="N300" i="1"/>
  <c r="D300" i="1"/>
  <c r="D301" i="1" s="1"/>
  <c r="C300" i="1"/>
  <c r="C301" i="1" s="1"/>
  <c r="M188" i="1"/>
  <c r="L188" i="1"/>
  <c r="J188" i="1"/>
  <c r="I188" i="1"/>
  <c r="G188" i="1"/>
  <c r="F188" i="1"/>
  <c r="N186" i="1"/>
  <c r="C186" i="1"/>
  <c r="D186" i="1"/>
  <c r="L163" i="1"/>
  <c r="N301" i="1" l="1"/>
  <c r="E301" i="1"/>
  <c r="E300" i="1"/>
  <c r="E186" i="1"/>
  <c r="H117" i="1" l="1"/>
  <c r="K117" i="1"/>
  <c r="M103" i="1"/>
  <c r="L103" i="1"/>
  <c r="J103" i="1"/>
  <c r="I103" i="1"/>
  <c r="G103" i="1"/>
  <c r="F103" i="1"/>
  <c r="N102" i="1"/>
  <c r="D102" i="1"/>
  <c r="D103" i="1" s="1"/>
  <c r="C102" i="1"/>
  <c r="C103" i="1" s="1"/>
  <c r="N103" i="1" l="1"/>
  <c r="E103" i="1"/>
  <c r="E102" i="1"/>
  <c r="J69" i="1" l="1"/>
  <c r="I69" i="1"/>
  <c r="G69" i="1"/>
  <c r="F69" i="1"/>
  <c r="M69" i="1"/>
  <c r="L69" i="1"/>
  <c r="N68" i="1"/>
  <c r="C68" i="1"/>
  <c r="D68" i="1"/>
  <c r="E68" i="1" l="1"/>
  <c r="K179" i="1" l="1"/>
  <c r="G100" i="1" l="1"/>
  <c r="G104" i="1" s="1"/>
  <c r="F100" i="1"/>
  <c r="F104" i="1" s="1"/>
  <c r="K89" i="1"/>
  <c r="M154" i="1" l="1"/>
  <c r="L154" i="1"/>
  <c r="J154" i="1"/>
  <c r="I154" i="1"/>
  <c r="G154" i="1"/>
  <c r="F154" i="1"/>
  <c r="N153" i="1"/>
  <c r="D153" i="1"/>
  <c r="C153" i="1"/>
  <c r="E153" i="1" l="1"/>
  <c r="N288" i="1"/>
  <c r="N287" i="1"/>
  <c r="N291" i="1"/>
  <c r="C75" i="1"/>
  <c r="N276" i="1"/>
  <c r="N114" i="1" l="1"/>
  <c r="M115" i="1"/>
  <c r="L115" i="1"/>
  <c r="J115" i="1"/>
  <c r="I115" i="1"/>
  <c r="G115" i="1"/>
  <c r="F115" i="1"/>
  <c r="C115" i="1" s="1"/>
  <c r="D115" i="1"/>
  <c r="D114" i="1"/>
  <c r="C114" i="1"/>
  <c r="N115" i="1" l="1"/>
  <c r="E114" i="1"/>
  <c r="E115" i="1"/>
  <c r="N75" i="1" l="1"/>
  <c r="N74" i="1"/>
  <c r="K74" i="1"/>
  <c r="H74" i="1"/>
  <c r="M76" i="1"/>
  <c r="L76" i="1"/>
  <c r="J76" i="1"/>
  <c r="I76" i="1"/>
  <c r="G76" i="1"/>
  <c r="F76" i="1"/>
  <c r="D75" i="1"/>
  <c r="E75" i="1" s="1"/>
  <c r="D74" i="1"/>
  <c r="C74" i="1"/>
  <c r="C76" i="1" s="1"/>
  <c r="J72" i="1"/>
  <c r="I72" i="1"/>
  <c r="G72" i="1"/>
  <c r="F72" i="1"/>
  <c r="D71" i="1"/>
  <c r="D72" i="1" s="1"/>
  <c r="C71" i="1"/>
  <c r="C72" i="1" s="1"/>
  <c r="N71" i="1"/>
  <c r="M72" i="1"/>
  <c r="L72" i="1"/>
  <c r="D76" i="1" l="1"/>
  <c r="E76" i="1" s="1"/>
  <c r="H76" i="1"/>
  <c r="N72" i="1"/>
  <c r="N76" i="1"/>
  <c r="E72" i="1"/>
  <c r="K76" i="1"/>
  <c r="E74" i="1"/>
  <c r="E71" i="1"/>
  <c r="M47" i="1" l="1"/>
  <c r="L47" i="1"/>
  <c r="G47" i="1"/>
  <c r="F47" i="1"/>
  <c r="J47" i="1"/>
  <c r="I47" i="1"/>
  <c r="K45" i="1"/>
  <c r="D45" i="1"/>
  <c r="C45" i="1"/>
  <c r="E45" i="1" l="1"/>
  <c r="N152" i="1"/>
  <c r="K278" i="1"/>
  <c r="N278" i="1"/>
  <c r="M292" i="1" l="1"/>
  <c r="L292" i="1"/>
  <c r="M289" i="1"/>
  <c r="L289" i="1"/>
  <c r="J289" i="1"/>
  <c r="I289" i="1"/>
  <c r="G289" i="1"/>
  <c r="F289" i="1"/>
  <c r="D288" i="1"/>
  <c r="C288" i="1"/>
  <c r="N99" i="1"/>
  <c r="N289" i="1" l="1"/>
  <c r="N292" i="1"/>
  <c r="E288" i="1"/>
  <c r="M282" i="1"/>
  <c r="L282" i="1"/>
  <c r="J282" i="1"/>
  <c r="I282" i="1"/>
  <c r="G282" i="1"/>
  <c r="F282" i="1"/>
  <c r="D279" i="1"/>
  <c r="D280" i="1"/>
  <c r="D281" i="1"/>
  <c r="C279" i="1"/>
  <c r="C280" i="1"/>
  <c r="C281" i="1"/>
  <c r="N279" i="1"/>
  <c r="N280" i="1"/>
  <c r="N281" i="1"/>
  <c r="K282" i="1" l="1"/>
  <c r="E281" i="1"/>
  <c r="E279" i="1"/>
  <c r="E280" i="1"/>
  <c r="J265" i="1"/>
  <c r="I265" i="1"/>
  <c r="G265" i="1"/>
  <c r="F265" i="1"/>
  <c r="N268" i="1"/>
  <c r="N269" i="1"/>
  <c r="M270" i="1"/>
  <c r="L270" i="1"/>
  <c r="J270" i="1"/>
  <c r="I270" i="1"/>
  <c r="G270" i="1"/>
  <c r="F270" i="1"/>
  <c r="D268" i="1"/>
  <c r="D269" i="1"/>
  <c r="C268" i="1"/>
  <c r="C269" i="1"/>
  <c r="M259" i="1"/>
  <c r="L259" i="1"/>
  <c r="J259" i="1"/>
  <c r="I259" i="1"/>
  <c r="G259" i="1"/>
  <c r="F259" i="1"/>
  <c r="N267" i="1"/>
  <c r="D267" i="1"/>
  <c r="C267" i="1"/>
  <c r="M265" i="1"/>
  <c r="L265" i="1"/>
  <c r="N264" i="1"/>
  <c r="D264" i="1"/>
  <c r="C264" i="1"/>
  <c r="C265" i="1" s="1"/>
  <c r="C270" i="1" l="1"/>
  <c r="N270" i="1"/>
  <c r="D270" i="1"/>
  <c r="N265" i="1"/>
  <c r="E264" i="1"/>
  <c r="E267" i="1"/>
  <c r="E270" i="1"/>
  <c r="D265" i="1"/>
  <c r="E265" i="1" s="1"/>
  <c r="C275" i="1" l="1"/>
  <c r="C276" i="1" s="1"/>
  <c r="D275" i="1"/>
  <c r="D276" i="1" s="1"/>
  <c r="K275" i="1"/>
  <c r="F276" i="1"/>
  <c r="F283" i="1" s="1"/>
  <c r="G276" i="1"/>
  <c r="I276" i="1"/>
  <c r="I283" i="1" s="1"/>
  <c r="J276" i="1"/>
  <c r="L276" i="1"/>
  <c r="L283" i="1" s="1"/>
  <c r="M276" i="1"/>
  <c r="M283" i="1" s="1"/>
  <c r="N238" i="1"/>
  <c r="K276" i="1" l="1"/>
  <c r="J283" i="1"/>
  <c r="G283" i="1"/>
  <c r="E275" i="1"/>
  <c r="E276" i="1"/>
  <c r="M228" i="1" l="1"/>
  <c r="L228" i="1"/>
  <c r="J228" i="1"/>
  <c r="I228" i="1"/>
  <c r="G228" i="1"/>
  <c r="F228" i="1"/>
  <c r="M211" i="1" l="1"/>
  <c r="L211" i="1"/>
  <c r="J211" i="1"/>
  <c r="I211" i="1"/>
  <c r="G211" i="1"/>
  <c r="F211" i="1"/>
  <c r="M204" i="1"/>
  <c r="L204" i="1"/>
  <c r="J204" i="1"/>
  <c r="I204" i="1"/>
  <c r="G204" i="1"/>
  <c r="F204" i="1"/>
  <c r="N203" i="1"/>
  <c r="D203" i="1"/>
  <c r="D204" i="1" s="1"/>
  <c r="C203" i="1"/>
  <c r="C204" i="1" s="1"/>
  <c r="N204" i="1" l="1"/>
  <c r="E204" i="1"/>
  <c r="E203" i="1"/>
  <c r="N179" i="1" l="1"/>
  <c r="M180" i="1"/>
  <c r="L180" i="1"/>
  <c r="J180" i="1"/>
  <c r="I180" i="1"/>
  <c r="G180" i="1"/>
  <c r="F180" i="1"/>
  <c r="D179" i="1"/>
  <c r="D180" i="1" s="1"/>
  <c r="C179" i="1"/>
  <c r="K180" i="1" l="1"/>
  <c r="E179" i="1"/>
  <c r="N180" i="1"/>
  <c r="C180" i="1"/>
  <c r="E180" i="1" s="1"/>
  <c r="K160" i="1" l="1"/>
  <c r="D152" i="1"/>
  <c r="D154" i="1" s="1"/>
  <c r="C152" i="1"/>
  <c r="C154" i="1" s="1"/>
  <c r="E152" i="1" l="1"/>
  <c r="N154" i="1"/>
  <c r="E154" i="1"/>
  <c r="J112" i="1" l="1"/>
  <c r="I112" i="1"/>
  <c r="G112" i="1"/>
  <c r="F112" i="1"/>
  <c r="J108" i="1"/>
  <c r="J116" i="1" s="1"/>
  <c r="I108" i="1"/>
  <c r="I116" i="1" s="1"/>
  <c r="G108" i="1"/>
  <c r="F108" i="1"/>
  <c r="J93" i="1"/>
  <c r="I93" i="1"/>
  <c r="G93" i="1"/>
  <c r="F93" i="1"/>
  <c r="J90" i="1"/>
  <c r="I90" i="1"/>
  <c r="G90" i="1"/>
  <c r="F90" i="1"/>
  <c r="J87" i="1"/>
  <c r="I87" i="1"/>
  <c r="G87" i="1"/>
  <c r="F87" i="1"/>
  <c r="J81" i="1"/>
  <c r="I81" i="1"/>
  <c r="G81" i="1"/>
  <c r="F81" i="1"/>
  <c r="J77" i="1"/>
  <c r="I77" i="1"/>
  <c r="G77" i="1"/>
  <c r="F77" i="1"/>
  <c r="J62" i="1"/>
  <c r="I62" i="1"/>
  <c r="G62" i="1"/>
  <c r="F62" i="1"/>
  <c r="J59" i="1"/>
  <c r="I59" i="1"/>
  <c r="G59" i="1"/>
  <c r="F59" i="1"/>
  <c r="J56" i="1"/>
  <c r="I56" i="1"/>
  <c r="G56" i="1"/>
  <c r="F56" i="1"/>
  <c r="J53" i="1"/>
  <c r="I53" i="1"/>
  <c r="G53" i="1"/>
  <c r="F53" i="1"/>
  <c r="J50" i="1"/>
  <c r="I50" i="1"/>
  <c r="G50" i="1"/>
  <c r="F50" i="1"/>
  <c r="F63" i="1" s="1"/>
  <c r="J38" i="1"/>
  <c r="I38" i="1"/>
  <c r="G38" i="1"/>
  <c r="F38" i="1"/>
  <c r="J35" i="1"/>
  <c r="I35" i="1"/>
  <c r="G35" i="1"/>
  <c r="F35" i="1"/>
  <c r="G32" i="1"/>
  <c r="F32" i="1"/>
  <c r="J29" i="1"/>
  <c r="I29" i="1"/>
  <c r="G29" i="1"/>
  <c r="F29" i="1"/>
  <c r="G26" i="1"/>
  <c r="F26" i="1"/>
  <c r="G19" i="1"/>
  <c r="F19" i="1"/>
  <c r="M10" i="1"/>
  <c r="L10" i="1"/>
  <c r="J125" i="1"/>
  <c r="I125" i="1"/>
  <c r="G125" i="1"/>
  <c r="F125" i="1"/>
  <c r="J122" i="1"/>
  <c r="I122" i="1"/>
  <c r="I129" i="1" s="1"/>
  <c r="G122" i="1"/>
  <c r="G129" i="1" s="1"/>
  <c r="F122" i="1"/>
  <c r="F129" i="1" s="1"/>
  <c r="J147" i="1"/>
  <c r="I147" i="1"/>
  <c r="G147" i="1"/>
  <c r="F147" i="1"/>
  <c r="J141" i="1"/>
  <c r="I141" i="1"/>
  <c r="G141" i="1"/>
  <c r="F141" i="1"/>
  <c r="J138" i="1"/>
  <c r="J148" i="1" s="1"/>
  <c r="I138" i="1"/>
  <c r="I148" i="1" s="1"/>
  <c r="G138" i="1"/>
  <c r="G148" i="1" s="1"/>
  <c r="F138" i="1"/>
  <c r="F148" i="1" s="1"/>
  <c r="M138" i="1"/>
  <c r="L138" i="1"/>
  <c r="N133" i="1"/>
  <c r="D133" i="1"/>
  <c r="C133" i="1"/>
  <c r="K90" i="1" l="1"/>
  <c r="F116" i="1"/>
  <c r="F117" i="1" s="1"/>
  <c r="G116" i="1"/>
  <c r="G117" i="1" s="1"/>
  <c r="J129" i="1"/>
  <c r="H77" i="1"/>
  <c r="K77" i="1"/>
  <c r="G63" i="1"/>
  <c r="E133" i="1"/>
  <c r="M122" i="1" l="1"/>
  <c r="L122" i="1"/>
  <c r="N110" i="1"/>
  <c r="N92" i="1" l="1"/>
  <c r="D67" i="1"/>
  <c r="C67" i="1"/>
  <c r="N67" i="1"/>
  <c r="M77" i="1"/>
  <c r="L77" i="1"/>
  <c r="D69" i="1" l="1"/>
  <c r="D77" i="1" s="1"/>
  <c r="C69" i="1"/>
  <c r="C77" i="1" s="1"/>
  <c r="N69" i="1"/>
  <c r="E67" i="1"/>
  <c r="E69" i="1" l="1"/>
  <c r="E77" i="1"/>
  <c r="N77" i="1"/>
  <c r="K44" i="1"/>
  <c r="M56" i="1"/>
  <c r="L56" i="1"/>
  <c r="M59" i="1"/>
  <c r="L59" i="1"/>
  <c r="M26" i="1" l="1"/>
  <c r="L26" i="1"/>
  <c r="M19" i="1"/>
  <c r="L19" i="1"/>
  <c r="J19" i="1"/>
  <c r="I19" i="1"/>
  <c r="N13" i="1"/>
  <c r="J10" i="1"/>
  <c r="J15" i="1" s="1"/>
  <c r="I10" i="1"/>
  <c r="I15" i="1" s="1"/>
  <c r="G10" i="1"/>
  <c r="G15" i="1" s="1"/>
  <c r="F10" i="1"/>
  <c r="F15" i="1" s="1"/>
  <c r="M15" i="1"/>
  <c r="L15" i="1"/>
  <c r="K9" i="1"/>
  <c r="H9" i="1"/>
  <c r="H10" i="1" l="1"/>
  <c r="N14" i="1"/>
  <c r="N15" i="1"/>
  <c r="K15" i="1"/>
  <c r="K10" i="1"/>
  <c r="H15" i="1"/>
  <c r="D13" i="1"/>
  <c r="D14" i="1" s="1"/>
  <c r="C13" i="1"/>
  <c r="C14" i="1" s="1"/>
  <c r="D9" i="1"/>
  <c r="D10" i="1" s="1"/>
  <c r="C9" i="1"/>
  <c r="C10" i="1" s="1"/>
  <c r="C15" i="1" l="1"/>
  <c r="D15" i="1"/>
  <c r="E14" i="1"/>
  <c r="E10" i="1"/>
  <c r="E13" i="1"/>
  <c r="E9" i="1"/>
  <c r="E15" i="1" l="1"/>
  <c r="M62" i="1"/>
  <c r="D61" i="1"/>
  <c r="D62" i="1" s="1"/>
  <c r="C61" i="1"/>
  <c r="C62" i="1" s="1"/>
  <c r="L62" i="1"/>
  <c r="N61" i="1"/>
  <c r="N62" i="1" l="1"/>
  <c r="E61" i="1"/>
  <c r="E62" i="1"/>
  <c r="N261" i="1"/>
  <c r="M262" i="1"/>
  <c r="L262" i="1"/>
  <c r="D261" i="1"/>
  <c r="D262" i="1" s="1"/>
  <c r="C261" i="1"/>
  <c r="C262" i="1" s="1"/>
  <c r="E262" i="1" l="1"/>
  <c r="N262" i="1"/>
  <c r="E261" i="1"/>
  <c r="I26" i="1" l="1"/>
  <c r="D55" i="1" l="1"/>
  <c r="D56" i="1" s="1"/>
  <c r="C55" i="1"/>
  <c r="C56" i="1" s="1"/>
  <c r="H163" i="1" l="1"/>
  <c r="K163" i="1"/>
  <c r="K253" i="1" l="1"/>
  <c r="K187" i="1" l="1"/>
  <c r="N258" i="1" l="1"/>
  <c r="N256" i="1"/>
  <c r="N257" i="1"/>
  <c r="K83" i="1" l="1"/>
  <c r="M23" i="1" l="1"/>
  <c r="L23" i="1"/>
  <c r="J23" i="1"/>
  <c r="I23" i="1"/>
  <c r="G23" i="1"/>
  <c r="F23" i="1"/>
  <c r="F39" i="1" s="1"/>
  <c r="F40" i="1" s="1"/>
  <c r="F302" i="1" s="1"/>
  <c r="D21" i="1"/>
  <c r="C21" i="1"/>
  <c r="N21" i="1"/>
  <c r="G39" i="1" l="1"/>
  <c r="H23" i="1"/>
  <c r="E21" i="1"/>
  <c r="H39" i="1" l="1"/>
  <c r="G40" i="1"/>
  <c r="C258" i="1"/>
  <c r="D258" i="1"/>
  <c r="C256" i="1"/>
  <c r="D256" i="1"/>
  <c r="D257" i="1"/>
  <c r="C257" i="1"/>
  <c r="J254" i="1"/>
  <c r="I254" i="1"/>
  <c r="G254" i="1"/>
  <c r="F254" i="1"/>
  <c r="D253" i="1"/>
  <c r="C253" i="1"/>
  <c r="C254" i="1" s="1"/>
  <c r="M251" i="1"/>
  <c r="L251" i="1"/>
  <c r="J251" i="1"/>
  <c r="I251" i="1"/>
  <c r="G251" i="1"/>
  <c r="F251" i="1"/>
  <c r="N250" i="1"/>
  <c r="D250" i="1"/>
  <c r="C250" i="1"/>
  <c r="C251" i="1" s="1"/>
  <c r="M248" i="1"/>
  <c r="L248" i="1"/>
  <c r="J248" i="1"/>
  <c r="I248" i="1"/>
  <c r="G248" i="1"/>
  <c r="F248" i="1"/>
  <c r="N247" i="1"/>
  <c r="D247" i="1"/>
  <c r="D248" i="1" s="1"/>
  <c r="C247" i="1"/>
  <c r="C248" i="1" s="1"/>
  <c r="F271" i="1" l="1"/>
  <c r="I271" i="1"/>
  <c r="L271" i="1"/>
  <c r="G271" i="1"/>
  <c r="J271" i="1"/>
  <c r="M271" i="1"/>
  <c r="D259" i="1"/>
  <c r="C259" i="1"/>
  <c r="C271" i="1" s="1"/>
  <c r="D254" i="1"/>
  <c r="E254" i="1" s="1"/>
  <c r="E253" i="1"/>
  <c r="K254" i="1"/>
  <c r="E250" i="1"/>
  <c r="N251" i="1"/>
  <c r="N259" i="1"/>
  <c r="E257" i="1"/>
  <c r="E258" i="1"/>
  <c r="N248" i="1"/>
  <c r="E256" i="1"/>
  <c r="D251" i="1"/>
  <c r="D271" i="1" s="1"/>
  <c r="E248" i="1"/>
  <c r="E247" i="1"/>
  <c r="E251" i="1" l="1"/>
  <c r="E271" i="1"/>
  <c r="N271" i="1"/>
  <c r="E259" i="1"/>
  <c r="F164" i="1"/>
  <c r="F197" i="1" l="1"/>
  <c r="G197" i="1"/>
  <c r="I197" i="1"/>
  <c r="J197" i="1"/>
  <c r="K197" i="1"/>
  <c r="L197" i="1"/>
  <c r="M197" i="1"/>
  <c r="F194" i="1"/>
  <c r="G194" i="1"/>
  <c r="I194" i="1"/>
  <c r="J194" i="1"/>
  <c r="L194" i="1"/>
  <c r="M194" i="1"/>
  <c r="D196" i="1"/>
  <c r="C196" i="1"/>
  <c r="C197" i="1" s="1"/>
  <c r="D197" i="1" l="1"/>
  <c r="N194" i="1"/>
  <c r="C287" i="1"/>
  <c r="C289" i="1" s="1"/>
  <c r="D287" i="1"/>
  <c r="D289" i="1" s="1"/>
  <c r="C291" i="1"/>
  <c r="C292" i="1" s="1"/>
  <c r="D291" i="1"/>
  <c r="D292" i="1" s="1"/>
  <c r="F292" i="1"/>
  <c r="G292" i="1"/>
  <c r="I292" i="1"/>
  <c r="J292" i="1"/>
  <c r="C294" i="1"/>
  <c r="C295" i="1" s="1"/>
  <c r="D294" i="1"/>
  <c r="K294" i="1"/>
  <c r="F295" i="1"/>
  <c r="G295" i="1"/>
  <c r="I295" i="1"/>
  <c r="J295" i="1"/>
  <c r="J296" i="1" s="1"/>
  <c r="L295" i="1"/>
  <c r="L296" i="1" s="1"/>
  <c r="M295" i="1"/>
  <c r="M296" i="1" s="1"/>
  <c r="M161" i="1"/>
  <c r="L161" i="1"/>
  <c r="J161" i="1"/>
  <c r="I161" i="1"/>
  <c r="G161" i="1"/>
  <c r="F161" i="1"/>
  <c r="I296" i="1" l="1"/>
  <c r="F296" i="1"/>
  <c r="C296" i="1"/>
  <c r="G296" i="1"/>
  <c r="K161" i="1"/>
  <c r="E287" i="1"/>
  <c r="E294" i="1"/>
  <c r="E289" i="1"/>
  <c r="D295" i="1"/>
  <c r="D296" i="1" s="1"/>
  <c r="E291" i="1"/>
  <c r="E292" i="1"/>
  <c r="K295" i="1"/>
  <c r="K188" i="1"/>
  <c r="N188" i="1"/>
  <c r="N161" i="1"/>
  <c r="N296" i="1" l="1"/>
  <c r="K296" i="1"/>
  <c r="E295" i="1"/>
  <c r="E296" i="1"/>
  <c r="M38" i="1"/>
  <c r="L38" i="1"/>
  <c r="N37" i="1"/>
  <c r="D37" i="1"/>
  <c r="D38" i="1" s="1"/>
  <c r="C37" i="1"/>
  <c r="C38" i="1" s="1"/>
  <c r="N38" i="1" l="1"/>
  <c r="E38" i="1"/>
  <c r="E37" i="1"/>
  <c r="N137" i="1"/>
  <c r="I164" i="1" l="1"/>
  <c r="K31" i="1" l="1"/>
  <c r="M93" i="1" l="1"/>
  <c r="L93" i="1"/>
  <c r="D92" i="1"/>
  <c r="C92" i="1"/>
  <c r="C93" i="1" s="1"/>
  <c r="H22" i="1"/>
  <c r="N93" i="1" l="1"/>
  <c r="D93" i="1"/>
  <c r="E93" i="1" s="1"/>
  <c r="E92" i="1"/>
  <c r="M90" i="1"/>
  <c r="L90" i="1"/>
  <c r="N89" i="1"/>
  <c r="D89" i="1"/>
  <c r="D90" i="1" s="1"/>
  <c r="C89" i="1"/>
  <c r="N90" i="1" l="1"/>
  <c r="E89" i="1"/>
  <c r="C90" i="1"/>
  <c r="E90" i="1" s="1"/>
  <c r="H83" i="1"/>
  <c r="N58" i="1" l="1"/>
  <c r="D278" i="1"/>
  <c r="D282" i="1" s="1"/>
  <c r="D283" i="1" s="1"/>
  <c r="C278" i="1"/>
  <c r="C282" i="1" s="1"/>
  <c r="C283" i="1" s="1"/>
  <c r="C187" i="1"/>
  <c r="C188" i="1" s="1"/>
  <c r="D86" i="1"/>
  <c r="D87" i="1" s="1"/>
  <c r="C86" i="1"/>
  <c r="C87" i="1" s="1"/>
  <c r="N86" i="1"/>
  <c r="M87" i="1"/>
  <c r="L87" i="1"/>
  <c r="L164" i="1"/>
  <c r="E282" i="1" l="1"/>
  <c r="E278" i="1"/>
  <c r="N282" i="1"/>
  <c r="N87" i="1"/>
  <c r="E86" i="1"/>
  <c r="E87" i="1"/>
  <c r="J233" i="1" l="1"/>
  <c r="M128" i="1"/>
  <c r="D128" i="1" s="1"/>
  <c r="L128" i="1"/>
  <c r="C128" i="1" s="1"/>
  <c r="J164" i="1"/>
  <c r="K164" i="1" s="1"/>
  <c r="K25" i="1"/>
  <c r="N111" i="1" l="1"/>
  <c r="D111" i="1"/>
  <c r="C111" i="1"/>
  <c r="M112" i="1"/>
  <c r="L112" i="1"/>
  <c r="D49" i="1"/>
  <c r="D50" i="1" s="1"/>
  <c r="C49" i="1"/>
  <c r="C50" i="1" s="1"/>
  <c r="M50" i="1"/>
  <c r="L50" i="1"/>
  <c r="N49" i="1"/>
  <c r="M173" i="1"/>
  <c r="L173" i="1"/>
  <c r="D99" i="1"/>
  <c r="D34" i="1"/>
  <c r="C34" i="1"/>
  <c r="N112" i="1" l="1"/>
  <c r="E111" i="1"/>
  <c r="E49" i="1"/>
  <c r="N50" i="1"/>
  <c r="E50" i="1"/>
  <c r="D183" i="1"/>
  <c r="D172" i="1"/>
  <c r="C172" i="1"/>
  <c r="N116" i="1" l="1"/>
  <c r="N117" i="1"/>
  <c r="M233" i="1"/>
  <c r="L233" i="1"/>
  <c r="M191" i="1"/>
  <c r="L191" i="1"/>
  <c r="M158" i="1"/>
  <c r="L158" i="1"/>
  <c r="M108" i="1"/>
  <c r="M116" i="1" s="1"/>
  <c r="L108" i="1"/>
  <c r="L116" i="1" s="1"/>
  <c r="M81" i="1"/>
  <c r="L81" i="1"/>
  <c r="M242" i="1" l="1"/>
  <c r="L242" i="1"/>
  <c r="M239" i="1"/>
  <c r="L239" i="1"/>
  <c r="M236" i="1"/>
  <c r="M243" i="1" s="1"/>
  <c r="L236" i="1"/>
  <c r="L243" i="1" s="1"/>
  <c r="M222" i="1"/>
  <c r="L222" i="1"/>
  <c r="M219" i="1"/>
  <c r="L219" i="1"/>
  <c r="L223" i="1" s="1"/>
  <c r="M208" i="1"/>
  <c r="M212" i="1" s="1"/>
  <c r="L208" i="1"/>
  <c r="D207" i="1"/>
  <c r="C207" i="1"/>
  <c r="C46" i="1"/>
  <c r="D187" i="1"/>
  <c r="D188" i="1" s="1"/>
  <c r="C183" i="1"/>
  <c r="E183" i="1" s="1"/>
  <c r="M184" i="1"/>
  <c r="M198" i="1" s="1"/>
  <c r="L184" i="1"/>
  <c r="L198" i="1" s="1"/>
  <c r="L199" i="1" s="1"/>
  <c r="D169" i="1"/>
  <c r="C169" i="1"/>
  <c r="M170" i="1"/>
  <c r="L170" i="1"/>
  <c r="M167" i="1"/>
  <c r="M164" i="1"/>
  <c r="D160" i="1"/>
  <c r="D161" i="1" s="1"/>
  <c r="C160" i="1"/>
  <c r="C161" i="1" s="1"/>
  <c r="L147" i="1"/>
  <c r="M147" i="1"/>
  <c r="D140" i="1"/>
  <c r="C140" i="1"/>
  <c r="L141" i="1"/>
  <c r="M141" i="1"/>
  <c r="M223" i="1" l="1"/>
  <c r="N239" i="1"/>
  <c r="M213" i="1"/>
  <c r="L212" i="1"/>
  <c r="L213" i="1" s="1"/>
  <c r="M174" i="1"/>
  <c r="M175" i="1" s="1"/>
  <c r="N198" i="1"/>
  <c r="M199" i="1"/>
  <c r="L148" i="1"/>
  <c r="M148" i="1"/>
  <c r="E161" i="1"/>
  <c r="C135" i="1"/>
  <c r="C137" i="1"/>
  <c r="C134" i="1"/>
  <c r="D127" i="1"/>
  <c r="C127" i="1"/>
  <c r="D124" i="1"/>
  <c r="C124" i="1"/>
  <c r="M125" i="1"/>
  <c r="L125" i="1"/>
  <c r="D121" i="1"/>
  <c r="D122" i="1" s="1"/>
  <c r="C121" i="1"/>
  <c r="C122" i="1" s="1"/>
  <c r="D110" i="1"/>
  <c r="C110" i="1"/>
  <c r="C112" i="1" s="1"/>
  <c r="D107" i="1"/>
  <c r="D108" i="1" s="1"/>
  <c r="C107" i="1"/>
  <c r="C108" i="1" s="1"/>
  <c r="C116" i="1" s="1"/>
  <c r="D83" i="1"/>
  <c r="D84" i="1" s="1"/>
  <c r="C83" i="1"/>
  <c r="C84" i="1" s="1"/>
  <c r="M84" i="1"/>
  <c r="M94" i="1" s="1"/>
  <c r="L84" i="1"/>
  <c r="L94" i="1" s="1"/>
  <c r="L95" i="1" s="1"/>
  <c r="C58" i="1"/>
  <c r="C59" i="1" s="1"/>
  <c r="M53" i="1"/>
  <c r="M63" i="1" s="1"/>
  <c r="L53" i="1"/>
  <c r="L63" i="1" s="1"/>
  <c r="C44" i="1"/>
  <c r="C47" i="1" s="1"/>
  <c r="M35" i="1"/>
  <c r="L35" i="1"/>
  <c r="D31" i="1"/>
  <c r="D32" i="1" s="1"/>
  <c r="C31" i="1"/>
  <c r="C32" i="1" s="1"/>
  <c r="M32" i="1"/>
  <c r="L32" i="1"/>
  <c r="D28" i="1"/>
  <c r="D29" i="1" s="1"/>
  <c r="C28" i="1"/>
  <c r="C29" i="1" s="1"/>
  <c r="M29" i="1"/>
  <c r="L29" i="1"/>
  <c r="L39" i="1" s="1"/>
  <c r="L40" i="1" s="1"/>
  <c r="L302" i="1" s="1"/>
  <c r="D25" i="1"/>
  <c r="D26" i="1" s="1"/>
  <c r="C18" i="1"/>
  <c r="C19" i="1" s="1"/>
  <c r="D18" i="1"/>
  <c r="D19" i="1" s="1"/>
  <c r="C22" i="1"/>
  <c r="C23" i="1" s="1"/>
  <c r="N283" i="1" l="1"/>
  <c r="N212" i="1"/>
  <c r="M39" i="1"/>
  <c r="M40" i="1" s="1"/>
  <c r="M95" i="1"/>
  <c r="N94" i="1"/>
  <c r="D112" i="1"/>
  <c r="E112" i="1" s="1"/>
  <c r="D22" i="1"/>
  <c r="D23" i="1" s="1"/>
  <c r="M302" i="1" l="1"/>
  <c r="D116" i="1"/>
  <c r="N39" i="1"/>
  <c r="N40" i="1"/>
  <c r="F167" i="1"/>
  <c r="G167" i="1"/>
  <c r="I167" i="1"/>
  <c r="J167" i="1"/>
  <c r="D100" i="1"/>
  <c r="D104" i="1" s="1"/>
  <c r="I100" i="1"/>
  <c r="J100" i="1"/>
  <c r="M100" i="1"/>
  <c r="L129" i="1"/>
  <c r="M129" i="1"/>
  <c r="N140" i="1"/>
  <c r="E83" i="1"/>
  <c r="I191" i="1"/>
  <c r="J63" i="1"/>
  <c r="I63" i="1"/>
  <c r="D117" i="1" l="1"/>
  <c r="J104" i="1"/>
  <c r="J117" i="1" s="1"/>
  <c r="M104" i="1"/>
  <c r="M117" i="1" s="1"/>
  <c r="I104" i="1"/>
  <c r="I117" i="1" s="1"/>
  <c r="E116" i="1"/>
  <c r="N124" i="1"/>
  <c r="N107" i="1"/>
  <c r="N183" i="1"/>
  <c r="N127" i="1"/>
  <c r="N121" i="1"/>
  <c r="N207" i="1"/>
  <c r="N83" i="1"/>
  <c r="N34" i="1"/>
  <c r="N31" i="1"/>
  <c r="N28" i="1"/>
  <c r="N22" i="1"/>
  <c r="N18" i="1"/>
  <c r="J219" i="1"/>
  <c r="I219" i="1"/>
  <c r="G219" i="1"/>
  <c r="F219" i="1"/>
  <c r="K235" i="1"/>
  <c r="K232" i="1"/>
  <c r="K46" i="1"/>
  <c r="K22" i="1"/>
  <c r="K23" i="1" s="1"/>
  <c r="K18" i="1"/>
  <c r="E207" i="1"/>
  <c r="E140" i="1"/>
  <c r="E127" i="1"/>
  <c r="E124" i="1"/>
  <c r="E121" i="1"/>
  <c r="E107" i="1"/>
  <c r="E34" i="1"/>
  <c r="E31" i="1"/>
  <c r="E28" i="1"/>
  <c r="E22" i="1"/>
  <c r="E23" i="1" s="1"/>
  <c r="E18" i="1"/>
  <c r="J242" i="1"/>
  <c r="I242" i="1"/>
  <c r="G242" i="1"/>
  <c r="F242" i="1"/>
  <c r="J239" i="1"/>
  <c r="I239" i="1"/>
  <c r="G239" i="1"/>
  <c r="F239" i="1"/>
  <c r="J236" i="1"/>
  <c r="J243" i="1" s="1"/>
  <c r="I236" i="1"/>
  <c r="G236" i="1"/>
  <c r="F236" i="1"/>
  <c r="I233" i="1"/>
  <c r="G233" i="1"/>
  <c r="F233" i="1"/>
  <c r="J222" i="1"/>
  <c r="I222" i="1"/>
  <c r="G222" i="1"/>
  <c r="F222" i="1"/>
  <c r="J208" i="1"/>
  <c r="J212" i="1" s="1"/>
  <c r="J213" i="1" s="1"/>
  <c r="I208" i="1"/>
  <c r="I212" i="1" s="1"/>
  <c r="I213" i="1" s="1"/>
  <c r="G208" i="1"/>
  <c r="G212" i="1" s="1"/>
  <c r="G213" i="1" s="1"/>
  <c r="F208" i="1"/>
  <c r="F212" i="1" s="1"/>
  <c r="F213" i="1" s="1"/>
  <c r="D208" i="1"/>
  <c r="C208" i="1"/>
  <c r="J191" i="1"/>
  <c r="G191" i="1"/>
  <c r="F191" i="1"/>
  <c r="J184" i="1"/>
  <c r="I184" i="1"/>
  <c r="I198" i="1" s="1"/>
  <c r="I199" i="1" s="1"/>
  <c r="G184" i="1"/>
  <c r="F184" i="1"/>
  <c r="F198" i="1" s="1"/>
  <c r="F199" i="1" s="1"/>
  <c r="D184" i="1"/>
  <c r="C184" i="1"/>
  <c r="J173" i="1"/>
  <c r="I173" i="1"/>
  <c r="G173" i="1"/>
  <c r="F173" i="1"/>
  <c r="J170" i="1"/>
  <c r="I170" i="1"/>
  <c r="G170" i="1"/>
  <c r="F170" i="1"/>
  <c r="G164" i="1"/>
  <c r="H164" i="1" s="1"/>
  <c r="J158" i="1"/>
  <c r="I158" i="1"/>
  <c r="G158" i="1"/>
  <c r="F158" i="1"/>
  <c r="D141" i="1"/>
  <c r="C141" i="1"/>
  <c r="D125" i="1"/>
  <c r="C125" i="1"/>
  <c r="J84" i="1"/>
  <c r="J94" i="1" s="1"/>
  <c r="I84" i="1"/>
  <c r="I94" i="1" s="1"/>
  <c r="I95" i="1" s="1"/>
  <c r="G84" i="1"/>
  <c r="G94" i="1" s="1"/>
  <c r="F84" i="1"/>
  <c r="F94" i="1" s="1"/>
  <c r="F95" i="1" s="1"/>
  <c r="D35" i="1"/>
  <c r="C35" i="1"/>
  <c r="J32" i="1"/>
  <c r="I32" i="1"/>
  <c r="I39" i="1" s="1"/>
  <c r="J26" i="1"/>
  <c r="J39" i="1" l="1"/>
  <c r="K39" i="1" s="1"/>
  <c r="G198" i="1"/>
  <c r="G199" i="1" s="1"/>
  <c r="G243" i="1"/>
  <c r="F243" i="1"/>
  <c r="I243" i="1"/>
  <c r="F223" i="1"/>
  <c r="I223" i="1"/>
  <c r="G223" i="1"/>
  <c r="J223" i="1"/>
  <c r="J198" i="1"/>
  <c r="J199" i="1" s="1"/>
  <c r="K199" i="1" s="1"/>
  <c r="G174" i="1"/>
  <c r="J174" i="1"/>
  <c r="J175" i="1" s="1"/>
  <c r="G175" i="1"/>
  <c r="F174" i="1"/>
  <c r="F175" i="1" s="1"/>
  <c r="I174" i="1"/>
  <c r="I175" i="1" s="1"/>
  <c r="K94" i="1"/>
  <c r="J95" i="1"/>
  <c r="H94" i="1"/>
  <c r="G95" i="1"/>
  <c r="G302" i="1" s="1"/>
  <c r="J40" i="1"/>
  <c r="I40" i="1"/>
  <c r="I302" i="1" s="1"/>
  <c r="C39" i="1"/>
  <c r="K283" i="1"/>
  <c r="K84" i="1"/>
  <c r="C173" i="1"/>
  <c r="D173" i="1"/>
  <c r="H84" i="1"/>
  <c r="N125" i="1"/>
  <c r="N128" i="1"/>
  <c r="K32" i="1"/>
  <c r="N184" i="1"/>
  <c r="N208" i="1"/>
  <c r="N29" i="1"/>
  <c r="N108" i="1"/>
  <c r="N141" i="1"/>
  <c r="D129" i="1"/>
  <c r="N122" i="1"/>
  <c r="N84" i="1"/>
  <c r="E84" i="1"/>
  <c r="N35" i="1"/>
  <c r="N32" i="1"/>
  <c r="K26" i="1"/>
  <c r="E32" i="1"/>
  <c r="E35" i="1"/>
  <c r="E125" i="1"/>
  <c r="E184" i="1"/>
  <c r="E208" i="1"/>
  <c r="K236" i="1"/>
  <c r="K233" i="1"/>
  <c r="E141" i="1"/>
  <c r="E128" i="1"/>
  <c r="E122" i="1"/>
  <c r="C129" i="1"/>
  <c r="E108" i="1"/>
  <c r="K47" i="1"/>
  <c r="E29" i="1"/>
  <c r="K19" i="1"/>
  <c r="J302" i="1" l="1"/>
  <c r="D39" i="1"/>
  <c r="E39" i="1" s="1"/>
  <c r="D40" i="1"/>
  <c r="C40" i="1"/>
  <c r="C302" i="1" s="1"/>
  <c r="K243" i="1"/>
  <c r="K198" i="1"/>
  <c r="H174" i="1"/>
  <c r="K174" i="1"/>
  <c r="H175" i="1"/>
  <c r="H95" i="1"/>
  <c r="K40" i="1"/>
  <c r="H40" i="1"/>
  <c r="K175" i="1"/>
  <c r="K63" i="1"/>
  <c r="K95" i="1"/>
  <c r="E129" i="1"/>
  <c r="N23" i="1"/>
  <c r="K302" i="1" l="1"/>
  <c r="H302" i="1"/>
  <c r="N129" i="1"/>
  <c r="N19" i="1"/>
  <c r="E19" i="1"/>
  <c r="N25" i="1"/>
  <c r="C25" i="1"/>
  <c r="C26" i="1" s="1"/>
  <c r="E25" i="1" l="1"/>
  <c r="E40" i="1" l="1"/>
  <c r="E26" i="1"/>
  <c r="N26" i="1" l="1"/>
  <c r="D44" i="1" l="1"/>
  <c r="E44" i="1" l="1"/>
  <c r="C52" i="1"/>
  <c r="C53" i="1" s="1"/>
  <c r="C63" i="1" s="1"/>
  <c r="N52" i="1" l="1"/>
  <c r="D52" i="1"/>
  <c r="E52" i="1" s="1"/>
  <c r="D53" i="1" l="1"/>
  <c r="E53" i="1" s="1"/>
  <c r="N53" i="1"/>
  <c r="D58" i="1"/>
  <c r="D59" i="1" s="1"/>
  <c r="E58" i="1" l="1"/>
  <c r="N59" i="1"/>
  <c r="E59" i="1" l="1"/>
  <c r="C80" i="1"/>
  <c r="C81" i="1" s="1"/>
  <c r="C94" i="1" s="1"/>
  <c r="C95" i="1" s="1"/>
  <c r="N80" i="1" l="1"/>
  <c r="D80" i="1"/>
  <c r="D81" i="1" s="1"/>
  <c r="D94" i="1" s="1"/>
  <c r="E94" i="1" l="1"/>
  <c r="D95" i="1"/>
  <c r="E80" i="1"/>
  <c r="N81" i="1"/>
  <c r="E81" i="1" l="1"/>
  <c r="N95" i="1"/>
  <c r="C99" i="1" l="1"/>
  <c r="E99" i="1" s="1"/>
  <c r="L100" i="1"/>
  <c r="L104" i="1" s="1"/>
  <c r="N104" i="1" l="1"/>
  <c r="L117" i="1"/>
  <c r="N100" i="1"/>
  <c r="C100" i="1"/>
  <c r="C104" i="1" s="1"/>
  <c r="E104" i="1" l="1"/>
  <c r="C117" i="1"/>
  <c r="E117" i="1" s="1"/>
  <c r="E100" i="1"/>
  <c r="N134" i="1"/>
  <c r="D134" i="1"/>
  <c r="N135" i="1"/>
  <c r="D135" i="1"/>
  <c r="D137" i="1"/>
  <c r="E137" i="1" s="1"/>
  <c r="N138" i="1"/>
  <c r="E134" i="1" l="1"/>
  <c r="E135" i="1"/>
  <c r="C143" i="1" l="1"/>
  <c r="N143" i="1"/>
  <c r="D143" i="1"/>
  <c r="C144" i="1"/>
  <c r="N144" i="1"/>
  <c r="D144" i="1"/>
  <c r="C145" i="1"/>
  <c r="N145" i="1"/>
  <c r="D145" i="1"/>
  <c r="C146" i="1"/>
  <c r="E143" i="1" l="1"/>
  <c r="E145" i="1"/>
  <c r="E144" i="1"/>
  <c r="C147" i="1"/>
  <c r="N146" i="1"/>
  <c r="D146" i="1"/>
  <c r="E146" i="1" l="1"/>
  <c r="D147" i="1"/>
  <c r="N147" i="1" l="1"/>
  <c r="E147" i="1"/>
  <c r="N148" i="1" l="1"/>
  <c r="E172" i="1"/>
  <c r="N172" i="1"/>
  <c r="N173" i="1"/>
  <c r="E173" i="1"/>
  <c r="E160" i="1" l="1"/>
  <c r="N160" i="1"/>
  <c r="C157" i="1" l="1"/>
  <c r="C158" i="1" l="1"/>
  <c r="N157" i="1"/>
  <c r="D157" i="1"/>
  <c r="E157" i="1" l="1"/>
  <c r="D158" i="1"/>
  <c r="E158" i="1" l="1"/>
  <c r="N158" i="1"/>
  <c r="C163" i="1"/>
  <c r="C164" i="1" l="1"/>
  <c r="N163" i="1"/>
  <c r="D163" i="1"/>
  <c r="E163" i="1" l="1"/>
  <c r="D164" i="1"/>
  <c r="E164" i="1" l="1"/>
  <c r="N164" i="1"/>
  <c r="D166" i="1"/>
  <c r="D167" i="1" l="1"/>
  <c r="N166" i="1"/>
  <c r="L167" i="1"/>
  <c r="C166" i="1"/>
  <c r="C170" i="1"/>
  <c r="L174" i="1" l="1"/>
  <c r="E166" i="1"/>
  <c r="N167" i="1"/>
  <c r="C167" i="1"/>
  <c r="C174" i="1" s="1"/>
  <c r="C175" i="1" s="1"/>
  <c r="L175" i="1" l="1"/>
  <c r="N174" i="1"/>
  <c r="E167" i="1"/>
  <c r="N169" i="1"/>
  <c r="E169" i="1"/>
  <c r="D170" i="1"/>
  <c r="D174" i="1" s="1"/>
  <c r="D175" i="1" l="1"/>
  <c r="E174" i="1"/>
  <c r="E170" i="1"/>
  <c r="N170" i="1"/>
  <c r="E175" i="1" l="1"/>
  <c r="N175" i="1"/>
  <c r="D46" i="1"/>
  <c r="D47" i="1" s="1"/>
  <c r="E46" i="1" l="1"/>
  <c r="D63" i="1"/>
  <c r="N302" i="1" l="1"/>
  <c r="E47" i="1"/>
  <c r="E63" i="1"/>
  <c r="N63" i="1"/>
  <c r="N187" i="1"/>
  <c r="E187" i="1"/>
  <c r="E188" i="1" l="1"/>
  <c r="C190" i="1"/>
  <c r="C191" i="1" l="1"/>
  <c r="N190" i="1"/>
  <c r="D190" i="1"/>
  <c r="E190" i="1" l="1"/>
  <c r="D191" i="1"/>
  <c r="C193" i="1"/>
  <c r="C194" i="1" s="1"/>
  <c r="C198" i="1" s="1"/>
  <c r="C199" i="1" s="1"/>
  <c r="N191" i="1" l="1"/>
  <c r="E191" i="1"/>
  <c r="N193" i="1"/>
  <c r="D193" i="1"/>
  <c r="D194" i="1" s="1"/>
  <c r="D198" i="1" l="1"/>
  <c r="D199" i="1" s="1"/>
  <c r="E199" i="1" s="1"/>
  <c r="E193" i="1"/>
  <c r="E194" i="1" s="1"/>
  <c r="N199" i="1" l="1"/>
  <c r="C210" i="1"/>
  <c r="C211" i="1" s="1"/>
  <c r="C212" i="1" s="1"/>
  <c r="C213" i="1" s="1"/>
  <c r="N210" i="1"/>
  <c r="D210" i="1"/>
  <c r="D211" i="1" s="1"/>
  <c r="D212" i="1" s="1"/>
  <c r="N211" i="1"/>
  <c r="E212" i="1" l="1"/>
  <c r="D213" i="1"/>
  <c r="E210" i="1"/>
  <c r="E211" i="1" l="1"/>
  <c r="E213" i="1" l="1"/>
  <c r="N213" i="1"/>
  <c r="C217" i="1"/>
  <c r="N217" i="1"/>
  <c r="D217" i="1"/>
  <c r="C218" i="1"/>
  <c r="N218" i="1"/>
  <c r="D218" i="1"/>
  <c r="E217" i="1" l="1"/>
  <c r="C219" i="1"/>
  <c r="E218" i="1"/>
  <c r="D219" i="1"/>
  <c r="E219" i="1" l="1"/>
  <c r="N219" i="1"/>
  <c r="C221" i="1"/>
  <c r="C222" i="1" s="1"/>
  <c r="C223" i="1" s="1"/>
  <c r="N221" i="1" l="1"/>
  <c r="D221" i="1"/>
  <c r="E221" i="1" s="1"/>
  <c r="D222" i="1" l="1"/>
  <c r="D223" i="1" s="1"/>
  <c r="E222" i="1" l="1"/>
  <c r="N222" i="1"/>
  <c r="E223" i="1" l="1"/>
  <c r="N223" i="1"/>
  <c r="D227" i="1"/>
  <c r="D228" i="1" s="1"/>
  <c r="D232" i="1" l="1"/>
  <c r="D233" i="1" l="1"/>
  <c r="N232" i="1" l="1"/>
  <c r="C232" i="1"/>
  <c r="E232" i="1" l="1"/>
  <c r="C233" i="1"/>
  <c r="N233" i="1"/>
  <c r="C235" i="1"/>
  <c r="C236" i="1" s="1"/>
  <c r="E233" i="1" l="1"/>
  <c r="D235" i="1"/>
  <c r="E235" i="1" l="1"/>
  <c r="D236" i="1"/>
  <c r="E236" i="1" l="1"/>
  <c r="C238" i="1"/>
  <c r="D238" i="1"/>
  <c r="C239" i="1" l="1"/>
  <c r="D239" i="1"/>
  <c r="E238" i="1"/>
  <c r="C241" i="1"/>
  <c r="C242" i="1" s="1"/>
  <c r="C243" i="1" l="1"/>
  <c r="E239" i="1"/>
  <c r="D241" i="1"/>
  <c r="E241" i="1" l="1"/>
  <c r="D242" i="1"/>
  <c r="D243" i="1" s="1"/>
  <c r="E242" i="1" l="1"/>
  <c r="N243" i="1" l="1"/>
  <c r="E243" i="1"/>
  <c r="E283" i="1" l="1"/>
  <c r="N227" i="1" l="1"/>
  <c r="C227" i="1"/>
  <c r="C228" i="1" s="1"/>
  <c r="E227" i="1" l="1"/>
  <c r="E228" i="1" l="1"/>
  <c r="N228" i="1"/>
  <c r="C136" i="1" l="1"/>
  <c r="N136" i="1"/>
  <c r="D136" i="1"/>
  <c r="D138" i="1" s="1"/>
  <c r="D148" i="1" s="1"/>
  <c r="D302" i="1" s="1"/>
  <c r="C138" i="1" l="1"/>
  <c r="C148" i="1" s="1"/>
  <c r="E136" i="1"/>
  <c r="E138" i="1" l="1"/>
  <c r="E148" i="1"/>
  <c r="E302" i="1" l="1"/>
  <c r="E95" i="1"/>
</calcChain>
</file>

<file path=xl/sharedStrings.xml><?xml version="1.0" encoding="utf-8"?>
<sst xmlns="http://schemas.openxmlformats.org/spreadsheetml/2006/main" count="337" uniqueCount="139">
  <si>
    <t>№ п/п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</si>
  <si>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</si>
  <si>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</si>
  <si>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</si>
  <si>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</si>
  <si>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</si>
  <si>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</si>
  <si>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</si>
  <si>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</si>
  <si>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</si>
  <si>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</si>
  <si>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</si>
  <si>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</si>
  <si>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</si>
  <si>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</si>
  <si>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</si>
  <si>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</si>
  <si>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</si>
  <si>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</si>
  <si>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</si>
  <si>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</si>
  <si>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</si>
  <si>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</si>
  <si>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</si>
  <si>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</si>
  <si>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Управление  образования администрации МО Кавказский район</t>
  </si>
  <si>
    <t>Управление имущественных отношений администрации МО Кавказский район</t>
  </si>
  <si>
    <t>Администрация МО Кавказский район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</si>
  <si>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</si>
  <si>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</si>
  <si>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</si>
  <si>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ВСЕГО по муниципальной программе</t>
  </si>
  <si>
    <t>Отдел молодежной политики администрации МО Кавказский район</t>
  </si>
  <si>
    <t>Управление сельского хозяйства администрации МО Кавказский район</t>
  </si>
  <si>
    <t xml:space="preserve">ВСЕГО  РАСХОДЫ  ПО МП ЗА СЧЕТ СРЕДСТВ БЮДЖЕТА </t>
  </si>
  <si>
    <t>тыс.руб.</t>
  </si>
  <si>
    <t xml:space="preserve">Исполнено </t>
  </si>
  <si>
    <t>в том числе  местные средства</t>
  </si>
  <si>
    <t>Муниципальная программа "Муниципальная политика и развитие гражданского общества"</t>
  </si>
  <si>
    <t>14</t>
  </si>
  <si>
    <t>Финансовое управление Администрации МО</t>
  </si>
  <si>
    <t xml:space="preserve"> </t>
  </si>
  <si>
    <t>Мероприятия, реализуемые в рамках муниципального проекта "Педагоги и наставники"</t>
  </si>
  <si>
    <t>Комплекс процессных мероприятий - развитие системы дошкольного образования в муниципальном образовании Кавказский район</t>
  </si>
  <si>
    <t>Комплекс процессных мероприятий - развитие системы общего образования в муниципальном образовании Кавказский район</t>
  </si>
  <si>
    <t>Комплекс процессных мероприятий - Развитие системы дополнительного образования в муниципальном образовании Кавказский район</t>
  </si>
  <si>
    <t>Комплекс процессных мероприятий -   обеспечение деятельности органов управления в сфере образования</t>
  </si>
  <si>
    <t>Комплекс процессных мероприятий -  обеспечение деятельности в области бухгалтерского и бюджетного учета</t>
  </si>
  <si>
    <t>Комплекс процессных мероприятий -  прочие мероприятия в области образования</t>
  </si>
  <si>
    <t>Комплекс процессных мероприятий -  поддержка одаренных детей и талантливой молодежи</t>
  </si>
  <si>
    <t>Мероприятия, реализуемые в рамках муниципального проекта "Капитальный ремонт муниципальных образовательных учреждений муниципального образования Кавказский район"</t>
  </si>
  <si>
    <t>Итого</t>
  </si>
  <si>
    <t xml:space="preserve">Итого </t>
  </si>
  <si>
    <t>ПРОЕКТНАЯ ЧАСТЬ</t>
  </si>
  <si>
    <t>ПРОЦЕССНАЯ ЧАСТЬ</t>
  </si>
  <si>
    <t xml:space="preserve">Наименование </t>
  </si>
  <si>
    <t>Итого по проектной части</t>
  </si>
  <si>
    <t>Итого по процессной части</t>
  </si>
  <si>
    <t xml:space="preserve">Комплекс процессных мероприятий -  социальная поддержка детей-сирот и детей, оставшихся без попечения родителей </t>
  </si>
  <si>
    <t>Комплекс процессных мероприятий - обеспечение жильем граждан, состоящих на учете в администрации муниципального образования Кавказский район в качестве нуждающихся в жилых помещениях</t>
  </si>
  <si>
    <t>Комплекс процессных мероприятий - дополнительное материальное обеспечение лиц, замещавших муниципальные должности и должности муниципальной службы в муниципальном образовании Кавказский район</t>
  </si>
  <si>
    <t>Комплекс процессных мероприятий -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</si>
  <si>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Комплекс процессных мероприятий — формирование доступной среды жизнедеятельности для инвалидов и других маломобильных групп населения Кавказского района</t>
  </si>
  <si>
    <t>Комплекс процессных мероприятий — предоставление дополнительной меры социальной поддержки отдельных категорий граждан</t>
  </si>
  <si>
    <t>Мероприятия, реализуемые в рамках муниципального проекта "Безопасность дорожного движения"</t>
  </si>
  <si>
    <t>0</t>
  </si>
  <si>
    <t>Мероприятия, реализуемые в рамках муниципального проекта "Строительство объектов социальной инфраструктуры в муниципальном образовании Кавказский район"</t>
  </si>
  <si>
    <t>Комплекс процессных мероприятий - повышение безопасности дорожного движения в муниципальном образовании Кавказский район</t>
  </si>
  <si>
    <t>Комплекс процессных мероприятий - обеспечение жильем молодых семей</t>
  </si>
  <si>
    <t>Комплекс процессных мероприятий — обращение с твердыми коммунальными отходами на территории муниципального образования Кавказский район</t>
  </si>
  <si>
    <t>Комплекс процессных мероприятий — подготовка градостроительной и землеустроительной документации на территории Кавказского района</t>
  </si>
  <si>
    <t>Комплекс процессных мероприятий — финансовое обеспечение деятельности муниципального  казенного  учреждения  «Единая служба заказчика» муниципального образования Кавказский район</t>
  </si>
  <si>
    <t>Комплекс процессных мероприятий - газификация муниципального образования Кавказский район</t>
  </si>
  <si>
    <t>Комплекс процессных мероприятий - энергосбережение и повышение энергетической эффективности в муниципальном образовании 
Кавказский район</t>
  </si>
  <si>
    <t>Комплекс процессных мероприятий -    предупреждение и ликвидация чрезвычайных ситуаций, стихийных бедствий и их последствий,  и обучение населения в области гражданской обороны в муниципальном образовании Кавказский район</t>
  </si>
  <si>
    <t>Комплекс процессных мероприятий - обеспечение деятельности, связанной с проведением аварийно-спасательных и других неотложных работ при чрезвычайных ситуациях</t>
  </si>
  <si>
    <t xml:space="preserve">Комплекс процессных мероприятий  - снижение рисков, смягчение последствий чрезвычайных ситуаций природного и техногенного характера и гражданская оборона в МО Кавказский район </t>
  </si>
  <si>
    <t>Комплекс процессных мероприятий - профилактика терроризма и экстремизма, а также минимизация и (или) ликвидация последствий проявления терроризма и экстремизма на территории муниципального образования Кавказский район</t>
  </si>
  <si>
    <t>Комплекс процессных мероприятий - развитие и поддержка казачества на территории муниципального образования Кавказский район</t>
  </si>
  <si>
    <t xml:space="preserve">Комплекс процессных мероприятий - совершенствование системы обеспечения пожарной безопасности учреждений муниципального образования Кавказский район </t>
  </si>
  <si>
    <t xml:space="preserve">Мероприятия, реализуемые в рамках муниципального проекта -"Культурная среда" </t>
  </si>
  <si>
    <t>Комплекс процессных мероприятий - руководство и управление в сфере культуры и искусства</t>
  </si>
  <si>
    <t>Комплекс процессных мероприятий - реализация дополнительных предпрофессиональных и общеразвивающих программ в области искусств</t>
  </si>
  <si>
    <t>Комплекс процессных мероприятий - организация библиотечного обслуживания населения муниципального образования Кавказский район</t>
  </si>
  <si>
    <t>Комплекс процессных мероприятий - методическое обслуживание учреждений культуры</t>
  </si>
  <si>
    <t xml:space="preserve">Комплекс процессных мероприятий - организация и ведение бухгалтерского учета, финансово-хозяйственной деятельности организаций и учреждений муниципального образования Кавказский район </t>
  </si>
  <si>
    <t>Комплекс процессных мероприятий - создание условий для организации досуга и культуры</t>
  </si>
  <si>
    <t>Мероприятия, реализуемые в рамках муниципального проекта "Обеспечение инфраструктурой в сфере физической культуры и спорта"</t>
  </si>
  <si>
    <t>Комплекс процессных мероприятий - руководство и управление в сфере физической культуры и спорта</t>
  </si>
  <si>
    <t>Комплекс процессных мероприятий — реализация программ в области физической культуры и спорта</t>
  </si>
  <si>
    <t>Комплекс процессных мероприятий — организация и проведение спортивно-массовых и физкультурно-оздоровительных мероприятий</t>
  </si>
  <si>
    <t>Комплекс процессных мероприятий — 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</t>
  </si>
  <si>
    <t>Комплекс процессных мероприятий — предоставление субсидий физкультурно-спортивным организациям по игровым видам спорта (в том числе клубам и центрам)</t>
  </si>
  <si>
    <t>Мероприятия, реализуемые в рамках муниципального проекта "Малое и среднее предпринимательство и поддержка индивидуальной предпринимательской инициативы"</t>
  </si>
  <si>
    <t>1590,0</t>
  </si>
  <si>
    <t>Комплекс процессных мероприятий - формирование и продвижение инвестиционно - привлекательного образа муниципального образования Кавказский район</t>
  </si>
  <si>
    <t>Комплекс процессных мероприятий — поддержка и развитие малого и среднего предпринимательства в муниципальном образовании Кавказский район</t>
  </si>
  <si>
    <t xml:space="preserve">Комплекс процессных мероприятий -  проведение мероприятий в сфере реализации молодежной политики на территории муниципального образования Кавказский район </t>
  </si>
  <si>
    <t>Комплекс процессных мероприятий - реализация муниципальных функций в области молодежной политики отделом молодежной политики администрации МО Кавказский район и  МКУ МЦ "Эдельвейс"</t>
  </si>
  <si>
    <t>Комплекс процессных мероприятий - организация информационного обеспечения населения о деятельности органов местного самоуправления муниципального образования Кавказский район в  СМИ, сети "Интернет"</t>
  </si>
  <si>
    <t>Комплекс процессных мероприятий -поддержка сельскохозяйственного производства</t>
  </si>
  <si>
    <t>Комплекс процессных мероприятий —развитие малых форм хозяйствования в АПК на территории муниципального образования Кавказский район</t>
  </si>
  <si>
    <t>Комплекс процессных мероприятий — стимулирование и повышение эффективности труда в сельскохозяйственном производстве</t>
  </si>
  <si>
    <t>Комплекс процессных мероприятий — обеспечение эпизоотического, ветеринарно-санитарного благополучия в муниципальном образовании Кавказский район</t>
  </si>
  <si>
    <t>13</t>
  </si>
  <si>
    <t>Комплекс процессных мероприятий — гармонизация межнациональных и межконфессиональных отношений в муниципальном образовании Кавказский район</t>
  </si>
  <si>
    <t>Комплекс процессных мероприятий - противодействие коррупции в муниципальном образовании Кавказский район</t>
  </si>
  <si>
    <t>Комплекс процессных мероприятий - развитие инициативного бюджетирования в муниципальном образовании Кавказский район</t>
  </si>
  <si>
    <t>Комплекс процессных мероприятий -  развитие муниципальной службы в муниципальном образовании Кавказский район</t>
  </si>
  <si>
    <t xml:space="preserve">Комплекс процессных мероприятий -  поддержка некоммерческой общественной организации 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органов» </t>
  </si>
  <si>
    <t>Комплекс процессных мероприятий - 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</t>
  </si>
  <si>
    <t>Комплекс процессных мероприятий - сопровождение, техническое обслуживание, развитие и модернизация информационных и информационно-технологических систем, приобретение и модернизация вычислительной техники для обеспечения деятельности органов местного самоуправления администрации муниципального образования Кавказский район</t>
  </si>
  <si>
    <t xml:space="preserve">Муниципальная программа "Дети Кавказского района" </t>
  </si>
  <si>
    <t>15</t>
  </si>
  <si>
    <t>Комплекс процессных мероприятий -  обеспечение жильем детей-сирот и детей, оставшихся без попечения родителей</t>
  </si>
  <si>
    <t>Комплекс процессных мероприятий -  организация отдыха, оздоровления и занятости детей и подростков</t>
  </si>
  <si>
    <t xml:space="preserve">Муниципальная программа "Управление муниципальным имуществом муниципального образования Кавказский район" </t>
  </si>
  <si>
    <t>Комплекс процессных мероприятий - содержание, обслуживание и страхование объектов, составляющих казну муниципального образования Кавказский район</t>
  </si>
  <si>
    <t>Комплекс процессных мероприятий — 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</si>
  <si>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 xml:space="preserve">Комплекс процессных мероприятий - ведение учета граждан отдельных категорий в качестве нуждающихся в жилых помещениях </t>
  </si>
  <si>
    <t>Мероприятия, реализуемые в рамках муниципального проекта "Модернизация объектов коммунальной инфраструктуры"</t>
  </si>
  <si>
    <t>Комплекс процессных мероприятий -  модернизация систем теплоснабжения в Кавказском районе
Кавказский район</t>
  </si>
  <si>
    <t xml:space="preserve">  </t>
  </si>
  <si>
    <t>Управление  образования администрации МО Кавказский район (региональный проект)</t>
  </si>
  <si>
    <t>Управление  образования администрации МО Кавказский район (муниципальный проект)</t>
  </si>
  <si>
    <t>Администрация МО Кавказский район (муниципальный проект)</t>
  </si>
  <si>
    <t>Администрация МО Кавказский район (региональный проект)</t>
  </si>
  <si>
    <t>Отдел культуры администрации МО Кавказский район (региональный проект)</t>
  </si>
  <si>
    <t>Отдел культуры администрации МО Кавказский район (муниципальный проект)</t>
  </si>
  <si>
    <t>Отдел по физической культуре и спорту администрации МО  Кавказский район (муниципальный проект)</t>
  </si>
  <si>
    <t>41028,4</t>
  </si>
  <si>
    <t>Мероприятия, реализуемые в рамках муниципального проекта "Строительство газопровода высокого и низкого давления в х.Полтавском Кавказского района"</t>
  </si>
  <si>
    <t>Управление жилищно-коммунального хозяйства, архитектуры,строительства, транспорта и связи администрации МО Кавказский район</t>
  </si>
  <si>
    <t>Мероприятия, реализуемые в рамках муниципального проекта "Модернизация систем теплоснабжения в Кавказском районе"</t>
  </si>
  <si>
    <t>16</t>
  </si>
  <si>
    <t>Муниципальная программа "Охрана окружающей среды"</t>
  </si>
  <si>
    <t xml:space="preserve">Комплекс процессных мероприятий - снижение негативного воздействия хозяйственной и иной деятельности на окружающую среду на территории Кавказского района </t>
  </si>
  <si>
    <t>Исполнение  муниципальных программ муниципального образования Кавказский район на 01.06.2025  года (бюджетные средства)</t>
  </si>
  <si>
    <t>Уточненная сводная бюджетная роспись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</si>
</sst>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Border="0"/>
    <xf numFmtId="0" fontId="16" fillId="0" borderId="0" applyFill="0" applyBorder="0"/>
  </cellStyleXfs>
  <cellXfs count="1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left" wrapText="1"/>
    </xf>
    <xf numFmtId="165" fontId="9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49" fontId="17" fillId="2" borderId="5" xfId="0" applyNumberFormat="1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center" vertical="center" wrapText="1"/>
    </xf>
    <xf numFmtId="0" fontId="15" fillId="4" borderId="12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" xfId="1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5" borderId="5" xfId="0" applyNumberFormat="1" applyFont="1" applyFill="1" applyBorder="1" applyAlignment="1">
      <alignment horizontal="center" wrapText="1"/>
    </xf>
    <xf numFmtId="49" fontId="8" fillId="5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9" fontId="7" fillId="5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7" fillId="5" borderId="9" xfId="0" applyNumberFormat="1" applyFont="1" applyFill="1" applyBorder="1" applyAlignment="1">
      <alignment horizontal="center" wrapText="1"/>
    </xf>
    <xf numFmtId="49" fontId="7" fillId="5" borderId="10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15" fillId="2" borderId="4" xfId="1" applyNumberFormat="1" applyFont="1" applyFill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0" fontId="18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1E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3"/>
  <sheetViews>
    <sheetView tabSelected="1" view="pageBreakPreview" topLeftCell="A285" zoomScale="60" zoomScaleNormal="80" workbookViewId="0">
      <selection activeCell="F193" sqref="F193"/>
    </sheetView>
  </sheetViews>
  <sheetFormatPr defaultRowHeight="15.75" x14ac:dyDescent="0.25"/>
  <cols>
    <col min="1" max="1" width="6.28515625" style="1" customWidth="1"/>
    <col min="2" max="2" width="48.28515625" style="1" customWidth="1"/>
    <col min="3" max="3" width="13.28515625" style="9" customWidth="1"/>
    <col min="4" max="4" width="13.7109375" style="9" customWidth="1"/>
    <col min="5" max="5" width="13.140625" style="9" customWidth="1"/>
    <col min="6" max="6" width="12.28515625" style="9" customWidth="1"/>
    <col min="7" max="7" width="12.140625" style="9" customWidth="1"/>
    <col min="8" max="8" width="14.28515625" style="9" customWidth="1"/>
    <col min="9" max="9" width="13.28515625" style="9" customWidth="1"/>
    <col min="10" max="10" width="13.42578125" style="9" customWidth="1"/>
    <col min="11" max="11" width="14.5703125" style="9" customWidth="1"/>
    <col min="12" max="13" width="13" style="9" customWidth="1"/>
    <col min="14" max="14" width="13.85546875" style="9" customWidth="1"/>
    <col min="15" max="15" width="7.7109375" style="1"/>
    <col min="16" max="16" width="10.5703125" style="1" bestFit="1" customWidth="1"/>
    <col min="17" max="17" width="11.140625" style="1" customWidth="1"/>
    <col min="18" max="16384" width="9.140625" style="1"/>
  </cols>
  <sheetData>
    <row r="1" spans="1:14" ht="18.75" x14ac:dyDescent="0.3">
      <c r="A1" s="120" t="s">
        <v>137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4.25" customHeight="1" x14ac:dyDescent="0.25">
      <c r="E2" s="138" t="s">
        <v>35</v>
      </c>
      <c r="F2" s="139"/>
      <c r="G2" s="139"/>
      <c r="H2" s="139"/>
      <c r="I2" s="139"/>
      <c r="J2" s="139"/>
      <c r="K2" s="139"/>
    </row>
    <row r="3" spans="1:14" ht="19.5" customHeight="1" x14ac:dyDescent="0.25">
      <c r="A3" s="134" t="s">
        <v>0</v>
      </c>
      <c r="B3" s="134" t="s">
        <v>55</v>
      </c>
      <c r="C3" s="132" t="s">
        <v>138</v>
      </c>
      <c r="D3" s="132" t="s">
        <v>36</v>
      </c>
      <c r="E3" s="132" t="s">
        <v>13</v>
      </c>
      <c r="F3" s="129" t="s">
        <v>23</v>
      </c>
      <c r="G3" s="130"/>
      <c r="H3" s="131"/>
      <c r="I3" s="129" t="s">
        <v>24</v>
      </c>
      <c r="J3" s="130"/>
      <c r="K3" s="131"/>
      <c r="L3" s="129" t="s">
        <v>37</v>
      </c>
      <c r="M3" s="130"/>
      <c r="N3" s="131"/>
    </row>
    <row r="4" spans="1:14" ht="81.75" customHeight="1" x14ac:dyDescent="0.25">
      <c r="A4" s="135"/>
      <c r="B4" s="135"/>
      <c r="C4" s="133"/>
      <c r="D4" s="133"/>
      <c r="E4" s="133"/>
      <c r="F4" s="10" t="s">
        <v>138</v>
      </c>
      <c r="G4" s="10" t="s">
        <v>36</v>
      </c>
      <c r="H4" s="10" t="s">
        <v>13</v>
      </c>
      <c r="I4" s="10" t="s">
        <v>138</v>
      </c>
      <c r="J4" s="10" t="s">
        <v>36</v>
      </c>
      <c r="K4" s="10" t="s">
        <v>13</v>
      </c>
      <c r="L4" s="10" t="s">
        <v>138</v>
      </c>
      <c r="M4" s="10" t="s">
        <v>36</v>
      </c>
      <c r="N4" s="10" t="s">
        <v>13</v>
      </c>
    </row>
    <row r="5" spans="1:14" ht="15.6" x14ac:dyDescent="0.3">
      <c r="A5" s="6">
        <v>1</v>
      </c>
      <c r="B5" s="6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</row>
    <row r="6" spans="1:14" ht="19.5" customHeight="1" x14ac:dyDescent="0.35">
      <c r="A6" s="45" t="s">
        <v>14</v>
      </c>
      <c r="B6" s="99" t="s">
        <v>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14" ht="19.5" customHeight="1" x14ac:dyDescent="0.25">
      <c r="A7" s="65" t="s">
        <v>53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 ht="19.5" customHeight="1" x14ac:dyDescent="0.25">
      <c r="A8" s="68" t="s">
        <v>42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ht="33.75" customHeight="1" x14ac:dyDescent="0.25">
      <c r="A9" s="72" t="s">
        <v>123</v>
      </c>
      <c r="B9" s="73"/>
      <c r="C9" s="24">
        <f>F9+I9+L9</f>
        <v>93897.8</v>
      </c>
      <c r="D9" s="24">
        <f>G9+J9+M9</f>
        <v>45520.7</v>
      </c>
      <c r="E9" s="24">
        <f>D9/C9*100</f>
        <v>48.478984598148195</v>
      </c>
      <c r="F9" s="61">
        <v>93633.5</v>
      </c>
      <c r="G9" s="61">
        <v>45366.7</v>
      </c>
      <c r="H9" s="24">
        <f>G9/F9*100</f>
        <v>48.451355551164909</v>
      </c>
      <c r="I9" s="62">
        <v>264.3</v>
      </c>
      <c r="J9" s="61">
        <v>154</v>
      </c>
      <c r="K9" s="24">
        <f>J9/I9*100</f>
        <v>58.267120696178587</v>
      </c>
      <c r="L9" s="46"/>
      <c r="M9" s="46"/>
      <c r="N9" s="46"/>
    </row>
    <row r="10" spans="1:14" x14ac:dyDescent="0.25">
      <c r="A10" s="76" t="s">
        <v>51</v>
      </c>
      <c r="B10" s="77"/>
      <c r="C10" s="27">
        <f>C9</f>
        <v>93897.8</v>
      </c>
      <c r="D10" s="27">
        <f>D9</f>
        <v>45520.7</v>
      </c>
      <c r="E10" s="27">
        <f>D10/C10*100</f>
        <v>48.478984598148195</v>
      </c>
      <c r="F10" s="27">
        <f>F9</f>
        <v>93633.5</v>
      </c>
      <c r="G10" s="27">
        <f>G9</f>
        <v>45366.7</v>
      </c>
      <c r="H10" s="27">
        <f>G10/F10*100</f>
        <v>48.451355551164909</v>
      </c>
      <c r="I10" s="27">
        <f>I9</f>
        <v>264.3</v>
      </c>
      <c r="J10" s="27">
        <f>J9</f>
        <v>154</v>
      </c>
      <c r="K10" s="27">
        <f>J10/I10*100</f>
        <v>58.267120696178587</v>
      </c>
      <c r="L10" s="27">
        <f>L9</f>
        <v>0</v>
      </c>
      <c r="M10" s="27">
        <f>M9</f>
        <v>0</v>
      </c>
      <c r="N10" s="52"/>
    </row>
    <row r="11" spans="1:14" x14ac:dyDescent="0.25">
      <c r="A11" s="68" t="s">
        <v>50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1"/>
    </row>
    <row r="12" spans="1:14" ht="30.75" customHeight="1" x14ac:dyDescent="0.25">
      <c r="A12" s="72" t="s">
        <v>125</v>
      </c>
      <c r="B12" s="73"/>
      <c r="C12" s="24">
        <f>F12+I12+L12</f>
        <v>1394.5</v>
      </c>
      <c r="D12" s="24">
        <f>G12+J12+M12</f>
        <v>1257</v>
      </c>
      <c r="E12" s="24">
        <f>D12/C12*100</f>
        <v>90.139835066332026</v>
      </c>
      <c r="F12" s="46"/>
      <c r="G12" s="46"/>
      <c r="H12" s="46"/>
      <c r="I12" s="46"/>
      <c r="J12" s="46"/>
      <c r="K12" s="46"/>
      <c r="L12" s="48">
        <v>1394.5</v>
      </c>
      <c r="M12" s="48">
        <v>1257</v>
      </c>
      <c r="N12" s="32">
        <f>M12/L12*100</f>
        <v>90.139835066332026</v>
      </c>
    </row>
    <row r="13" spans="1:14" ht="34.5" customHeight="1" x14ac:dyDescent="0.25">
      <c r="A13" s="72" t="s">
        <v>124</v>
      </c>
      <c r="B13" s="73"/>
      <c r="C13" s="24">
        <f>F13+I13+L13</f>
        <v>48825.2</v>
      </c>
      <c r="D13" s="24">
        <f>G13+J13+M13</f>
        <v>3720.8</v>
      </c>
      <c r="E13" s="24">
        <f>D13/C13*100</f>
        <v>7.6206549077115922</v>
      </c>
      <c r="F13" s="47"/>
      <c r="G13" s="47"/>
      <c r="H13" s="47"/>
      <c r="I13" s="47"/>
      <c r="J13" s="47"/>
      <c r="K13" s="47"/>
      <c r="L13" s="48">
        <v>48825.2</v>
      </c>
      <c r="M13" s="48">
        <v>3720.8</v>
      </c>
      <c r="N13" s="32">
        <f>M13/L13*100</f>
        <v>7.6206549077115922</v>
      </c>
    </row>
    <row r="14" spans="1:14" ht="18.75" x14ac:dyDescent="0.3">
      <c r="A14" s="76" t="s">
        <v>51</v>
      </c>
      <c r="B14" s="77"/>
      <c r="C14" s="27">
        <f>C12+C13</f>
        <v>50219.7</v>
      </c>
      <c r="D14" s="27">
        <f>D12+D13</f>
        <v>4977.8</v>
      </c>
      <c r="E14" s="27">
        <f>D14/C14*100</f>
        <v>9.9120464678203977</v>
      </c>
      <c r="F14" s="27">
        <f>F12+F13</f>
        <v>0</v>
      </c>
      <c r="G14" s="27">
        <f>G12+G13</f>
        <v>0</v>
      </c>
      <c r="H14" s="43"/>
      <c r="I14" s="27">
        <f>I12+I13</f>
        <v>0</v>
      </c>
      <c r="J14" s="27">
        <f>J12+J13</f>
        <v>0</v>
      </c>
      <c r="K14" s="43"/>
      <c r="L14" s="27">
        <f>L12+L13</f>
        <v>50219.7</v>
      </c>
      <c r="M14" s="27">
        <f>M12+M13</f>
        <v>4977.8</v>
      </c>
      <c r="N14" s="34">
        <f>M14/L14*100</f>
        <v>9.9120464678203977</v>
      </c>
    </row>
    <row r="15" spans="1:14" x14ac:dyDescent="0.25">
      <c r="A15" s="81" t="s">
        <v>56</v>
      </c>
      <c r="B15" s="81"/>
      <c r="C15" s="33">
        <f>C10+C14</f>
        <v>144117.5</v>
      </c>
      <c r="D15" s="33">
        <f>D10+D14</f>
        <v>50498.5</v>
      </c>
      <c r="E15" s="33">
        <f>D15/C15*100</f>
        <v>35.039811265113535</v>
      </c>
      <c r="F15" s="33">
        <f>F10+F14</f>
        <v>93633.5</v>
      </c>
      <c r="G15" s="33">
        <f>G10+G14</f>
        <v>45366.7</v>
      </c>
      <c r="H15" s="33">
        <f>G15/F15*100</f>
        <v>48.451355551164909</v>
      </c>
      <c r="I15" s="33">
        <f>I10+I14</f>
        <v>264.3</v>
      </c>
      <c r="J15" s="33">
        <f>J10+J14</f>
        <v>154</v>
      </c>
      <c r="K15" s="33">
        <f>J15/I15*100</f>
        <v>58.267120696178587</v>
      </c>
      <c r="L15" s="33">
        <f>L10+L14</f>
        <v>50219.7</v>
      </c>
      <c r="M15" s="33">
        <f>M10+M14</f>
        <v>4977.8</v>
      </c>
      <c r="N15" s="33">
        <f>M15/L15*100</f>
        <v>9.9120464678203977</v>
      </c>
    </row>
    <row r="16" spans="1:14" ht="18.75" customHeight="1" x14ac:dyDescent="0.25">
      <c r="A16" s="65" t="s">
        <v>54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20" ht="15.75" customHeight="1" x14ac:dyDescent="0.25">
      <c r="A17" s="82" t="s">
        <v>43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4"/>
    </row>
    <row r="18" spans="1:20" ht="32.25" customHeight="1" x14ac:dyDescent="0.25">
      <c r="A18" s="72" t="s">
        <v>25</v>
      </c>
      <c r="B18" s="73"/>
      <c r="C18" s="24">
        <f>F18+I18+L18</f>
        <v>943586.8</v>
      </c>
      <c r="D18" s="24">
        <f>G18+J18+M18</f>
        <v>379929.80000000005</v>
      </c>
      <c r="E18" s="24">
        <f>D18/C18*100</f>
        <v>40.264425064021673</v>
      </c>
      <c r="F18" s="11"/>
      <c r="G18" s="11"/>
      <c r="H18" s="11"/>
      <c r="I18" s="11">
        <v>689808.3</v>
      </c>
      <c r="J18" s="11">
        <v>284185.40000000002</v>
      </c>
      <c r="K18" s="24">
        <f>J18/I18*100</f>
        <v>41.197735660762561</v>
      </c>
      <c r="L18" s="11">
        <v>253778.5</v>
      </c>
      <c r="M18" s="11">
        <v>95744.4</v>
      </c>
      <c r="N18" s="24">
        <f>M18/L18*100</f>
        <v>37.727545871695192</v>
      </c>
    </row>
    <row r="19" spans="1:20" x14ac:dyDescent="0.25">
      <c r="A19" s="80" t="s">
        <v>51</v>
      </c>
      <c r="B19" s="73"/>
      <c r="C19" s="25">
        <f>C18</f>
        <v>943586.8</v>
      </c>
      <c r="D19" s="25">
        <f>D18</f>
        <v>379929.80000000005</v>
      </c>
      <c r="E19" s="25">
        <f>D19/C19*100</f>
        <v>40.264425064021673</v>
      </c>
      <c r="F19" s="25">
        <f>F18</f>
        <v>0</v>
      </c>
      <c r="G19" s="25">
        <f>G18</f>
        <v>0</v>
      </c>
      <c r="H19" s="24"/>
      <c r="I19" s="25">
        <f>I18</f>
        <v>689808.3</v>
      </c>
      <c r="J19" s="25">
        <f>J18</f>
        <v>284185.40000000002</v>
      </c>
      <c r="K19" s="25">
        <f>J19/I19*100</f>
        <v>41.197735660762561</v>
      </c>
      <c r="L19" s="25">
        <f>L18</f>
        <v>253778.5</v>
      </c>
      <c r="M19" s="25">
        <f>M18</f>
        <v>95744.4</v>
      </c>
      <c r="N19" s="25">
        <f>M19/L19*100</f>
        <v>37.727545871695192</v>
      </c>
    </row>
    <row r="20" spans="1:20" ht="15.75" customHeight="1" x14ac:dyDescent="0.25">
      <c r="A20" s="82" t="s">
        <v>44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20" x14ac:dyDescent="0.25">
      <c r="A21" s="72" t="s">
        <v>27</v>
      </c>
      <c r="B21" s="73"/>
      <c r="C21" s="24">
        <f>I21+L21+F21</f>
        <v>60</v>
      </c>
      <c r="D21" s="24">
        <f>J21+M21+G21</f>
        <v>0</v>
      </c>
      <c r="E21" s="24">
        <f>D21/C21*100</f>
        <v>0</v>
      </c>
      <c r="F21" s="11"/>
      <c r="G21" s="11"/>
      <c r="H21" s="11"/>
      <c r="I21" s="11"/>
      <c r="J21" s="11"/>
      <c r="K21" s="11"/>
      <c r="L21" s="11">
        <v>60</v>
      </c>
      <c r="M21" s="11">
        <v>0</v>
      </c>
      <c r="N21" s="24">
        <f t="shared" ref="N21" si="0">M21/L21*100</f>
        <v>0</v>
      </c>
    </row>
    <row r="22" spans="1:20" ht="31.5" customHeight="1" x14ac:dyDescent="0.25">
      <c r="A22" s="72" t="s">
        <v>25</v>
      </c>
      <c r="B22" s="73"/>
      <c r="C22" s="24">
        <f>I22+L22+F22</f>
        <v>1322289.1000000001</v>
      </c>
      <c r="D22" s="24">
        <f>J22+M22+G22</f>
        <v>534740.1</v>
      </c>
      <c r="E22" s="24">
        <f>D22/C22*100</f>
        <v>40.440483098590157</v>
      </c>
      <c r="F22" s="11">
        <v>49142.5</v>
      </c>
      <c r="G22" s="11">
        <v>30036.799999999999</v>
      </c>
      <c r="H22" s="24">
        <f>G22/F22*100</f>
        <v>61.121839548252531</v>
      </c>
      <c r="I22" s="11">
        <v>1039987.8</v>
      </c>
      <c r="J22" s="11">
        <v>399210.6</v>
      </c>
      <c r="K22" s="24">
        <f>J22/I22*100</f>
        <v>38.386084913688407</v>
      </c>
      <c r="L22" s="11">
        <v>233158.8</v>
      </c>
      <c r="M22" s="11">
        <v>105492.7</v>
      </c>
      <c r="N22" s="24">
        <f>M22/L22*100</f>
        <v>45.245000403158706</v>
      </c>
    </row>
    <row r="23" spans="1:20" x14ac:dyDescent="0.25">
      <c r="A23" s="80" t="s">
        <v>52</v>
      </c>
      <c r="B23" s="79"/>
      <c r="C23" s="25">
        <f>C22+C21</f>
        <v>1322349.1000000001</v>
      </c>
      <c r="D23" s="25">
        <f>D22+D21</f>
        <v>534740.1</v>
      </c>
      <c r="E23" s="25">
        <f>E22</f>
        <v>40.440483098590157</v>
      </c>
      <c r="F23" s="25">
        <f>F22+F21</f>
        <v>49142.5</v>
      </c>
      <c r="G23" s="25">
        <f>G22+G21</f>
        <v>30036.799999999999</v>
      </c>
      <c r="H23" s="27">
        <f>G23/F23*100</f>
        <v>61.121839548252531</v>
      </c>
      <c r="I23" s="25">
        <f>I22+I21</f>
        <v>1039987.8</v>
      </c>
      <c r="J23" s="25">
        <f>J22+J21</f>
        <v>399210.6</v>
      </c>
      <c r="K23" s="25">
        <f>K22</f>
        <v>38.386084913688407</v>
      </c>
      <c r="L23" s="25">
        <f>L22+L21</f>
        <v>233218.8</v>
      </c>
      <c r="M23" s="25">
        <f>M22+M21</f>
        <v>105492.7</v>
      </c>
      <c r="N23" s="25">
        <f t="shared" ref="N23" si="1">M23/L23*100</f>
        <v>45.233360260836605</v>
      </c>
    </row>
    <row r="24" spans="1:20" ht="15.75" customHeight="1" x14ac:dyDescent="0.25">
      <c r="A24" s="85" t="s">
        <v>45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</row>
    <row r="25" spans="1:20" ht="27.75" customHeight="1" x14ac:dyDescent="0.25">
      <c r="A25" s="74" t="s">
        <v>25</v>
      </c>
      <c r="B25" s="73"/>
      <c r="C25" s="24">
        <f>I25+L25+F25</f>
        <v>108046</v>
      </c>
      <c r="D25" s="24">
        <f>J25+M25+G25</f>
        <v>36927.9</v>
      </c>
      <c r="E25" s="24">
        <f t="shared" ref="E25:E26" si="2">D25/C25*100</f>
        <v>34.177942728097293</v>
      </c>
      <c r="F25" s="11"/>
      <c r="G25" s="11"/>
      <c r="H25" s="11"/>
      <c r="I25" s="11">
        <v>365.7</v>
      </c>
      <c r="J25" s="11">
        <v>294.3</v>
      </c>
      <c r="K25" s="24">
        <f t="shared" ref="K25:K26" si="3">J25/I25*100</f>
        <v>80.475799835931099</v>
      </c>
      <c r="L25" s="11">
        <v>107680.3</v>
      </c>
      <c r="M25" s="11">
        <v>36633.599999999999</v>
      </c>
      <c r="N25" s="24">
        <f>M25/L25*100</f>
        <v>34.020707594611082</v>
      </c>
    </row>
    <row r="26" spans="1:20" x14ac:dyDescent="0.25">
      <c r="A26" s="78" t="s">
        <v>51</v>
      </c>
      <c r="B26" s="79"/>
      <c r="C26" s="25">
        <f>C25</f>
        <v>108046</v>
      </c>
      <c r="D26" s="25">
        <f>D25</f>
        <v>36927.9</v>
      </c>
      <c r="E26" s="25">
        <f t="shared" si="2"/>
        <v>34.177942728097293</v>
      </c>
      <c r="F26" s="25">
        <f>F25</f>
        <v>0</v>
      </c>
      <c r="G26" s="25">
        <f>G25</f>
        <v>0</v>
      </c>
      <c r="H26" s="24"/>
      <c r="I26" s="25">
        <f t="shared" ref="I26:J26" si="4">I25</f>
        <v>365.7</v>
      </c>
      <c r="J26" s="25">
        <f t="shared" si="4"/>
        <v>294.3</v>
      </c>
      <c r="K26" s="25">
        <f t="shared" si="3"/>
        <v>80.475799835931099</v>
      </c>
      <c r="L26" s="25">
        <f>L25</f>
        <v>107680.3</v>
      </c>
      <c r="M26" s="25">
        <f>M25</f>
        <v>36633.599999999999</v>
      </c>
      <c r="N26" s="25">
        <f>M26/L26*100</f>
        <v>34.020707594611082</v>
      </c>
    </row>
    <row r="27" spans="1:20" ht="15.75" customHeight="1" x14ac:dyDescent="0.25">
      <c r="A27" s="85" t="s">
        <v>46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</row>
    <row r="28" spans="1:20" ht="30.75" customHeight="1" x14ac:dyDescent="0.25">
      <c r="A28" s="74" t="s">
        <v>25</v>
      </c>
      <c r="B28" s="75"/>
      <c r="C28" s="24">
        <f>I28+L28+F28</f>
        <v>15362</v>
      </c>
      <c r="D28" s="24">
        <f>J28+M28+G28</f>
        <v>4192.5</v>
      </c>
      <c r="E28" s="24">
        <f t="shared" ref="E28:E29" si="5">D28/C28*100</f>
        <v>27.291368311417784</v>
      </c>
      <c r="F28" s="11"/>
      <c r="G28" s="11"/>
      <c r="H28" s="11"/>
      <c r="I28" s="11"/>
      <c r="J28" s="11"/>
      <c r="K28" s="11"/>
      <c r="L28" s="11">
        <v>15362</v>
      </c>
      <c r="M28" s="11">
        <v>4192.5</v>
      </c>
      <c r="N28" s="24">
        <f>M28/L28*100</f>
        <v>27.291368311417784</v>
      </c>
      <c r="S28" s="1" t="s">
        <v>41</v>
      </c>
    </row>
    <row r="29" spans="1:20" x14ac:dyDescent="0.25">
      <c r="A29" s="136" t="s">
        <v>52</v>
      </c>
      <c r="B29" s="136"/>
      <c r="C29" s="25">
        <f t="shared" ref="C29:J29" si="6">C28</f>
        <v>15362</v>
      </c>
      <c r="D29" s="25">
        <f t="shared" si="6"/>
        <v>4192.5</v>
      </c>
      <c r="E29" s="25">
        <f t="shared" si="5"/>
        <v>27.291368311417784</v>
      </c>
      <c r="F29" s="25">
        <f t="shared" si="6"/>
        <v>0</v>
      </c>
      <c r="G29" s="25">
        <f t="shared" si="6"/>
        <v>0</v>
      </c>
      <c r="H29" s="24"/>
      <c r="I29" s="25">
        <f t="shared" si="6"/>
        <v>0</v>
      </c>
      <c r="J29" s="25">
        <f t="shared" si="6"/>
        <v>0</v>
      </c>
      <c r="K29" s="24"/>
      <c r="L29" s="25">
        <f t="shared" ref="L29:M29" si="7">L28</f>
        <v>15362</v>
      </c>
      <c r="M29" s="25">
        <f t="shared" si="7"/>
        <v>4192.5</v>
      </c>
      <c r="N29" s="25">
        <f>M29/L29*100</f>
        <v>27.291368311417784</v>
      </c>
    </row>
    <row r="30" spans="1:20" ht="15.75" customHeight="1" x14ac:dyDescent="0.25">
      <c r="A30" s="85" t="s">
        <v>47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</row>
    <row r="31" spans="1:20" ht="30" customHeight="1" x14ac:dyDescent="0.25">
      <c r="A31" s="90" t="s">
        <v>25</v>
      </c>
      <c r="B31" s="91"/>
      <c r="C31" s="24">
        <f>I31+L31+F31</f>
        <v>63959.199999999997</v>
      </c>
      <c r="D31" s="24">
        <f>J31+M31+G31</f>
        <v>21172.5</v>
      </c>
      <c r="E31" s="24">
        <f t="shared" ref="E31:E32" si="8">D31/C31*100</f>
        <v>33.103134498242632</v>
      </c>
      <c r="F31" s="11"/>
      <c r="G31" s="11"/>
      <c r="H31" s="11"/>
      <c r="I31" s="11">
        <v>23277.7</v>
      </c>
      <c r="J31" s="11">
        <v>7805.5</v>
      </c>
      <c r="K31" s="24">
        <f t="shared" ref="K31:K32" si="9">J31/I31*100</f>
        <v>33.532092947327271</v>
      </c>
      <c r="L31" s="11">
        <v>40681.5</v>
      </c>
      <c r="M31" s="11">
        <v>13367</v>
      </c>
      <c r="N31" s="24">
        <f>M31/L31*100</f>
        <v>32.857687155095064</v>
      </c>
      <c r="T31" s="8"/>
    </row>
    <row r="32" spans="1:20" x14ac:dyDescent="0.25">
      <c r="A32" s="88" t="s">
        <v>52</v>
      </c>
      <c r="B32" s="89"/>
      <c r="C32" s="25">
        <f t="shared" ref="C32:G32" si="10">C31</f>
        <v>63959.199999999997</v>
      </c>
      <c r="D32" s="25">
        <f t="shared" si="10"/>
        <v>21172.5</v>
      </c>
      <c r="E32" s="25">
        <f t="shared" si="8"/>
        <v>33.103134498242632</v>
      </c>
      <c r="F32" s="25">
        <f t="shared" si="10"/>
        <v>0</v>
      </c>
      <c r="G32" s="25">
        <f t="shared" si="10"/>
        <v>0</v>
      </c>
      <c r="H32" s="24"/>
      <c r="I32" s="25">
        <f t="shared" ref="I32:M32" si="11">I31</f>
        <v>23277.7</v>
      </c>
      <c r="J32" s="25">
        <f t="shared" si="11"/>
        <v>7805.5</v>
      </c>
      <c r="K32" s="27">
        <f t="shared" si="9"/>
        <v>33.532092947327271</v>
      </c>
      <c r="L32" s="25">
        <f t="shared" si="11"/>
        <v>40681.5</v>
      </c>
      <c r="M32" s="25">
        <f t="shared" si="11"/>
        <v>13367</v>
      </c>
      <c r="N32" s="25">
        <f>M32/L32*100</f>
        <v>32.857687155095064</v>
      </c>
    </row>
    <row r="33" spans="1:16" ht="15.75" customHeight="1" x14ac:dyDescent="0.25">
      <c r="A33" s="85" t="s">
        <v>48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</row>
    <row r="34" spans="1:16" ht="30.75" customHeight="1" x14ac:dyDescent="0.25">
      <c r="A34" s="90" t="s">
        <v>25</v>
      </c>
      <c r="B34" s="91"/>
      <c r="C34" s="24">
        <f>I34+L34+F34</f>
        <v>8777.2000000000007</v>
      </c>
      <c r="D34" s="24">
        <f>J34+M34+G34</f>
        <v>2958.3</v>
      </c>
      <c r="E34" s="24">
        <f t="shared" ref="E34:E35" si="12">D34/C34*100</f>
        <v>33.704370414255116</v>
      </c>
      <c r="F34" s="11"/>
      <c r="G34" s="11"/>
      <c r="H34" s="11"/>
      <c r="I34" s="11"/>
      <c r="J34" s="11"/>
      <c r="K34" s="11"/>
      <c r="L34" s="11">
        <v>8777.2000000000007</v>
      </c>
      <c r="M34" s="11">
        <v>2958.3</v>
      </c>
      <c r="N34" s="24">
        <f t="shared" ref="N34:N35" si="13">M34/L34*100</f>
        <v>33.704370414255116</v>
      </c>
    </row>
    <row r="35" spans="1:16" x14ac:dyDescent="0.25">
      <c r="A35" s="109" t="s">
        <v>52</v>
      </c>
      <c r="B35" s="110"/>
      <c r="C35" s="26">
        <f>C34</f>
        <v>8777.2000000000007</v>
      </c>
      <c r="D35" s="26">
        <f>D34</f>
        <v>2958.3</v>
      </c>
      <c r="E35" s="26">
        <f t="shared" si="12"/>
        <v>33.704370414255116</v>
      </c>
      <c r="F35" s="26">
        <f>F34</f>
        <v>0</v>
      </c>
      <c r="G35" s="26">
        <f>G34</f>
        <v>0</v>
      </c>
      <c r="H35" s="24"/>
      <c r="I35" s="26">
        <f>I34</f>
        <v>0</v>
      </c>
      <c r="J35" s="26">
        <f>J34</f>
        <v>0</v>
      </c>
      <c r="K35" s="24"/>
      <c r="L35" s="26">
        <f>L34</f>
        <v>8777.2000000000007</v>
      </c>
      <c r="M35" s="26">
        <f>M34</f>
        <v>2958.3</v>
      </c>
      <c r="N35" s="29">
        <f t="shared" si="13"/>
        <v>33.704370414255116</v>
      </c>
    </row>
    <row r="36" spans="1:16" s="40" customFormat="1" ht="15.75" customHeight="1" x14ac:dyDescent="0.25">
      <c r="A36" s="85" t="s">
        <v>49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  <c r="P36" s="41"/>
    </row>
    <row r="37" spans="1:16" s="40" customFormat="1" ht="15.75" customHeight="1" x14ac:dyDescent="0.25">
      <c r="A37" s="137" t="s">
        <v>25</v>
      </c>
      <c r="B37" s="137"/>
      <c r="C37" s="34">
        <f>I37+L37+F37</f>
        <v>254.8</v>
      </c>
      <c r="D37" s="34">
        <f>J37+M37+G37</f>
        <v>0</v>
      </c>
      <c r="E37" s="34">
        <f t="shared" ref="E37:E40" si="14">D37/C37*100</f>
        <v>0</v>
      </c>
      <c r="F37" s="42"/>
      <c r="G37" s="42"/>
      <c r="H37" s="42"/>
      <c r="I37" s="42"/>
      <c r="J37" s="42"/>
      <c r="K37" s="42"/>
      <c r="L37" s="17">
        <v>254.8</v>
      </c>
      <c r="M37" s="17">
        <v>0</v>
      </c>
      <c r="N37" s="24">
        <f t="shared" ref="N37:N40" si="15">M37/L37*100</f>
        <v>0</v>
      </c>
      <c r="P37" s="41"/>
    </row>
    <row r="38" spans="1:16" s="40" customFormat="1" ht="15.75" customHeight="1" x14ac:dyDescent="0.25">
      <c r="A38" s="109" t="s">
        <v>52</v>
      </c>
      <c r="B38" s="110"/>
      <c r="C38" s="34">
        <f>C37</f>
        <v>254.8</v>
      </c>
      <c r="D38" s="34">
        <f>D37</f>
        <v>0</v>
      </c>
      <c r="E38" s="34">
        <f t="shared" si="14"/>
        <v>0</v>
      </c>
      <c r="F38" s="34">
        <f>F37</f>
        <v>0</v>
      </c>
      <c r="G38" s="34">
        <f>G37</f>
        <v>0</v>
      </c>
      <c r="H38" s="34"/>
      <c r="I38" s="34">
        <f>I37</f>
        <v>0</v>
      </c>
      <c r="J38" s="34">
        <f>J37</f>
        <v>0</v>
      </c>
      <c r="K38" s="34"/>
      <c r="L38" s="34">
        <f>L37</f>
        <v>254.8</v>
      </c>
      <c r="M38" s="34">
        <f>M37</f>
        <v>0</v>
      </c>
      <c r="N38" s="27">
        <f t="shared" si="15"/>
        <v>0</v>
      </c>
      <c r="P38" s="41"/>
    </row>
    <row r="39" spans="1:16" s="40" customFormat="1" ht="15.75" customHeight="1" x14ac:dyDescent="0.25">
      <c r="A39" s="78" t="s">
        <v>57</v>
      </c>
      <c r="B39" s="79"/>
      <c r="C39" s="27">
        <f>I39+L39+F39</f>
        <v>2462335.1</v>
      </c>
      <c r="D39" s="27">
        <f>J39+M39+G39</f>
        <v>979921.10000000009</v>
      </c>
      <c r="E39" s="34">
        <f t="shared" si="14"/>
        <v>39.796415199539659</v>
      </c>
      <c r="F39" s="34">
        <f>F19+F23+F26+F29+F32+F35+F38</f>
        <v>49142.5</v>
      </c>
      <c r="G39" s="34">
        <f>G19+G23+G26+G29+G32+G35+G38</f>
        <v>30036.799999999999</v>
      </c>
      <c r="H39" s="27">
        <f>G39/F39*100</f>
        <v>61.121839548252531</v>
      </c>
      <c r="I39" s="34">
        <f>I19+I23+I26+I29+I32+I35+I38</f>
        <v>1753439.5</v>
      </c>
      <c r="J39" s="34">
        <f>J19+J23+J26+J29+J32+J35+J38</f>
        <v>691495.8</v>
      </c>
      <c r="K39" s="27">
        <f>J39/I39*100</f>
        <v>39.436536019634552</v>
      </c>
      <c r="L39" s="34">
        <f>L19+L23+L26+L29+L32+L35+L38</f>
        <v>659753.1</v>
      </c>
      <c r="M39" s="34">
        <f>M19+M23+M26+M29+M32+M35+M38</f>
        <v>258388.49999999997</v>
      </c>
      <c r="N39" s="27">
        <f>M39/L39*100</f>
        <v>39.164423782169415</v>
      </c>
      <c r="P39" s="41"/>
    </row>
    <row r="40" spans="1:16" s="3" customFormat="1" ht="15.75" customHeight="1" x14ac:dyDescent="0.25">
      <c r="A40" s="107" t="s">
        <v>31</v>
      </c>
      <c r="B40" s="108"/>
      <c r="C40" s="27">
        <f>I40+L40+F40</f>
        <v>2606452.6</v>
      </c>
      <c r="D40" s="27">
        <f>J40+M40+G40</f>
        <v>1030419.6000000001</v>
      </c>
      <c r="E40" s="27">
        <f t="shared" si="14"/>
        <v>39.533410275713436</v>
      </c>
      <c r="F40" s="27">
        <f>F15+F39</f>
        <v>142776</v>
      </c>
      <c r="G40" s="27">
        <f>G15+G39</f>
        <v>75403.5</v>
      </c>
      <c r="H40" s="27">
        <f t="shared" ref="H40" si="16">G40/F40*100</f>
        <v>52.81244747016305</v>
      </c>
      <c r="I40" s="27">
        <f>I15+I39</f>
        <v>1753703.8</v>
      </c>
      <c r="J40" s="27">
        <f>J15+J39</f>
        <v>691649.8</v>
      </c>
      <c r="K40" s="27">
        <f t="shared" ref="K40" si="17">J40/I40*100</f>
        <v>39.439373969538075</v>
      </c>
      <c r="L40" s="27">
        <f>L15+L39</f>
        <v>709972.79999999993</v>
      </c>
      <c r="M40" s="27">
        <f>M15+M39</f>
        <v>263366.3</v>
      </c>
      <c r="N40" s="27">
        <f t="shared" si="15"/>
        <v>37.095266184845393</v>
      </c>
      <c r="P40" s="4"/>
    </row>
    <row r="41" spans="1:16" ht="22.5" customHeight="1" x14ac:dyDescent="0.35">
      <c r="A41" s="49" t="s">
        <v>15</v>
      </c>
      <c r="B41" s="104" t="s">
        <v>2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</row>
    <row r="42" spans="1:16" ht="22.5" customHeight="1" x14ac:dyDescent="0.25">
      <c r="A42" s="65" t="s">
        <v>54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</row>
    <row r="43" spans="1:16" ht="15.75" customHeight="1" x14ac:dyDescent="0.25">
      <c r="A43" s="82" t="s">
        <v>58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4"/>
    </row>
    <row r="44" spans="1:16" x14ac:dyDescent="0.25">
      <c r="A44" s="72" t="s">
        <v>27</v>
      </c>
      <c r="B44" s="73"/>
      <c r="C44" s="24">
        <f t="shared" ref="C44:D46" si="18">I44+L44+F44</f>
        <v>19336.2</v>
      </c>
      <c r="D44" s="24">
        <f t="shared" si="18"/>
        <v>5261.8</v>
      </c>
      <c r="E44" s="24">
        <f t="shared" ref="E44:E47" si="19">D44/C44*100</f>
        <v>27.212171988291388</v>
      </c>
      <c r="F44" s="13"/>
      <c r="G44" s="13"/>
      <c r="H44" s="13"/>
      <c r="I44" s="13">
        <v>19336.2</v>
      </c>
      <c r="J44" s="13">
        <v>5261.8</v>
      </c>
      <c r="K44" s="24">
        <f t="shared" ref="K44:K47" si="20">J44/I44*100</f>
        <v>27.212171988291388</v>
      </c>
      <c r="L44" s="11"/>
      <c r="M44" s="11"/>
      <c r="N44" s="11"/>
    </row>
    <row r="45" spans="1:16" x14ac:dyDescent="0.25">
      <c r="A45" s="72" t="s">
        <v>26</v>
      </c>
      <c r="B45" s="111"/>
      <c r="C45" s="24">
        <f t="shared" si="18"/>
        <v>933.4</v>
      </c>
      <c r="D45" s="24">
        <f t="shared" si="18"/>
        <v>258</v>
      </c>
      <c r="E45" s="24">
        <f t="shared" si="19"/>
        <v>27.640882794086135</v>
      </c>
      <c r="F45" s="13"/>
      <c r="G45" s="13"/>
      <c r="H45" s="13"/>
      <c r="I45" s="13">
        <v>933.4</v>
      </c>
      <c r="J45" s="13">
        <v>258</v>
      </c>
      <c r="K45" s="24">
        <f t="shared" si="20"/>
        <v>27.640882794086135</v>
      </c>
      <c r="L45" s="11"/>
      <c r="M45" s="11"/>
      <c r="N45" s="11"/>
    </row>
    <row r="46" spans="1:16" ht="32.25" customHeight="1" x14ac:dyDescent="0.25">
      <c r="A46" s="72" t="s">
        <v>28</v>
      </c>
      <c r="B46" s="73"/>
      <c r="C46" s="24">
        <f t="shared" si="18"/>
        <v>122251</v>
      </c>
      <c r="D46" s="24">
        <f t="shared" si="18"/>
        <v>44813.7</v>
      </c>
      <c r="E46" s="24">
        <f t="shared" si="19"/>
        <v>36.657123459112803</v>
      </c>
      <c r="F46" s="13"/>
      <c r="G46" s="13"/>
      <c r="H46" s="11"/>
      <c r="I46" s="13">
        <v>122251</v>
      </c>
      <c r="J46" s="13">
        <v>44813.7</v>
      </c>
      <c r="K46" s="24">
        <f t="shared" si="20"/>
        <v>36.657123459112803</v>
      </c>
      <c r="L46" s="11"/>
      <c r="M46" s="11"/>
      <c r="N46" s="11"/>
    </row>
    <row r="47" spans="1:16" x14ac:dyDescent="0.25">
      <c r="A47" s="112" t="s">
        <v>51</v>
      </c>
      <c r="B47" s="91"/>
      <c r="C47" s="30">
        <f>C44+C45+C46</f>
        <v>142520.6</v>
      </c>
      <c r="D47" s="30">
        <f>D44+D45+D46</f>
        <v>50333.5</v>
      </c>
      <c r="E47" s="25">
        <f t="shared" si="19"/>
        <v>35.316648961623791</v>
      </c>
      <c r="F47" s="30">
        <f>F44+F45+F46</f>
        <v>0</v>
      </c>
      <c r="G47" s="30">
        <f>G44+G45+G46</f>
        <v>0</v>
      </c>
      <c r="H47" s="30"/>
      <c r="I47" s="30">
        <f>I44+I45+I46</f>
        <v>142520.6</v>
      </c>
      <c r="J47" s="30">
        <f>J44+J45+J46</f>
        <v>50333.5</v>
      </c>
      <c r="K47" s="27">
        <f t="shared" si="20"/>
        <v>35.316648961623791</v>
      </c>
      <c r="L47" s="30">
        <f>L44+L45+L46</f>
        <v>0</v>
      </c>
      <c r="M47" s="30">
        <f>M44+M45+M46</f>
        <v>0</v>
      </c>
      <c r="N47" s="27"/>
    </row>
    <row r="48" spans="1:16" x14ac:dyDescent="0.25">
      <c r="A48" s="82" t="s">
        <v>59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3"/>
    </row>
    <row r="49" spans="1:14" x14ac:dyDescent="0.25">
      <c r="A49" s="72" t="s">
        <v>26</v>
      </c>
      <c r="B49" s="111"/>
      <c r="C49" s="24">
        <f t="shared" ref="C49:D49" si="21">I49+L49+F49</f>
        <v>5604.7</v>
      </c>
      <c r="D49" s="24">
        <f t="shared" si="21"/>
        <v>0</v>
      </c>
      <c r="E49" s="24">
        <f>D49/C49*100</f>
        <v>0</v>
      </c>
      <c r="F49" s="16"/>
      <c r="G49" s="16"/>
      <c r="H49" s="11"/>
      <c r="I49" s="16"/>
      <c r="J49" s="16"/>
      <c r="K49" s="11"/>
      <c r="L49" s="13">
        <v>5604.7</v>
      </c>
      <c r="M49" s="13">
        <v>0</v>
      </c>
      <c r="N49" s="27">
        <f>M49/L49*100</f>
        <v>0</v>
      </c>
    </row>
    <row r="50" spans="1:14" x14ac:dyDescent="0.25">
      <c r="A50" s="80" t="s">
        <v>51</v>
      </c>
      <c r="B50" s="111"/>
      <c r="C50" s="30">
        <f>C49</f>
        <v>5604.7</v>
      </c>
      <c r="D50" s="30">
        <f>D49</f>
        <v>0</v>
      </c>
      <c r="E50" s="24">
        <f>D50/C50*100</f>
        <v>0</v>
      </c>
      <c r="F50" s="30">
        <f>F49</f>
        <v>0</v>
      </c>
      <c r="G50" s="30">
        <f>G49</f>
        <v>0</v>
      </c>
      <c r="H50" s="24"/>
      <c r="I50" s="30">
        <f>I49</f>
        <v>0</v>
      </c>
      <c r="J50" s="30">
        <f>J49</f>
        <v>0</v>
      </c>
      <c r="K50" s="24"/>
      <c r="L50" s="30">
        <f>L49</f>
        <v>5604.7</v>
      </c>
      <c r="M50" s="30">
        <f>M49</f>
        <v>0</v>
      </c>
      <c r="N50" s="25">
        <f>M50/L50*100</f>
        <v>0</v>
      </c>
    </row>
    <row r="51" spans="1:14" ht="31.5" customHeight="1" x14ac:dyDescent="0.25">
      <c r="A51" s="82" t="s">
        <v>60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4"/>
    </row>
    <row r="52" spans="1:14" x14ac:dyDescent="0.25">
      <c r="A52" s="72" t="s">
        <v>27</v>
      </c>
      <c r="B52" s="73"/>
      <c r="C52" s="24">
        <f>I52+L52+F52</f>
        <v>7751.3</v>
      </c>
      <c r="D52" s="24">
        <f>J52+M52+G52</f>
        <v>3345.5</v>
      </c>
      <c r="E52" s="24">
        <f t="shared" ref="E52:E53" si="22">D52/C52*100</f>
        <v>43.160502109323595</v>
      </c>
      <c r="F52" s="13"/>
      <c r="G52" s="13"/>
      <c r="H52" s="11"/>
      <c r="I52" s="13"/>
      <c r="J52" s="13"/>
      <c r="K52" s="11"/>
      <c r="L52" s="11">
        <v>7751.3</v>
      </c>
      <c r="M52" s="11">
        <v>3345.5</v>
      </c>
      <c r="N52" s="24">
        <f t="shared" ref="N52:N122" si="23">M52/L52*100</f>
        <v>43.160502109323595</v>
      </c>
    </row>
    <row r="53" spans="1:14" x14ac:dyDescent="0.25">
      <c r="A53" s="80" t="s">
        <v>51</v>
      </c>
      <c r="B53" s="73"/>
      <c r="C53" s="30">
        <f>C52</f>
        <v>7751.3</v>
      </c>
      <c r="D53" s="30">
        <f>D52</f>
        <v>3345.5</v>
      </c>
      <c r="E53" s="25">
        <f t="shared" si="22"/>
        <v>43.160502109323595</v>
      </c>
      <c r="F53" s="30">
        <f>F52</f>
        <v>0</v>
      </c>
      <c r="G53" s="30">
        <f>G52</f>
        <v>0</v>
      </c>
      <c r="H53" s="24"/>
      <c r="I53" s="30">
        <f>I52</f>
        <v>0</v>
      </c>
      <c r="J53" s="30">
        <f>J52</f>
        <v>0</v>
      </c>
      <c r="K53" s="24"/>
      <c r="L53" s="25">
        <f>L52</f>
        <v>7751.3</v>
      </c>
      <c r="M53" s="25">
        <f>M52</f>
        <v>3345.5</v>
      </c>
      <c r="N53" s="25">
        <f t="shared" si="23"/>
        <v>43.160502109323595</v>
      </c>
    </row>
    <row r="54" spans="1:14" x14ac:dyDescent="0.25">
      <c r="A54" s="82" t="s">
        <v>61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4"/>
    </row>
    <row r="55" spans="1:14" x14ac:dyDescent="0.25">
      <c r="A55" s="72" t="s">
        <v>27</v>
      </c>
      <c r="B55" s="73"/>
      <c r="C55" s="24">
        <f>I55+L55+F55</f>
        <v>1500</v>
      </c>
      <c r="D55" s="24">
        <f>J55+M55+G55</f>
        <v>1499.6</v>
      </c>
      <c r="E55" s="24">
        <v>0</v>
      </c>
      <c r="F55" s="13"/>
      <c r="G55" s="13"/>
      <c r="H55" s="11"/>
      <c r="I55" s="13"/>
      <c r="J55" s="13"/>
      <c r="K55" s="11"/>
      <c r="L55" s="11">
        <v>1500</v>
      </c>
      <c r="M55" s="11">
        <v>1499.6</v>
      </c>
      <c r="N55" s="27">
        <v>0</v>
      </c>
    </row>
    <row r="56" spans="1:14" x14ac:dyDescent="0.25">
      <c r="A56" s="80" t="s">
        <v>51</v>
      </c>
      <c r="B56" s="73"/>
      <c r="C56" s="30">
        <f>C55</f>
        <v>1500</v>
      </c>
      <c r="D56" s="30">
        <f>D55</f>
        <v>1499.6</v>
      </c>
      <c r="E56" s="27">
        <v>0</v>
      </c>
      <c r="F56" s="30">
        <f>F55</f>
        <v>0</v>
      </c>
      <c r="G56" s="30">
        <f>G55</f>
        <v>0</v>
      </c>
      <c r="H56" s="24"/>
      <c r="I56" s="30">
        <f>I55</f>
        <v>0</v>
      </c>
      <c r="J56" s="30">
        <f>J55</f>
        <v>0</v>
      </c>
      <c r="K56" s="24"/>
      <c r="L56" s="25">
        <f>L55</f>
        <v>1500</v>
      </c>
      <c r="M56" s="25">
        <f>M55</f>
        <v>1499.6</v>
      </c>
      <c r="N56" s="27">
        <v>0</v>
      </c>
    </row>
    <row r="57" spans="1:14" ht="15.75" customHeight="1" x14ac:dyDescent="0.25">
      <c r="A57" s="82" t="s">
        <v>62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4"/>
    </row>
    <row r="58" spans="1:14" ht="32.25" customHeight="1" x14ac:dyDescent="0.25">
      <c r="A58" s="72" t="s">
        <v>28</v>
      </c>
      <c r="B58" s="73"/>
      <c r="C58" s="24">
        <f t="shared" ref="C58" si="24">I58+L58+F58</f>
        <v>325</v>
      </c>
      <c r="D58" s="24">
        <f t="shared" ref="D58" si="25">J58+M58+G58</f>
        <v>0</v>
      </c>
      <c r="E58" s="24">
        <f t="shared" ref="E58:E63" si="26">D58/C58*100</f>
        <v>0</v>
      </c>
      <c r="F58" s="13"/>
      <c r="G58" s="13"/>
      <c r="H58" s="11"/>
      <c r="I58" s="13"/>
      <c r="J58" s="13"/>
      <c r="K58" s="11"/>
      <c r="L58" s="11">
        <v>325</v>
      </c>
      <c r="M58" s="11">
        <v>0</v>
      </c>
      <c r="N58" s="24">
        <f t="shared" si="23"/>
        <v>0</v>
      </c>
    </row>
    <row r="59" spans="1:14" x14ac:dyDescent="0.25">
      <c r="A59" s="80" t="s">
        <v>51</v>
      </c>
      <c r="B59" s="79"/>
      <c r="C59" s="30">
        <f>C58</f>
        <v>325</v>
      </c>
      <c r="D59" s="30">
        <f>D58</f>
        <v>0</v>
      </c>
      <c r="E59" s="25">
        <f t="shared" si="26"/>
        <v>0</v>
      </c>
      <c r="F59" s="30">
        <f>F58</f>
        <v>0</v>
      </c>
      <c r="G59" s="30">
        <f>G58</f>
        <v>0</v>
      </c>
      <c r="H59" s="24"/>
      <c r="I59" s="30">
        <f>I58</f>
        <v>0</v>
      </c>
      <c r="J59" s="30">
        <f>J58</f>
        <v>0</v>
      </c>
      <c r="K59" s="24"/>
      <c r="L59" s="30">
        <f>L58</f>
        <v>325</v>
      </c>
      <c r="M59" s="30">
        <f>M58</f>
        <v>0</v>
      </c>
      <c r="N59" s="25">
        <f t="shared" si="23"/>
        <v>0</v>
      </c>
    </row>
    <row r="60" spans="1:14" ht="15.75" customHeight="1" x14ac:dyDescent="0.25">
      <c r="A60" s="82" t="s">
        <v>63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4"/>
    </row>
    <row r="61" spans="1:14" x14ac:dyDescent="0.25">
      <c r="A61" s="72" t="s">
        <v>27</v>
      </c>
      <c r="B61" s="73"/>
      <c r="C61" s="24">
        <f>I61+L61+F61</f>
        <v>70250</v>
      </c>
      <c r="D61" s="24">
        <f>J61+M61+G61</f>
        <v>25530</v>
      </c>
      <c r="E61" s="24">
        <f t="shared" si="26"/>
        <v>36.341637010676159</v>
      </c>
      <c r="F61" s="14"/>
      <c r="G61" s="14"/>
      <c r="H61" s="11"/>
      <c r="I61" s="14"/>
      <c r="J61" s="14"/>
      <c r="K61" s="11"/>
      <c r="L61" s="11">
        <v>70250</v>
      </c>
      <c r="M61" s="11">
        <v>25530</v>
      </c>
      <c r="N61" s="27">
        <f t="shared" si="23"/>
        <v>36.341637010676159</v>
      </c>
    </row>
    <row r="62" spans="1:14" x14ac:dyDescent="0.25">
      <c r="A62" s="80" t="s">
        <v>51</v>
      </c>
      <c r="B62" s="73"/>
      <c r="C62" s="30">
        <f>C61</f>
        <v>70250</v>
      </c>
      <c r="D62" s="30">
        <f>D61</f>
        <v>25530</v>
      </c>
      <c r="E62" s="24">
        <f t="shared" si="26"/>
        <v>36.341637010676159</v>
      </c>
      <c r="F62" s="30">
        <f>F61</f>
        <v>0</v>
      </c>
      <c r="G62" s="30">
        <f>G61</f>
        <v>0</v>
      </c>
      <c r="H62" s="24"/>
      <c r="I62" s="30">
        <f>I61</f>
        <v>0</v>
      </c>
      <c r="J62" s="30">
        <f>J61</f>
        <v>0</v>
      </c>
      <c r="K62" s="24"/>
      <c r="L62" s="25">
        <f>L61</f>
        <v>70250</v>
      </c>
      <c r="M62" s="25">
        <f>M61</f>
        <v>25530</v>
      </c>
      <c r="N62" s="27">
        <f t="shared" si="23"/>
        <v>36.341637010676159</v>
      </c>
    </row>
    <row r="63" spans="1:14" x14ac:dyDescent="0.25">
      <c r="A63" s="80" t="s">
        <v>31</v>
      </c>
      <c r="B63" s="73"/>
      <c r="C63" s="31">
        <f>C47+C50+C53+C56+C59+C62</f>
        <v>227951.6</v>
      </c>
      <c r="D63" s="31">
        <f>D47+D50+D53+D56+D59+D62</f>
        <v>80708.600000000006</v>
      </c>
      <c r="E63" s="27">
        <f t="shared" si="26"/>
        <v>35.406024787718096</v>
      </c>
      <c r="F63" s="31">
        <f>F47+F50+F53+F56+F59+F62</f>
        <v>0</v>
      </c>
      <c r="G63" s="31">
        <f>G47+G50+G53+G56+G59+G62</f>
        <v>0</v>
      </c>
      <c r="H63" s="27"/>
      <c r="I63" s="31">
        <f>I47+I50+I53+I56+I59+I62</f>
        <v>142520.6</v>
      </c>
      <c r="J63" s="31">
        <f>J47+J50+J53+J56+J59+J62</f>
        <v>50333.5</v>
      </c>
      <c r="K63" s="27">
        <f t="shared" ref="K63" si="27">J63/I63*100</f>
        <v>35.316648961623791</v>
      </c>
      <c r="L63" s="31">
        <f>L47+L50+L53+L56+L59+L62</f>
        <v>85431</v>
      </c>
      <c r="M63" s="31">
        <f>M47+M50+M53+M56+M59+M62</f>
        <v>30375.1</v>
      </c>
      <c r="N63" s="27">
        <f t="shared" si="23"/>
        <v>35.555126359284102</v>
      </c>
    </row>
    <row r="64" spans="1:14" ht="41.25" customHeight="1" x14ac:dyDescent="0.35">
      <c r="A64" s="50" t="s">
        <v>16</v>
      </c>
      <c r="B64" s="99" t="s">
        <v>3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1"/>
    </row>
    <row r="65" spans="1:14" x14ac:dyDescent="0.25">
      <c r="A65" s="65" t="s">
        <v>53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7"/>
    </row>
    <row r="66" spans="1:14" x14ac:dyDescent="0.25">
      <c r="A66" s="82" t="s">
        <v>64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4"/>
    </row>
    <row r="67" spans="1:14" ht="33.75" customHeight="1" x14ac:dyDescent="0.25">
      <c r="A67" s="72" t="s">
        <v>125</v>
      </c>
      <c r="B67" s="73"/>
      <c r="C67" s="24">
        <f>I67+L67+F67</f>
        <v>1642.3</v>
      </c>
      <c r="D67" s="24">
        <f>J67+M67+G67</f>
        <v>487.1</v>
      </c>
      <c r="E67" s="24">
        <f t="shared" ref="E67:E69" si="28">D67/C67*100</f>
        <v>29.659623698471659</v>
      </c>
      <c r="F67" s="51"/>
      <c r="G67" s="51"/>
      <c r="H67" s="51"/>
      <c r="I67" s="51"/>
      <c r="J67" s="51"/>
      <c r="K67" s="51"/>
      <c r="L67" s="11">
        <v>1642.3</v>
      </c>
      <c r="M67" s="11">
        <v>487.1</v>
      </c>
      <c r="N67" s="27">
        <f t="shared" si="23"/>
        <v>29.659623698471659</v>
      </c>
    </row>
    <row r="68" spans="1:14" ht="45.75" customHeight="1" x14ac:dyDescent="0.25">
      <c r="A68" s="90" t="s">
        <v>132</v>
      </c>
      <c r="B68" s="141"/>
      <c r="C68" s="24">
        <f>I68+L68+F68</f>
        <v>6624.5</v>
      </c>
      <c r="D68" s="24">
        <f>J68+M68+G68</f>
        <v>0</v>
      </c>
      <c r="E68" s="24">
        <f t="shared" ref="E68" si="29">D68/C68*100</f>
        <v>0</v>
      </c>
      <c r="F68" s="51"/>
      <c r="G68" s="51"/>
      <c r="H68" s="51"/>
      <c r="I68" s="51"/>
      <c r="J68" s="51"/>
      <c r="K68" s="51"/>
      <c r="L68" s="11">
        <v>6624.5</v>
      </c>
      <c r="M68" s="11">
        <v>0</v>
      </c>
      <c r="N68" s="27">
        <f t="shared" si="23"/>
        <v>0</v>
      </c>
    </row>
    <row r="69" spans="1:14" x14ac:dyDescent="0.25">
      <c r="A69" s="76" t="s">
        <v>51</v>
      </c>
      <c r="B69" s="77"/>
      <c r="C69" s="25">
        <f>SUM(C67:C68)</f>
        <v>8266.7999999999993</v>
      </c>
      <c r="D69" s="25">
        <f>SUM(D67:D68)</f>
        <v>487.1</v>
      </c>
      <c r="E69" s="24">
        <f t="shared" si="28"/>
        <v>5.8922436734891379</v>
      </c>
      <c r="F69" s="25">
        <f>SUM(F67:F68)</f>
        <v>0</v>
      </c>
      <c r="G69" s="25">
        <f>SUM(G67:G68)</f>
        <v>0</v>
      </c>
      <c r="H69" s="53"/>
      <c r="I69" s="25">
        <f>SUM(I67:I68)</f>
        <v>0</v>
      </c>
      <c r="J69" s="25">
        <f>SUM(J67:J68)</f>
        <v>0</v>
      </c>
      <c r="K69" s="53"/>
      <c r="L69" s="25">
        <f>SUM(L67:L68)</f>
        <v>8266.7999999999993</v>
      </c>
      <c r="M69" s="25">
        <f>SUM(M67:M68)</f>
        <v>487.1</v>
      </c>
      <c r="N69" s="27">
        <f t="shared" ref="N69" si="30">M69/L69*100</f>
        <v>5.8922436734891379</v>
      </c>
    </row>
    <row r="70" spans="1:14" x14ac:dyDescent="0.25">
      <c r="A70" s="68" t="s">
        <v>66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71"/>
    </row>
    <row r="71" spans="1:14" ht="35.25" customHeight="1" x14ac:dyDescent="0.25">
      <c r="A71" s="72" t="s">
        <v>125</v>
      </c>
      <c r="B71" s="73"/>
      <c r="C71" s="24">
        <f>I71+L71+F71</f>
        <v>1730</v>
      </c>
      <c r="D71" s="24">
        <f>J71+M71+G71</f>
        <v>0</v>
      </c>
      <c r="E71" s="24">
        <f t="shared" ref="E71:E72" si="31">D71/C71*100</f>
        <v>0</v>
      </c>
      <c r="F71" s="51"/>
      <c r="G71" s="51"/>
      <c r="H71" s="51"/>
      <c r="I71" s="51"/>
      <c r="J71" s="51"/>
      <c r="K71" s="51"/>
      <c r="L71" s="11">
        <v>1730</v>
      </c>
      <c r="M71" s="11">
        <v>0</v>
      </c>
      <c r="N71" s="27">
        <f t="shared" ref="N71:N72" si="32">M71/L71*100</f>
        <v>0</v>
      </c>
    </row>
    <row r="72" spans="1:14" x14ac:dyDescent="0.25">
      <c r="A72" s="76" t="s">
        <v>51</v>
      </c>
      <c r="B72" s="77"/>
      <c r="C72" s="30">
        <f>C71</f>
        <v>1730</v>
      </c>
      <c r="D72" s="30">
        <f>D71</f>
        <v>0</v>
      </c>
      <c r="E72" s="24">
        <f t="shared" si="31"/>
        <v>0</v>
      </c>
      <c r="F72" s="30">
        <f>F71</f>
        <v>0</v>
      </c>
      <c r="G72" s="30">
        <f>G71</f>
        <v>0</v>
      </c>
      <c r="H72" s="51"/>
      <c r="I72" s="30">
        <f>I71</f>
        <v>0</v>
      </c>
      <c r="J72" s="30">
        <f>J71</f>
        <v>0</v>
      </c>
      <c r="K72" s="51"/>
      <c r="L72" s="25">
        <f>L71</f>
        <v>1730</v>
      </c>
      <c r="M72" s="25">
        <f>M71</f>
        <v>0</v>
      </c>
      <c r="N72" s="27">
        <f t="shared" si="32"/>
        <v>0</v>
      </c>
    </row>
    <row r="73" spans="1:14" x14ac:dyDescent="0.25">
      <c r="A73" s="124" t="s">
        <v>120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6"/>
    </row>
    <row r="74" spans="1:14" ht="30.75" customHeight="1" x14ac:dyDescent="0.25">
      <c r="A74" s="72" t="s">
        <v>126</v>
      </c>
      <c r="B74" s="73"/>
      <c r="C74" s="24">
        <f>I74+L74+F74</f>
        <v>41634.300000000003</v>
      </c>
      <c r="D74" s="24">
        <f>J74+M74+G74</f>
        <v>0</v>
      </c>
      <c r="E74" s="24">
        <f t="shared" ref="E74:E76" si="33">D74/C74*100</f>
        <v>0</v>
      </c>
      <c r="F74" s="11">
        <v>21520</v>
      </c>
      <c r="G74" s="44">
        <v>0</v>
      </c>
      <c r="H74" s="24">
        <f t="shared" ref="H74" si="34">G74/F74*100</f>
        <v>0</v>
      </c>
      <c r="I74" s="11">
        <v>19906</v>
      </c>
      <c r="J74" s="44">
        <v>0</v>
      </c>
      <c r="K74" s="24">
        <f t="shared" ref="K74" si="35">J74/I74*100</f>
        <v>0</v>
      </c>
      <c r="L74" s="11">
        <v>208.3</v>
      </c>
      <c r="M74" s="11">
        <v>0</v>
      </c>
      <c r="N74" s="24">
        <f t="shared" ref="N74:N75" si="36">M74/L74*100</f>
        <v>0</v>
      </c>
    </row>
    <row r="75" spans="1:14" ht="34.5" customHeight="1" x14ac:dyDescent="0.25">
      <c r="A75" s="72" t="s">
        <v>125</v>
      </c>
      <c r="B75" s="73"/>
      <c r="C75" s="24">
        <f>F75+I75+L75</f>
        <v>485.8</v>
      </c>
      <c r="D75" s="24">
        <f>J75+M75+G75</f>
        <v>0</v>
      </c>
      <c r="E75" s="24">
        <f t="shared" si="33"/>
        <v>0</v>
      </c>
      <c r="F75" s="11"/>
      <c r="G75" s="11"/>
      <c r="H75" s="11"/>
      <c r="I75" s="11"/>
      <c r="J75" s="11"/>
      <c r="K75" s="11"/>
      <c r="L75" s="11">
        <v>485.8</v>
      </c>
      <c r="M75" s="11">
        <v>0</v>
      </c>
      <c r="N75" s="24">
        <f t="shared" si="36"/>
        <v>0</v>
      </c>
    </row>
    <row r="76" spans="1:14" x14ac:dyDescent="0.25">
      <c r="A76" s="122" t="s">
        <v>51</v>
      </c>
      <c r="B76" s="123"/>
      <c r="C76" s="27">
        <f>C74+C75</f>
        <v>42120.100000000006</v>
      </c>
      <c r="D76" s="27">
        <f>D74+D75</f>
        <v>0</v>
      </c>
      <c r="E76" s="27">
        <f t="shared" si="33"/>
        <v>0</v>
      </c>
      <c r="F76" s="27">
        <f>F74+F75</f>
        <v>21520</v>
      </c>
      <c r="G76" s="27">
        <f>G74+G75</f>
        <v>0</v>
      </c>
      <c r="H76" s="27">
        <f t="shared" ref="H76:H77" si="37">G76/F76*100</f>
        <v>0</v>
      </c>
      <c r="I76" s="27">
        <f>I74+I75</f>
        <v>19906</v>
      </c>
      <c r="J76" s="27">
        <f>J74+J75</f>
        <v>0</v>
      </c>
      <c r="K76" s="27">
        <f t="shared" ref="K76:K77" si="38">J76/I76*100</f>
        <v>0</v>
      </c>
      <c r="L76" s="27">
        <f>L74+L75</f>
        <v>694.1</v>
      </c>
      <c r="M76" s="27">
        <f>M74+M75</f>
        <v>0</v>
      </c>
      <c r="N76" s="27">
        <f t="shared" ref="N76" si="39">M76/L76*100</f>
        <v>0</v>
      </c>
    </row>
    <row r="77" spans="1:14" x14ac:dyDescent="0.25">
      <c r="A77" s="81" t="s">
        <v>56</v>
      </c>
      <c r="B77" s="81"/>
      <c r="C77" s="30">
        <f>C69+C72+C76</f>
        <v>52116.900000000009</v>
      </c>
      <c r="D77" s="30">
        <f>D69+D72+D76</f>
        <v>487.1</v>
      </c>
      <c r="E77" s="24">
        <f t="shared" ref="E77" si="40">D77/C77*100</f>
        <v>0.93462964988324304</v>
      </c>
      <c r="F77" s="30">
        <f>F69+F72+F76</f>
        <v>21520</v>
      </c>
      <c r="G77" s="30">
        <f>G69+G72+G76</f>
        <v>0</v>
      </c>
      <c r="H77" s="27">
        <f t="shared" si="37"/>
        <v>0</v>
      </c>
      <c r="I77" s="30">
        <f>I69+I72+I76</f>
        <v>19906</v>
      </c>
      <c r="J77" s="30">
        <f>J69+J72+J76</f>
        <v>0</v>
      </c>
      <c r="K77" s="27">
        <f t="shared" si="38"/>
        <v>0</v>
      </c>
      <c r="L77" s="30">
        <f>L69+L72+L76</f>
        <v>10690.9</v>
      </c>
      <c r="M77" s="30">
        <f>M69+M72+M76</f>
        <v>487.1</v>
      </c>
      <c r="N77" s="24">
        <f t="shared" ref="N77" si="41">M77/L77*100</f>
        <v>4.5562113573225833</v>
      </c>
    </row>
    <row r="78" spans="1:14" x14ac:dyDescent="0.25">
      <c r="A78" s="65" t="s">
        <v>54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7"/>
    </row>
    <row r="79" spans="1:14" ht="15.75" customHeight="1" x14ac:dyDescent="0.25">
      <c r="A79" s="82" t="s">
        <v>67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</row>
    <row r="80" spans="1:14" ht="28.5" customHeight="1" x14ac:dyDescent="0.25">
      <c r="A80" s="72" t="s">
        <v>28</v>
      </c>
      <c r="B80" s="73"/>
      <c r="C80" s="24">
        <f t="shared" ref="C80" si="42">I80+L80+F80</f>
        <v>468.6</v>
      </c>
      <c r="D80" s="24">
        <f t="shared" ref="D80" si="43">J80+M80+G80</f>
        <v>295</v>
      </c>
      <c r="E80" s="24">
        <f t="shared" ref="E80:E84" si="44">D80/C80*100</f>
        <v>62.953478446436193</v>
      </c>
      <c r="F80" s="14"/>
      <c r="G80" s="14"/>
      <c r="H80" s="11"/>
      <c r="I80" s="13"/>
      <c r="J80" s="13"/>
      <c r="K80" s="11"/>
      <c r="L80" s="11">
        <v>468.6</v>
      </c>
      <c r="M80" s="11">
        <v>295</v>
      </c>
      <c r="N80" s="24">
        <f t="shared" si="23"/>
        <v>62.953478446436193</v>
      </c>
    </row>
    <row r="81" spans="1:14" x14ac:dyDescent="0.25">
      <c r="A81" s="112" t="s">
        <v>51</v>
      </c>
      <c r="B81" s="91"/>
      <c r="C81" s="30">
        <f>C80</f>
        <v>468.6</v>
      </c>
      <c r="D81" s="30">
        <f>D80</f>
        <v>295</v>
      </c>
      <c r="E81" s="25">
        <f t="shared" si="44"/>
        <v>62.953478446436193</v>
      </c>
      <c r="F81" s="30">
        <f>F80</f>
        <v>0</v>
      </c>
      <c r="G81" s="30">
        <f>G80</f>
        <v>0</v>
      </c>
      <c r="H81" s="24"/>
      <c r="I81" s="30">
        <f>I80</f>
        <v>0</v>
      </c>
      <c r="J81" s="30">
        <f>J80</f>
        <v>0</v>
      </c>
      <c r="K81" s="25"/>
      <c r="L81" s="25">
        <f>SUM(L80:L80)</f>
        <v>468.6</v>
      </c>
      <c r="M81" s="25">
        <f>SUM(M80:M80)</f>
        <v>295</v>
      </c>
      <c r="N81" s="25">
        <f t="shared" si="23"/>
        <v>62.953478446436193</v>
      </c>
    </row>
    <row r="82" spans="1:14" ht="15.75" customHeight="1" x14ac:dyDescent="0.25">
      <c r="A82" s="82" t="s">
        <v>68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</row>
    <row r="83" spans="1:14" x14ac:dyDescent="0.25">
      <c r="A83" s="72" t="s">
        <v>27</v>
      </c>
      <c r="B83" s="73"/>
      <c r="C83" s="24">
        <f t="shared" ref="C83" si="45">I83+L83+F83</f>
        <v>1765.6</v>
      </c>
      <c r="D83" s="24">
        <f t="shared" ref="D83" si="46">J83+M83+G83</f>
        <v>1765.3999999999999</v>
      </c>
      <c r="E83" s="24">
        <f t="shared" si="44"/>
        <v>99.988672405980978</v>
      </c>
      <c r="F83" s="13">
        <v>178.1</v>
      </c>
      <c r="G83" s="13">
        <v>178.1</v>
      </c>
      <c r="H83" s="28">
        <f t="shared" ref="H83:H84" si="47">G83/F83*100</f>
        <v>100</v>
      </c>
      <c r="I83" s="13">
        <v>898.9</v>
      </c>
      <c r="J83" s="13">
        <v>898.8</v>
      </c>
      <c r="K83" s="28">
        <f t="shared" ref="K83:K84" si="48">J83/I83*100</f>
        <v>99.988875292023579</v>
      </c>
      <c r="L83" s="11">
        <v>688.6</v>
      </c>
      <c r="M83" s="11">
        <v>688.5</v>
      </c>
      <c r="N83" s="24">
        <f t="shared" si="23"/>
        <v>99.985477781004946</v>
      </c>
    </row>
    <row r="84" spans="1:14" x14ac:dyDescent="0.25">
      <c r="A84" s="112" t="s">
        <v>51</v>
      </c>
      <c r="B84" s="91"/>
      <c r="C84" s="30">
        <f>C83</f>
        <v>1765.6</v>
      </c>
      <c r="D84" s="30">
        <f>D83</f>
        <v>1765.3999999999999</v>
      </c>
      <c r="E84" s="27">
        <f t="shared" si="44"/>
        <v>99.988672405980978</v>
      </c>
      <c r="F84" s="30">
        <f t="shared" ref="F84:G84" si="49">F83</f>
        <v>178.1</v>
      </c>
      <c r="G84" s="30">
        <f t="shared" si="49"/>
        <v>178.1</v>
      </c>
      <c r="H84" s="31">
        <f t="shared" si="47"/>
        <v>100</v>
      </c>
      <c r="I84" s="30">
        <f t="shared" ref="I84:J84" si="50">I83</f>
        <v>898.9</v>
      </c>
      <c r="J84" s="30">
        <f t="shared" si="50"/>
        <v>898.8</v>
      </c>
      <c r="K84" s="31">
        <f t="shared" si="48"/>
        <v>99.988875292023579</v>
      </c>
      <c r="L84" s="25">
        <f>L83</f>
        <v>688.6</v>
      </c>
      <c r="M84" s="25">
        <f>M83</f>
        <v>688.5</v>
      </c>
      <c r="N84" s="25">
        <f t="shared" si="23"/>
        <v>99.985477781004946</v>
      </c>
    </row>
    <row r="85" spans="1:14" x14ac:dyDescent="0.25">
      <c r="A85" s="82" t="s">
        <v>69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3"/>
    </row>
    <row r="86" spans="1:14" x14ac:dyDescent="0.25">
      <c r="A86" s="90" t="s">
        <v>27</v>
      </c>
      <c r="B86" s="144"/>
      <c r="C86" s="24">
        <f t="shared" ref="C86:D86" si="51">I86+L86+F86</f>
        <v>1103</v>
      </c>
      <c r="D86" s="24">
        <f t="shared" si="51"/>
        <v>1103</v>
      </c>
      <c r="E86" s="24">
        <f t="shared" ref="E86:E94" si="52">D86/C86*100</f>
        <v>100</v>
      </c>
      <c r="F86" s="18"/>
      <c r="G86" s="18"/>
      <c r="H86" s="11"/>
      <c r="I86" s="18"/>
      <c r="J86" s="18"/>
      <c r="K86" s="11"/>
      <c r="L86" s="18">
        <v>1103</v>
      </c>
      <c r="M86" s="18">
        <v>1103</v>
      </c>
      <c r="N86" s="24">
        <f t="shared" si="23"/>
        <v>100</v>
      </c>
    </row>
    <row r="87" spans="1:14" x14ac:dyDescent="0.25">
      <c r="A87" s="88" t="s">
        <v>51</v>
      </c>
      <c r="B87" s="141"/>
      <c r="C87" s="30">
        <f>C86</f>
        <v>1103</v>
      </c>
      <c r="D87" s="30">
        <f>D86</f>
        <v>1103</v>
      </c>
      <c r="E87" s="24">
        <f t="shared" si="52"/>
        <v>100</v>
      </c>
      <c r="F87" s="30">
        <f>F86</f>
        <v>0</v>
      </c>
      <c r="G87" s="30">
        <f>G86</f>
        <v>0</v>
      </c>
      <c r="H87" s="24"/>
      <c r="I87" s="30">
        <f>I86</f>
        <v>0</v>
      </c>
      <c r="J87" s="30">
        <f>J86</f>
        <v>0</v>
      </c>
      <c r="K87" s="24"/>
      <c r="L87" s="30">
        <f t="shared" ref="L87:M87" si="53">L86</f>
        <v>1103</v>
      </c>
      <c r="M87" s="30">
        <f t="shared" si="53"/>
        <v>1103</v>
      </c>
      <c r="N87" s="24">
        <f t="shared" si="23"/>
        <v>100</v>
      </c>
    </row>
    <row r="88" spans="1:14" x14ac:dyDescent="0.25">
      <c r="A88" s="82" t="s">
        <v>70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3"/>
    </row>
    <row r="89" spans="1:14" ht="48.75" customHeight="1" x14ac:dyDescent="0.25">
      <c r="A89" s="90" t="s">
        <v>132</v>
      </c>
      <c r="B89" s="141"/>
      <c r="C89" s="24">
        <f t="shared" ref="C89:D89" si="54">I89+L89+F89</f>
        <v>4436.3999999999996</v>
      </c>
      <c r="D89" s="24">
        <f t="shared" si="54"/>
        <v>0</v>
      </c>
      <c r="E89" s="24">
        <f t="shared" si="52"/>
        <v>0</v>
      </c>
      <c r="F89" s="13"/>
      <c r="G89" s="13"/>
      <c r="H89" s="11"/>
      <c r="I89" s="13">
        <v>612.4</v>
      </c>
      <c r="J89" s="13">
        <v>0</v>
      </c>
      <c r="K89" s="24">
        <f t="shared" ref="K89:K90" si="55">J89/I89*100</f>
        <v>0</v>
      </c>
      <c r="L89" s="13">
        <v>3824</v>
      </c>
      <c r="M89" s="13">
        <v>0</v>
      </c>
      <c r="N89" s="24">
        <f t="shared" si="23"/>
        <v>0</v>
      </c>
    </row>
    <row r="90" spans="1:14" x14ac:dyDescent="0.25">
      <c r="A90" s="88" t="s">
        <v>51</v>
      </c>
      <c r="B90" s="141"/>
      <c r="C90" s="25">
        <f>C89</f>
        <v>4436.3999999999996</v>
      </c>
      <c r="D90" s="25">
        <f>D89</f>
        <v>0</v>
      </c>
      <c r="E90" s="25">
        <f t="shared" si="52"/>
        <v>0</v>
      </c>
      <c r="F90" s="25">
        <f>F89</f>
        <v>0</v>
      </c>
      <c r="G90" s="25">
        <f>G89</f>
        <v>0</v>
      </c>
      <c r="H90" s="24"/>
      <c r="I90" s="25">
        <f>I89</f>
        <v>612.4</v>
      </c>
      <c r="J90" s="25">
        <f>J89</f>
        <v>0</v>
      </c>
      <c r="K90" s="24">
        <f t="shared" si="55"/>
        <v>0</v>
      </c>
      <c r="L90" s="25">
        <f t="shared" ref="L90:M90" si="56">L89</f>
        <v>3824</v>
      </c>
      <c r="M90" s="25">
        <f t="shared" si="56"/>
        <v>0</v>
      </c>
      <c r="N90" s="25">
        <f t="shared" si="23"/>
        <v>0</v>
      </c>
    </row>
    <row r="91" spans="1:14" x14ac:dyDescent="0.25">
      <c r="A91" s="82" t="s">
        <v>71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3"/>
    </row>
    <row r="92" spans="1:14" x14ac:dyDescent="0.25">
      <c r="A92" s="72" t="s">
        <v>27</v>
      </c>
      <c r="B92" s="73"/>
      <c r="C92" s="24">
        <f t="shared" ref="C92:D92" si="57">I92+L92+F92</f>
        <v>13094.8</v>
      </c>
      <c r="D92" s="24">
        <f t="shared" si="57"/>
        <v>3933.6</v>
      </c>
      <c r="E92" s="24">
        <f t="shared" si="52"/>
        <v>30.039404954638481</v>
      </c>
      <c r="F92" s="12"/>
      <c r="G92" s="12"/>
      <c r="H92" s="11"/>
      <c r="I92" s="15"/>
      <c r="J92" s="15"/>
      <c r="K92" s="11"/>
      <c r="L92" s="11">
        <v>13094.8</v>
      </c>
      <c r="M92" s="11">
        <v>3933.6</v>
      </c>
      <c r="N92" s="32">
        <f t="shared" si="23"/>
        <v>30.039404954638481</v>
      </c>
    </row>
    <row r="93" spans="1:14" x14ac:dyDescent="0.25">
      <c r="A93" s="80" t="s">
        <v>51</v>
      </c>
      <c r="B93" s="111"/>
      <c r="C93" s="25">
        <f>C92</f>
        <v>13094.8</v>
      </c>
      <c r="D93" s="25">
        <f>D92</f>
        <v>3933.6</v>
      </c>
      <c r="E93" s="24">
        <f t="shared" si="52"/>
        <v>30.039404954638481</v>
      </c>
      <c r="F93" s="25">
        <f>F92</f>
        <v>0</v>
      </c>
      <c r="G93" s="25">
        <f>G92</f>
        <v>0</v>
      </c>
      <c r="H93" s="24"/>
      <c r="I93" s="25">
        <f>I92</f>
        <v>0</v>
      </c>
      <c r="J93" s="25">
        <f>J92</f>
        <v>0</v>
      </c>
      <c r="K93" s="24"/>
      <c r="L93" s="25">
        <f t="shared" ref="L93:M93" si="58">L92</f>
        <v>13094.8</v>
      </c>
      <c r="M93" s="25">
        <f t="shared" si="58"/>
        <v>3933.6</v>
      </c>
      <c r="N93" s="34">
        <f t="shared" si="23"/>
        <v>30.039404954638481</v>
      </c>
    </row>
    <row r="94" spans="1:14" x14ac:dyDescent="0.25">
      <c r="A94" s="78" t="s">
        <v>57</v>
      </c>
      <c r="B94" s="79"/>
      <c r="C94" s="25">
        <f>C81+C84+C87+C90+C93</f>
        <v>20868.399999999998</v>
      </c>
      <c r="D94" s="25">
        <f>D81+D84+D87+D90+D93</f>
        <v>7097</v>
      </c>
      <c r="E94" s="27">
        <f t="shared" si="52"/>
        <v>34.008357133273279</v>
      </c>
      <c r="F94" s="25">
        <f>F81+F84+F87+F90+F93</f>
        <v>178.1</v>
      </c>
      <c r="G94" s="25">
        <f>G81+G84+G87+G90+G93</f>
        <v>178.1</v>
      </c>
      <c r="H94" s="34">
        <f>G94/F94*100</f>
        <v>100</v>
      </c>
      <c r="I94" s="25">
        <f>I81+I84+I87+I90+I93</f>
        <v>1511.3</v>
      </c>
      <c r="J94" s="25">
        <f>J81+J84+J87+J90+J93</f>
        <v>898.8</v>
      </c>
      <c r="K94" s="34">
        <f t="shared" ref="K94:K95" si="59">J94/I94*100</f>
        <v>59.471977767484944</v>
      </c>
      <c r="L94" s="25">
        <f>L81+L84+L87+L90+L93</f>
        <v>19179</v>
      </c>
      <c r="M94" s="25">
        <f>M81+M84+M87+M90+M93</f>
        <v>6020.1</v>
      </c>
      <c r="N94" s="34">
        <f t="shared" si="23"/>
        <v>31.389019239793527</v>
      </c>
    </row>
    <row r="95" spans="1:14" x14ac:dyDescent="0.25">
      <c r="A95" s="88" t="s">
        <v>31</v>
      </c>
      <c r="B95" s="91"/>
      <c r="C95" s="34">
        <f>C77+C94</f>
        <v>72985.3</v>
      </c>
      <c r="D95" s="34">
        <f>D77+D94</f>
        <v>7584.1</v>
      </c>
      <c r="E95" s="34">
        <f t="shared" ref="E95" si="60">D95/C95*100</f>
        <v>10.391270570923187</v>
      </c>
      <c r="F95" s="34">
        <f>F77+F94</f>
        <v>21698.1</v>
      </c>
      <c r="G95" s="34">
        <f>G77+G94</f>
        <v>178.1</v>
      </c>
      <c r="H95" s="34">
        <f>G95/F95*100</f>
        <v>0.82080919527516227</v>
      </c>
      <c r="I95" s="34">
        <f>I77+I94</f>
        <v>21417.3</v>
      </c>
      <c r="J95" s="34">
        <f>J77+J94</f>
        <v>898.8</v>
      </c>
      <c r="K95" s="34">
        <f t="shared" si="59"/>
        <v>4.1966074155005533</v>
      </c>
      <c r="L95" s="34">
        <f>L77+L94</f>
        <v>29869.9</v>
      </c>
      <c r="M95" s="34">
        <f>M77+M94</f>
        <v>6507.2000000000007</v>
      </c>
      <c r="N95" s="34">
        <f t="shared" si="23"/>
        <v>21.785141563915513</v>
      </c>
    </row>
    <row r="96" spans="1:14" ht="22.5" customHeight="1" x14ac:dyDescent="0.35">
      <c r="A96" s="50" t="s">
        <v>17</v>
      </c>
      <c r="B96" s="99" t="s">
        <v>4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</row>
    <row r="97" spans="1:14" x14ac:dyDescent="0.25">
      <c r="A97" s="65" t="s">
        <v>53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7"/>
    </row>
    <row r="98" spans="1:14" ht="22.5" customHeight="1" x14ac:dyDescent="0.25">
      <c r="A98" s="82" t="s">
        <v>131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</row>
    <row r="99" spans="1:14" ht="33" customHeight="1" x14ac:dyDescent="0.25">
      <c r="A99" s="90" t="s">
        <v>125</v>
      </c>
      <c r="B99" s="91"/>
      <c r="C99" s="24">
        <f t="shared" ref="C99" si="61">I99+L99+F99</f>
        <v>1282.9000000000001</v>
      </c>
      <c r="D99" s="24">
        <f>J99+M99+G99</f>
        <v>0</v>
      </c>
      <c r="E99" s="24">
        <f t="shared" ref="E99:E100" si="62">D99/C99*100</f>
        <v>0</v>
      </c>
      <c r="F99" s="11"/>
      <c r="G99" s="11"/>
      <c r="H99" s="11"/>
      <c r="I99" s="11"/>
      <c r="J99" s="11"/>
      <c r="K99" s="11"/>
      <c r="L99" s="11">
        <v>1282.9000000000001</v>
      </c>
      <c r="M99" s="11">
        <v>0</v>
      </c>
      <c r="N99" s="24">
        <f t="shared" si="23"/>
        <v>0</v>
      </c>
    </row>
    <row r="100" spans="1:14" ht="15.75" customHeight="1" x14ac:dyDescent="0.25">
      <c r="A100" s="81" t="s">
        <v>52</v>
      </c>
      <c r="B100" s="81"/>
      <c r="C100" s="25">
        <f>C99</f>
        <v>1282.9000000000001</v>
      </c>
      <c r="D100" s="25">
        <f>D99</f>
        <v>0</v>
      </c>
      <c r="E100" s="25">
        <f t="shared" si="62"/>
        <v>0</v>
      </c>
      <c r="F100" s="25">
        <f>F99</f>
        <v>0</v>
      </c>
      <c r="G100" s="25">
        <f>G99</f>
        <v>0</v>
      </c>
      <c r="H100" s="24"/>
      <c r="I100" s="25">
        <f t="shared" ref="I100:M100" si="63">I99</f>
        <v>0</v>
      </c>
      <c r="J100" s="25">
        <f t="shared" si="63"/>
        <v>0</v>
      </c>
      <c r="K100" s="24"/>
      <c r="L100" s="25">
        <f t="shared" si="63"/>
        <v>1282.9000000000001</v>
      </c>
      <c r="M100" s="25">
        <f t="shared" si="63"/>
        <v>0</v>
      </c>
      <c r="N100" s="25">
        <f t="shared" si="23"/>
        <v>0</v>
      </c>
    </row>
    <row r="101" spans="1:14" ht="15.75" customHeight="1" x14ac:dyDescent="0.25">
      <c r="A101" s="82" t="s">
        <v>133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4"/>
    </row>
    <row r="102" spans="1:14" ht="35.25" customHeight="1" x14ac:dyDescent="0.25">
      <c r="A102" s="72" t="s">
        <v>28</v>
      </c>
      <c r="B102" s="73"/>
      <c r="C102" s="24">
        <f t="shared" ref="C102" si="64">I102+L102+F102</f>
        <v>12007</v>
      </c>
      <c r="D102" s="24">
        <f>J102+M102+G102</f>
        <v>0</v>
      </c>
      <c r="E102" s="24">
        <f t="shared" ref="E102:E104" si="65">D102/C102*100</f>
        <v>0</v>
      </c>
      <c r="F102" s="11"/>
      <c r="G102" s="11"/>
      <c r="H102" s="11"/>
      <c r="I102" s="11"/>
      <c r="J102" s="11"/>
      <c r="K102" s="11"/>
      <c r="L102" s="11">
        <v>12007</v>
      </c>
      <c r="M102" s="11">
        <v>0</v>
      </c>
      <c r="N102" s="24">
        <f t="shared" ref="N102:N104" si="66">M102/L102*100</f>
        <v>0</v>
      </c>
    </row>
    <row r="103" spans="1:14" ht="15.75" customHeight="1" x14ac:dyDescent="0.25">
      <c r="A103" s="81" t="s">
        <v>52</v>
      </c>
      <c r="B103" s="81"/>
      <c r="C103" s="25">
        <f>C102</f>
        <v>12007</v>
      </c>
      <c r="D103" s="25">
        <f>D102</f>
        <v>0</v>
      </c>
      <c r="E103" s="25">
        <f t="shared" si="65"/>
        <v>0</v>
      </c>
      <c r="F103" s="25">
        <f>F102</f>
        <v>0</v>
      </c>
      <c r="G103" s="25">
        <f>G102</f>
        <v>0</v>
      </c>
      <c r="H103" s="24"/>
      <c r="I103" s="25">
        <f t="shared" ref="I103:J103" si="67">I102</f>
        <v>0</v>
      </c>
      <c r="J103" s="25">
        <f t="shared" si="67"/>
        <v>0</v>
      </c>
      <c r="K103" s="24"/>
      <c r="L103" s="25">
        <f t="shared" ref="L103:M103" si="68">L102</f>
        <v>12007</v>
      </c>
      <c r="M103" s="25">
        <f t="shared" si="68"/>
        <v>0</v>
      </c>
      <c r="N103" s="25">
        <f t="shared" si="66"/>
        <v>0</v>
      </c>
    </row>
    <row r="104" spans="1:14" ht="15.75" customHeight="1" x14ac:dyDescent="0.25">
      <c r="A104" s="81" t="s">
        <v>56</v>
      </c>
      <c r="B104" s="81"/>
      <c r="C104" s="64">
        <f>C100+C103</f>
        <v>13289.9</v>
      </c>
      <c r="D104" s="64">
        <f>D100+D103</f>
        <v>0</v>
      </c>
      <c r="E104" s="25">
        <f t="shared" si="65"/>
        <v>0</v>
      </c>
      <c r="F104" s="64">
        <f>F100+F103</f>
        <v>0</v>
      </c>
      <c r="G104" s="64">
        <f>G100+G103</f>
        <v>0</v>
      </c>
      <c r="H104" s="24"/>
      <c r="I104" s="64">
        <f>I100+I103</f>
        <v>0</v>
      </c>
      <c r="J104" s="64">
        <f>J100+J103</f>
        <v>0</v>
      </c>
      <c r="K104" s="24"/>
      <c r="L104" s="64">
        <f>L100+L103</f>
        <v>13289.9</v>
      </c>
      <c r="M104" s="64">
        <f>M100+M103</f>
        <v>0</v>
      </c>
      <c r="N104" s="25">
        <f t="shared" si="66"/>
        <v>0</v>
      </c>
    </row>
    <row r="105" spans="1:14" ht="15.75" customHeight="1" x14ac:dyDescent="0.25">
      <c r="A105" s="65" t="s">
        <v>54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7"/>
    </row>
    <row r="106" spans="1:14" ht="15.75" customHeight="1" x14ac:dyDescent="0.25">
      <c r="A106" s="85" t="s">
        <v>72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</row>
    <row r="107" spans="1:14" x14ac:dyDescent="0.25">
      <c r="A107" s="90" t="s">
        <v>27</v>
      </c>
      <c r="B107" s="91"/>
      <c r="C107" s="24">
        <f t="shared" ref="C107" si="69">I107+L107+F107</f>
        <v>440</v>
      </c>
      <c r="D107" s="24">
        <f t="shared" ref="D107" si="70">J107+M107+G107</f>
        <v>169</v>
      </c>
      <c r="E107" s="24">
        <f t="shared" ref="E107:E108" si="71">D107/C107*100</f>
        <v>38.409090909090907</v>
      </c>
      <c r="F107" s="11"/>
      <c r="G107" s="11"/>
      <c r="H107" s="11"/>
      <c r="I107" s="11"/>
      <c r="J107" s="11"/>
      <c r="K107" s="11"/>
      <c r="L107" s="11">
        <v>440</v>
      </c>
      <c r="M107" s="11">
        <v>169</v>
      </c>
      <c r="N107" s="24">
        <f t="shared" si="23"/>
        <v>38.409090909090907</v>
      </c>
    </row>
    <row r="108" spans="1:14" ht="17.25" customHeight="1" x14ac:dyDescent="0.25">
      <c r="A108" s="80" t="s">
        <v>51</v>
      </c>
      <c r="B108" s="79"/>
      <c r="C108" s="25">
        <f>C107</f>
        <v>440</v>
      </c>
      <c r="D108" s="25">
        <f>D107</f>
        <v>169</v>
      </c>
      <c r="E108" s="25">
        <f t="shared" si="71"/>
        <v>38.409090909090907</v>
      </c>
      <c r="F108" s="25">
        <f>F107</f>
        <v>0</v>
      </c>
      <c r="G108" s="25">
        <f>G107</f>
        <v>0</v>
      </c>
      <c r="H108" s="24"/>
      <c r="I108" s="25">
        <f>I107</f>
        <v>0</v>
      </c>
      <c r="J108" s="25">
        <f>J107</f>
        <v>0</v>
      </c>
      <c r="K108" s="24"/>
      <c r="L108" s="25">
        <f>SUM(L107:L107)</f>
        <v>440</v>
      </c>
      <c r="M108" s="25">
        <f>SUM(M107:M107)</f>
        <v>169</v>
      </c>
      <c r="N108" s="25">
        <f t="shared" si="23"/>
        <v>38.409090909090907</v>
      </c>
    </row>
    <row r="109" spans="1:14" ht="31.5" customHeight="1" x14ac:dyDescent="0.25">
      <c r="A109" s="92" t="s">
        <v>73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4"/>
    </row>
    <row r="110" spans="1:14" ht="17.25" customHeight="1" x14ac:dyDescent="0.25">
      <c r="A110" s="90" t="s">
        <v>27</v>
      </c>
      <c r="B110" s="91"/>
      <c r="C110" s="24">
        <f t="shared" ref="C110:C111" si="72">I110+L110+F110</f>
        <v>20</v>
      </c>
      <c r="D110" s="24">
        <f t="shared" ref="D110:D111" si="73">J110+M110+G110</f>
        <v>0</v>
      </c>
      <c r="E110" s="24"/>
      <c r="F110" s="12"/>
      <c r="G110" s="12"/>
      <c r="H110" s="11"/>
      <c r="I110" s="12"/>
      <c r="J110" s="12"/>
      <c r="K110" s="11"/>
      <c r="L110" s="11">
        <v>20</v>
      </c>
      <c r="M110" s="11">
        <v>0</v>
      </c>
      <c r="N110" s="24">
        <f t="shared" si="23"/>
        <v>0</v>
      </c>
    </row>
    <row r="111" spans="1:14" ht="32.25" customHeight="1" x14ac:dyDescent="0.25">
      <c r="A111" s="90" t="s">
        <v>28</v>
      </c>
      <c r="B111" s="91"/>
      <c r="C111" s="24">
        <f t="shared" si="72"/>
        <v>4617</v>
      </c>
      <c r="D111" s="24">
        <f t="shared" si="73"/>
        <v>1137</v>
      </c>
      <c r="E111" s="24">
        <f t="shared" ref="E111:E112" si="74">D111/C111*100</f>
        <v>24.626380766731643</v>
      </c>
      <c r="F111" s="12"/>
      <c r="G111" s="12"/>
      <c r="H111" s="11"/>
      <c r="I111" s="12"/>
      <c r="J111" s="12"/>
      <c r="K111" s="11"/>
      <c r="L111" s="11">
        <v>4617</v>
      </c>
      <c r="M111" s="11">
        <v>1137</v>
      </c>
      <c r="N111" s="24">
        <f t="shared" si="23"/>
        <v>24.626380766731643</v>
      </c>
    </row>
    <row r="112" spans="1:14" ht="17.25" customHeight="1" x14ac:dyDescent="0.25">
      <c r="A112" s="80" t="s">
        <v>51</v>
      </c>
      <c r="B112" s="79"/>
      <c r="C112" s="25">
        <f>C110+C111</f>
        <v>4637</v>
      </c>
      <c r="D112" s="25">
        <f>D110+D111</f>
        <v>1137</v>
      </c>
      <c r="E112" s="24">
        <f t="shared" si="74"/>
        <v>24.520163899072674</v>
      </c>
      <c r="F112" s="25">
        <f>F110+F111</f>
        <v>0</v>
      </c>
      <c r="G112" s="25">
        <f>G110+G111</f>
        <v>0</v>
      </c>
      <c r="H112" s="24"/>
      <c r="I112" s="25">
        <f>I110+I111</f>
        <v>0</v>
      </c>
      <c r="J112" s="25">
        <f>J110+J111</f>
        <v>0</v>
      </c>
      <c r="K112" s="24"/>
      <c r="L112" s="25">
        <f t="shared" ref="L112:N112" si="75">L110+L111</f>
        <v>4637</v>
      </c>
      <c r="M112" s="25">
        <f t="shared" si="75"/>
        <v>1137</v>
      </c>
      <c r="N112" s="25">
        <f t="shared" si="75"/>
        <v>24.626380766731643</v>
      </c>
    </row>
    <row r="113" spans="1:17" hidden="1" x14ac:dyDescent="0.25">
      <c r="A113" s="140" t="s">
        <v>121</v>
      </c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1:17" ht="30.75" hidden="1" customHeight="1" x14ac:dyDescent="0.25">
      <c r="A114" s="90" t="s">
        <v>28</v>
      </c>
      <c r="B114" s="91"/>
      <c r="C114" s="24">
        <f t="shared" ref="C114:D115" si="76">I114+L114+F114</f>
        <v>0</v>
      </c>
      <c r="D114" s="24">
        <f t="shared" ref="D114" si="77">J114+M114+G114</f>
        <v>0</v>
      </c>
      <c r="E114" s="24" t="e">
        <f t="shared" ref="E114:E115" si="78">D114/C114*100</f>
        <v>#DIV/0!</v>
      </c>
      <c r="F114" s="59"/>
      <c r="G114" s="59"/>
      <c r="H114" s="59"/>
      <c r="I114" s="59"/>
      <c r="J114" s="59"/>
      <c r="K114" s="59"/>
      <c r="L114" s="17">
        <v>0</v>
      </c>
      <c r="M114" s="60">
        <v>0</v>
      </c>
      <c r="N114" s="24" t="e">
        <f t="shared" si="23"/>
        <v>#DIV/0!</v>
      </c>
    </row>
    <row r="115" spans="1:17" ht="17.25" hidden="1" customHeight="1" x14ac:dyDescent="0.25">
      <c r="A115" s="80" t="s">
        <v>51</v>
      </c>
      <c r="B115" s="79"/>
      <c r="C115" s="27">
        <f t="shared" si="76"/>
        <v>0</v>
      </c>
      <c r="D115" s="27">
        <f t="shared" si="76"/>
        <v>0</v>
      </c>
      <c r="E115" s="27" t="e">
        <f t="shared" si="78"/>
        <v>#DIV/0!</v>
      </c>
      <c r="F115" s="25">
        <f>F114</f>
        <v>0</v>
      </c>
      <c r="G115" s="25">
        <f>G114</f>
        <v>0</v>
      </c>
      <c r="H115" s="24"/>
      <c r="I115" s="25">
        <f>I114</f>
        <v>0</v>
      </c>
      <c r="J115" s="25">
        <f>J114</f>
        <v>0</v>
      </c>
      <c r="K115" s="24"/>
      <c r="L115" s="25">
        <f>L114</f>
        <v>0</v>
      </c>
      <c r="M115" s="25">
        <f>M114</f>
        <v>0</v>
      </c>
      <c r="N115" s="24" t="e">
        <f t="shared" si="23"/>
        <v>#DIV/0!</v>
      </c>
    </row>
    <row r="116" spans="1:17" ht="17.25" customHeight="1" x14ac:dyDescent="0.25">
      <c r="A116" s="78" t="s">
        <v>57</v>
      </c>
      <c r="B116" s="79"/>
      <c r="C116" s="25">
        <f>C108+C112+C115</f>
        <v>5077</v>
      </c>
      <c r="D116" s="25">
        <f>D108+D112+D115</f>
        <v>1306</v>
      </c>
      <c r="E116" s="25">
        <f>D116/C116*100</f>
        <v>25.723852668898957</v>
      </c>
      <c r="F116" s="25">
        <f>F108+F112+F115</f>
        <v>0</v>
      </c>
      <c r="G116" s="25">
        <f>G108+G112+G115</f>
        <v>0</v>
      </c>
      <c r="H116" s="24"/>
      <c r="I116" s="25">
        <f>I108+I112+I115</f>
        <v>0</v>
      </c>
      <c r="J116" s="25">
        <f>J108+J112+J115</f>
        <v>0</v>
      </c>
      <c r="K116" s="24"/>
      <c r="L116" s="25">
        <f>L108+L112+L115</f>
        <v>5077</v>
      </c>
      <c r="M116" s="25">
        <f>M108+M112+M115</f>
        <v>1306</v>
      </c>
      <c r="N116" s="25">
        <f>N111+N112</f>
        <v>49.252761533463286</v>
      </c>
    </row>
    <row r="117" spans="1:17" ht="15.75" customHeight="1" x14ac:dyDescent="0.25">
      <c r="A117" s="88" t="s">
        <v>31</v>
      </c>
      <c r="B117" s="91"/>
      <c r="C117" s="27">
        <f>C104+C116</f>
        <v>18366.900000000001</v>
      </c>
      <c r="D117" s="27">
        <f t="shared" ref="D117:M117" si="79">D104+D116</f>
        <v>1306</v>
      </c>
      <c r="E117" s="24">
        <f>D117/C117*100</f>
        <v>7.1106174694695339</v>
      </c>
      <c r="F117" s="27">
        <f t="shared" si="79"/>
        <v>0</v>
      </c>
      <c r="G117" s="27">
        <f t="shared" si="79"/>
        <v>0</v>
      </c>
      <c r="H117" s="27">
        <f t="shared" si="79"/>
        <v>0</v>
      </c>
      <c r="I117" s="27">
        <f t="shared" si="79"/>
        <v>0</v>
      </c>
      <c r="J117" s="27">
        <f t="shared" si="79"/>
        <v>0</v>
      </c>
      <c r="K117" s="27">
        <f t="shared" si="79"/>
        <v>0</v>
      </c>
      <c r="L117" s="27">
        <f t="shared" si="79"/>
        <v>18366.900000000001</v>
      </c>
      <c r="M117" s="27">
        <f t="shared" si="79"/>
        <v>1306</v>
      </c>
      <c r="N117" s="27">
        <f>N112+N113</f>
        <v>24.626380766731643</v>
      </c>
    </row>
    <row r="118" spans="1:17" s="8" customFormat="1" ht="16.5" customHeight="1" x14ac:dyDescent="0.35">
      <c r="A118" s="50" t="s">
        <v>18</v>
      </c>
      <c r="B118" s="99" t="s">
        <v>5</v>
      </c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1"/>
    </row>
    <row r="119" spans="1:17" s="8" customFormat="1" ht="16.5" customHeight="1" x14ac:dyDescent="0.25">
      <c r="A119" s="65" t="s">
        <v>54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7"/>
    </row>
    <row r="120" spans="1:17" ht="32.25" customHeight="1" x14ac:dyDescent="0.25">
      <c r="A120" s="82" t="s">
        <v>74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4"/>
    </row>
    <row r="121" spans="1:17" s="2" customFormat="1" x14ac:dyDescent="0.25">
      <c r="A121" s="74" t="s">
        <v>27</v>
      </c>
      <c r="B121" s="73"/>
      <c r="C121" s="24">
        <f t="shared" ref="C121" si="80">I121+L121+F121</f>
        <v>31105.1</v>
      </c>
      <c r="D121" s="24">
        <f t="shared" ref="D121" si="81">J121+M121+G121</f>
        <v>11847</v>
      </c>
      <c r="E121" s="24">
        <f t="shared" ref="E121:E122" si="82">D121/C121*100</f>
        <v>38.087001809992579</v>
      </c>
      <c r="F121" s="11"/>
      <c r="G121" s="11"/>
      <c r="H121" s="11"/>
      <c r="I121" s="11"/>
      <c r="J121" s="11"/>
      <c r="K121" s="11"/>
      <c r="L121" s="11">
        <v>31105.1</v>
      </c>
      <c r="M121" s="11">
        <v>11847</v>
      </c>
      <c r="N121" s="24">
        <f t="shared" si="23"/>
        <v>38.087001809992579</v>
      </c>
    </row>
    <row r="122" spans="1:17" x14ac:dyDescent="0.25">
      <c r="A122" s="88" t="s">
        <v>51</v>
      </c>
      <c r="B122" s="89"/>
      <c r="C122" s="25">
        <f>C121</f>
        <v>31105.1</v>
      </c>
      <c r="D122" s="25">
        <f>D121</f>
        <v>11847</v>
      </c>
      <c r="E122" s="25">
        <f t="shared" si="82"/>
        <v>38.087001809992579</v>
      </c>
      <c r="F122" s="25">
        <f>F121</f>
        <v>0</v>
      </c>
      <c r="G122" s="25">
        <f>G121</f>
        <v>0</v>
      </c>
      <c r="H122" s="24"/>
      <c r="I122" s="25">
        <f>I121</f>
        <v>0</v>
      </c>
      <c r="J122" s="25">
        <f>J121</f>
        <v>0</v>
      </c>
      <c r="K122" s="24"/>
      <c r="L122" s="25">
        <f>L121</f>
        <v>31105.1</v>
      </c>
      <c r="M122" s="25">
        <f>M121</f>
        <v>11847</v>
      </c>
      <c r="N122" s="25">
        <f t="shared" si="23"/>
        <v>38.087001809992579</v>
      </c>
    </row>
    <row r="123" spans="1:17" ht="25.5" customHeight="1" x14ac:dyDescent="0.25">
      <c r="A123" s="85" t="s">
        <v>75</v>
      </c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7"/>
    </row>
    <row r="124" spans="1:17" x14ac:dyDescent="0.25">
      <c r="A124" s="74" t="s">
        <v>27</v>
      </c>
      <c r="B124" s="73"/>
      <c r="C124" s="24">
        <f t="shared" ref="C124" si="83">I124+L124+F124</f>
        <v>18203.7</v>
      </c>
      <c r="D124" s="24">
        <f t="shared" ref="D124" si="84">J124+M124+G124</f>
        <v>6374.8</v>
      </c>
      <c r="E124" s="24">
        <f t="shared" ref="E124:E125" si="85">D124/C124*100</f>
        <v>35.019254327416952</v>
      </c>
      <c r="F124" s="11"/>
      <c r="G124" s="11"/>
      <c r="H124" s="11"/>
      <c r="I124" s="11"/>
      <c r="J124" s="11"/>
      <c r="K124" s="11"/>
      <c r="L124" s="11">
        <v>18203.7</v>
      </c>
      <c r="M124" s="11">
        <v>6374.8</v>
      </c>
      <c r="N124" s="24">
        <f t="shared" ref="N124:N170" si="86">M124/L124*100</f>
        <v>35.019254327416952</v>
      </c>
    </row>
    <row r="125" spans="1:17" x14ac:dyDescent="0.25">
      <c r="A125" s="78" t="s">
        <v>51</v>
      </c>
      <c r="B125" s="79"/>
      <c r="C125" s="25">
        <f>C124</f>
        <v>18203.7</v>
      </c>
      <c r="D125" s="25">
        <f>D124</f>
        <v>6374.8</v>
      </c>
      <c r="E125" s="25">
        <f t="shared" si="85"/>
        <v>35.019254327416952</v>
      </c>
      <c r="F125" s="25">
        <f>F124</f>
        <v>0</v>
      </c>
      <c r="G125" s="25">
        <f>G124</f>
        <v>0</v>
      </c>
      <c r="H125" s="24"/>
      <c r="I125" s="25">
        <f>I124</f>
        <v>0</v>
      </c>
      <c r="J125" s="25">
        <f>J124</f>
        <v>0</v>
      </c>
      <c r="K125" s="24"/>
      <c r="L125" s="25">
        <f>L124</f>
        <v>18203.7</v>
      </c>
      <c r="M125" s="25">
        <f>M124</f>
        <v>6374.8</v>
      </c>
      <c r="N125" s="25">
        <f t="shared" si="86"/>
        <v>35.019254327416952</v>
      </c>
    </row>
    <row r="126" spans="1:17" ht="34.5" customHeight="1" x14ac:dyDescent="0.25">
      <c r="A126" s="85" t="s">
        <v>76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7"/>
      <c r="Q126" s="1" t="s">
        <v>41</v>
      </c>
    </row>
    <row r="127" spans="1:17" ht="18.75" customHeight="1" x14ac:dyDescent="0.25">
      <c r="A127" s="74" t="s">
        <v>27</v>
      </c>
      <c r="B127" s="73"/>
      <c r="C127" s="24">
        <f t="shared" ref="C127" si="87">I127+L127+F127</f>
        <v>8217.4</v>
      </c>
      <c r="D127" s="24">
        <f t="shared" ref="D127" si="88">J127+M127+G127</f>
        <v>384.1</v>
      </c>
      <c r="E127" s="24">
        <f t="shared" ref="E127:E129" si="89">D127/C127*100</f>
        <v>4.6742278579599397</v>
      </c>
      <c r="F127" s="11"/>
      <c r="G127" s="11"/>
      <c r="H127" s="11"/>
      <c r="I127" s="11"/>
      <c r="J127" s="11"/>
      <c r="K127" s="11"/>
      <c r="L127" s="11">
        <v>8217.4</v>
      </c>
      <c r="M127" s="11">
        <v>384.1</v>
      </c>
      <c r="N127" s="24">
        <f t="shared" si="86"/>
        <v>4.6742278579599397</v>
      </c>
    </row>
    <row r="128" spans="1:17" x14ac:dyDescent="0.25">
      <c r="A128" s="78" t="s">
        <v>51</v>
      </c>
      <c r="B128" s="79"/>
      <c r="C128" s="27">
        <f t="shared" ref="C128" si="90">I128+L128+F128</f>
        <v>8217.4</v>
      </c>
      <c r="D128" s="27">
        <f t="shared" ref="D128" si="91">J128+M128+G128</f>
        <v>384.1</v>
      </c>
      <c r="E128" s="24">
        <f t="shared" si="89"/>
        <v>4.6742278579599397</v>
      </c>
      <c r="F128" s="12"/>
      <c r="G128" s="12"/>
      <c r="H128" s="11"/>
      <c r="I128" s="12"/>
      <c r="J128" s="12"/>
      <c r="K128" s="11"/>
      <c r="L128" s="25">
        <f>SUM(L127:L127)</f>
        <v>8217.4</v>
      </c>
      <c r="M128" s="25">
        <f>SUM(M127:M127)</f>
        <v>384.1</v>
      </c>
      <c r="N128" s="25">
        <f t="shared" si="86"/>
        <v>4.6742278579599397</v>
      </c>
    </row>
    <row r="129" spans="1:14" x14ac:dyDescent="0.25">
      <c r="A129" s="112" t="s">
        <v>31</v>
      </c>
      <c r="B129" s="89"/>
      <c r="C129" s="27">
        <f>C122+C125+C128</f>
        <v>57526.200000000004</v>
      </c>
      <c r="D129" s="27">
        <f>D122+D125+D128</f>
        <v>18605.899999999998</v>
      </c>
      <c r="E129" s="27">
        <f t="shared" si="89"/>
        <v>32.343349638947117</v>
      </c>
      <c r="F129" s="27">
        <f>F122+F125+F128</f>
        <v>0</v>
      </c>
      <c r="G129" s="27">
        <f>G122+G125+G128</f>
        <v>0</v>
      </c>
      <c r="H129" s="24"/>
      <c r="I129" s="27">
        <f>I122+I125+I128</f>
        <v>0</v>
      </c>
      <c r="J129" s="27">
        <f>J122+J125+J128</f>
        <v>0</v>
      </c>
      <c r="K129" s="27"/>
      <c r="L129" s="27">
        <f>L122+L125+L128</f>
        <v>57526.200000000004</v>
      </c>
      <c r="M129" s="27">
        <f>M122+M125+M128</f>
        <v>18605.899999999998</v>
      </c>
      <c r="N129" s="27">
        <f t="shared" si="86"/>
        <v>32.343349638947117</v>
      </c>
    </row>
    <row r="130" spans="1:14" ht="21" customHeight="1" x14ac:dyDescent="0.35">
      <c r="A130" s="50" t="s">
        <v>19</v>
      </c>
      <c r="B130" s="99" t="s">
        <v>6</v>
      </c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1"/>
    </row>
    <row r="131" spans="1:14" ht="21" customHeight="1" x14ac:dyDescent="0.25">
      <c r="A131" s="65" t="s">
        <v>54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7"/>
    </row>
    <row r="132" spans="1:14" ht="33.75" customHeight="1" x14ac:dyDescent="0.25">
      <c r="A132" s="85" t="s">
        <v>77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7"/>
    </row>
    <row r="133" spans="1:14" x14ac:dyDescent="0.25">
      <c r="A133" s="72" t="s">
        <v>27</v>
      </c>
      <c r="B133" s="73"/>
      <c r="C133" s="32">
        <f t="shared" ref="C133" si="92">I133+L133+F133</f>
        <v>1992</v>
      </c>
      <c r="D133" s="32">
        <f t="shared" ref="D133" si="93">J133+M133+G133</f>
        <v>152.30000000000001</v>
      </c>
      <c r="E133" s="32">
        <f t="shared" ref="E133" si="94">D133/C133*100</f>
        <v>7.6455823293172704</v>
      </c>
      <c r="F133" s="17"/>
      <c r="G133" s="17"/>
      <c r="H133" s="11"/>
      <c r="I133" s="17"/>
      <c r="J133" s="17"/>
      <c r="K133" s="11"/>
      <c r="L133" s="17">
        <v>1992</v>
      </c>
      <c r="M133" s="17">
        <v>152.30000000000001</v>
      </c>
      <c r="N133" s="32">
        <f t="shared" ref="N133" si="95">M133/L133*100</f>
        <v>7.6455823293172704</v>
      </c>
    </row>
    <row r="134" spans="1:14" ht="28.5" customHeight="1" x14ac:dyDescent="0.25">
      <c r="A134" s="74" t="s">
        <v>28</v>
      </c>
      <c r="B134" s="73"/>
      <c r="C134" s="32">
        <f t="shared" ref="C134" si="96">I134+L134+F134</f>
        <v>86641.7</v>
      </c>
      <c r="D134" s="32">
        <f t="shared" ref="D134" si="97">J134+M134+G134</f>
        <v>29999.1</v>
      </c>
      <c r="E134" s="32">
        <f t="shared" ref="E134:E138" si="98">D134/C134*100</f>
        <v>34.62432062159445</v>
      </c>
      <c r="F134" s="17"/>
      <c r="G134" s="17"/>
      <c r="H134" s="11"/>
      <c r="I134" s="17"/>
      <c r="J134" s="17"/>
      <c r="K134" s="11"/>
      <c r="L134" s="17">
        <v>86641.7</v>
      </c>
      <c r="M134" s="17">
        <v>29999.1</v>
      </c>
      <c r="N134" s="32">
        <f t="shared" si="86"/>
        <v>34.62432062159445</v>
      </c>
    </row>
    <row r="135" spans="1:14" x14ac:dyDescent="0.25">
      <c r="A135" s="72" t="s">
        <v>29</v>
      </c>
      <c r="B135" s="73"/>
      <c r="C135" s="32">
        <f t="shared" ref="C135:C137" si="99">I135+L135+F135</f>
        <v>3129.9</v>
      </c>
      <c r="D135" s="32">
        <f t="shared" ref="D135:D137" si="100">J135+M135+G135</f>
        <v>1262.0999999999999</v>
      </c>
      <c r="E135" s="32">
        <f t="shared" si="98"/>
        <v>40.32397201188536</v>
      </c>
      <c r="F135" s="17"/>
      <c r="G135" s="17"/>
      <c r="H135" s="11"/>
      <c r="I135" s="17"/>
      <c r="J135" s="17"/>
      <c r="K135" s="11"/>
      <c r="L135" s="17">
        <v>3129.9</v>
      </c>
      <c r="M135" s="17">
        <v>1262.0999999999999</v>
      </c>
      <c r="N135" s="32">
        <f t="shared" si="86"/>
        <v>40.32397201188536</v>
      </c>
    </row>
    <row r="136" spans="1:14" ht="30.75" customHeight="1" x14ac:dyDescent="0.25">
      <c r="A136" s="72" t="s">
        <v>30</v>
      </c>
      <c r="B136" s="73"/>
      <c r="C136" s="32">
        <f t="shared" si="99"/>
        <v>6193.7</v>
      </c>
      <c r="D136" s="32">
        <f t="shared" si="100"/>
        <v>387.2</v>
      </c>
      <c r="E136" s="32">
        <f t="shared" si="98"/>
        <v>6.2515136348224809</v>
      </c>
      <c r="F136" s="17"/>
      <c r="G136" s="17"/>
      <c r="H136" s="11"/>
      <c r="I136" s="17"/>
      <c r="J136" s="17"/>
      <c r="K136" s="11"/>
      <c r="L136" s="17">
        <v>6193.7</v>
      </c>
      <c r="M136" s="17">
        <v>387.2</v>
      </c>
      <c r="N136" s="32">
        <f t="shared" si="86"/>
        <v>6.2515136348224809</v>
      </c>
    </row>
    <row r="137" spans="1:14" ht="33.75" customHeight="1" x14ac:dyDescent="0.25">
      <c r="A137" s="72" t="s">
        <v>32</v>
      </c>
      <c r="B137" s="73"/>
      <c r="C137" s="32">
        <f t="shared" si="99"/>
        <v>50</v>
      </c>
      <c r="D137" s="32">
        <f t="shared" si="100"/>
        <v>0</v>
      </c>
      <c r="E137" s="24">
        <f>D137/C137*100</f>
        <v>0</v>
      </c>
      <c r="F137" s="17"/>
      <c r="G137" s="17"/>
      <c r="H137" s="11"/>
      <c r="I137" s="17"/>
      <c r="J137" s="17"/>
      <c r="K137" s="11"/>
      <c r="L137" s="17">
        <v>50</v>
      </c>
      <c r="M137" s="17">
        <v>0</v>
      </c>
      <c r="N137" s="24">
        <f>M137/L137*100</f>
        <v>0</v>
      </c>
    </row>
    <row r="138" spans="1:14" x14ac:dyDescent="0.25">
      <c r="A138" s="78" t="s">
        <v>51</v>
      </c>
      <c r="B138" s="79"/>
      <c r="C138" s="33">
        <f>SUM(C133:C137)</f>
        <v>98007.299999999988</v>
      </c>
      <c r="D138" s="33">
        <f>SUM(D133:D137)</f>
        <v>31800.699999999997</v>
      </c>
      <c r="E138" s="33">
        <f t="shared" si="98"/>
        <v>32.447276886517642</v>
      </c>
      <c r="F138" s="33">
        <f>SUM(F133:F137)</f>
        <v>0</v>
      </c>
      <c r="G138" s="33">
        <f>SUM(G133:G137)</f>
        <v>0</v>
      </c>
      <c r="H138" s="24"/>
      <c r="I138" s="33">
        <f>SUM(I133:I137)</f>
        <v>0</v>
      </c>
      <c r="J138" s="33">
        <f>SUM(J133:J137)</f>
        <v>0</v>
      </c>
      <c r="K138" s="24"/>
      <c r="L138" s="33">
        <f>SUM(L133:L137)</f>
        <v>98007.299999999988</v>
      </c>
      <c r="M138" s="33">
        <f>SUM(M133:M137)</f>
        <v>31800.699999999997</v>
      </c>
      <c r="N138" s="33">
        <f t="shared" si="86"/>
        <v>32.447276886517642</v>
      </c>
    </row>
    <row r="139" spans="1:14" ht="15.75" customHeight="1" x14ac:dyDescent="0.25">
      <c r="A139" s="85" t="s">
        <v>78</v>
      </c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7"/>
    </row>
    <row r="140" spans="1:14" x14ac:dyDescent="0.25">
      <c r="A140" s="74" t="s">
        <v>27</v>
      </c>
      <c r="B140" s="73"/>
      <c r="C140" s="24">
        <f t="shared" ref="C140" si="101">I140+L140+F140</f>
        <v>600</v>
      </c>
      <c r="D140" s="24">
        <f t="shared" ref="D140" si="102">J140+M140+G140</f>
        <v>400</v>
      </c>
      <c r="E140" s="24">
        <f t="shared" ref="E140:E141" si="103">D140/C140*100</f>
        <v>66.666666666666657</v>
      </c>
      <c r="F140" s="11"/>
      <c r="G140" s="11"/>
      <c r="H140" s="11"/>
      <c r="I140" s="11"/>
      <c r="J140" s="11"/>
      <c r="K140" s="11"/>
      <c r="L140" s="11">
        <v>600</v>
      </c>
      <c r="M140" s="11">
        <v>400</v>
      </c>
      <c r="N140" s="24">
        <f t="shared" si="86"/>
        <v>66.666666666666657</v>
      </c>
    </row>
    <row r="141" spans="1:14" x14ac:dyDescent="0.25">
      <c r="A141" s="78" t="s">
        <v>51</v>
      </c>
      <c r="B141" s="79"/>
      <c r="C141" s="25">
        <f>C140</f>
        <v>600</v>
      </c>
      <c r="D141" s="25">
        <f>D140</f>
        <v>400</v>
      </c>
      <c r="E141" s="25">
        <f t="shared" si="103"/>
        <v>66.666666666666657</v>
      </c>
      <c r="F141" s="25">
        <f>F140</f>
        <v>0</v>
      </c>
      <c r="G141" s="25">
        <f>G140</f>
        <v>0</v>
      </c>
      <c r="H141" s="24"/>
      <c r="I141" s="25">
        <f>I140</f>
        <v>0</v>
      </c>
      <c r="J141" s="25">
        <f>J140</f>
        <v>0</v>
      </c>
      <c r="K141" s="24"/>
      <c r="L141" s="25">
        <f>L140</f>
        <v>600</v>
      </c>
      <c r="M141" s="25">
        <f>M140</f>
        <v>400</v>
      </c>
      <c r="N141" s="25">
        <f t="shared" si="86"/>
        <v>66.666666666666657</v>
      </c>
    </row>
    <row r="142" spans="1:14" ht="15.75" customHeight="1" x14ac:dyDescent="0.25">
      <c r="A142" s="82" t="s">
        <v>79</v>
      </c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4"/>
    </row>
    <row r="143" spans="1:14" x14ac:dyDescent="0.25">
      <c r="A143" s="74" t="s">
        <v>27</v>
      </c>
      <c r="B143" s="73"/>
      <c r="C143" s="24">
        <f t="shared" ref="C143:C146" si="104">I143+L143+F143</f>
        <v>100</v>
      </c>
      <c r="D143" s="24">
        <f t="shared" ref="D143:D146" si="105">J143+M143+G143</f>
        <v>0</v>
      </c>
      <c r="E143" s="24">
        <f t="shared" ref="E143:E147" si="106">D143/C143*100</f>
        <v>0</v>
      </c>
      <c r="F143" s="11"/>
      <c r="G143" s="11"/>
      <c r="H143" s="11"/>
      <c r="I143" s="11"/>
      <c r="J143" s="11"/>
      <c r="K143" s="11"/>
      <c r="L143" s="11">
        <v>100</v>
      </c>
      <c r="M143" s="11">
        <v>0</v>
      </c>
      <c r="N143" s="24">
        <f t="shared" si="86"/>
        <v>0</v>
      </c>
    </row>
    <row r="144" spans="1:14" ht="28.5" customHeight="1" x14ac:dyDescent="0.25">
      <c r="A144" s="74" t="s">
        <v>28</v>
      </c>
      <c r="B144" s="73"/>
      <c r="C144" s="24">
        <f t="shared" si="104"/>
        <v>14512</v>
      </c>
      <c r="D144" s="24">
        <f t="shared" si="105"/>
        <v>11522.6</v>
      </c>
      <c r="E144" s="24">
        <f t="shared" si="106"/>
        <v>79.400496141124592</v>
      </c>
      <c r="F144" s="11"/>
      <c r="G144" s="11"/>
      <c r="H144" s="11"/>
      <c r="I144" s="11"/>
      <c r="J144" s="11"/>
      <c r="K144" s="11"/>
      <c r="L144" s="11">
        <v>14512</v>
      </c>
      <c r="M144" s="11">
        <v>11522.6</v>
      </c>
      <c r="N144" s="24">
        <f t="shared" si="86"/>
        <v>79.400496141124592</v>
      </c>
    </row>
    <row r="145" spans="1:14" x14ac:dyDescent="0.25">
      <c r="A145" s="72" t="s">
        <v>29</v>
      </c>
      <c r="B145" s="73"/>
      <c r="C145" s="24">
        <f t="shared" si="104"/>
        <v>508.4</v>
      </c>
      <c r="D145" s="24">
        <f t="shared" si="105"/>
        <v>64.8</v>
      </c>
      <c r="E145" s="24">
        <f t="shared" si="106"/>
        <v>12.745869394177815</v>
      </c>
      <c r="F145" s="11"/>
      <c r="G145" s="11"/>
      <c r="H145" s="11"/>
      <c r="I145" s="11"/>
      <c r="J145" s="11"/>
      <c r="K145" s="11"/>
      <c r="L145" s="11">
        <v>508.4</v>
      </c>
      <c r="M145" s="11">
        <v>64.8</v>
      </c>
      <c r="N145" s="24">
        <f t="shared" si="86"/>
        <v>12.745869394177815</v>
      </c>
    </row>
    <row r="146" spans="1:14" ht="33.75" customHeight="1" x14ac:dyDescent="0.25">
      <c r="A146" s="72" t="s">
        <v>30</v>
      </c>
      <c r="B146" s="73"/>
      <c r="C146" s="24">
        <f t="shared" si="104"/>
        <v>1070.9000000000001</v>
      </c>
      <c r="D146" s="24">
        <f t="shared" si="105"/>
        <v>157.1</v>
      </c>
      <c r="E146" s="24">
        <f t="shared" si="106"/>
        <v>14.669903819217478</v>
      </c>
      <c r="F146" s="11"/>
      <c r="G146" s="11"/>
      <c r="H146" s="11"/>
      <c r="I146" s="11"/>
      <c r="J146" s="11"/>
      <c r="K146" s="11"/>
      <c r="L146" s="11">
        <v>1070.9000000000001</v>
      </c>
      <c r="M146" s="11">
        <v>157.1</v>
      </c>
      <c r="N146" s="24">
        <f t="shared" si="86"/>
        <v>14.669903819217478</v>
      </c>
    </row>
    <row r="147" spans="1:14" x14ac:dyDescent="0.25">
      <c r="A147" s="78" t="s">
        <v>51</v>
      </c>
      <c r="B147" s="79"/>
      <c r="C147" s="25">
        <f>C143+C144+C145+C146</f>
        <v>16191.3</v>
      </c>
      <c r="D147" s="25">
        <f>D143+D144+D145+D146</f>
        <v>11744.5</v>
      </c>
      <c r="E147" s="25">
        <f t="shared" si="106"/>
        <v>72.535868027891524</v>
      </c>
      <c r="F147" s="25">
        <f>F143+F144+F145+F146</f>
        <v>0</v>
      </c>
      <c r="G147" s="25">
        <f>G143+G144+G145+G146</f>
        <v>0</v>
      </c>
      <c r="H147" s="24"/>
      <c r="I147" s="25">
        <f>I143+I144+I145+I146</f>
        <v>0</v>
      </c>
      <c r="J147" s="25">
        <f>J143+J144+J145+J146</f>
        <v>0</v>
      </c>
      <c r="K147" s="24"/>
      <c r="L147" s="25">
        <f>SUM(L143:L146)</f>
        <v>16191.3</v>
      </c>
      <c r="M147" s="25">
        <f>SUM(M143:M146)</f>
        <v>11744.5</v>
      </c>
      <c r="N147" s="25">
        <f t="shared" si="86"/>
        <v>72.535868027891524</v>
      </c>
    </row>
    <row r="148" spans="1:14" x14ac:dyDescent="0.25">
      <c r="A148" s="80" t="s">
        <v>31</v>
      </c>
      <c r="B148" s="79"/>
      <c r="C148" s="37">
        <f>C138+C141+C147</f>
        <v>114798.59999999999</v>
      </c>
      <c r="D148" s="37">
        <f>D138+D141+D147</f>
        <v>43945.2</v>
      </c>
      <c r="E148" s="37">
        <f t="shared" ref="E148" si="107">D148/C148*100</f>
        <v>38.28025777317842</v>
      </c>
      <c r="F148" s="37">
        <f>F138+F141+F147</f>
        <v>0</v>
      </c>
      <c r="G148" s="37">
        <f>G138+G141+G147</f>
        <v>0</v>
      </c>
      <c r="H148" s="24"/>
      <c r="I148" s="37">
        <f>I138+I141+I147</f>
        <v>0</v>
      </c>
      <c r="J148" s="37">
        <f>J138+J141+J147</f>
        <v>0</v>
      </c>
      <c r="K148" s="24"/>
      <c r="L148" s="37">
        <f>L138+L141+L147</f>
        <v>114798.59999999999</v>
      </c>
      <c r="M148" s="37">
        <f>M138+M141+M147</f>
        <v>43945.2</v>
      </c>
      <c r="N148" s="36">
        <f t="shared" si="86"/>
        <v>38.28025777317842</v>
      </c>
    </row>
    <row r="149" spans="1:14" ht="20.25" customHeight="1" x14ac:dyDescent="0.35">
      <c r="A149" s="50" t="s">
        <v>20</v>
      </c>
      <c r="B149" s="99" t="s">
        <v>7</v>
      </c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1"/>
    </row>
    <row r="150" spans="1:14" x14ac:dyDescent="0.25">
      <c r="A150" s="65" t="s">
        <v>53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7"/>
    </row>
    <row r="151" spans="1:14" ht="20.25" customHeight="1" x14ac:dyDescent="0.25">
      <c r="A151" s="82" t="s">
        <v>80</v>
      </c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4"/>
    </row>
    <row r="152" spans="1:14" ht="32.25" hidden="1" customHeight="1" x14ac:dyDescent="0.25">
      <c r="A152" s="72" t="s">
        <v>127</v>
      </c>
      <c r="B152" s="73"/>
      <c r="C152" s="32">
        <f>F152+I152+L152</f>
        <v>0</v>
      </c>
      <c r="D152" s="32">
        <f>G152+J152+M152</f>
        <v>0</v>
      </c>
      <c r="E152" s="32" t="e">
        <f t="shared" ref="E152:E154" si="108">D152/C152*100</f>
        <v>#DIV/0!</v>
      </c>
      <c r="F152" s="51"/>
      <c r="G152" s="51"/>
      <c r="H152" s="51"/>
      <c r="I152" s="51"/>
      <c r="J152" s="51"/>
      <c r="K152" s="51"/>
      <c r="L152" s="11">
        <v>0</v>
      </c>
      <c r="M152" s="11">
        <v>0</v>
      </c>
      <c r="N152" s="32" t="e">
        <f t="shared" ref="N152:N153" si="109">M152/L152*100</f>
        <v>#DIV/0!</v>
      </c>
    </row>
    <row r="153" spans="1:14" ht="32.25" customHeight="1" x14ac:dyDescent="0.25">
      <c r="A153" s="72" t="s">
        <v>128</v>
      </c>
      <c r="B153" s="73"/>
      <c r="C153" s="32">
        <f>F153+I153+L153</f>
        <v>30429.9</v>
      </c>
      <c r="D153" s="32">
        <f>G153+J153+M153</f>
        <v>456</v>
      </c>
      <c r="E153" s="32">
        <f t="shared" si="108"/>
        <v>1.4985261206905049</v>
      </c>
      <c r="F153" s="51"/>
      <c r="G153" s="51"/>
      <c r="H153" s="51"/>
      <c r="I153" s="51"/>
      <c r="J153" s="51"/>
      <c r="K153" s="51"/>
      <c r="L153" s="11">
        <v>30429.9</v>
      </c>
      <c r="M153" s="11">
        <v>456</v>
      </c>
      <c r="N153" s="32">
        <f t="shared" si="109"/>
        <v>1.4985261206905049</v>
      </c>
    </row>
    <row r="154" spans="1:14" ht="20.25" customHeight="1" x14ac:dyDescent="0.35">
      <c r="A154" s="81" t="s">
        <v>56</v>
      </c>
      <c r="B154" s="81"/>
      <c r="C154" s="33">
        <f>C152+C153</f>
        <v>30429.9</v>
      </c>
      <c r="D154" s="33">
        <f>D152+D153</f>
        <v>456</v>
      </c>
      <c r="E154" s="34">
        <f t="shared" si="108"/>
        <v>1.4985261206905049</v>
      </c>
      <c r="F154" s="33">
        <f>F152+F153</f>
        <v>0</v>
      </c>
      <c r="G154" s="33">
        <f>G152+G153</f>
        <v>0</v>
      </c>
      <c r="H154" s="54"/>
      <c r="I154" s="33">
        <f>I152+I153</f>
        <v>0</v>
      </c>
      <c r="J154" s="33">
        <f>J152+J153</f>
        <v>0</v>
      </c>
      <c r="K154" s="54"/>
      <c r="L154" s="33">
        <f>L152+L153</f>
        <v>30429.9</v>
      </c>
      <c r="M154" s="33">
        <f>M152+M153</f>
        <v>456</v>
      </c>
      <c r="N154" s="34">
        <f t="shared" ref="N154" si="110">M154/L154*100</f>
        <v>1.4985261206905049</v>
      </c>
    </row>
    <row r="155" spans="1:14" x14ac:dyDescent="0.25">
      <c r="A155" s="65" t="s">
        <v>54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7"/>
    </row>
    <row r="156" spans="1:14" ht="15.75" customHeight="1" x14ac:dyDescent="0.25">
      <c r="A156" s="82" t="s">
        <v>81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4"/>
    </row>
    <row r="157" spans="1:14" x14ac:dyDescent="0.25">
      <c r="A157" s="72" t="s">
        <v>29</v>
      </c>
      <c r="B157" s="73"/>
      <c r="C157" s="32">
        <f>F157+I157+L157</f>
        <v>4609.8999999999996</v>
      </c>
      <c r="D157" s="32">
        <f>G157+J157+M157</f>
        <v>1452.6</v>
      </c>
      <c r="E157" s="32">
        <f t="shared" ref="E157:E158" si="111">D157/C157*100</f>
        <v>31.510444912037137</v>
      </c>
      <c r="F157" s="17"/>
      <c r="G157" s="17"/>
      <c r="H157" s="11"/>
      <c r="I157" s="17"/>
      <c r="J157" s="17"/>
      <c r="K157" s="11"/>
      <c r="L157" s="17">
        <v>4609.8999999999996</v>
      </c>
      <c r="M157" s="17">
        <v>1452.6</v>
      </c>
      <c r="N157" s="32">
        <f t="shared" si="86"/>
        <v>31.510444912037137</v>
      </c>
    </row>
    <row r="158" spans="1:14" x14ac:dyDescent="0.25">
      <c r="A158" s="80" t="s">
        <v>51</v>
      </c>
      <c r="B158" s="95"/>
      <c r="C158" s="33">
        <f>C157</f>
        <v>4609.8999999999996</v>
      </c>
      <c r="D158" s="33">
        <f>D157</f>
        <v>1452.6</v>
      </c>
      <c r="E158" s="33">
        <f t="shared" si="111"/>
        <v>31.510444912037137</v>
      </c>
      <c r="F158" s="33">
        <f t="shared" ref="F158:G158" si="112">F157</f>
        <v>0</v>
      </c>
      <c r="G158" s="33">
        <f t="shared" si="112"/>
        <v>0</v>
      </c>
      <c r="H158" s="24"/>
      <c r="I158" s="33">
        <f t="shared" ref="I158:J158" si="113">I157</f>
        <v>0</v>
      </c>
      <c r="J158" s="33">
        <f t="shared" si="113"/>
        <v>0</v>
      </c>
      <c r="K158" s="24"/>
      <c r="L158" s="33">
        <f>SUM(L157)</f>
        <v>4609.8999999999996</v>
      </c>
      <c r="M158" s="33">
        <f>SUM(M157)</f>
        <v>1452.6</v>
      </c>
      <c r="N158" s="33">
        <f t="shared" si="86"/>
        <v>31.510444912037137</v>
      </c>
    </row>
    <row r="159" spans="1:14" ht="15.75" customHeight="1" x14ac:dyDescent="0.25">
      <c r="A159" s="82" t="s">
        <v>82</v>
      </c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4"/>
    </row>
    <row r="160" spans="1:14" x14ac:dyDescent="0.25">
      <c r="A160" s="72" t="s">
        <v>29</v>
      </c>
      <c r="B160" s="73"/>
      <c r="C160" s="32">
        <f>F160+I160+L160</f>
        <v>142101.19999999998</v>
      </c>
      <c r="D160" s="32">
        <f>G160+J160+M160</f>
        <v>66022.7</v>
      </c>
      <c r="E160" s="32">
        <f t="shared" ref="E160:E161" si="114">D160/C160*100</f>
        <v>46.461746980321074</v>
      </c>
      <c r="F160" s="17"/>
      <c r="G160" s="17"/>
      <c r="H160" s="17"/>
      <c r="I160" s="17">
        <v>186.3</v>
      </c>
      <c r="J160" s="17">
        <v>68.900000000000006</v>
      </c>
      <c r="K160" s="38">
        <f t="shared" ref="K160:K161" si="115">J160/I160*100</f>
        <v>36.983360171765973</v>
      </c>
      <c r="L160" s="17">
        <v>141914.9</v>
      </c>
      <c r="M160" s="17">
        <v>65953.8</v>
      </c>
      <c r="N160" s="38">
        <f t="shared" si="86"/>
        <v>46.474189813754585</v>
      </c>
    </row>
    <row r="161" spans="1:14" x14ac:dyDescent="0.25">
      <c r="A161" s="112" t="s">
        <v>51</v>
      </c>
      <c r="B161" s="121"/>
      <c r="C161" s="33">
        <f>C160</f>
        <v>142101.19999999998</v>
      </c>
      <c r="D161" s="33">
        <f>D160</f>
        <v>66022.7</v>
      </c>
      <c r="E161" s="33">
        <f t="shared" si="114"/>
        <v>46.461746980321074</v>
      </c>
      <c r="F161" s="33">
        <f t="shared" ref="F161:G161" si="116">F160</f>
        <v>0</v>
      </c>
      <c r="G161" s="33">
        <f t="shared" si="116"/>
        <v>0</v>
      </c>
      <c r="H161" s="32"/>
      <c r="I161" s="33">
        <f t="shared" ref="I161:J161" si="117">I160</f>
        <v>186.3</v>
      </c>
      <c r="J161" s="33">
        <f t="shared" si="117"/>
        <v>68.900000000000006</v>
      </c>
      <c r="K161" s="33">
        <f t="shared" si="115"/>
        <v>36.983360171765973</v>
      </c>
      <c r="L161" s="33">
        <f>SUM(L160)</f>
        <v>141914.9</v>
      </c>
      <c r="M161" s="33">
        <f>SUM(M160)</f>
        <v>65953.8</v>
      </c>
      <c r="N161" s="33">
        <f t="shared" ref="N161" si="118">M161/L161*100</f>
        <v>46.474189813754585</v>
      </c>
    </row>
    <row r="162" spans="1:14" ht="15.75" customHeight="1" x14ac:dyDescent="0.25">
      <c r="A162" s="82" t="s">
        <v>83</v>
      </c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4"/>
    </row>
    <row r="163" spans="1:14" x14ac:dyDescent="0.25">
      <c r="A163" s="72" t="s">
        <v>29</v>
      </c>
      <c r="B163" s="73"/>
      <c r="C163" s="35">
        <f>F163+I163+L163</f>
        <v>9745.7000000000007</v>
      </c>
      <c r="D163" s="35">
        <f>G163+J163+M163</f>
        <v>3887.4</v>
      </c>
      <c r="E163" s="35">
        <f t="shared" ref="E163:E164" si="119">D163/C163*100</f>
        <v>39.88836102075787</v>
      </c>
      <c r="F163" s="19">
        <v>369.3</v>
      </c>
      <c r="G163" s="19">
        <v>369.3</v>
      </c>
      <c r="H163" s="35">
        <f t="shared" ref="H163:H164" si="120">G163/F163*100</f>
        <v>100</v>
      </c>
      <c r="I163" s="19">
        <v>104.1</v>
      </c>
      <c r="J163" s="19">
        <v>104.1</v>
      </c>
      <c r="K163" s="35">
        <f t="shared" ref="K163:K164" si="121">J163/I163*100</f>
        <v>100</v>
      </c>
      <c r="L163" s="19">
        <f>9243.7+28.6</f>
        <v>9272.3000000000011</v>
      </c>
      <c r="M163" s="19">
        <v>3414</v>
      </c>
      <c r="N163" s="35">
        <f t="shared" si="86"/>
        <v>36.81934363642246</v>
      </c>
    </row>
    <row r="164" spans="1:14" x14ac:dyDescent="0.25">
      <c r="A164" s="112" t="s">
        <v>51</v>
      </c>
      <c r="B164" s="121"/>
      <c r="C164" s="36">
        <f>C163</f>
        <v>9745.7000000000007</v>
      </c>
      <c r="D164" s="36">
        <f>D163</f>
        <v>3887.4</v>
      </c>
      <c r="E164" s="36">
        <f t="shared" si="119"/>
        <v>39.88836102075787</v>
      </c>
      <c r="F164" s="36">
        <f>F163</f>
        <v>369.3</v>
      </c>
      <c r="G164" s="36">
        <f t="shared" ref="G164" si="122">G163</f>
        <v>369.3</v>
      </c>
      <c r="H164" s="35">
        <f t="shared" si="120"/>
        <v>100</v>
      </c>
      <c r="I164" s="36">
        <f t="shared" ref="I164:J164" si="123">I163</f>
        <v>104.1</v>
      </c>
      <c r="J164" s="36">
        <f t="shared" si="123"/>
        <v>104.1</v>
      </c>
      <c r="K164" s="35">
        <f t="shared" si="121"/>
        <v>100</v>
      </c>
      <c r="L164" s="36">
        <f>SUM(L163)</f>
        <v>9272.3000000000011</v>
      </c>
      <c r="M164" s="36">
        <f>SUM(M163)</f>
        <v>3414</v>
      </c>
      <c r="N164" s="36">
        <f t="shared" si="86"/>
        <v>36.81934363642246</v>
      </c>
    </row>
    <row r="165" spans="1:14" ht="15.75" customHeight="1" x14ac:dyDescent="0.25">
      <c r="A165" s="85" t="s">
        <v>84</v>
      </c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</row>
    <row r="166" spans="1:14" x14ac:dyDescent="0.25">
      <c r="A166" s="72" t="s">
        <v>29</v>
      </c>
      <c r="B166" s="73"/>
      <c r="C166" s="35">
        <f>F166+I166+L166</f>
        <v>10979.1</v>
      </c>
      <c r="D166" s="35">
        <f>G166+J166+M166</f>
        <v>3348.5</v>
      </c>
      <c r="E166" s="35">
        <f t="shared" ref="E166:E167" si="124">D166/C166*100</f>
        <v>30.498856919055296</v>
      </c>
      <c r="F166" s="19"/>
      <c r="G166" s="19"/>
      <c r="H166" s="11"/>
      <c r="I166" s="19"/>
      <c r="J166" s="19"/>
      <c r="K166" s="11"/>
      <c r="L166" s="19">
        <v>10979.1</v>
      </c>
      <c r="M166" s="19">
        <v>3348.5</v>
      </c>
      <c r="N166" s="35">
        <f t="shared" si="86"/>
        <v>30.498856919055296</v>
      </c>
    </row>
    <row r="167" spans="1:14" ht="15.75" customHeight="1" x14ac:dyDescent="0.25">
      <c r="A167" s="80" t="s">
        <v>51</v>
      </c>
      <c r="B167" s="95"/>
      <c r="C167" s="36">
        <f>C166</f>
        <v>10979.1</v>
      </c>
      <c r="D167" s="36">
        <f>D166</f>
        <v>3348.5</v>
      </c>
      <c r="E167" s="36">
        <f t="shared" si="124"/>
        <v>30.498856919055296</v>
      </c>
      <c r="F167" s="36">
        <f t="shared" ref="F167:G167" si="125">F166</f>
        <v>0</v>
      </c>
      <c r="G167" s="36">
        <f t="shared" si="125"/>
        <v>0</v>
      </c>
      <c r="H167" s="24"/>
      <c r="I167" s="36">
        <f t="shared" ref="I167:J167" si="126">I166</f>
        <v>0</v>
      </c>
      <c r="J167" s="36">
        <f t="shared" si="126"/>
        <v>0</v>
      </c>
      <c r="K167" s="24"/>
      <c r="L167" s="36">
        <f>SUM(L166)</f>
        <v>10979.1</v>
      </c>
      <c r="M167" s="36">
        <f>SUM(M166)</f>
        <v>3348.5</v>
      </c>
      <c r="N167" s="36">
        <f t="shared" si="86"/>
        <v>30.498856919055296</v>
      </c>
    </row>
    <row r="168" spans="1:14" ht="15.75" customHeight="1" x14ac:dyDescent="0.25">
      <c r="A168" s="82" t="s">
        <v>85</v>
      </c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4"/>
    </row>
    <row r="169" spans="1:14" x14ac:dyDescent="0.25">
      <c r="A169" s="72" t="s">
        <v>29</v>
      </c>
      <c r="B169" s="73"/>
      <c r="C169" s="32">
        <f>F169+I169+L169</f>
        <v>21486.7</v>
      </c>
      <c r="D169" s="32">
        <f>G169+J169+M169</f>
        <v>6799.8</v>
      </c>
      <c r="E169" s="32">
        <f t="shared" ref="E169:E170" si="127">D169/C169*100</f>
        <v>31.646553449343084</v>
      </c>
      <c r="F169" s="17"/>
      <c r="G169" s="17"/>
      <c r="H169" s="11"/>
      <c r="I169" s="17"/>
      <c r="J169" s="17"/>
      <c r="K169" s="11"/>
      <c r="L169" s="17">
        <v>21486.7</v>
      </c>
      <c r="M169" s="17">
        <v>6799.8</v>
      </c>
      <c r="N169" s="32">
        <f t="shared" si="86"/>
        <v>31.646553449343084</v>
      </c>
    </row>
    <row r="170" spans="1:14" x14ac:dyDescent="0.25">
      <c r="A170" s="112" t="s">
        <v>51</v>
      </c>
      <c r="B170" s="121"/>
      <c r="C170" s="33">
        <f>C169</f>
        <v>21486.7</v>
      </c>
      <c r="D170" s="33">
        <f>D169</f>
        <v>6799.8</v>
      </c>
      <c r="E170" s="33">
        <f t="shared" si="127"/>
        <v>31.646553449343084</v>
      </c>
      <c r="F170" s="33">
        <f t="shared" ref="F170:G170" si="128">F169</f>
        <v>0</v>
      </c>
      <c r="G170" s="33">
        <f t="shared" si="128"/>
        <v>0</v>
      </c>
      <c r="H170" s="24"/>
      <c r="I170" s="33">
        <f t="shared" ref="I170:J170" si="129">I169</f>
        <v>0</v>
      </c>
      <c r="J170" s="33">
        <f t="shared" si="129"/>
        <v>0</v>
      </c>
      <c r="K170" s="24"/>
      <c r="L170" s="33">
        <f>SUM(L169)</f>
        <v>21486.7</v>
      </c>
      <c r="M170" s="33">
        <f>SUM(M169)</f>
        <v>6799.8</v>
      </c>
      <c r="N170" s="33">
        <f t="shared" si="86"/>
        <v>31.646553449343084</v>
      </c>
    </row>
    <row r="171" spans="1:14" ht="15.75" customHeight="1" x14ac:dyDescent="0.25">
      <c r="A171" s="85" t="s">
        <v>86</v>
      </c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7"/>
    </row>
    <row r="172" spans="1:14" x14ac:dyDescent="0.25">
      <c r="A172" s="72" t="s">
        <v>29</v>
      </c>
      <c r="B172" s="73"/>
      <c r="C172" s="32">
        <f>F172+I172+L172</f>
        <v>2230</v>
      </c>
      <c r="D172" s="32">
        <f>G172+J172+M172</f>
        <v>960.6</v>
      </c>
      <c r="E172" s="32">
        <f t="shared" ref="E172:E175" si="130">D172/C172*100</f>
        <v>43.076233183856502</v>
      </c>
      <c r="F172" s="17"/>
      <c r="G172" s="17"/>
      <c r="H172" s="11"/>
      <c r="I172" s="17"/>
      <c r="J172" s="17"/>
      <c r="K172" s="11"/>
      <c r="L172" s="17">
        <v>2230</v>
      </c>
      <c r="M172" s="17">
        <v>960.6</v>
      </c>
      <c r="N172" s="32">
        <f t="shared" ref="N172:N233" si="131">M172/L172*100</f>
        <v>43.076233183856502</v>
      </c>
    </row>
    <row r="173" spans="1:14" x14ac:dyDescent="0.25">
      <c r="A173" s="112" t="s">
        <v>51</v>
      </c>
      <c r="B173" s="121"/>
      <c r="C173" s="33">
        <f>F173+I173+L173</f>
        <v>2230</v>
      </c>
      <c r="D173" s="33">
        <f>G173+J173+M173</f>
        <v>960.6</v>
      </c>
      <c r="E173" s="33">
        <f t="shared" si="130"/>
        <v>43.076233183856502</v>
      </c>
      <c r="F173" s="33">
        <f t="shared" ref="F173:G173" si="132">F172</f>
        <v>0</v>
      </c>
      <c r="G173" s="33">
        <f t="shared" si="132"/>
        <v>0</v>
      </c>
      <c r="H173" s="24"/>
      <c r="I173" s="33">
        <f t="shared" ref="I173:M173" si="133">I172</f>
        <v>0</v>
      </c>
      <c r="J173" s="33">
        <f t="shared" si="133"/>
        <v>0</v>
      </c>
      <c r="K173" s="24"/>
      <c r="L173" s="33">
        <f t="shared" si="133"/>
        <v>2230</v>
      </c>
      <c r="M173" s="33">
        <f t="shared" si="133"/>
        <v>960.6</v>
      </c>
      <c r="N173" s="32">
        <f t="shared" si="131"/>
        <v>43.076233183856502</v>
      </c>
    </row>
    <row r="174" spans="1:14" x14ac:dyDescent="0.25">
      <c r="A174" s="78" t="s">
        <v>57</v>
      </c>
      <c r="B174" s="79"/>
      <c r="C174" s="33">
        <f>C158+C161+C164+C167+C170+C173</f>
        <v>191152.6</v>
      </c>
      <c r="D174" s="33">
        <f>D158+D161+D164+D167+D170+D173</f>
        <v>82471.600000000006</v>
      </c>
      <c r="E174" s="33">
        <f t="shared" si="130"/>
        <v>43.144377842624166</v>
      </c>
      <c r="F174" s="33">
        <f>F158+F161+F164+F167+F170+F173</f>
        <v>369.3</v>
      </c>
      <c r="G174" s="33">
        <f>G158+G161+G164+G167+G170+G173</f>
        <v>369.3</v>
      </c>
      <c r="H174" s="33">
        <f t="shared" ref="H174" si="134">G174/F174*100</f>
        <v>100</v>
      </c>
      <c r="I174" s="33">
        <f>I158+I161+I164+I167+I170+I173</f>
        <v>290.39999999999998</v>
      </c>
      <c r="J174" s="33">
        <f>J158+J161+J164+J167+J170+J173</f>
        <v>173</v>
      </c>
      <c r="K174" s="33">
        <f t="shared" ref="K174" si="135">J174/I174*100</f>
        <v>59.573002754820934</v>
      </c>
      <c r="L174" s="33">
        <f>L158+L161+L164+L167+L170+L173</f>
        <v>190492.9</v>
      </c>
      <c r="M174" s="33">
        <f>M158+M161+M164+M167+M170+M173</f>
        <v>81929.300000000017</v>
      </c>
      <c r="N174" s="33">
        <f t="shared" si="131"/>
        <v>43.009109525866855</v>
      </c>
    </row>
    <row r="175" spans="1:14" x14ac:dyDescent="0.25">
      <c r="A175" s="112" t="s">
        <v>31</v>
      </c>
      <c r="B175" s="89"/>
      <c r="C175" s="34">
        <f>C154+C174</f>
        <v>221582.5</v>
      </c>
      <c r="D175" s="34">
        <f>D154+D174</f>
        <v>82927.600000000006</v>
      </c>
      <c r="E175" s="34">
        <f t="shared" si="130"/>
        <v>37.425157672650144</v>
      </c>
      <c r="F175" s="34">
        <f>F154+F174</f>
        <v>369.3</v>
      </c>
      <c r="G175" s="34">
        <f>G154+G174</f>
        <v>369.3</v>
      </c>
      <c r="H175" s="33">
        <f t="shared" ref="H175" si="136">G175/F175*100</f>
        <v>100</v>
      </c>
      <c r="I175" s="34">
        <f>I154+I174</f>
        <v>290.39999999999998</v>
      </c>
      <c r="J175" s="34">
        <f>J154+J174</f>
        <v>173</v>
      </c>
      <c r="K175" s="34">
        <f t="shared" ref="K175" si="137">J175/I175*100</f>
        <v>59.573002754820934</v>
      </c>
      <c r="L175" s="34">
        <f>L154+L174</f>
        <v>220922.8</v>
      </c>
      <c r="M175" s="34">
        <f>M154+M174</f>
        <v>82385.300000000017</v>
      </c>
      <c r="N175" s="33">
        <f t="shared" si="131"/>
        <v>37.291442983702915</v>
      </c>
    </row>
    <row r="176" spans="1:14" s="8" customFormat="1" ht="27.75" customHeight="1" x14ac:dyDescent="0.35">
      <c r="A176" s="50" t="s">
        <v>21</v>
      </c>
      <c r="B176" s="99" t="s">
        <v>8</v>
      </c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1"/>
    </row>
    <row r="177" spans="1:14" s="8" customFormat="1" x14ac:dyDescent="0.25">
      <c r="A177" s="65" t="s">
        <v>53</v>
      </c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7"/>
    </row>
    <row r="178" spans="1:14" s="8" customFormat="1" x14ac:dyDescent="0.25">
      <c r="A178" s="82" t="s">
        <v>87</v>
      </c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4"/>
    </row>
    <row r="179" spans="1:14" s="8" customFormat="1" ht="51.75" customHeight="1" x14ac:dyDescent="0.25">
      <c r="A179" s="72" t="s">
        <v>129</v>
      </c>
      <c r="B179" s="73"/>
      <c r="C179" s="32">
        <f>F179+I179+L179</f>
        <v>49486.3</v>
      </c>
      <c r="D179" s="32">
        <f>G179+J179+M179</f>
        <v>0</v>
      </c>
      <c r="E179" s="32">
        <f t="shared" ref="E179:E180" si="138">D179/C179*100</f>
        <v>0</v>
      </c>
      <c r="F179" s="51"/>
      <c r="G179" s="51"/>
      <c r="H179" s="51"/>
      <c r="I179" s="17" t="s">
        <v>130</v>
      </c>
      <c r="J179" s="17" t="s">
        <v>65</v>
      </c>
      <c r="K179" s="32">
        <f t="shared" ref="K179:K180" si="139">J179/I179*100</f>
        <v>0</v>
      </c>
      <c r="L179" s="17">
        <v>8457.9</v>
      </c>
      <c r="M179" s="17">
        <v>0</v>
      </c>
      <c r="N179" s="32">
        <f t="shared" ref="N179:N180" si="140">M179/L179*100</f>
        <v>0</v>
      </c>
    </row>
    <row r="180" spans="1:14" s="8" customFormat="1" ht="27.75" customHeight="1" x14ac:dyDescent="0.25">
      <c r="A180" s="81" t="s">
        <v>56</v>
      </c>
      <c r="B180" s="81"/>
      <c r="C180" s="33">
        <f>C179</f>
        <v>49486.3</v>
      </c>
      <c r="D180" s="33">
        <f>D179</f>
        <v>0</v>
      </c>
      <c r="E180" s="32">
        <f t="shared" si="138"/>
        <v>0</v>
      </c>
      <c r="F180" s="33">
        <f>F179</f>
        <v>0</v>
      </c>
      <c r="G180" s="33">
        <f>G179</f>
        <v>0</v>
      </c>
      <c r="H180" s="55"/>
      <c r="I180" s="33" t="str">
        <f>I179</f>
        <v>41028,4</v>
      </c>
      <c r="J180" s="33" t="str">
        <f>J179</f>
        <v>0</v>
      </c>
      <c r="K180" s="32">
        <f t="shared" si="139"/>
        <v>0</v>
      </c>
      <c r="L180" s="33">
        <f>L179</f>
        <v>8457.9</v>
      </c>
      <c r="M180" s="33">
        <f>M179</f>
        <v>0</v>
      </c>
      <c r="N180" s="32">
        <f t="shared" si="140"/>
        <v>0</v>
      </c>
    </row>
    <row r="181" spans="1:14" s="8" customFormat="1" x14ac:dyDescent="0.25">
      <c r="A181" s="65" t="s">
        <v>54</v>
      </c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7"/>
    </row>
    <row r="182" spans="1:14" ht="15.75" customHeight="1" x14ac:dyDescent="0.25">
      <c r="A182" s="85" t="s">
        <v>88</v>
      </c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</row>
    <row r="183" spans="1:14" ht="30" customHeight="1" x14ac:dyDescent="0.25">
      <c r="A183" s="72" t="s">
        <v>30</v>
      </c>
      <c r="B183" s="73"/>
      <c r="C183" s="32">
        <f>F183+I183+L183</f>
        <v>4248.2</v>
      </c>
      <c r="D183" s="32">
        <f>G183+J183+M183</f>
        <v>1332.1</v>
      </c>
      <c r="E183" s="32">
        <f t="shared" ref="E183:E184" si="141">D183/C183*100</f>
        <v>31.356809943034698</v>
      </c>
      <c r="F183" s="17"/>
      <c r="G183" s="17"/>
      <c r="H183" s="11"/>
      <c r="I183" s="17"/>
      <c r="J183" s="17"/>
      <c r="K183" s="11"/>
      <c r="L183" s="17">
        <v>4248.2</v>
      </c>
      <c r="M183" s="17">
        <v>1332.1</v>
      </c>
      <c r="N183" s="32">
        <f t="shared" si="131"/>
        <v>31.356809943034698</v>
      </c>
    </row>
    <row r="184" spans="1:14" x14ac:dyDescent="0.25">
      <c r="A184" s="112" t="s">
        <v>51</v>
      </c>
      <c r="B184" s="121"/>
      <c r="C184" s="33">
        <f>C183</f>
        <v>4248.2</v>
      </c>
      <c r="D184" s="33">
        <f>D183</f>
        <v>1332.1</v>
      </c>
      <c r="E184" s="32">
        <f t="shared" si="141"/>
        <v>31.356809943034698</v>
      </c>
      <c r="F184" s="33">
        <f t="shared" ref="F184:G184" si="142">F183</f>
        <v>0</v>
      </c>
      <c r="G184" s="33">
        <f t="shared" si="142"/>
        <v>0</v>
      </c>
      <c r="H184" s="24"/>
      <c r="I184" s="33">
        <f t="shared" ref="I184:J184" si="143">I183</f>
        <v>0</v>
      </c>
      <c r="J184" s="33">
        <f t="shared" si="143"/>
        <v>0</v>
      </c>
      <c r="K184" s="24"/>
      <c r="L184" s="33">
        <f>SUM(L183)</f>
        <v>4248.2</v>
      </c>
      <c r="M184" s="33">
        <f>SUM(M183)</f>
        <v>1332.1</v>
      </c>
      <c r="N184" s="33">
        <f t="shared" si="131"/>
        <v>31.356809943034698</v>
      </c>
    </row>
    <row r="185" spans="1:14" ht="15.75" customHeight="1" x14ac:dyDescent="0.25">
      <c r="A185" s="82" t="s">
        <v>89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4"/>
    </row>
    <row r="186" spans="1:14" ht="15.75" customHeight="1" x14ac:dyDescent="0.25">
      <c r="A186" s="74" t="s">
        <v>27</v>
      </c>
      <c r="B186" s="73"/>
      <c r="C186" s="32">
        <f t="shared" ref="C186" si="144">F186+I186+L186</f>
        <v>9000</v>
      </c>
      <c r="D186" s="32">
        <f t="shared" ref="D186" si="145">G186+J186+M186</f>
        <v>0</v>
      </c>
      <c r="E186" s="32">
        <f t="shared" ref="E186" si="146">D186/C186*100</f>
        <v>0</v>
      </c>
      <c r="F186" s="17"/>
      <c r="G186" s="17"/>
      <c r="H186" s="11"/>
      <c r="I186" s="17"/>
      <c r="J186" s="17"/>
      <c r="K186" s="17"/>
      <c r="L186" s="17">
        <v>9000</v>
      </c>
      <c r="M186" s="17">
        <v>0</v>
      </c>
      <c r="N186" s="32">
        <f t="shared" ref="N186" si="147">M186/L186*100</f>
        <v>0</v>
      </c>
    </row>
    <row r="187" spans="1:14" ht="30" customHeight="1" x14ac:dyDescent="0.25">
      <c r="A187" s="72" t="s">
        <v>30</v>
      </c>
      <c r="B187" s="73"/>
      <c r="C187" s="32">
        <f t="shared" ref="C187:D187" si="148">F187+I187+L187</f>
        <v>262003.20000000001</v>
      </c>
      <c r="D187" s="32">
        <f t="shared" si="148"/>
        <v>107094.2</v>
      </c>
      <c r="E187" s="32">
        <f t="shared" ref="E187:E188" si="149">D187/C187*100</f>
        <v>40.875149616493225</v>
      </c>
      <c r="F187" s="17"/>
      <c r="G187" s="17"/>
      <c r="H187" s="11"/>
      <c r="I187" s="17">
        <v>3690.6</v>
      </c>
      <c r="J187" s="17">
        <v>1484.2</v>
      </c>
      <c r="K187" s="32">
        <f t="shared" ref="K187:K188" si="150">J187/I187*100</f>
        <v>40.215683086760961</v>
      </c>
      <c r="L187" s="17">
        <v>258312.6</v>
      </c>
      <c r="M187" s="17">
        <v>105610</v>
      </c>
      <c r="N187" s="32">
        <f t="shared" si="131"/>
        <v>40.884571639168975</v>
      </c>
    </row>
    <row r="188" spans="1:14" ht="18.75" customHeight="1" x14ac:dyDescent="0.25">
      <c r="A188" s="80" t="s">
        <v>51</v>
      </c>
      <c r="B188" s="95"/>
      <c r="C188" s="33">
        <f>C186+C187</f>
        <v>271003.2</v>
      </c>
      <c r="D188" s="33">
        <f>D186+D187</f>
        <v>107094.2</v>
      </c>
      <c r="E188" s="32">
        <f t="shared" si="149"/>
        <v>39.517688352019462</v>
      </c>
      <c r="F188" s="33">
        <f>F186+F187</f>
        <v>0</v>
      </c>
      <c r="G188" s="33">
        <f>G186+G187</f>
        <v>0</v>
      </c>
      <c r="H188" s="24"/>
      <c r="I188" s="33">
        <f>I186+I187</f>
        <v>3690.6</v>
      </c>
      <c r="J188" s="33">
        <f>J186+J187</f>
        <v>1484.2</v>
      </c>
      <c r="K188" s="24">
        <f t="shared" si="150"/>
        <v>40.215683086760961</v>
      </c>
      <c r="L188" s="33">
        <f>L186+L187</f>
        <v>267312.59999999998</v>
      </c>
      <c r="M188" s="33">
        <f>M186+M187</f>
        <v>105610</v>
      </c>
      <c r="N188" s="33">
        <f t="shared" ref="N188" si="151">M188/L188*100</f>
        <v>39.508051621958714</v>
      </c>
    </row>
    <row r="189" spans="1:14" ht="15.75" customHeight="1" x14ac:dyDescent="0.25">
      <c r="A189" s="85" t="s">
        <v>90</v>
      </c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7"/>
    </row>
    <row r="190" spans="1:14" ht="31.5" customHeight="1" x14ac:dyDescent="0.25">
      <c r="A190" s="72" t="s">
        <v>30</v>
      </c>
      <c r="B190" s="73"/>
      <c r="C190" s="32">
        <f>F190+I190+L190</f>
        <v>6207.7</v>
      </c>
      <c r="D190" s="32">
        <f>G190+J190+M190</f>
        <v>1329.8</v>
      </c>
      <c r="E190" s="32">
        <f t="shared" ref="E190:E191" si="152">D190/C190*100</f>
        <v>21.421782624804678</v>
      </c>
      <c r="F190" s="17"/>
      <c r="G190" s="17"/>
      <c r="H190" s="11"/>
      <c r="I190" s="17"/>
      <c r="J190" s="17"/>
      <c r="K190" s="11"/>
      <c r="L190" s="17">
        <v>6207.7</v>
      </c>
      <c r="M190" s="17">
        <v>1329.8</v>
      </c>
      <c r="N190" s="32">
        <f t="shared" si="131"/>
        <v>21.421782624804678</v>
      </c>
    </row>
    <row r="191" spans="1:14" x14ac:dyDescent="0.25">
      <c r="A191" s="80" t="s">
        <v>51</v>
      </c>
      <c r="B191" s="95"/>
      <c r="C191" s="33">
        <f>C190</f>
        <v>6207.7</v>
      </c>
      <c r="D191" s="33">
        <f>D190</f>
        <v>1329.8</v>
      </c>
      <c r="E191" s="33">
        <f t="shared" si="152"/>
        <v>21.421782624804678</v>
      </c>
      <c r="F191" s="33">
        <f t="shared" ref="F191:I191" si="153">F190</f>
        <v>0</v>
      </c>
      <c r="G191" s="33">
        <f t="shared" si="153"/>
        <v>0</v>
      </c>
      <c r="H191" s="33"/>
      <c r="I191" s="33">
        <f t="shared" si="153"/>
        <v>0</v>
      </c>
      <c r="J191" s="33">
        <f t="shared" ref="J191" si="154">J190</f>
        <v>0</v>
      </c>
      <c r="K191" s="24"/>
      <c r="L191" s="33">
        <f>SUM(L190)</f>
        <v>6207.7</v>
      </c>
      <c r="M191" s="33">
        <f>SUM(M190)</f>
        <v>1329.8</v>
      </c>
      <c r="N191" s="33">
        <f t="shared" si="131"/>
        <v>21.421782624804678</v>
      </c>
    </row>
    <row r="192" spans="1:14" ht="28.5" customHeight="1" x14ac:dyDescent="0.25">
      <c r="A192" s="85" t="s">
        <v>91</v>
      </c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7"/>
    </row>
    <row r="193" spans="1:14" ht="31.5" customHeight="1" x14ac:dyDescent="0.25">
      <c r="A193" s="72" t="s">
        <v>30</v>
      </c>
      <c r="B193" s="73"/>
      <c r="C193" s="32">
        <f>F193+I193+L193</f>
        <v>3700</v>
      </c>
      <c r="D193" s="32">
        <f>G193+J193+M193</f>
        <v>1314.2</v>
      </c>
      <c r="E193" s="32">
        <f t="shared" ref="E193" si="155">D193/C193*100</f>
        <v>35.518918918918921</v>
      </c>
      <c r="F193" s="17"/>
      <c r="G193" s="17"/>
      <c r="H193" s="11"/>
      <c r="I193" s="17"/>
      <c r="J193" s="17"/>
      <c r="K193" s="11"/>
      <c r="L193" s="17">
        <v>3700</v>
      </c>
      <c r="M193" s="17">
        <v>1314.2</v>
      </c>
      <c r="N193" s="32">
        <f t="shared" si="131"/>
        <v>35.518918918918921</v>
      </c>
    </row>
    <row r="194" spans="1:14" x14ac:dyDescent="0.25">
      <c r="A194" s="112" t="s">
        <v>51</v>
      </c>
      <c r="B194" s="121"/>
      <c r="C194" s="33">
        <f>C193</f>
        <v>3700</v>
      </c>
      <c r="D194" s="33">
        <f t="shared" ref="D194:M194" si="156">D193</f>
        <v>1314.2</v>
      </c>
      <c r="E194" s="33">
        <f t="shared" si="156"/>
        <v>35.518918918918921</v>
      </c>
      <c r="F194" s="33">
        <f t="shared" si="156"/>
        <v>0</v>
      </c>
      <c r="G194" s="33">
        <f t="shared" si="156"/>
        <v>0</v>
      </c>
      <c r="H194" s="33"/>
      <c r="I194" s="33">
        <f t="shared" si="156"/>
        <v>0</v>
      </c>
      <c r="J194" s="33">
        <f t="shared" si="156"/>
        <v>0</v>
      </c>
      <c r="K194" s="33"/>
      <c r="L194" s="33">
        <f t="shared" si="156"/>
        <v>3700</v>
      </c>
      <c r="M194" s="33">
        <f t="shared" si="156"/>
        <v>1314.2</v>
      </c>
      <c r="N194" s="33">
        <f>M194/L194*100</f>
        <v>35.518918918918921</v>
      </c>
    </row>
    <row r="195" spans="1:14" hidden="1" x14ac:dyDescent="0.25">
      <c r="A195" s="85" t="s">
        <v>92</v>
      </c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7"/>
    </row>
    <row r="196" spans="1:14" ht="31.5" hidden="1" customHeight="1" x14ac:dyDescent="0.25">
      <c r="A196" s="72" t="s">
        <v>30</v>
      </c>
      <c r="B196" s="73"/>
      <c r="C196" s="32">
        <f>F196+I196+L196</f>
        <v>0</v>
      </c>
      <c r="D196" s="32">
        <f>G196+J196+M196</f>
        <v>0</v>
      </c>
      <c r="E196" s="32"/>
      <c r="F196" s="17"/>
      <c r="G196" s="17"/>
      <c r="H196" s="24"/>
      <c r="I196" s="17"/>
      <c r="J196" s="17"/>
      <c r="K196" s="24"/>
      <c r="L196" s="17"/>
      <c r="M196" s="17"/>
      <c r="N196" s="32"/>
    </row>
    <row r="197" spans="1:14" hidden="1" x14ac:dyDescent="0.25">
      <c r="A197" s="112" t="s">
        <v>51</v>
      </c>
      <c r="B197" s="121"/>
      <c r="C197" s="33">
        <f>C196</f>
        <v>0</v>
      </c>
      <c r="D197" s="33">
        <f t="shared" ref="D197:M197" si="157">D196</f>
        <v>0</v>
      </c>
      <c r="E197" s="32"/>
      <c r="F197" s="33">
        <f t="shared" si="157"/>
        <v>0</v>
      </c>
      <c r="G197" s="33">
        <f t="shared" si="157"/>
        <v>0</v>
      </c>
      <c r="H197" s="33"/>
      <c r="I197" s="33">
        <f t="shared" si="157"/>
        <v>0</v>
      </c>
      <c r="J197" s="33">
        <f t="shared" si="157"/>
        <v>0</v>
      </c>
      <c r="K197" s="33">
        <f t="shared" si="157"/>
        <v>0</v>
      </c>
      <c r="L197" s="33">
        <f t="shared" si="157"/>
        <v>0</v>
      </c>
      <c r="M197" s="33">
        <f t="shared" si="157"/>
        <v>0</v>
      </c>
      <c r="N197" s="32"/>
    </row>
    <row r="198" spans="1:14" x14ac:dyDescent="0.25">
      <c r="A198" s="78" t="s">
        <v>57</v>
      </c>
      <c r="B198" s="79"/>
      <c r="C198" s="33">
        <f>C184+C188+C191+C194+C197</f>
        <v>285159.10000000003</v>
      </c>
      <c r="D198" s="33">
        <f>D184+D188+D191+D194+D197</f>
        <v>111070.3</v>
      </c>
      <c r="E198" s="32"/>
      <c r="F198" s="33">
        <f>F184+F188+F191+F194+F197</f>
        <v>0</v>
      </c>
      <c r="G198" s="33">
        <f>G184+G188+G191+G194+G197</f>
        <v>0</v>
      </c>
      <c r="H198" s="33"/>
      <c r="I198" s="33">
        <f>I184+I188+I191+I194+I197</f>
        <v>3690.6</v>
      </c>
      <c r="J198" s="33">
        <f>J184+J188+J191+J194+J197</f>
        <v>1484.2</v>
      </c>
      <c r="K198" s="33">
        <f>J198/I198*100</f>
        <v>40.215683086760961</v>
      </c>
      <c r="L198" s="33">
        <f>L184+L188+L191+L194+L197</f>
        <v>281468.5</v>
      </c>
      <c r="M198" s="33">
        <f>M184+M188+M191+M194+M197</f>
        <v>109586.1</v>
      </c>
      <c r="N198" s="33">
        <f>M198/L198*100</f>
        <v>38.933699508115474</v>
      </c>
    </row>
    <row r="199" spans="1:14" x14ac:dyDescent="0.25">
      <c r="A199" s="112" t="s">
        <v>31</v>
      </c>
      <c r="B199" s="89"/>
      <c r="C199" s="34">
        <f>C180+C198</f>
        <v>334645.40000000002</v>
      </c>
      <c r="D199" s="34">
        <f>D180+D198</f>
        <v>111070.3</v>
      </c>
      <c r="E199" s="34">
        <f t="shared" ref="E199" si="158">D199/C199*100</f>
        <v>33.190445767370477</v>
      </c>
      <c r="F199" s="34">
        <f>F180+F198</f>
        <v>0</v>
      </c>
      <c r="G199" s="34">
        <f>G180+G198</f>
        <v>0</v>
      </c>
      <c r="H199" s="34"/>
      <c r="I199" s="34">
        <f>I180+I198</f>
        <v>44719</v>
      </c>
      <c r="J199" s="34">
        <f>J180+J198</f>
        <v>1484.2</v>
      </c>
      <c r="K199" s="34">
        <f t="shared" ref="K199" si="159">J199/I199*100</f>
        <v>3.3189472036494556</v>
      </c>
      <c r="L199" s="34">
        <f>L180+L198</f>
        <v>289926.40000000002</v>
      </c>
      <c r="M199" s="34">
        <f>M180+M198</f>
        <v>109586.1</v>
      </c>
      <c r="N199" s="34">
        <f t="shared" si="131"/>
        <v>37.79790319198252</v>
      </c>
    </row>
    <row r="200" spans="1:14" ht="28.5" customHeight="1" x14ac:dyDescent="0.35">
      <c r="A200" s="50" t="s">
        <v>22</v>
      </c>
      <c r="B200" s="99" t="s">
        <v>9</v>
      </c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1"/>
    </row>
    <row r="201" spans="1:14" ht="28.5" customHeight="1" x14ac:dyDescent="0.25">
      <c r="A201" s="65" t="s">
        <v>53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7"/>
    </row>
    <row r="202" spans="1:14" x14ac:dyDescent="0.25">
      <c r="A202" s="82" t="s">
        <v>93</v>
      </c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4"/>
    </row>
    <row r="203" spans="1:14" ht="36" customHeight="1" x14ac:dyDescent="0.25">
      <c r="A203" s="74" t="s">
        <v>125</v>
      </c>
      <c r="B203" s="73"/>
      <c r="C203" s="32">
        <f>F203+I203+L203</f>
        <v>1590</v>
      </c>
      <c r="D203" s="32">
        <f>G203+J203+M203</f>
        <v>0</v>
      </c>
      <c r="E203" s="32">
        <f t="shared" ref="E203:E204" si="160">D203/C203*100</f>
        <v>0</v>
      </c>
      <c r="F203" s="51"/>
      <c r="G203" s="51"/>
      <c r="H203" s="51"/>
      <c r="I203" s="51"/>
      <c r="J203" s="51"/>
      <c r="K203" s="51"/>
      <c r="L203" s="63" t="s">
        <v>94</v>
      </c>
      <c r="M203" s="63" t="s">
        <v>65</v>
      </c>
      <c r="N203" s="32">
        <f t="shared" si="131"/>
        <v>0</v>
      </c>
    </row>
    <row r="204" spans="1:14" ht="28.5" customHeight="1" x14ac:dyDescent="0.25">
      <c r="A204" s="81" t="s">
        <v>56</v>
      </c>
      <c r="B204" s="81"/>
      <c r="C204" s="33">
        <f>C203</f>
        <v>1590</v>
      </c>
      <c r="D204" s="33">
        <f>D203</f>
        <v>0</v>
      </c>
      <c r="E204" s="32">
        <f t="shared" si="160"/>
        <v>0</v>
      </c>
      <c r="F204" s="33">
        <f>F203</f>
        <v>0</v>
      </c>
      <c r="G204" s="33">
        <f>G203</f>
        <v>0</v>
      </c>
      <c r="H204" s="56"/>
      <c r="I204" s="33">
        <f>I203</f>
        <v>0</v>
      </c>
      <c r="J204" s="33">
        <f>J203</f>
        <v>0</v>
      </c>
      <c r="K204" s="56"/>
      <c r="L204" s="33" t="str">
        <f>L203</f>
        <v>1590,0</v>
      </c>
      <c r="M204" s="33" t="str">
        <f>M203</f>
        <v>0</v>
      </c>
      <c r="N204" s="32">
        <f t="shared" si="131"/>
        <v>0</v>
      </c>
    </row>
    <row r="205" spans="1:14" ht="28.5" customHeight="1" x14ac:dyDescent="0.25">
      <c r="A205" s="65" t="s">
        <v>54</v>
      </c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7"/>
    </row>
    <row r="206" spans="1:14" ht="15.75" customHeight="1" x14ac:dyDescent="0.25">
      <c r="A206" s="82" t="s">
        <v>95</v>
      </c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4"/>
    </row>
    <row r="207" spans="1:14" x14ac:dyDescent="0.25">
      <c r="A207" s="74" t="s">
        <v>27</v>
      </c>
      <c r="B207" s="73"/>
      <c r="C207" s="32">
        <f>F207+I207+L207</f>
        <v>500</v>
      </c>
      <c r="D207" s="32">
        <f>G207+J207+M207</f>
        <v>0</v>
      </c>
      <c r="E207" s="32">
        <f t="shared" ref="E207:E208" si="161">D207/C207*100</f>
        <v>0</v>
      </c>
      <c r="F207" s="17"/>
      <c r="G207" s="17"/>
      <c r="H207" s="11"/>
      <c r="I207" s="17"/>
      <c r="J207" s="17"/>
      <c r="K207" s="11"/>
      <c r="L207" s="17">
        <v>500</v>
      </c>
      <c r="M207" s="17">
        <v>0</v>
      </c>
      <c r="N207" s="32">
        <f t="shared" si="131"/>
        <v>0</v>
      </c>
    </row>
    <row r="208" spans="1:14" x14ac:dyDescent="0.25">
      <c r="A208" s="78" t="s">
        <v>51</v>
      </c>
      <c r="B208" s="79"/>
      <c r="C208" s="33">
        <f>C207</f>
        <v>500</v>
      </c>
      <c r="D208" s="33">
        <f>D207</f>
        <v>0</v>
      </c>
      <c r="E208" s="33">
        <f t="shared" si="161"/>
        <v>0</v>
      </c>
      <c r="F208" s="33">
        <f t="shared" ref="F208:G208" si="162">F207</f>
        <v>0</v>
      </c>
      <c r="G208" s="33">
        <f t="shared" si="162"/>
        <v>0</v>
      </c>
      <c r="H208" s="24"/>
      <c r="I208" s="33">
        <f t="shared" ref="I208:J208" si="163">I207</f>
        <v>0</v>
      </c>
      <c r="J208" s="33">
        <f t="shared" si="163"/>
        <v>0</v>
      </c>
      <c r="K208" s="24"/>
      <c r="L208" s="33">
        <f>SUM(L207)</f>
        <v>500</v>
      </c>
      <c r="M208" s="33">
        <f>SUM(M207)</f>
        <v>0</v>
      </c>
      <c r="N208" s="38">
        <f t="shared" si="131"/>
        <v>0</v>
      </c>
    </row>
    <row r="209" spans="1:15" ht="15.75" customHeight="1" x14ac:dyDescent="0.25">
      <c r="A209" s="82" t="s">
        <v>96</v>
      </c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4"/>
    </row>
    <row r="210" spans="1:15" x14ac:dyDescent="0.25">
      <c r="A210" s="114" t="s">
        <v>27</v>
      </c>
      <c r="B210" s="115"/>
      <c r="C210" s="32">
        <f>F210+I210+L210</f>
        <v>80</v>
      </c>
      <c r="D210" s="32">
        <f>G210+J210+M210</f>
        <v>0</v>
      </c>
      <c r="E210" s="32">
        <f t="shared" ref="E210:E212" si="164">D210/C210*100</f>
        <v>0</v>
      </c>
      <c r="F210" s="17"/>
      <c r="G210" s="17"/>
      <c r="H210" s="11"/>
      <c r="I210" s="17"/>
      <c r="J210" s="17"/>
      <c r="K210" s="11"/>
      <c r="L210" s="17">
        <v>80</v>
      </c>
      <c r="M210" s="18">
        <v>0</v>
      </c>
      <c r="N210" s="38">
        <f t="shared" si="131"/>
        <v>0</v>
      </c>
    </row>
    <row r="211" spans="1:15" x14ac:dyDescent="0.25">
      <c r="A211" s="145" t="s">
        <v>51</v>
      </c>
      <c r="B211" s="146"/>
      <c r="C211" s="33">
        <f>C210</f>
        <v>80</v>
      </c>
      <c r="D211" s="33">
        <f>D210</f>
        <v>0</v>
      </c>
      <c r="E211" s="33">
        <f t="shared" si="164"/>
        <v>0</v>
      </c>
      <c r="F211" s="33">
        <f>F210</f>
        <v>0</v>
      </c>
      <c r="G211" s="33">
        <f>G210</f>
        <v>0</v>
      </c>
      <c r="H211" s="24"/>
      <c r="I211" s="33">
        <f>I210</f>
        <v>0</v>
      </c>
      <c r="J211" s="33">
        <f>J210</f>
        <v>0</v>
      </c>
      <c r="K211" s="24"/>
      <c r="L211" s="33">
        <f>L210</f>
        <v>80</v>
      </c>
      <c r="M211" s="33">
        <f>M210</f>
        <v>0</v>
      </c>
      <c r="N211" s="38">
        <f>M211/L211*100</f>
        <v>0</v>
      </c>
    </row>
    <row r="212" spans="1:15" x14ac:dyDescent="0.25">
      <c r="A212" s="78" t="s">
        <v>57</v>
      </c>
      <c r="B212" s="79"/>
      <c r="C212" s="33">
        <f>C208+C211</f>
        <v>580</v>
      </c>
      <c r="D212" s="33">
        <f>D208+D211</f>
        <v>0</v>
      </c>
      <c r="E212" s="33">
        <f t="shared" si="164"/>
        <v>0</v>
      </c>
      <c r="F212" s="33">
        <f>F208+F211</f>
        <v>0</v>
      </c>
      <c r="G212" s="33">
        <f>G208+G211</f>
        <v>0</v>
      </c>
      <c r="H212" s="24"/>
      <c r="I212" s="33">
        <f>I208+I211</f>
        <v>0</v>
      </c>
      <c r="J212" s="33">
        <f>J208+J211</f>
        <v>0</v>
      </c>
      <c r="K212" s="24"/>
      <c r="L212" s="33">
        <f>L208+L211</f>
        <v>580</v>
      </c>
      <c r="M212" s="33">
        <f>M208+M211</f>
        <v>0</v>
      </c>
      <c r="N212" s="38">
        <f>M212/L212*100</f>
        <v>0</v>
      </c>
    </row>
    <row r="213" spans="1:15" x14ac:dyDescent="0.25">
      <c r="A213" s="116" t="s">
        <v>31</v>
      </c>
      <c r="B213" s="117"/>
      <c r="C213" s="34">
        <f>C204+C212</f>
        <v>2170</v>
      </c>
      <c r="D213" s="34">
        <f>D204+D212</f>
        <v>0</v>
      </c>
      <c r="E213" s="34">
        <f t="shared" ref="E213" si="165">D213/C213*100</f>
        <v>0</v>
      </c>
      <c r="F213" s="34">
        <f>F204+F212</f>
        <v>0</v>
      </c>
      <c r="G213" s="34">
        <f>G204+G212</f>
        <v>0</v>
      </c>
      <c r="H213" s="24"/>
      <c r="I213" s="34">
        <f>I204+I212</f>
        <v>0</v>
      </c>
      <c r="J213" s="34">
        <f>J204+J212</f>
        <v>0</v>
      </c>
      <c r="K213" s="24"/>
      <c r="L213" s="34">
        <f>L204+L212</f>
        <v>2170</v>
      </c>
      <c r="M213" s="34">
        <f>M204+M212</f>
        <v>0</v>
      </c>
      <c r="N213" s="34">
        <f t="shared" si="131"/>
        <v>0</v>
      </c>
      <c r="O213" s="8"/>
    </row>
    <row r="214" spans="1:15" ht="21" customHeight="1" x14ac:dyDescent="0.35">
      <c r="A214" s="50">
        <v>10</v>
      </c>
      <c r="B214" s="99" t="s">
        <v>10</v>
      </c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1"/>
    </row>
    <row r="215" spans="1:15" ht="21" customHeight="1" x14ac:dyDescent="0.25">
      <c r="A215" s="65" t="s">
        <v>54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7"/>
    </row>
    <row r="216" spans="1:15" ht="15.75" customHeight="1" x14ac:dyDescent="0.25">
      <c r="A216" s="85" t="s">
        <v>97</v>
      </c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7"/>
    </row>
    <row r="217" spans="1:15" ht="30" customHeight="1" x14ac:dyDescent="0.25">
      <c r="A217" s="72" t="s">
        <v>28</v>
      </c>
      <c r="B217" s="113"/>
      <c r="C217" s="32">
        <f>F217+I217+L217</f>
        <v>90</v>
      </c>
      <c r="D217" s="32">
        <f>G217+J217+M217</f>
        <v>0</v>
      </c>
      <c r="E217" s="32">
        <f t="shared" ref="E217:E219" si="166">D217/C217*100</f>
        <v>0</v>
      </c>
      <c r="F217" s="17"/>
      <c r="G217" s="17"/>
      <c r="H217" s="11"/>
      <c r="I217" s="17"/>
      <c r="J217" s="17"/>
      <c r="K217" s="11"/>
      <c r="L217" s="17">
        <v>90</v>
      </c>
      <c r="M217" s="17">
        <v>0</v>
      </c>
      <c r="N217" s="32">
        <f t="shared" si="131"/>
        <v>0</v>
      </c>
    </row>
    <row r="218" spans="1:15" ht="30.75" customHeight="1" x14ac:dyDescent="0.25">
      <c r="A218" s="72" t="s">
        <v>32</v>
      </c>
      <c r="B218" s="73"/>
      <c r="C218" s="32">
        <f>F218+I218+L218</f>
        <v>700</v>
      </c>
      <c r="D218" s="32">
        <f>G218+J218+M218</f>
        <v>39</v>
      </c>
      <c r="E218" s="32">
        <f t="shared" si="166"/>
        <v>5.5714285714285712</v>
      </c>
      <c r="F218" s="17"/>
      <c r="G218" s="17"/>
      <c r="H218" s="11"/>
      <c r="I218" s="17"/>
      <c r="J218" s="17"/>
      <c r="K218" s="11"/>
      <c r="L218" s="17">
        <v>700</v>
      </c>
      <c r="M218" s="17">
        <v>39</v>
      </c>
      <c r="N218" s="32">
        <f t="shared" si="131"/>
        <v>5.5714285714285712</v>
      </c>
    </row>
    <row r="219" spans="1:15" x14ac:dyDescent="0.25">
      <c r="A219" s="80" t="s">
        <v>51</v>
      </c>
      <c r="B219" s="95"/>
      <c r="C219" s="33">
        <f>C218+C217</f>
        <v>790</v>
      </c>
      <c r="D219" s="33">
        <f>D218+D217</f>
        <v>39</v>
      </c>
      <c r="E219" s="33">
        <f t="shared" si="166"/>
        <v>4.9367088607594933</v>
      </c>
      <c r="F219" s="33">
        <f t="shared" ref="F219:G219" si="167">F218+F217</f>
        <v>0</v>
      </c>
      <c r="G219" s="33">
        <f t="shared" si="167"/>
        <v>0</v>
      </c>
      <c r="H219" s="24"/>
      <c r="I219" s="33">
        <f t="shared" ref="I219:J219" si="168">I218+I217</f>
        <v>0</v>
      </c>
      <c r="J219" s="33">
        <f t="shared" si="168"/>
        <v>0</v>
      </c>
      <c r="K219" s="24"/>
      <c r="L219" s="33">
        <f>SUM(L217:L218)</f>
        <v>790</v>
      </c>
      <c r="M219" s="33">
        <f>SUM(M217:M218)</f>
        <v>39</v>
      </c>
      <c r="N219" s="33">
        <f t="shared" si="131"/>
        <v>4.9367088607594933</v>
      </c>
    </row>
    <row r="220" spans="1:15" ht="15.75" customHeight="1" x14ac:dyDescent="0.25">
      <c r="A220" s="82" t="s">
        <v>98</v>
      </c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4"/>
    </row>
    <row r="221" spans="1:15" ht="30.75" customHeight="1" x14ac:dyDescent="0.25">
      <c r="A221" s="72" t="s">
        <v>32</v>
      </c>
      <c r="B221" s="73"/>
      <c r="C221" s="32">
        <f>F221+I221+L221</f>
        <v>16463.2</v>
      </c>
      <c r="D221" s="32">
        <f>G221+J221+M221</f>
        <v>5080.7</v>
      </c>
      <c r="E221" s="32">
        <f t="shared" ref="E221:E222" si="169">D221/C221*100</f>
        <v>30.860950483502599</v>
      </c>
      <c r="F221" s="17"/>
      <c r="G221" s="17"/>
      <c r="H221" s="11"/>
      <c r="I221" s="17"/>
      <c r="J221" s="17"/>
      <c r="K221" s="11"/>
      <c r="L221" s="17">
        <v>16463.2</v>
      </c>
      <c r="M221" s="17">
        <v>5080.7</v>
      </c>
      <c r="N221" s="32">
        <f t="shared" si="131"/>
        <v>30.860950483502599</v>
      </c>
    </row>
    <row r="222" spans="1:15" x14ac:dyDescent="0.25">
      <c r="A222" s="80" t="s">
        <v>51</v>
      </c>
      <c r="B222" s="95"/>
      <c r="C222" s="33">
        <f>C221</f>
        <v>16463.2</v>
      </c>
      <c r="D222" s="33">
        <f>D221</f>
        <v>5080.7</v>
      </c>
      <c r="E222" s="33">
        <f t="shared" si="169"/>
        <v>30.860950483502599</v>
      </c>
      <c r="F222" s="33">
        <f t="shared" ref="F222:G222" si="170">F221</f>
        <v>0</v>
      </c>
      <c r="G222" s="33">
        <f t="shared" si="170"/>
        <v>0</v>
      </c>
      <c r="H222" s="24"/>
      <c r="I222" s="33">
        <f t="shared" ref="I222:J222" si="171">I221</f>
        <v>0</v>
      </c>
      <c r="J222" s="33">
        <f t="shared" si="171"/>
        <v>0</v>
      </c>
      <c r="K222" s="24"/>
      <c r="L222" s="33">
        <f>SUM(L221)</f>
        <v>16463.2</v>
      </c>
      <c r="M222" s="33">
        <f>SUM(M221)</f>
        <v>5080.7</v>
      </c>
      <c r="N222" s="33">
        <f t="shared" si="131"/>
        <v>30.860950483502599</v>
      </c>
    </row>
    <row r="223" spans="1:15" x14ac:dyDescent="0.25">
      <c r="A223" s="112" t="s">
        <v>31</v>
      </c>
      <c r="B223" s="89"/>
      <c r="C223" s="27">
        <f>C219+C222</f>
        <v>17253.2</v>
      </c>
      <c r="D223" s="27">
        <f>D219+D222</f>
        <v>5119.7</v>
      </c>
      <c r="E223" s="24">
        <f t="shared" ref="E223" si="172">D223/C223*100</f>
        <v>29.673915563489668</v>
      </c>
      <c r="F223" s="27">
        <f>F219+F222</f>
        <v>0</v>
      </c>
      <c r="G223" s="27">
        <f>G219+G222</f>
        <v>0</v>
      </c>
      <c r="H223" s="24"/>
      <c r="I223" s="27">
        <f>I219+I222</f>
        <v>0</v>
      </c>
      <c r="J223" s="27">
        <f>J219+J222</f>
        <v>0</v>
      </c>
      <c r="K223" s="24"/>
      <c r="L223" s="27">
        <f>L219+L222</f>
        <v>17253.2</v>
      </c>
      <c r="M223" s="27">
        <f>M219+M222</f>
        <v>5119.7</v>
      </c>
      <c r="N223" s="27">
        <f t="shared" si="131"/>
        <v>29.673915563489668</v>
      </c>
    </row>
    <row r="224" spans="1:15" ht="22.5" customHeight="1" x14ac:dyDescent="0.35">
      <c r="A224" s="50">
        <v>11</v>
      </c>
      <c r="B224" s="99" t="s">
        <v>11</v>
      </c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1"/>
    </row>
    <row r="225" spans="1:19" ht="22.5" customHeight="1" x14ac:dyDescent="0.25">
      <c r="A225" s="65" t="s">
        <v>54</v>
      </c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7"/>
    </row>
    <row r="226" spans="1:19" ht="27" customHeight="1" x14ac:dyDescent="0.25">
      <c r="A226" s="85" t="s">
        <v>99</v>
      </c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7"/>
      <c r="S226" s="1" t="s">
        <v>41</v>
      </c>
    </row>
    <row r="227" spans="1:19" x14ac:dyDescent="0.25">
      <c r="A227" s="74" t="s">
        <v>27</v>
      </c>
      <c r="B227" s="73"/>
      <c r="C227" s="24">
        <f>F227+I227+L227</f>
        <v>10600.2</v>
      </c>
      <c r="D227" s="24">
        <f>G227+J227+M227</f>
        <v>4259.8</v>
      </c>
      <c r="E227" s="24">
        <f t="shared" ref="E227" si="173">D227/C227*100</f>
        <v>40.186034225769326</v>
      </c>
      <c r="F227" s="11"/>
      <c r="G227" s="11"/>
      <c r="H227" s="11"/>
      <c r="I227" s="11"/>
      <c r="J227" s="11"/>
      <c r="K227" s="11"/>
      <c r="L227" s="11">
        <v>10600.2</v>
      </c>
      <c r="M227" s="11">
        <v>4259.8</v>
      </c>
      <c r="N227" s="24">
        <f t="shared" si="131"/>
        <v>40.186034225769326</v>
      </c>
    </row>
    <row r="228" spans="1:19" x14ac:dyDescent="0.25">
      <c r="A228" s="112" t="s">
        <v>31</v>
      </c>
      <c r="B228" s="89"/>
      <c r="C228" s="27">
        <f>C227</f>
        <v>10600.2</v>
      </c>
      <c r="D228" s="27">
        <f>D227</f>
        <v>4259.8</v>
      </c>
      <c r="E228" s="27">
        <f t="shared" ref="E228" si="174">D228/C228*100</f>
        <v>40.186034225769326</v>
      </c>
      <c r="F228" s="27">
        <f>F227</f>
        <v>0</v>
      </c>
      <c r="G228" s="27">
        <f>G227</f>
        <v>0</v>
      </c>
      <c r="H228" s="24"/>
      <c r="I228" s="27">
        <f>I227</f>
        <v>0</v>
      </c>
      <c r="J228" s="27">
        <f>J227</f>
        <v>0</v>
      </c>
      <c r="K228" s="24"/>
      <c r="L228" s="27">
        <f>L227</f>
        <v>10600.2</v>
      </c>
      <c r="M228" s="27">
        <f>M227</f>
        <v>4259.8</v>
      </c>
      <c r="N228" s="27">
        <f t="shared" si="131"/>
        <v>40.186034225769326</v>
      </c>
      <c r="O228" s="8"/>
    </row>
    <row r="229" spans="1:19" ht="22.5" customHeight="1" x14ac:dyDescent="0.35">
      <c r="A229" s="50">
        <v>12</v>
      </c>
      <c r="B229" s="99" t="s">
        <v>12</v>
      </c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1"/>
    </row>
    <row r="230" spans="1:19" ht="22.5" customHeight="1" x14ac:dyDescent="0.25">
      <c r="A230" s="65" t="s">
        <v>54</v>
      </c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7"/>
    </row>
    <row r="231" spans="1:19" ht="15.75" customHeight="1" x14ac:dyDescent="0.25">
      <c r="A231" s="82" t="s">
        <v>100</v>
      </c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4"/>
    </row>
    <row r="232" spans="1:19" ht="30.75" customHeight="1" x14ac:dyDescent="0.25">
      <c r="A232" s="72" t="s">
        <v>33</v>
      </c>
      <c r="B232" s="98"/>
      <c r="C232" s="24">
        <f>F232+I232+L232</f>
        <v>7933.7</v>
      </c>
      <c r="D232" s="24">
        <f>G232+J232+M232</f>
        <v>2676.6</v>
      </c>
      <c r="E232" s="24">
        <f t="shared" ref="E232:E233" si="175">D232/C232*100</f>
        <v>33.737096184630119</v>
      </c>
      <c r="F232" s="11"/>
      <c r="G232" s="11"/>
      <c r="H232" s="11"/>
      <c r="I232" s="11">
        <v>930.4</v>
      </c>
      <c r="J232" s="11">
        <v>278.7</v>
      </c>
      <c r="K232" s="24">
        <f t="shared" ref="K232:K233" si="176">J232/I232*100</f>
        <v>29.954858125537402</v>
      </c>
      <c r="L232" s="11">
        <v>7003.3</v>
      </c>
      <c r="M232" s="11">
        <v>2397.9</v>
      </c>
      <c r="N232" s="24">
        <f t="shared" si="131"/>
        <v>34.239572772835665</v>
      </c>
    </row>
    <row r="233" spans="1:19" x14ac:dyDescent="0.25">
      <c r="A233" s="80" t="s">
        <v>51</v>
      </c>
      <c r="B233" s="95"/>
      <c r="C233" s="25">
        <f>C232</f>
        <v>7933.7</v>
      </c>
      <c r="D233" s="25">
        <f>D232</f>
        <v>2676.6</v>
      </c>
      <c r="E233" s="25">
        <f t="shared" si="175"/>
        <v>33.737096184630119</v>
      </c>
      <c r="F233" s="25">
        <f t="shared" ref="F233:G233" si="177">F232</f>
        <v>0</v>
      </c>
      <c r="G233" s="25">
        <f t="shared" si="177"/>
        <v>0</v>
      </c>
      <c r="H233" s="24"/>
      <c r="I233" s="25">
        <f t="shared" ref="I233:J233" si="178">I232</f>
        <v>930.4</v>
      </c>
      <c r="J233" s="25">
        <f t="shared" si="178"/>
        <v>278.7</v>
      </c>
      <c r="K233" s="25">
        <f t="shared" si="176"/>
        <v>29.954858125537402</v>
      </c>
      <c r="L233" s="25">
        <f>SUM(L232)</f>
        <v>7003.3</v>
      </c>
      <c r="M233" s="25">
        <f>SUM(M232)</f>
        <v>2397.9</v>
      </c>
      <c r="N233" s="25">
        <f t="shared" si="131"/>
        <v>34.239572772835665</v>
      </c>
    </row>
    <row r="234" spans="1:19" ht="15.75" customHeight="1" x14ac:dyDescent="0.25">
      <c r="A234" s="82" t="s">
        <v>101</v>
      </c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4"/>
    </row>
    <row r="235" spans="1:19" ht="30.75" customHeight="1" x14ac:dyDescent="0.25">
      <c r="A235" s="72" t="s">
        <v>33</v>
      </c>
      <c r="B235" s="98"/>
      <c r="C235" s="24">
        <f>F235+I235+L235</f>
        <v>6597.6</v>
      </c>
      <c r="D235" s="24">
        <f>G235+J235+M235</f>
        <v>0</v>
      </c>
      <c r="E235" s="24">
        <f t="shared" ref="E235:E236" si="179">D235/C235*100</f>
        <v>0</v>
      </c>
      <c r="F235" s="11"/>
      <c r="G235" s="11"/>
      <c r="H235" s="11"/>
      <c r="I235" s="11">
        <v>6597.6</v>
      </c>
      <c r="J235" s="11">
        <v>0</v>
      </c>
      <c r="K235" s="24">
        <f t="shared" ref="K235:K236" si="180">J235/I235*100</f>
        <v>0</v>
      </c>
      <c r="L235" s="11"/>
      <c r="M235" s="11"/>
      <c r="N235" s="11"/>
    </row>
    <row r="236" spans="1:19" x14ac:dyDescent="0.25">
      <c r="A236" s="80" t="s">
        <v>51</v>
      </c>
      <c r="B236" s="95"/>
      <c r="C236" s="25">
        <f>C235</f>
        <v>6597.6</v>
      </c>
      <c r="D236" s="25">
        <f>D235</f>
        <v>0</v>
      </c>
      <c r="E236" s="25">
        <f t="shared" si="179"/>
        <v>0</v>
      </c>
      <c r="F236" s="25">
        <f t="shared" ref="F236:G236" si="181">F235</f>
        <v>0</v>
      </c>
      <c r="G236" s="25">
        <f t="shared" si="181"/>
        <v>0</v>
      </c>
      <c r="H236" s="24"/>
      <c r="I236" s="25">
        <f t="shared" ref="I236:J236" si="182">I235</f>
        <v>6597.6</v>
      </c>
      <c r="J236" s="25">
        <f t="shared" si="182"/>
        <v>0</v>
      </c>
      <c r="K236" s="25">
        <f t="shared" si="180"/>
        <v>0</v>
      </c>
      <c r="L236" s="25">
        <f>SUM(L235)</f>
        <v>0</v>
      </c>
      <c r="M236" s="25">
        <f>SUM(M235)</f>
        <v>0</v>
      </c>
      <c r="N236" s="24"/>
    </row>
    <row r="237" spans="1:19" ht="15.75" customHeight="1" x14ac:dyDescent="0.25">
      <c r="A237" s="82" t="s">
        <v>102</v>
      </c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4"/>
    </row>
    <row r="238" spans="1:19" ht="30.75" customHeight="1" x14ac:dyDescent="0.25">
      <c r="A238" s="72" t="s">
        <v>33</v>
      </c>
      <c r="B238" s="98"/>
      <c r="C238" s="24">
        <f>F238+I238+L238</f>
        <v>200</v>
      </c>
      <c r="D238" s="24">
        <f>G238+J238+M238</f>
        <v>0</v>
      </c>
      <c r="E238" s="24">
        <f t="shared" ref="E238:E239" si="183">D238/C238*100</f>
        <v>0</v>
      </c>
      <c r="F238" s="11"/>
      <c r="G238" s="11"/>
      <c r="H238" s="11"/>
      <c r="I238" s="11"/>
      <c r="J238" s="11"/>
      <c r="K238" s="11"/>
      <c r="L238" s="11">
        <v>200</v>
      </c>
      <c r="M238" s="11">
        <v>0</v>
      </c>
      <c r="N238" s="24">
        <f t="shared" ref="N238:N239" si="184">M238/L238*100</f>
        <v>0</v>
      </c>
    </row>
    <row r="239" spans="1:19" x14ac:dyDescent="0.25">
      <c r="A239" s="80" t="s">
        <v>51</v>
      </c>
      <c r="B239" s="95"/>
      <c r="C239" s="25">
        <f>C238</f>
        <v>200</v>
      </c>
      <c r="D239" s="25">
        <f>D238</f>
        <v>0</v>
      </c>
      <c r="E239" s="25">
        <f t="shared" si="183"/>
        <v>0</v>
      </c>
      <c r="F239" s="25">
        <f t="shared" ref="F239:G239" si="185">F238</f>
        <v>0</v>
      </c>
      <c r="G239" s="25">
        <f t="shared" si="185"/>
        <v>0</v>
      </c>
      <c r="H239" s="24"/>
      <c r="I239" s="25">
        <f t="shared" ref="I239:J239" si="186">I238</f>
        <v>0</v>
      </c>
      <c r="J239" s="25">
        <f t="shared" si="186"/>
        <v>0</v>
      </c>
      <c r="K239" s="25"/>
      <c r="L239" s="25">
        <f>SUM(L238)</f>
        <v>200</v>
      </c>
      <c r="M239" s="25">
        <f>SUM(M238)</f>
        <v>0</v>
      </c>
      <c r="N239" s="27">
        <f t="shared" si="184"/>
        <v>0</v>
      </c>
    </row>
    <row r="240" spans="1:19" ht="15.75" customHeight="1" x14ac:dyDescent="0.25">
      <c r="A240" s="82" t="s">
        <v>103</v>
      </c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4"/>
    </row>
    <row r="241" spans="1:14" ht="33" customHeight="1" x14ac:dyDescent="0.25">
      <c r="A241" s="72" t="s">
        <v>33</v>
      </c>
      <c r="B241" s="98"/>
      <c r="C241" s="24">
        <f>F241+I241+L241</f>
        <v>2058.4</v>
      </c>
      <c r="D241" s="24">
        <f>G241+J241+M241</f>
        <v>0</v>
      </c>
      <c r="E241" s="24">
        <f t="shared" ref="E241:E243" si="187">D241/C241*100</f>
        <v>0</v>
      </c>
      <c r="F241" s="11"/>
      <c r="G241" s="11"/>
      <c r="H241" s="11"/>
      <c r="I241" s="11">
        <v>2058.4</v>
      </c>
      <c r="J241" s="11">
        <v>0</v>
      </c>
      <c r="K241" s="11"/>
      <c r="L241" s="11"/>
      <c r="M241" s="11"/>
      <c r="N241" s="11"/>
    </row>
    <row r="242" spans="1:14" x14ac:dyDescent="0.25">
      <c r="A242" s="78" t="s">
        <v>51</v>
      </c>
      <c r="B242" s="79"/>
      <c r="C242" s="25">
        <f>C241</f>
        <v>2058.4</v>
      </c>
      <c r="D242" s="25">
        <f>D241</f>
        <v>0</v>
      </c>
      <c r="E242" s="25">
        <f t="shared" si="187"/>
        <v>0</v>
      </c>
      <c r="F242" s="25">
        <f t="shared" ref="F242:G242" si="188">F241</f>
        <v>0</v>
      </c>
      <c r="G242" s="25">
        <f t="shared" si="188"/>
        <v>0</v>
      </c>
      <c r="H242" s="24"/>
      <c r="I242" s="25">
        <f t="shared" ref="I242:J242" si="189">I241</f>
        <v>2058.4</v>
      </c>
      <c r="J242" s="25">
        <f t="shared" si="189"/>
        <v>0</v>
      </c>
      <c r="K242" s="24"/>
      <c r="L242" s="25">
        <f>SUM(L241)</f>
        <v>0</v>
      </c>
      <c r="M242" s="25">
        <f>SUM(M241)</f>
        <v>0</v>
      </c>
      <c r="N242" s="25"/>
    </row>
    <row r="243" spans="1:14" x14ac:dyDescent="0.25">
      <c r="A243" s="112" t="s">
        <v>31</v>
      </c>
      <c r="B243" s="89"/>
      <c r="C243" s="27">
        <f>C233+C236+C239+C242</f>
        <v>16789.7</v>
      </c>
      <c r="D243" s="27">
        <f>D233+D236+D239+D242</f>
        <v>2676.6</v>
      </c>
      <c r="E243" s="27">
        <f t="shared" si="187"/>
        <v>15.941916770400899</v>
      </c>
      <c r="F243" s="27">
        <f>F233+F236+F239+F242</f>
        <v>0</v>
      </c>
      <c r="G243" s="27">
        <f>G233+G236+G239+G242</f>
        <v>0</v>
      </c>
      <c r="H243" s="24"/>
      <c r="I243" s="27">
        <f>I233+I236+I239+I242</f>
        <v>9586.4</v>
      </c>
      <c r="J243" s="27">
        <f>J233+J236+J239+J242</f>
        <v>278.7</v>
      </c>
      <c r="K243" s="27">
        <f t="shared" ref="K243" si="190">J243/I243*100</f>
        <v>2.9072435950930484</v>
      </c>
      <c r="L243" s="27">
        <f>L233+L236+L239+L242</f>
        <v>7203.3</v>
      </c>
      <c r="M243" s="27">
        <f>M233+M236+M239+M242</f>
        <v>2397.9</v>
      </c>
      <c r="N243" s="27">
        <f t="shared" ref="N243:N302" si="191">M243/L243*100</f>
        <v>33.288909249927116</v>
      </c>
    </row>
    <row r="244" spans="1:14" ht="18.75" customHeight="1" x14ac:dyDescent="0.3">
      <c r="A244" s="57" t="s">
        <v>104</v>
      </c>
      <c r="B244" s="96" t="s">
        <v>38</v>
      </c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7"/>
    </row>
    <row r="245" spans="1:14" ht="18.75" customHeight="1" x14ac:dyDescent="0.25">
      <c r="A245" s="65" t="s">
        <v>54</v>
      </c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7"/>
    </row>
    <row r="246" spans="1:14" ht="15.75" customHeight="1" x14ac:dyDescent="0.25">
      <c r="A246" s="82" t="s">
        <v>105</v>
      </c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4"/>
    </row>
    <row r="247" spans="1:14" ht="15.75" customHeight="1" x14ac:dyDescent="0.25">
      <c r="A247" s="74" t="s">
        <v>27</v>
      </c>
      <c r="B247" s="73"/>
      <c r="C247" s="24">
        <f>F247+I247+L247</f>
        <v>150</v>
      </c>
      <c r="D247" s="24">
        <f>G247+J247+M247</f>
        <v>0</v>
      </c>
      <c r="E247" s="24">
        <f t="shared" ref="E247:E248" si="192">D247/C247*100</f>
        <v>0</v>
      </c>
      <c r="F247" s="11"/>
      <c r="G247" s="11"/>
      <c r="H247" s="11"/>
      <c r="I247" s="11"/>
      <c r="J247" s="11"/>
      <c r="K247" s="11"/>
      <c r="L247" s="11">
        <v>150</v>
      </c>
      <c r="M247" s="11">
        <v>0</v>
      </c>
      <c r="N247" s="24">
        <f t="shared" ref="N247:N248" si="193">M247/L247*100</f>
        <v>0</v>
      </c>
    </row>
    <row r="248" spans="1:14" ht="15.75" customHeight="1" x14ac:dyDescent="0.25">
      <c r="A248" s="78" t="s">
        <v>51</v>
      </c>
      <c r="B248" s="79"/>
      <c r="C248" s="36">
        <f>C247</f>
        <v>150</v>
      </c>
      <c r="D248" s="36">
        <f>D247</f>
        <v>0</v>
      </c>
      <c r="E248" s="36">
        <f t="shared" si="192"/>
        <v>0</v>
      </c>
      <c r="F248" s="36">
        <f t="shared" ref="F248:G248" si="194">F247</f>
        <v>0</v>
      </c>
      <c r="G248" s="36">
        <f t="shared" si="194"/>
        <v>0</v>
      </c>
      <c r="H248" s="24"/>
      <c r="I248" s="36">
        <f t="shared" ref="I248:M248" si="195">I247</f>
        <v>0</v>
      </c>
      <c r="J248" s="36">
        <f t="shared" si="195"/>
        <v>0</v>
      </c>
      <c r="K248" s="24"/>
      <c r="L248" s="36">
        <f t="shared" si="195"/>
        <v>150</v>
      </c>
      <c r="M248" s="36">
        <f t="shared" si="195"/>
        <v>0</v>
      </c>
      <c r="N248" s="35">
        <f t="shared" si="193"/>
        <v>0</v>
      </c>
    </row>
    <row r="249" spans="1:14" ht="15.75" customHeight="1" x14ac:dyDescent="0.25">
      <c r="A249" s="85" t="s">
        <v>106</v>
      </c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7"/>
    </row>
    <row r="250" spans="1:14" ht="15.75" customHeight="1" x14ac:dyDescent="0.25">
      <c r="A250" s="74" t="s">
        <v>27</v>
      </c>
      <c r="B250" s="73"/>
      <c r="C250" s="24">
        <f>F250+I250+L250</f>
        <v>150</v>
      </c>
      <c r="D250" s="24">
        <f>G250+J250+M250</f>
        <v>37.9</v>
      </c>
      <c r="E250" s="24">
        <f t="shared" ref="E250:E251" si="196">D250/C250*100</f>
        <v>25.266666666666666</v>
      </c>
      <c r="F250" s="11"/>
      <c r="G250" s="11"/>
      <c r="H250" s="11"/>
      <c r="I250" s="11"/>
      <c r="J250" s="11"/>
      <c r="K250" s="11"/>
      <c r="L250" s="11">
        <v>150</v>
      </c>
      <c r="M250" s="11">
        <v>37.9</v>
      </c>
      <c r="N250" s="24">
        <f t="shared" ref="N250:N251" si="197">M250/L250*100</f>
        <v>25.266666666666666</v>
      </c>
    </row>
    <row r="251" spans="1:14" ht="15.75" customHeight="1" x14ac:dyDescent="0.25">
      <c r="A251" s="78" t="s">
        <v>51</v>
      </c>
      <c r="B251" s="79"/>
      <c r="C251" s="36">
        <f>C250</f>
        <v>150</v>
      </c>
      <c r="D251" s="36">
        <f>D250</f>
        <v>37.9</v>
      </c>
      <c r="E251" s="36">
        <f t="shared" si="196"/>
        <v>25.266666666666666</v>
      </c>
      <c r="F251" s="36">
        <f t="shared" ref="F251:G251" si="198">F250</f>
        <v>0</v>
      </c>
      <c r="G251" s="36">
        <f t="shared" si="198"/>
        <v>0</v>
      </c>
      <c r="H251" s="24"/>
      <c r="I251" s="36">
        <f t="shared" ref="I251:J251" si="199">I250</f>
        <v>0</v>
      </c>
      <c r="J251" s="36">
        <f t="shared" si="199"/>
        <v>0</v>
      </c>
      <c r="K251" s="24"/>
      <c r="L251" s="36">
        <f t="shared" ref="L251:M251" si="200">L250</f>
        <v>150</v>
      </c>
      <c r="M251" s="36">
        <f t="shared" si="200"/>
        <v>37.9</v>
      </c>
      <c r="N251" s="35">
        <f t="shared" si="197"/>
        <v>25.266666666666666</v>
      </c>
    </row>
    <row r="252" spans="1:14" ht="15.75" hidden="1" customHeight="1" x14ac:dyDescent="0.25">
      <c r="A252" s="82" t="s">
        <v>107</v>
      </c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4"/>
    </row>
    <row r="253" spans="1:14" ht="15.75" hidden="1" customHeight="1" x14ac:dyDescent="0.25">
      <c r="A253" s="74" t="s">
        <v>27</v>
      </c>
      <c r="B253" s="73"/>
      <c r="C253" s="24">
        <f>F253+I253+L253</f>
        <v>0</v>
      </c>
      <c r="D253" s="24">
        <f>G253+J253+M253</f>
        <v>0</v>
      </c>
      <c r="E253" s="24" t="e">
        <f t="shared" ref="E253:E254" si="201">D253/C253*100</f>
        <v>#DIV/0!</v>
      </c>
      <c r="F253" s="11"/>
      <c r="G253" s="11"/>
      <c r="H253" s="24"/>
      <c r="I253" s="11">
        <v>0</v>
      </c>
      <c r="J253" s="11">
        <v>0</v>
      </c>
      <c r="K253" s="24" t="e">
        <f t="shared" ref="K253:K254" si="202">J253/I253*100</f>
        <v>#DIV/0!</v>
      </c>
      <c r="L253" s="11"/>
      <c r="M253" s="11"/>
      <c r="N253" s="24"/>
    </row>
    <row r="254" spans="1:14" ht="15.75" hidden="1" customHeight="1" x14ac:dyDescent="0.25">
      <c r="A254" s="78" t="s">
        <v>51</v>
      </c>
      <c r="B254" s="79"/>
      <c r="C254" s="36">
        <f>C253</f>
        <v>0</v>
      </c>
      <c r="D254" s="36">
        <f>D253</f>
        <v>0</v>
      </c>
      <c r="E254" s="24" t="e">
        <f t="shared" si="201"/>
        <v>#DIV/0!</v>
      </c>
      <c r="F254" s="36">
        <f t="shared" ref="F254:G254" si="203">F253</f>
        <v>0</v>
      </c>
      <c r="G254" s="36">
        <f t="shared" si="203"/>
        <v>0</v>
      </c>
      <c r="H254" s="27"/>
      <c r="I254" s="36">
        <f t="shared" ref="I254:J254" si="204">I253</f>
        <v>0</v>
      </c>
      <c r="J254" s="36">
        <f t="shared" si="204"/>
        <v>0</v>
      </c>
      <c r="K254" s="24" t="e">
        <f t="shared" si="202"/>
        <v>#DIV/0!</v>
      </c>
      <c r="L254" s="36"/>
      <c r="M254" s="36"/>
      <c r="N254" s="37"/>
    </row>
    <row r="255" spans="1:14" ht="15.75" customHeight="1" x14ac:dyDescent="0.25">
      <c r="A255" s="85" t="s">
        <v>108</v>
      </c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7"/>
    </row>
    <row r="256" spans="1:14" ht="15.75" customHeight="1" x14ac:dyDescent="0.25">
      <c r="A256" s="74" t="s">
        <v>27</v>
      </c>
      <c r="B256" s="73"/>
      <c r="C256" s="24">
        <f>F256+I256+L256</f>
        <v>273</v>
      </c>
      <c r="D256" s="24">
        <f>G256+J256+M256</f>
        <v>0.4</v>
      </c>
      <c r="E256" s="24">
        <f>D256/C256*100</f>
        <v>0.14652014652014653</v>
      </c>
      <c r="F256" s="20"/>
      <c r="G256" s="20"/>
      <c r="H256" s="11"/>
      <c r="I256" s="20"/>
      <c r="J256" s="20"/>
      <c r="K256" s="11"/>
      <c r="L256" s="20">
        <v>273</v>
      </c>
      <c r="M256" s="20">
        <v>0.4</v>
      </c>
      <c r="N256" s="24">
        <f>M256/L256*100</f>
        <v>0.14652014652014653</v>
      </c>
    </row>
    <row r="257" spans="1:14" ht="15.75" customHeight="1" x14ac:dyDescent="0.25">
      <c r="A257" s="74" t="s">
        <v>40</v>
      </c>
      <c r="B257" s="73"/>
      <c r="C257" s="24">
        <f t="shared" ref="C257" si="205">F257+I257+L257</f>
        <v>90</v>
      </c>
      <c r="D257" s="24">
        <f t="shared" ref="D257" si="206">G257+J257+M257</f>
        <v>0</v>
      </c>
      <c r="E257" s="24">
        <f t="shared" ref="E257" si="207">D257/C257*100</f>
        <v>0</v>
      </c>
      <c r="F257" s="20"/>
      <c r="G257" s="20"/>
      <c r="H257" s="11"/>
      <c r="I257" s="20"/>
      <c r="J257" s="20"/>
      <c r="K257" s="11"/>
      <c r="L257" s="20">
        <v>90</v>
      </c>
      <c r="M257" s="20">
        <v>0</v>
      </c>
      <c r="N257" s="24">
        <f t="shared" ref="N257:N271" si="208">M257/L257*100</f>
        <v>0</v>
      </c>
    </row>
    <row r="258" spans="1:14" ht="15.75" customHeight="1" x14ac:dyDescent="0.25">
      <c r="A258" s="74" t="s">
        <v>26</v>
      </c>
      <c r="B258" s="73"/>
      <c r="C258" s="24">
        <f t="shared" ref="C258" si="209">F258+I258+L258</f>
        <v>15</v>
      </c>
      <c r="D258" s="24">
        <f t="shared" ref="D258" si="210">G258+J258+M258</f>
        <v>13.6</v>
      </c>
      <c r="E258" s="24">
        <f t="shared" ref="E258" si="211">D258/C258*100</f>
        <v>90.666666666666657</v>
      </c>
      <c r="F258" s="20"/>
      <c r="G258" s="20"/>
      <c r="H258" s="11"/>
      <c r="I258" s="20"/>
      <c r="J258" s="20"/>
      <c r="K258" s="11"/>
      <c r="L258" s="20">
        <v>15</v>
      </c>
      <c r="M258" s="20">
        <v>13.6</v>
      </c>
      <c r="N258" s="24">
        <f t="shared" si="208"/>
        <v>90.666666666666657</v>
      </c>
    </row>
    <row r="259" spans="1:14" ht="15.75" customHeight="1" x14ac:dyDescent="0.25">
      <c r="A259" s="78" t="s">
        <v>51</v>
      </c>
      <c r="B259" s="79"/>
      <c r="C259" s="25">
        <f>C256+C257+C258</f>
        <v>378</v>
      </c>
      <c r="D259" s="25">
        <f>D256+D257+D258</f>
        <v>14</v>
      </c>
      <c r="E259" s="25">
        <f t="shared" ref="E259:E271" si="212">D259/C259*100</f>
        <v>3.7037037037037033</v>
      </c>
      <c r="F259" s="25">
        <f>F256+F257+F258</f>
        <v>0</v>
      </c>
      <c r="G259" s="25">
        <f>G256+G257+G258</f>
        <v>0</v>
      </c>
      <c r="H259" s="24"/>
      <c r="I259" s="25">
        <f>I256+I257+I258</f>
        <v>0</v>
      </c>
      <c r="J259" s="25">
        <f>J256+J257+J258</f>
        <v>0</v>
      </c>
      <c r="K259" s="24"/>
      <c r="L259" s="25">
        <f>L256+L257+L258</f>
        <v>378</v>
      </c>
      <c r="M259" s="25">
        <f>M256+M257+M258</f>
        <v>14</v>
      </c>
      <c r="N259" s="24">
        <f t="shared" si="208"/>
        <v>3.7037037037037033</v>
      </c>
    </row>
    <row r="260" spans="1:14" ht="33.75" customHeight="1" x14ac:dyDescent="0.25">
      <c r="A260" s="85" t="s">
        <v>109</v>
      </c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7"/>
    </row>
    <row r="261" spans="1:14" ht="15.75" customHeight="1" x14ac:dyDescent="0.25">
      <c r="A261" s="74" t="s">
        <v>27</v>
      </c>
      <c r="B261" s="73"/>
      <c r="C261" s="24">
        <f t="shared" ref="C261:D261" si="213">F261+I261+L261</f>
        <v>940</v>
      </c>
      <c r="D261" s="24">
        <f t="shared" si="213"/>
        <v>477.2</v>
      </c>
      <c r="E261" s="24">
        <f t="shared" ref="E261:E262" si="214">D261/C261*100</f>
        <v>50.765957446808507</v>
      </c>
      <c r="F261" s="21"/>
      <c r="G261" s="21"/>
      <c r="H261" s="11"/>
      <c r="I261" s="21"/>
      <c r="J261" s="21"/>
      <c r="K261" s="11"/>
      <c r="L261" s="20">
        <v>940</v>
      </c>
      <c r="M261" s="20">
        <v>477.2</v>
      </c>
      <c r="N261" s="24">
        <f t="shared" si="208"/>
        <v>50.765957446808507</v>
      </c>
    </row>
    <row r="262" spans="1:14" ht="15.75" customHeight="1" x14ac:dyDescent="0.25">
      <c r="A262" s="80" t="s">
        <v>51</v>
      </c>
      <c r="B262" s="95"/>
      <c r="C262" s="25">
        <f>C261</f>
        <v>940</v>
      </c>
      <c r="D262" s="25">
        <f>D261</f>
        <v>477.2</v>
      </c>
      <c r="E262" s="24">
        <f t="shared" si="214"/>
        <v>50.765957446808507</v>
      </c>
      <c r="F262" s="36"/>
      <c r="G262" s="36"/>
      <c r="H262" s="24"/>
      <c r="I262" s="36"/>
      <c r="J262" s="36"/>
      <c r="K262" s="24"/>
      <c r="L262" s="36">
        <f>L261</f>
        <v>940</v>
      </c>
      <c r="M262" s="36">
        <f>M261</f>
        <v>477.2</v>
      </c>
      <c r="N262" s="24">
        <f t="shared" si="208"/>
        <v>50.765957446808507</v>
      </c>
    </row>
    <row r="263" spans="1:14" ht="33.75" customHeight="1" x14ac:dyDescent="0.25">
      <c r="A263" s="85" t="s">
        <v>110</v>
      </c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7"/>
    </row>
    <row r="264" spans="1:14" ht="15.75" customHeight="1" x14ac:dyDescent="0.25">
      <c r="A264" s="74" t="s">
        <v>27</v>
      </c>
      <c r="B264" s="73"/>
      <c r="C264" s="24">
        <f t="shared" ref="C264" si="215">F264+I264+L264</f>
        <v>400</v>
      </c>
      <c r="D264" s="24">
        <f t="shared" ref="D264" si="216">G264+J264+M264</f>
        <v>56.1</v>
      </c>
      <c r="E264" s="24">
        <f t="shared" ref="E264:E265" si="217">D264/C264*100</f>
        <v>14.025000000000002</v>
      </c>
      <c r="F264" s="21"/>
      <c r="G264" s="21"/>
      <c r="H264" s="11"/>
      <c r="I264" s="21"/>
      <c r="J264" s="21"/>
      <c r="K264" s="11"/>
      <c r="L264" s="20">
        <v>400</v>
      </c>
      <c r="M264" s="20">
        <v>56.1</v>
      </c>
      <c r="N264" s="24">
        <f t="shared" ref="N264:N265" si="218">M264/L264*100</f>
        <v>14.025000000000002</v>
      </c>
    </row>
    <row r="265" spans="1:14" ht="15.75" customHeight="1" x14ac:dyDescent="0.25">
      <c r="A265" s="80" t="s">
        <v>51</v>
      </c>
      <c r="B265" s="95"/>
      <c r="C265" s="25">
        <f>C264</f>
        <v>400</v>
      </c>
      <c r="D265" s="25">
        <f>D264</f>
        <v>56.1</v>
      </c>
      <c r="E265" s="24">
        <f t="shared" si="217"/>
        <v>14.025000000000002</v>
      </c>
      <c r="F265" s="25">
        <f>F264</f>
        <v>0</v>
      </c>
      <c r="G265" s="25">
        <f>G264</f>
        <v>0</v>
      </c>
      <c r="H265" s="24"/>
      <c r="I265" s="25">
        <f>I264</f>
        <v>0</v>
      </c>
      <c r="J265" s="25">
        <f>J264</f>
        <v>0</v>
      </c>
      <c r="K265" s="24"/>
      <c r="L265" s="36">
        <f>L264</f>
        <v>400</v>
      </c>
      <c r="M265" s="36">
        <f>M264</f>
        <v>56.1</v>
      </c>
      <c r="N265" s="24">
        <f t="shared" si="218"/>
        <v>14.025000000000002</v>
      </c>
    </row>
    <row r="266" spans="1:14" ht="33" customHeight="1" x14ac:dyDescent="0.25">
      <c r="A266" s="85" t="s">
        <v>111</v>
      </c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</row>
    <row r="267" spans="1:14" ht="15.75" customHeight="1" x14ac:dyDescent="0.25">
      <c r="A267" s="74" t="s">
        <v>27</v>
      </c>
      <c r="B267" s="73"/>
      <c r="C267" s="24">
        <f t="shared" ref="C267:C269" si="219">F267+I267+L267</f>
        <v>4516.8</v>
      </c>
      <c r="D267" s="24">
        <f t="shared" ref="D267:D269" si="220">G267+J267+M267</f>
        <v>383.7</v>
      </c>
      <c r="E267" s="24">
        <f t="shared" ref="E267:E270" si="221">D267/C267*100</f>
        <v>8.4949521785334738</v>
      </c>
      <c r="F267" s="21"/>
      <c r="G267" s="21"/>
      <c r="H267" s="11"/>
      <c r="I267" s="21"/>
      <c r="J267" s="21"/>
      <c r="K267" s="11"/>
      <c r="L267" s="20">
        <v>4516.8</v>
      </c>
      <c r="M267" s="20">
        <v>383.7</v>
      </c>
      <c r="N267" s="24">
        <f t="shared" ref="N267:N270" si="222">M267/L267*100</f>
        <v>8.4949521785334738</v>
      </c>
    </row>
    <row r="268" spans="1:14" ht="15.75" customHeight="1" x14ac:dyDescent="0.25">
      <c r="A268" s="74" t="s">
        <v>40</v>
      </c>
      <c r="B268" s="73"/>
      <c r="C268" s="24">
        <f t="shared" si="219"/>
        <v>3320</v>
      </c>
      <c r="D268" s="24">
        <f t="shared" si="220"/>
        <v>1610.5</v>
      </c>
      <c r="E268" s="24"/>
      <c r="F268" s="21"/>
      <c r="G268" s="21"/>
      <c r="H268" s="11"/>
      <c r="I268" s="21"/>
      <c r="J268" s="21"/>
      <c r="K268" s="11"/>
      <c r="L268" s="20">
        <v>3320</v>
      </c>
      <c r="M268" s="20">
        <v>1610.5</v>
      </c>
      <c r="N268" s="24">
        <f t="shared" si="222"/>
        <v>48.509036144578317</v>
      </c>
    </row>
    <row r="269" spans="1:14" ht="15.75" customHeight="1" x14ac:dyDescent="0.25">
      <c r="A269" s="74" t="s">
        <v>26</v>
      </c>
      <c r="B269" s="73"/>
      <c r="C269" s="24">
        <f t="shared" si="219"/>
        <v>1194.3</v>
      </c>
      <c r="D269" s="24">
        <f t="shared" si="220"/>
        <v>650.1</v>
      </c>
      <c r="E269" s="24"/>
      <c r="F269" s="21"/>
      <c r="G269" s="21"/>
      <c r="H269" s="11"/>
      <c r="I269" s="21"/>
      <c r="J269" s="21"/>
      <c r="K269" s="11"/>
      <c r="L269" s="20">
        <v>1194.3</v>
      </c>
      <c r="M269" s="20">
        <v>650.1</v>
      </c>
      <c r="N269" s="24">
        <f t="shared" si="222"/>
        <v>54.433559407184127</v>
      </c>
    </row>
    <row r="270" spans="1:14" ht="15.75" customHeight="1" x14ac:dyDescent="0.25">
      <c r="A270" s="80" t="s">
        <v>51</v>
      </c>
      <c r="B270" s="95"/>
      <c r="C270" s="25">
        <f>C267+C268+C269</f>
        <v>9031.1</v>
      </c>
      <c r="D270" s="25">
        <f>D267+D268+D269</f>
        <v>2644.3</v>
      </c>
      <c r="E270" s="24">
        <f t="shared" si="221"/>
        <v>29.279932677082527</v>
      </c>
      <c r="F270" s="25">
        <f>F267+F268+F269</f>
        <v>0</v>
      </c>
      <c r="G270" s="25">
        <f>G267+G268+G269</f>
        <v>0</v>
      </c>
      <c r="H270" s="24"/>
      <c r="I270" s="25">
        <f>I267+I268+I269</f>
        <v>0</v>
      </c>
      <c r="J270" s="25">
        <f>J267+J268+J269</f>
        <v>0</v>
      </c>
      <c r="K270" s="24"/>
      <c r="L270" s="25">
        <f>L267+L268+L269</f>
        <v>9031.1</v>
      </c>
      <c r="M270" s="25">
        <f>M267+M268+M269</f>
        <v>2644.3</v>
      </c>
      <c r="N270" s="24">
        <f t="shared" si="222"/>
        <v>29.279932677082527</v>
      </c>
    </row>
    <row r="271" spans="1:14" ht="15.75" customHeight="1" x14ac:dyDescent="0.25">
      <c r="A271" s="112" t="s">
        <v>31</v>
      </c>
      <c r="B271" s="89"/>
      <c r="C271" s="27">
        <f>C248+C251+C254+C259+C262+C265+C270</f>
        <v>11049.1</v>
      </c>
      <c r="D271" s="27">
        <f>D248+D251+D254+D259+D262+D265+D270</f>
        <v>3229.5</v>
      </c>
      <c r="E271" s="27">
        <f t="shared" si="212"/>
        <v>29.228624955878757</v>
      </c>
      <c r="F271" s="27">
        <f>F248+F251+F254+F259+F262+F265+F270</f>
        <v>0</v>
      </c>
      <c r="G271" s="27">
        <f>G248+G251+G254+G259+G262+G265+G270</f>
        <v>0</v>
      </c>
      <c r="H271" s="24"/>
      <c r="I271" s="27">
        <f>I248+I251+I254+I259+I262+I265+I270</f>
        <v>0</v>
      </c>
      <c r="J271" s="27">
        <f>J248+J251+J254+J259+J262+J265+J270</f>
        <v>0</v>
      </c>
      <c r="K271" s="27"/>
      <c r="L271" s="27">
        <f>L248+L251+L254+L259+L262+L265+L270</f>
        <v>11049.1</v>
      </c>
      <c r="M271" s="27">
        <f>M248+M251+M254+M259+M262+M265+M270</f>
        <v>3229.5</v>
      </c>
      <c r="N271" s="27">
        <f t="shared" si="208"/>
        <v>29.228624955878757</v>
      </c>
    </row>
    <row r="272" spans="1:14" ht="21.75" customHeight="1" x14ac:dyDescent="0.35">
      <c r="A272" s="50" t="s">
        <v>39</v>
      </c>
      <c r="B272" s="99" t="s">
        <v>112</v>
      </c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1"/>
    </row>
    <row r="273" spans="1:14" ht="19.5" customHeight="1" x14ac:dyDescent="0.25">
      <c r="A273" s="65" t="s">
        <v>54</v>
      </c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7"/>
    </row>
    <row r="274" spans="1:14" ht="24" customHeight="1" x14ac:dyDescent="0.25">
      <c r="A274" s="82" t="s">
        <v>114</v>
      </c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4"/>
    </row>
    <row r="275" spans="1:14" ht="32.25" customHeight="1" x14ac:dyDescent="0.25">
      <c r="A275" s="74" t="s">
        <v>26</v>
      </c>
      <c r="B275" s="73"/>
      <c r="C275" s="24">
        <f>F275+I275+L275</f>
        <v>117364</v>
      </c>
      <c r="D275" s="24">
        <f>G275+J275+M275</f>
        <v>27011</v>
      </c>
      <c r="E275" s="24">
        <f t="shared" ref="E275:E276" si="223">D275/C275*100</f>
        <v>23.014723424559492</v>
      </c>
      <c r="F275" s="11"/>
      <c r="G275" s="11"/>
      <c r="H275" s="11"/>
      <c r="I275" s="11">
        <v>117364</v>
      </c>
      <c r="J275" s="11">
        <v>27011</v>
      </c>
      <c r="K275" s="24">
        <f t="shared" ref="K275:K278" si="224">J275/I275*100</f>
        <v>23.014723424559492</v>
      </c>
      <c r="L275" s="11"/>
      <c r="M275" s="11"/>
      <c r="N275" s="24"/>
    </row>
    <row r="276" spans="1:14" ht="15.75" customHeight="1" x14ac:dyDescent="0.25">
      <c r="A276" s="80" t="s">
        <v>51</v>
      </c>
      <c r="B276" s="95"/>
      <c r="C276" s="25">
        <f>C275</f>
        <v>117364</v>
      </c>
      <c r="D276" s="25">
        <f>D275</f>
        <v>27011</v>
      </c>
      <c r="E276" s="24">
        <f t="shared" si="223"/>
        <v>23.014723424559492</v>
      </c>
      <c r="F276" s="25">
        <f t="shared" ref="F276:G276" si="225">F275</f>
        <v>0</v>
      </c>
      <c r="G276" s="25">
        <f t="shared" si="225"/>
        <v>0</v>
      </c>
      <c r="H276" s="27"/>
      <c r="I276" s="25">
        <f t="shared" ref="I276:J276" si="226">I275</f>
        <v>117364</v>
      </c>
      <c r="J276" s="25">
        <f t="shared" si="226"/>
        <v>27011</v>
      </c>
      <c r="K276" s="24">
        <f t="shared" si="224"/>
        <v>23.014723424559492</v>
      </c>
      <c r="L276" s="25">
        <f>SUM(L275)</f>
        <v>0</v>
      </c>
      <c r="M276" s="25">
        <f>SUM(M275)</f>
        <v>0</v>
      </c>
      <c r="N276" s="25">
        <f t="shared" ref="N276" si="227">N275</f>
        <v>0</v>
      </c>
    </row>
    <row r="277" spans="1:14" x14ac:dyDescent="0.25">
      <c r="A277" s="82" t="s">
        <v>115</v>
      </c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9"/>
    </row>
    <row r="278" spans="1:14" ht="33.75" customHeight="1" x14ac:dyDescent="0.25">
      <c r="A278" s="74" t="s">
        <v>28</v>
      </c>
      <c r="B278" s="73"/>
      <c r="C278" s="24">
        <f>F278+I278+L278</f>
        <v>6142</v>
      </c>
      <c r="D278" s="24">
        <f>G278+J278+M278</f>
        <v>1096.5</v>
      </c>
      <c r="E278" s="24">
        <f t="shared" ref="E278:E282" si="228">D278/C278*100</f>
        <v>17.852491045262127</v>
      </c>
      <c r="F278" s="12"/>
      <c r="G278" s="12"/>
      <c r="H278" s="11"/>
      <c r="I278" s="11">
        <v>2832.8</v>
      </c>
      <c r="J278" s="11">
        <v>130</v>
      </c>
      <c r="K278" s="24">
        <f t="shared" si="224"/>
        <v>4.5890991245410895</v>
      </c>
      <c r="L278" s="11">
        <v>3309.2</v>
      </c>
      <c r="M278" s="11">
        <v>966.5</v>
      </c>
      <c r="N278" s="24">
        <f t="shared" ref="N278:N282" si="229">M278/L278*100</f>
        <v>29.206454732261577</v>
      </c>
    </row>
    <row r="279" spans="1:14" ht="33" customHeight="1" x14ac:dyDescent="0.25">
      <c r="A279" s="72" t="s">
        <v>29</v>
      </c>
      <c r="B279" s="73"/>
      <c r="C279" s="24">
        <f t="shared" ref="C279:C281" si="230">F279+I279+L279</f>
        <v>70</v>
      </c>
      <c r="D279" s="24">
        <f t="shared" ref="D279:D281" si="231">G279+J279+M279</f>
        <v>0</v>
      </c>
      <c r="E279" s="24">
        <f t="shared" si="228"/>
        <v>0</v>
      </c>
      <c r="F279" s="12"/>
      <c r="G279" s="12"/>
      <c r="H279" s="11"/>
      <c r="I279" s="11"/>
      <c r="J279" s="11"/>
      <c r="K279" s="11"/>
      <c r="L279" s="11">
        <v>70</v>
      </c>
      <c r="M279" s="11">
        <v>0</v>
      </c>
      <c r="N279" s="24">
        <f t="shared" si="229"/>
        <v>0</v>
      </c>
    </row>
    <row r="280" spans="1:14" ht="30" customHeight="1" x14ac:dyDescent="0.25">
      <c r="A280" s="72" t="s">
        <v>30</v>
      </c>
      <c r="B280" s="73"/>
      <c r="C280" s="24">
        <f t="shared" si="230"/>
        <v>250</v>
      </c>
      <c r="D280" s="24">
        <f t="shared" si="231"/>
        <v>0</v>
      </c>
      <c r="E280" s="24">
        <f t="shared" si="228"/>
        <v>0</v>
      </c>
      <c r="F280" s="12"/>
      <c r="G280" s="12"/>
      <c r="H280" s="11"/>
      <c r="I280" s="11"/>
      <c r="J280" s="11"/>
      <c r="K280" s="11"/>
      <c r="L280" s="11">
        <v>250</v>
      </c>
      <c r="M280" s="11">
        <v>0</v>
      </c>
      <c r="N280" s="24">
        <f t="shared" si="229"/>
        <v>0</v>
      </c>
    </row>
    <row r="281" spans="1:14" ht="33" customHeight="1" x14ac:dyDescent="0.25">
      <c r="A281" s="72" t="s">
        <v>32</v>
      </c>
      <c r="B281" s="73"/>
      <c r="C281" s="24">
        <f t="shared" si="230"/>
        <v>300</v>
      </c>
      <c r="D281" s="24">
        <f t="shared" si="231"/>
        <v>0</v>
      </c>
      <c r="E281" s="24">
        <f t="shared" si="228"/>
        <v>0</v>
      </c>
      <c r="F281" s="12"/>
      <c r="G281" s="12"/>
      <c r="H281" s="11"/>
      <c r="I281" s="11"/>
      <c r="J281" s="11"/>
      <c r="K281" s="11"/>
      <c r="L281" s="11">
        <v>300</v>
      </c>
      <c r="M281" s="11">
        <v>0</v>
      </c>
      <c r="N281" s="24">
        <f t="shared" si="229"/>
        <v>0</v>
      </c>
    </row>
    <row r="282" spans="1:14" x14ac:dyDescent="0.25">
      <c r="A282" s="80" t="s">
        <v>51</v>
      </c>
      <c r="B282" s="95"/>
      <c r="C282" s="25">
        <f>C278+C279+C280+C281</f>
        <v>6762</v>
      </c>
      <c r="D282" s="25">
        <f>D278+D279+D280+D281</f>
        <v>1096.5</v>
      </c>
      <c r="E282" s="24">
        <f t="shared" si="228"/>
        <v>16.215616681455192</v>
      </c>
      <c r="F282" s="25">
        <f>F278+F279+F280+F281</f>
        <v>0</v>
      </c>
      <c r="G282" s="25">
        <f>G278+G279+G280+G281</f>
        <v>0</v>
      </c>
      <c r="H282" s="24"/>
      <c r="I282" s="25">
        <f>I278+I279+I280+I281</f>
        <v>2832.8</v>
      </c>
      <c r="J282" s="25">
        <f>J278+J279+J280+J281</f>
        <v>130</v>
      </c>
      <c r="K282" s="27">
        <f t="shared" ref="K282:K283" si="232">J282/I282*100</f>
        <v>4.5890991245410895</v>
      </c>
      <c r="L282" s="25">
        <f>L278+L279+L280+L281</f>
        <v>3929.2</v>
      </c>
      <c r="M282" s="25">
        <f>M278+M279+M280+M281</f>
        <v>966.5</v>
      </c>
      <c r="N282" s="27">
        <f t="shared" si="229"/>
        <v>24.597882520614885</v>
      </c>
    </row>
    <row r="283" spans="1:14" x14ac:dyDescent="0.25">
      <c r="A283" s="112" t="s">
        <v>31</v>
      </c>
      <c r="B283" s="89"/>
      <c r="C283" s="27">
        <f>C276+C282</f>
        <v>124126</v>
      </c>
      <c r="D283" s="27">
        <f>D276+D282</f>
        <v>28107.5</v>
      </c>
      <c r="E283" s="27">
        <f t="shared" ref="E283" si="233">D283/C283*100</f>
        <v>22.644329149412691</v>
      </c>
      <c r="F283" s="27">
        <f>F276+F282</f>
        <v>0</v>
      </c>
      <c r="G283" s="27">
        <f>G276+G282</f>
        <v>0</v>
      </c>
      <c r="H283" s="24"/>
      <c r="I283" s="27">
        <f>I276+I282</f>
        <v>120196.8</v>
      </c>
      <c r="J283" s="27">
        <f>J276+J282</f>
        <v>27141</v>
      </c>
      <c r="K283" s="27">
        <f t="shared" si="232"/>
        <v>22.580468032426822</v>
      </c>
      <c r="L283" s="27">
        <f>L276+L282</f>
        <v>3929.2</v>
      </c>
      <c r="M283" s="27">
        <f>M276+M282</f>
        <v>966.5</v>
      </c>
      <c r="N283" s="27">
        <f t="shared" si="191"/>
        <v>24.597882520614885</v>
      </c>
    </row>
    <row r="284" spans="1:14" ht="15.75" customHeight="1" x14ac:dyDescent="0.35">
      <c r="A284" s="50" t="s">
        <v>113</v>
      </c>
      <c r="B284" s="99" t="s">
        <v>116</v>
      </c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1"/>
    </row>
    <row r="285" spans="1:14" ht="15.75" customHeight="1" x14ac:dyDescent="0.25">
      <c r="A285" s="65" t="s">
        <v>54</v>
      </c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7"/>
    </row>
    <row r="286" spans="1:14" ht="15.75" customHeight="1" x14ac:dyDescent="0.25">
      <c r="A286" s="82" t="s">
        <v>117</v>
      </c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4"/>
    </row>
    <row r="287" spans="1:14" ht="18" customHeight="1" x14ac:dyDescent="0.25">
      <c r="A287" s="74" t="s">
        <v>27</v>
      </c>
      <c r="B287" s="73"/>
      <c r="C287" s="24">
        <f>F287+I287+L287</f>
        <v>98</v>
      </c>
      <c r="D287" s="24">
        <f>G287+J287+M287</f>
        <v>9.1999999999999993</v>
      </c>
      <c r="E287" s="24">
        <f t="shared" ref="E287:E289" si="234">D287/C287*100</f>
        <v>9.3877551020408152</v>
      </c>
      <c r="F287" s="11"/>
      <c r="G287" s="11"/>
      <c r="H287" s="11"/>
      <c r="I287" s="11"/>
      <c r="J287" s="11"/>
      <c r="K287" s="11"/>
      <c r="L287" s="11">
        <v>98</v>
      </c>
      <c r="M287" s="11">
        <v>9.1999999999999993</v>
      </c>
      <c r="N287" s="24">
        <f>M287/L287*100</f>
        <v>9.3877551020408152</v>
      </c>
    </row>
    <row r="288" spans="1:14" ht="30.75" customHeight="1" x14ac:dyDescent="0.25">
      <c r="A288" s="74" t="s">
        <v>26</v>
      </c>
      <c r="B288" s="73"/>
      <c r="C288" s="24">
        <f>F288+I288+L288</f>
        <v>1706.9</v>
      </c>
      <c r="D288" s="24">
        <f>G288+J288+M288</f>
        <v>633</v>
      </c>
      <c r="E288" s="24">
        <f t="shared" si="234"/>
        <v>37.084773566114002</v>
      </c>
      <c r="F288" s="11"/>
      <c r="G288" s="11"/>
      <c r="H288" s="11"/>
      <c r="I288" s="11"/>
      <c r="J288" s="11"/>
      <c r="K288" s="11"/>
      <c r="L288" s="11">
        <v>1706.9</v>
      </c>
      <c r="M288" s="11">
        <v>633</v>
      </c>
      <c r="N288" s="24">
        <f>M288/L288*100</f>
        <v>37.084773566114002</v>
      </c>
    </row>
    <row r="289" spans="1:14" ht="16.149999999999999" customHeight="1" x14ac:dyDescent="0.25">
      <c r="A289" s="80" t="s">
        <v>51</v>
      </c>
      <c r="B289" s="95"/>
      <c r="C289" s="25">
        <f>C287+C288</f>
        <v>1804.9</v>
      </c>
      <c r="D289" s="25">
        <f>D287+D288</f>
        <v>642.20000000000005</v>
      </c>
      <c r="E289" s="25">
        <f t="shared" si="234"/>
        <v>35.580918610449338</v>
      </c>
      <c r="F289" s="25">
        <f>F287+F288</f>
        <v>0</v>
      </c>
      <c r="G289" s="25">
        <f>G287+G288</f>
        <v>0</v>
      </c>
      <c r="H289" s="25"/>
      <c r="I289" s="25">
        <f>I287+I288</f>
        <v>0</v>
      </c>
      <c r="J289" s="25">
        <f>J287+J288</f>
        <v>0</v>
      </c>
      <c r="K289" s="25"/>
      <c r="L289" s="25">
        <f>L287+L288</f>
        <v>1804.9</v>
      </c>
      <c r="M289" s="25">
        <f>M287+M288</f>
        <v>642.20000000000005</v>
      </c>
      <c r="N289" s="24">
        <f>M289/L289*100</f>
        <v>35.580918610449338</v>
      </c>
    </row>
    <row r="290" spans="1:14" x14ac:dyDescent="0.25">
      <c r="A290" s="92" t="s">
        <v>118</v>
      </c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4"/>
    </row>
    <row r="291" spans="1:14" ht="30.75" customHeight="1" x14ac:dyDescent="0.25">
      <c r="A291" s="74" t="s">
        <v>26</v>
      </c>
      <c r="B291" s="73"/>
      <c r="C291" s="24">
        <f>F291+I291+L291</f>
        <v>378.5</v>
      </c>
      <c r="D291" s="24">
        <f>G291+J291+M291</f>
        <v>172.4</v>
      </c>
      <c r="E291" s="24">
        <f t="shared" ref="E291:E292" si="235">D291/C291*100</f>
        <v>45.548216644649933</v>
      </c>
      <c r="F291" s="11"/>
      <c r="G291" s="11"/>
      <c r="H291" s="11"/>
      <c r="I291" s="11"/>
      <c r="J291" s="11"/>
      <c r="K291" s="11"/>
      <c r="L291" s="11">
        <v>378.5</v>
      </c>
      <c r="M291" s="11">
        <v>172.4</v>
      </c>
      <c r="N291" s="24">
        <f>M291/L291*100</f>
        <v>45.548216644649933</v>
      </c>
    </row>
    <row r="292" spans="1:14" ht="16.149999999999999" customHeight="1" x14ac:dyDescent="0.25">
      <c r="A292" s="80" t="s">
        <v>51</v>
      </c>
      <c r="B292" s="95"/>
      <c r="C292" s="25">
        <f>C291</f>
        <v>378.5</v>
      </c>
      <c r="D292" s="25">
        <f>D291</f>
        <v>172.4</v>
      </c>
      <c r="E292" s="25">
        <f t="shared" si="235"/>
        <v>45.548216644649933</v>
      </c>
      <c r="F292" s="25">
        <f t="shared" ref="F292:G292" si="236">F291</f>
        <v>0</v>
      </c>
      <c r="G292" s="25">
        <f t="shared" si="236"/>
        <v>0</v>
      </c>
      <c r="H292" s="25"/>
      <c r="I292" s="25">
        <f t="shared" ref="I292:J292" si="237">I291</f>
        <v>0</v>
      </c>
      <c r="J292" s="25">
        <f t="shared" si="237"/>
        <v>0</v>
      </c>
      <c r="K292" s="25"/>
      <c r="L292" s="25">
        <f>L291</f>
        <v>378.5</v>
      </c>
      <c r="M292" s="25">
        <f>M291</f>
        <v>172.4</v>
      </c>
      <c r="N292" s="24">
        <f>M292/L292*100</f>
        <v>45.548216644649933</v>
      </c>
    </row>
    <row r="293" spans="1:14" x14ac:dyDescent="0.25">
      <c r="A293" s="82" t="s">
        <v>119</v>
      </c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4"/>
    </row>
    <row r="294" spans="1:14" ht="30" customHeight="1" x14ac:dyDescent="0.25">
      <c r="A294" s="74" t="s">
        <v>26</v>
      </c>
      <c r="B294" s="73"/>
      <c r="C294" s="24">
        <f>F294+I294+L294</f>
        <v>933.4</v>
      </c>
      <c r="D294" s="24">
        <f>G294+J294+M294</f>
        <v>333.9</v>
      </c>
      <c r="E294" s="24">
        <f t="shared" ref="E294:E295" si="238">D294/C294*100</f>
        <v>35.772444825369618</v>
      </c>
      <c r="F294" s="11"/>
      <c r="G294" s="11"/>
      <c r="H294" s="11"/>
      <c r="I294" s="11">
        <v>933.4</v>
      </c>
      <c r="J294" s="11">
        <v>333.9</v>
      </c>
      <c r="K294" s="24">
        <f t="shared" ref="K294:K295" si="239">J294/I294*100</f>
        <v>35.772444825369618</v>
      </c>
      <c r="L294" s="11"/>
      <c r="M294" s="11"/>
      <c r="N294" s="15"/>
    </row>
    <row r="295" spans="1:14" ht="16.149999999999999" customHeight="1" x14ac:dyDescent="0.25">
      <c r="A295" s="80" t="s">
        <v>51</v>
      </c>
      <c r="B295" s="95"/>
      <c r="C295" s="25">
        <f>C294</f>
        <v>933.4</v>
      </c>
      <c r="D295" s="25">
        <f>D294</f>
        <v>333.9</v>
      </c>
      <c r="E295" s="25">
        <f t="shared" si="238"/>
        <v>35.772444825369618</v>
      </c>
      <c r="F295" s="25">
        <f t="shared" ref="F295:G295" si="240">F294</f>
        <v>0</v>
      </c>
      <c r="G295" s="25">
        <f t="shared" si="240"/>
        <v>0</v>
      </c>
      <c r="H295" s="25"/>
      <c r="I295" s="25">
        <f t="shared" ref="I295:J295" si="241">I294</f>
        <v>933.4</v>
      </c>
      <c r="J295" s="25">
        <f t="shared" si="241"/>
        <v>333.9</v>
      </c>
      <c r="K295" s="25">
        <f t="shared" si="239"/>
        <v>35.772444825369618</v>
      </c>
      <c r="L295" s="25">
        <f>SUM(L294)</f>
        <v>0</v>
      </c>
      <c r="M295" s="25">
        <f>SUM(M294)</f>
        <v>0</v>
      </c>
      <c r="N295" s="58"/>
    </row>
    <row r="296" spans="1:14" ht="16.149999999999999" customHeight="1" x14ac:dyDescent="0.25">
      <c r="A296" s="80" t="s">
        <v>31</v>
      </c>
      <c r="B296" s="95"/>
      <c r="C296" s="27">
        <f>C289+C292+C295</f>
        <v>3116.8</v>
      </c>
      <c r="D296" s="27">
        <f>D289+D292+D295</f>
        <v>1148.5</v>
      </c>
      <c r="E296" s="27">
        <f>D296/C296*100</f>
        <v>36.848690965092402</v>
      </c>
      <c r="F296" s="27">
        <f>F289+F292+F295</f>
        <v>0</v>
      </c>
      <c r="G296" s="27">
        <f>G289+G292+G295</f>
        <v>0</v>
      </c>
      <c r="H296" s="24"/>
      <c r="I296" s="27">
        <f>I289+I292+I295</f>
        <v>933.4</v>
      </c>
      <c r="J296" s="27">
        <f>J289+J292+J295</f>
        <v>333.9</v>
      </c>
      <c r="K296" s="27">
        <f>J296/I296*100</f>
        <v>35.772444825369618</v>
      </c>
      <c r="L296" s="27">
        <f>L289+L292+L295</f>
        <v>2183.4</v>
      </c>
      <c r="M296" s="27">
        <f>M289+M292+M295</f>
        <v>814.6</v>
      </c>
      <c r="N296" s="27">
        <f t="shared" ref="N296" si="242">M296/L296*100</f>
        <v>37.308784464596499</v>
      </c>
    </row>
    <row r="297" spans="1:14" ht="16.149999999999999" customHeight="1" x14ac:dyDescent="0.35">
      <c r="A297" s="50" t="s">
        <v>134</v>
      </c>
      <c r="B297" s="99" t="s">
        <v>135</v>
      </c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1"/>
    </row>
    <row r="298" spans="1:14" ht="16.149999999999999" customHeight="1" x14ac:dyDescent="0.25">
      <c r="A298" s="65" t="s">
        <v>54</v>
      </c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7"/>
    </row>
    <row r="299" spans="1:14" ht="16.5" customHeight="1" x14ac:dyDescent="0.25">
      <c r="A299" s="85" t="s">
        <v>136</v>
      </c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7"/>
    </row>
    <row r="300" spans="1:14" ht="45.75" customHeight="1" x14ac:dyDescent="0.25">
      <c r="A300" s="90" t="s">
        <v>132</v>
      </c>
      <c r="B300" s="141"/>
      <c r="C300" s="24">
        <f>F300+I300+L300</f>
        <v>3668.2</v>
      </c>
      <c r="D300" s="24">
        <f>G300+J300+M300</f>
        <v>0</v>
      </c>
      <c r="E300" s="24">
        <f t="shared" ref="E300:E301" si="243">D300/C300*100</f>
        <v>0</v>
      </c>
      <c r="F300" s="11"/>
      <c r="G300" s="11"/>
      <c r="H300" s="11"/>
      <c r="I300" s="11"/>
      <c r="J300" s="11"/>
      <c r="K300" s="11"/>
      <c r="L300" s="11">
        <v>3668.2</v>
      </c>
      <c r="M300" s="11">
        <v>0</v>
      </c>
      <c r="N300" s="24">
        <f t="shared" ref="N300:N301" si="244">M300/L300*100</f>
        <v>0</v>
      </c>
    </row>
    <row r="301" spans="1:14" ht="16.149999999999999" customHeight="1" x14ac:dyDescent="0.25">
      <c r="A301" s="112" t="s">
        <v>31</v>
      </c>
      <c r="B301" s="89"/>
      <c r="C301" s="27">
        <f>C300</f>
        <v>3668.2</v>
      </c>
      <c r="D301" s="27">
        <f>D300</f>
        <v>0</v>
      </c>
      <c r="E301" s="27">
        <f t="shared" si="243"/>
        <v>0</v>
      </c>
      <c r="F301" s="27">
        <f>F300</f>
        <v>0</v>
      </c>
      <c r="G301" s="27">
        <f>G300</f>
        <v>0</v>
      </c>
      <c r="H301" s="24"/>
      <c r="I301" s="27">
        <f>I300</f>
        <v>0</v>
      </c>
      <c r="J301" s="27">
        <f>J300</f>
        <v>0</v>
      </c>
      <c r="K301" s="24"/>
      <c r="L301" s="27">
        <f>L300</f>
        <v>3668.2</v>
      </c>
      <c r="M301" s="27">
        <f>M300</f>
        <v>0</v>
      </c>
      <c r="N301" s="27">
        <f t="shared" si="244"/>
        <v>0</v>
      </c>
    </row>
    <row r="302" spans="1:14" ht="38.25" customHeight="1" x14ac:dyDescent="0.3">
      <c r="A302" s="127" t="s">
        <v>34</v>
      </c>
      <c r="B302" s="128"/>
      <c r="C302" s="39">
        <f>C40+C63+C95+C117+C129+C148+C175+C199+C213+C223+C228+C243+C271+C283+C296+C301</f>
        <v>3843082.3000000007</v>
      </c>
      <c r="D302" s="39">
        <f>D40+D63+D95+D117+D129+D148+D175+D199+D213+D223+D228+D243+D271+D283+D296+D301</f>
        <v>1421108.9000000004</v>
      </c>
      <c r="E302" s="39">
        <f t="shared" ref="E302" si="245">D302/C302*100</f>
        <v>36.978362394164712</v>
      </c>
      <c r="F302" s="39">
        <f>F40+F63+F95+F117+F129+F148+F175+F199+F213+F223+F228+F243+F271+F283+F296+F301</f>
        <v>164843.4</v>
      </c>
      <c r="G302" s="39">
        <f>G40+G63+G95+G117+G129+G148+G175+G199+G213+G223+G228+G243+G271+G283+G296+G301</f>
        <v>75950.900000000009</v>
      </c>
      <c r="H302" s="27">
        <f t="shared" ref="H302" si="246">G302/F302*100</f>
        <v>46.074577447444064</v>
      </c>
      <c r="I302" s="39">
        <f>I40+I63+I95+I117+I129+I148+I175+I199+I213+I223+I228+I243+I271+I283+I296+I301</f>
        <v>2093367.7</v>
      </c>
      <c r="J302" s="39">
        <f>J40+J63+J95+J117+J129+J148+J175+J199+J213+J223+J228+J243+J271+J283+J296+J301</f>
        <v>772292.9</v>
      </c>
      <c r="K302" s="39">
        <f t="shared" ref="K302" si="247">J302/I302*100</f>
        <v>36.89236726065851</v>
      </c>
      <c r="L302" s="39">
        <f>L40+L63+L95+L117+L129+L148+L175+L199+L213+L223+L228+L243+L271+L283+L296+L301</f>
        <v>1584871.2</v>
      </c>
      <c r="M302" s="39">
        <f>M40+M63+M95+M117+M129+M148+M175+M199+M213+M223+M228+M243+M271+M283+M296+M301</f>
        <v>572865.1</v>
      </c>
      <c r="N302" s="27">
        <f t="shared" si="191"/>
        <v>36.145845794913804</v>
      </c>
    </row>
    <row r="303" spans="1:14" x14ac:dyDescent="0.25">
      <c r="A303" s="5"/>
      <c r="B303" s="5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1:14" x14ac:dyDescent="0.25">
      <c r="A304" s="5"/>
      <c r="B304" s="7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5">
      <c r="A305" s="5"/>
      <c r="B305" s="5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x14ac:dyDescent="0.25">
      <c r="A306" s="5"/>
      <c r="B306" s="5"/>
      <c r="C306" s="22"/>
      <c r="D306" s="22"/>
      <c r="E306" s="22"/>
      <c r="F306" s="22" t="s">
        <v>122</v>
      </c>
      <c r="G306" s="22"/>
      <c r="H306" s="22"/>
      <c r="I306" s="22"/>
      <c r="J306" s="22"/>
      <c r="K306" s="22"/>
      <c r="L306" s="22"/>
      <c r="M306" s="22"/>
      <c r="N306" s="22"/>
    </row>
    <row r="307" spans="1:14" x14ac:dyDescent="0.25">
      <c r="A307" s="5"/>
      <c r="B307" s="5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5">
      <c r="A308" s="5"/>
      <c r="B308" s="5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5"/>
      <c r="B309" s="5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5"/>
      <c r="B310" s="5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5"/>
      <c r="B311" s="5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5"/>
      <c r="B312" s="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5"/>
      <c r="B313" s="5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5">
      <c r="A314" s="5"/>
      <c r="B314" s="5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5">
      <c r="A315" s="5"/>
      <c r="B315" s="5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5">
      <c r="A316" s="5"/>
      <c r="B316" s="5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5">
      <c r="A317" s="5"/>
      <c r="B317" s="5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5">
      <c r="A318" s="5"/>
      <c r="B318" s="5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5">
      <c r="A319" s="5"/>
      <c r="B319" s="5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5">
      <c r="A320" s="5"/>
      <c r="B320" s="5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5">
      <c r="A321" s="5"/>
      <c r="B321" s="5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x14ac:dyDescent="0.25">
      <c r="A322" s="5"/>
      <c r="B322" s="5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x14ac:dyDescent="0.25">
      <c r="A323" s="5"/>
      <c r="B323" s="5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1:14" x14ac:dyDescent="0.25">
      <c r="A324" s="5"/>
      <c r="B324" s="5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x14ac:dyDescent="0.25">
      <c r="A325" s="5"/>
      <c r="B325" s="5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x14ac:dyDescent="0.25">
      <c r="A326" s="5"/>
      <c r="B326" s="5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1:14" x14ac:dyDescent="0.25">
      <c r="A327" s="5"/>
      <c r="B327" s="5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1:14" x14ac:dyDescent="0.25">
      <c r="A328" s="5"/>
      <c r="B328" s="5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x14ac:dyDescent="0.25">
      <c r="A329" s="5"/>
      <c r="B329" s="5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1:14" x14ac:dyDescent="0.25">
      <c r="A330" s="5"/>
      <c r="B330" s="5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1:14" x14ac:dyDescent="0.25">
      <c r="A331" s="5"/>
      <c r="B331" s="5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1:14" x14ac:dyDescent="0.25">
      <c r="A332" s="5"/>
      <c r="B332" s="5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1:14" x14ac:dyDescent="0.25">
      <c r="A333" s="5"/>
      <c r="B333" s="5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</row>
  </sheetData>
  <mergeCells count="307">
    <mergeCell ref="A105:N105"/>
    <mergeCell ref="A186:B186"/>
    <mergeCell ref="B297:N297"/>
    <mergeCell ref="A298:N298"/>
    <mergeCell ref="A299:N299"/>
    <mergeCell ref="A300:B300"/>
    <mergeCell ref="A301:B301"/>
    <mergeCell ref="A63:B63"/>
    <mergeCell ref="A86:B86"/>
    <mergeCell ref="A87:B87"/>
    <mergeCell ref="A230:N230"/>
    <mergeCell ref="A245:N245"/>
    <mergeCell ref="A273:N273"/>
    <mergeCell ref="A285:N285"/>
    <mergeCell ref="A150:N150"/>
    <mergeCell ref="A161:B161"/>
    <mergeCell ref="A206:N206"/>
    <mergeCell ref="A211:B211"/>
    <mergeCell ref="A242:B242"/>
    <mergeCell ref="A155:N155"/>
    <mergeCell ref="A174:B174"/>
    <mergeCell ref="A178:N178"/>
    <mergeCell ref="A177:N177"/>
    <mergeCell ref="A179:B179"/>
    <mergeCell ref="A42:N42"/>
    <mergeCell ref="A43:N43"/>
    <mergeCell ref="A46:B46"/>
    <mergeCell ref="A47:B47"/>
    <mergeCell ref="A71:B71"/>
    <mergeCell ref="A72:B72"/>
    <mergeCell ref="A78:N78"/>
    <mergeCell ref="A60:N60"/>
    <mergeCell ref="A61:B61"/>
    <mergeCell ref="A62:B62"/>
    <mergeCell ref="A65:N65"/>
    <mergeCell ref="A55:B55"/>
    <mergeCell ref="A57:N57"/>
    <mergeCell ref="A53:B53"/>
    <mergeCell ref="A58:B58"/>
    <mergeCell ref="A68:B68"/>
    <mergeCell ref="A48:N48"/>
    <mergeCell ref="A49:B49"/>
    <mergeCell ref="A239:B239"/>
    <mergeCell ref="A241:B241"/>
    <mergeCell ref="A165:N165"/>
    <mergeCell ref="A168:N168"/>
    <mergeCell ref="A153:B153"/>
    <mergeCell ref="A199:B199"/>
    <mergeCell ref="A234:N234"/>
    <mergeCell ref="A171:N171"/>
    <mergeCell ref="A220:N220"/>
    <mergeCell ref="A164:B164"/>
    <mergeCell ref="A166:B166"/>
    <mergeCell ref="A167:B167"/>
    <mergeCell ref="A198:B198"/>
    <mergeCell ref="A201:N201"/>
    <mergeCell ref="A202:N202"/>
    <mergeCell ref="A203:B203"/>
    <mergeCell ref="A204:B204"/>
    <mergeCell ref="A205:N205"/>
    <mergeCell ref="A212:B212"/>
    <mergeCell ref="A218:B218"/>
    <mergeCell ref="A194:B194"/>
    <mergeCell ref="A193:B193"/>
    <mergeCell ref="A197:B197"/>
    <mergeCell ref="A116:B116"/>
    <mergeCell ref="A79:N79"/>
    <mergeCell ref="A119:N119"/>
    <mergeCell ref="A141:B141"/>
    <mergeCell ref="A117:B117"/>
    <mergeCell ref="A163:B163"/>
    <mergeCell ref="A142:N142"/>
    <mergeCell ref="A162:N162"/>
    <mergeCell ref="A99:B99"/>
    <mergeCell ref="A115:B115"/>
    <mergeCell ref="A113:N113"/>
    <mergeCell ref="A114:B114"/>
    <mergeCell ref="A154:B154"/>
    <mergeCell ref="A151:N151"/>
    <mergeCell ref="A152:B152"/>
    <mergeCell ref="A143:B143"/>
    <mergeCell ref="A144:B144"/>
    <mergeCell ref="A88:N88"/>
    <mergeCell ref="A89:B89"/>
    <mergeCell ref="A90:B90"/>
    <mergeCell ref="A101:N101"/>
    <mergeCell ref="A180:B180"/>
    <mergeCell ref="A181:N181"/>
    <mergeCell ref="A104:B104"/>
    <mergeCell ref="A268:B268"/>
    <mergeCell ref="A269:B269"/>
    <mergeCell ref="A287:B287"/>
    <mergeCell ref="E2:K2"/>
    <mergeCell ref="A140:B140"/>
    <mergeCell ref="A134:B134"/>
    <mergeCell ref="A135:B135"/>
    <mergeCell ref="A136:B136"/>
    <mergeCell ref="B96:N96"/>
    <mergeCell ref="A108:B108"/>
    <mergeCell ref="A100:B100"/>
    <mergeCell ref="A120:N120"/>
    <mergeCell ref="A123:N123"/>
    <mergeCell ref="A126:N126"/>
    <mergeCell ref="A81:B81"/>
    <mergeCell ref="A112:B112"/>
    <mergeCell ref="A82:N82"/>
    <mergeCell ref="A22:B22"/>
    <mergeCell ref="A23:B23"/>
    <mergeCell ref="A25:B25"/>
    <mergeCell ref="A51:N51"/>
    <mergeCell ref="A192:N192"/>
    <mergeCell ref="B200:N200"/>
    <mergeCell ref="L3:N3"/>
    <mergeCell ref="B6:N6"/>
    <mergeCell ref="A17:N17"/>
    <mergeCell ref="A279:B279"/>
    <mergeCell ref="A280:B280"/>
    <mergeCell ref="A281:B281"/>
    <mergeCell ref="A263:N263"/>
    <mergeCell ref="A267:B267"/>
    <mergeCell ref="A30:N30"/>
    <mergeCell ref="F3:H3"/>
    <mergeCell ref="I3:K3"/>
    <mergeCell ref="C3:C4"/>
    <mergeCell ref="A3:A4"/>
    <mergeCell ref="B3:B4"/>
    <mergeCell ref="D3:D4"/>
    <mergeCell ref="E3:E4"/>
    <mergeCell ref="A29:B29"/>
    <mergeCell ref="A32:B32"/>
    <mergeCell ref="A31:B31"/>
    <mergeCell ref="A37:B37"/>
    <mergeCell ref="A52:B52"/>
    <mergeCell ref="A187:B187"/>
    <mergeCell ref="A102:B102"/>
    <mergeCell ref="A103:B103"/>
    <mergeCell ref="A296:B296"/>
    <mergeCell ref="A302:B302"/>
    <mergeCell ref="A294:B294"/>
    <mergeCell ref="A295:B295"/>
    <mergeCell ref="A293:N293"/>
    <mergeCell ref="A292:B292"/>
    <mergeCell ref="A291:B291"/>
    <mergeCell ref="A290:N290"/>
    <mergeCell ref="A289:B289"/>
    <mergeCell ref="A288:B288"/>
    <mergeCell ref="A264:B264"/>
    <mergeCell ref="A265:B265"/>
    <mergeCell ref="A266:N266"/>
    <mergeCell ref="B272:N272"/>
    <mergeCell ref="A274:N274"/>
    <mergeCell ref="A270:B270"/>
    <mergeCell ref="A33:N33"/>
    <mergeCell ref="A50:B50"/>
    <mergeCell ref="A54:N54"/>
    <mergeCell ref="A83:B83"/>
    <mergeCell ref="A84:B84"/>
    <mergeCell ref="A56:B56"/>
    <mergeCell ref="A34:B34"/>
    <mergeCell ref="A35:B35"/>
    <mergeCell ref="A74:B74"/>
    <mergeCell ref="A75:B75"/>
    <mergeCell ref="A76:B76"/>
    <mergeCell ref="A45:B45"/>
    <mergeCell ref="A73:N73"/>
    <mergeCell ref="A258:B258"/>
    <mergeCell ref="A256:B256"/>
    <mergeCell ref="A110:B110"/>
    <mergeCell ref="A286:N286"/>
    <mergeCell ref="A1:N1"/>
    <mergeCell ref="A276:B276"/>
    <mergeCell ref="B149:N149"/>
    <mergeCell ref="A156:N156"/>
    <mergeCell ref="A159:N159"/>
    <mergeCell ref="A189:N189"/>
    <mergeCell ref="A172:B172"/>
    <mergeCell ref="A173:B173"/>
    <mergeCell ref="A175:B175"/>
    <mergeCell ref="A183:B183"/>
    <mergeCell ref="A184:B184"/>
    <mergeCell ref="A157:B157"/>
    <mergeCell ref="A158:B158"/>
    <mergeCell ref="A185:N185"/>
    <mergeCell ref="B176:N176"/>
    <mergeCell ref="A169:B169"/>
    <mergeCell ref="A170:B170"/>
    <mergeCell ref="A182:N182"/>
    <mergeCell ref="A228:B228"/>
    <mergeCell ref="A128:B128"/>
    <mergeCell ref="A129:B129"/>
    <mergeCell ref="A262:B262"/>
    <mergeCell ref="A275:B275"/>
    <mergeCell ref="A240:N240"/>
    <mergeCell ref="B284:N284"/>
    <mergeCell ref="A283:B283"/>
    <mergeCell ref="A217:B217"/>
    <mergeCell ref="A207:B207"/>
    <mergeCell ref="A195:N195"/>
    <mergeCell ref="A210:B210"/>
    <mergeCell ref="A208:B208"/>
    <mergeCell ref="A209:N209"/>
    <mergeCell ref="A231:N231"/>
    <mergeCell ref="A213:B213"/>
    <mergeCell ref="A219:B219"/>
    <mergeCell ref="B214:N214"/>
    <mergeCell ref="A216:N216"/>
    <mergeCell ref="A222:B222"/>
    <mergeCell ref="A277:N277"/>
    <mergeCell ref="A278:B278"/>
    <mergeCell ref="A282:B282"/>
    <mergeCell ref="A252:N252"/>
    <mergeCell ref="A251:B251"/>
    <mergeCell ref="A261:B261"/>
    <mergeCell ref="A223:B223"/>
    <mergeCell ref="A271:B271"/>
    <mergeCell ref="A259:B259"/>
    <mergeCell ref="A243:B243"/>
    <mergeCell ref="A233:B233"/>
    <mergeCell ref="A236:B236"/>
    <mergeCell ref="A237:N237"/>
    <mergeCell ref="B224:N224"/>
    <mergeCell ref="A227:B227"/>
    <mergeCell ref="A226:N226"/>
    <mergeCell ref="A80:B80"/>
    <mergeCell ref="A59:B59"/>
    <mergeCell ref="A254:B254"/>
    <mergeCell ref="A247:B247"/>
    <mergeCell ref="B229:N229"/>
    <mergeCell ref="B118:N118"/>
    <mergeCell ref="A146:B146"/>
    <mergeCell ref="A147:B147"/>
    <mergeCell ref="A139:N139"/>
    <mergeCell ref="A91:N91"/>
    <mergeCell ref="A92:B92"/>
    <mergeCell ref="A93:B93"/>
    <mergeCell ref="A221:B221"/>
    <mergeCell ref="A249:N249"/>
    <mergeCell ref="A188:B188"/>
    <mergeCell ref="A196:B196"/>
    <mergeCell ref="A94:B94"/>
    <mergeCell ref="A97:N97"/>
    <mergeCell ref="A255:N255"/>
    <mergeCell ref="A257:B257"/>
    <mergeCell ref="A85:N85"/>
    <mergeCell ref="A248:B248"/>
    <mergeCell ref="A69:B69"/>
    <mergeCell ref="A77:B77"/>
    <mergeCell ref="A70:N70"/>
    <mergeCell ref="A36:N36"/>
    <mergeCell ref="A253:B253"/>
    <mergeCell ref="A238:B238"/>
    <mergeCell ref="B41:N41"/>
    <mergeCell ref="A232:B232"/>
    <mergeCell ref="A98:N98"/>
    <mergeCell ref="A40:B40"/>
    <mergeCell ref="A38:B38"/>
    <mergeCell ref="A39:B39"/>
    <mergeCell ref="B64:N64"/>
    <mergeCell ref="A66:N66"/>
    <mergeCell ref="A67:B67"/>
    <mergeCell ref="A44:B44"/>
    <mergeCell ref="A95:B95"/>
    <mergeCell ref="A106:N106"/>
    <mergeCell ref="A137:B137"/>
    <mergeCell ref="A107:B107"/>
    <mergeCell ref="A260:N260"/>
    <mergeCell ref="A122:B122"/>
    <mergeCell ref="A124:B124"/>
    <mergeCell ref="A125:B125"/>
    <mergeCell ref="A111:B111"/>
    <mergeCell ref="A109:N109"/>
    <mergeCell ref="A145:B145"/>
    <mergeCell ref="A138:B138"/>
    <mergeCell ref="A133:B133"/>
    <mergeCell ref="A225:N225"/>
    <mergeCell ref="A160:B160"/>
    <mergeCell ref="A131:N131"/>
    <mergeCell ref="A215:N215"/>
    <mergeCell ref="A190:B190"/>
    <mergeCell ref="A191:B191"/>
    <mergeCell ref="A148:B148"/>
    <mergeCell ref="A250:B250"/>
    <mergeCell ref="B244:N244"/>
    <mergeCell ref="A246:N246"/>
    <mergeCell ref="A235:B235"/>
    <mergeCell ref="A121:B121"/>
    <mergeCell ref="A127:B127"/>
    <mergeCell ref="B130:N130"/>
    <mergeCell ref="A132:N132"/>
    <mergeCell ref="A7:N7"/>
    <mergeCell ref="A8:N8"/>
    <mergeCell ref="A11:N11"/>
    <mergeCell ref="A9:B9"/>
    <mergeCell ref="A28:B28"/>
    <mergeCell ref="A21:B21"/>
    <mergeCell ref="A14:B14"/>
    <mergeCell ref="A13:B13"/>
    <mergeCell ref="A26:B26"/>
    <mergeCell ref="A19:B19"/>
    <mergeCell ref="A18:B18"/>
    <mergeCell ref="A10:B10"/>
    <mergeCell ref="A15:B15"/>
    <mergeCell ref="A16:N16"/>
    <mergeCell ref="A20:N20"/>
    <mergeCell ref="A24:N24"/>
    <mergeCell ref="A27:N27"/>
    <mergeCell ref="A12:B12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  <rowBreaks count="7" manualBreakCount="7">
    <brk id="40" max="13" man="1"/>
    <brk id="72" max="13" man="1"/>
    <brk id="109" max="13" man="1"/>
    <brk id="148" max="13" man="1"/>
    <brk id="188" max="13" man="1"/>
    <brk id="226" max="13" man="1"/>
    <brk id="26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2025-06-03T06:02:01Z</cp:lastPrinted>
  <dcterms:created xsi:type="dcterms:W3CDTF">2016-11-22T06:59:06Z</dcterms:created>
  <dcterms:modified xsi:type="dcterms:W3CDTF">2025-06-03T06:08:09Z</dcterms:modified>
</cp:coreProperties>
</file>