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90" windowWidth="12120" windowHeight="7035"/>
  </bookViews>
  <sheets>
    <sheet name="Лист1" sheetId="1" r:id="rId1"/>
  </sheets>
  <definedNames>
    <definedName name="_xlnm.Print_Titles" localSheetId="0">Лист1!$3:$4</definedName>
    <definedName name="_xlnm.Print_Area" localSheetId="0">Лист1!$A$1:$N$291</definedName>
  </definedNames>
  <calcPr calcId="144525" iterate="1"/>
</workbook>
</file>

<file path=xl/calcChain.xml><?xml version="1.0" encoding="utf-8"?>
<calcChain xmlns="http://schemas.openxmlformats.org/spreadsheetml/2006/main">
  <c r="K174" i="1" l="1"/>
  <c r="K173" i="1"/>
  <c r="G98" i="1" l="1"/>
  <c r="F98" i="1"/>
  <c r="K87" i="1"/>
  <c r="M148" i="1" l="1"/>
  <c r="L148" i="1"/>
  <c r="J148" i="1"/>
  <c r="I148" i="1"/>
  <c r="G148" i="1"/>
  <c r="F148" i="1"/>
  <c r="N147" i="1"/>
  <c r="D147" i="1"/>
  <c r="C147" i="1"/>
  <c r="E147" i="1" l="1"/>
  <c r="N281" i="1"/>
  <c r="N280" i="1"/>
  <c r="N284" i="1"/>
  <c r="C73" i="1"/>
  <c r="N269" i="1"/>
  <c r="N108" i="1" l="1"/>
  <c r="M109" i="1"/>
  <c r="L109" i="1"/>
  <c r="J109" i="1"/>
  <c r="I109" i="1"/>
  <c r="G109" i="1"/>
  <c r="F109" i="1"/>
  <c r="C109" i="1" s="1"/>
  <c r="D109" i="1"/>
  <c r="D108" i="1"/>
  <c r="C108" i="1"/>
  <c r="N109" i="1" l="1"/>
  <c r="E108" i="1"/>
  <c r="E109" i="1"/>
  <c r="N73" i="1" l="1"/>
  <c r="N72" i="1"/>
  <c r="K72" i="1"/>
  <c r="H72" i="1"/>
  <c r="M74" i="1"/>
  <c r="L74" i="1"/>
  <c r="J74" i="1"/>
  <c r="I74" i="1"/>
  <c r="G74" i="1"/>
  <c r="F74" i="1"/>
  <c r="D73" i="1"/>
  <c r="E73" i="1" s="1"/>
  <c r="D72" i="1"/>
  <c r="C72" i="1"/>
  <c r="C74" i="1" s="1"/>
  <c r="J70" i="1"/>
  <c r="I70" i="1"/>
  <c r="G70" i="1"/>
  <c r="F70" i="1"/>
  <c r="D69" i="1"/>
  <c r="D70" i="1" s="1"/>
  <c r="C69" i="1"/>
  <c r="C70" i="1" s="1"/>
  <c r="N69" i="1"/>
  <c r="M70" i="1"/>
  <c r="L70" i="1"/>
  <c r="D74" i="1" l="1"/>
  <c r="E74" i="1" s="1"/>
  <c r="H74" i="1"/>
  <c r="N70" i="1"/>
  <c r="N74" i="1"/>
  <c r="E70" i="1"/>
  <c r="K74" i="1"/>
  <c r="E72" i="1"/>
  <c r="E69" i="1"/>
  <c r="M46" i="1" l="1"/>
  <c r="L46" i="1"/>
  <c r="G46" i="1"/>
  <c r="F46" i="1"/>
  <c r="J46" i="1"/>
  <c r="I46" i="1"/>
  <c r="K44" i="1"/>
  <c r="D44" i="1"/>
  <c r="C44" i="1"/>
  <c r="E44" i="1" l="1"/>
  <c r="N146" i="1"/>
  <c r="K271" i="1"/>
  <c r="N271" i="1"/>
  <c r="M285" i="1" l="1"/>
  <c r="L285" i="1"/>
  <c r="M282" i="1"/>
  <c r="L282" i="1"/>
  <c r="J282" i="1"/>
  <c r="I282" i="1"/>
  <c r="G282" i="1"/>
  <c r="F282" i="1"/>
  <c r="D281" i="1"/>
  <c r="C281" i="1"/>
  <c r="N97" i="1"/>
  <c r="N282" i="1" l="1"/>
  <c r="N285" i="1"/>
  <c r="E281" i="1"/>
  <c r="M275" i="1"/>
  <c r="L275" i="1"/>
  <c r="J275" i="1"/>
  <c r="I275" i="1"/>
  <c r="G275" i="1"/>
  <c r="F275" i="1"/>
  <c r="D272" i="1"/>
  <c r="D273" i="1"/>
  <c r="D274" i="1"/>
  <c r="C272" i="1"/>
  <c r="C273" i="1"/>
  <c r="C274" i="1"/>
  <c r="N272" i="1"/>
  <c r="N273" i="1"/>
  <c r="N274" i="1"/>
  <c r="K275" i="1" l="1"/>
  <c r="E274" i="1"/>
  <c r="E272" i="1"/>
  <c r="E273" i="1"/>
  <c r="J258" i="1"/>
  <c r="I258" i="1"/>
  <c r="G258" i="1"/>
  <c r="F258" i="1"/>
  <c r="N261" i="1"/>
  <c r="N262" i="1"/>
  <c r="M263" i="1"/>
  <c r="L263" i="1"/>
  <c r="J263" i="1"/>
  <c r="I263" i="1"/>
  <c r="G263" i="1"/>
  <c r="F263" i="1"/>
  <c r="D261" i="1"/>
  <c r="D262" i="1"/>
  <c r="C261" i="1"/>
  <c r="C262" i="1"/>
  <c r="M252" i="1"/>
  <c r="L252" i="1"/>
  <c r="J252" i="1"/>
  <c r="I252" i="1"/>
  <c r="G252" i="1"/>
  <c r="F252" i="1"/>
  <c r="N260" i="1"/>
  <c r="D260" i="1"/>
  <c r="C260" i="1"/>
  <c r="M258" i="1"/>
  <c r="L258" i="1"/>
  <c r="N257" i="1"/>
  <c r="D257" i="1"/>
  <c r="C257" i="1"/>
  <c r="C258" i="1" s="1"/>
  <c r="C263" i="1" l="1"/>
  <c r="N263" i="1"/>
  <c r="D263" i="1"/>
  <c r="N258" i="1"/>
  <c r="E257" i="1"/>
  <c r="E260" i="1"/>
  <c r="E263" i="1"/>
  <c r="D258" i="1"/>
  <c r="E258" i="1" s="1"/>
  <c r="C268" i="1" l="1"/>
  <c r="C269" i="1" s="1"/>
  <c r="D268" i="1"/>
  <c r="D269" i="1" s="1"/>
  <c r="K268" i="1"/>
  <c r="F269" i="1"/>
  <c r="F276" i="1" s="1"/>
  <c r="G269" i="1"/>
  <c r="I269" i="1"/>
  <c r="I276" i="1" s="1"/>
  <c r="J269" i="1"/>
  <c r="L269" i="1"/>
  <c r="L276" i="1" s="1"/>
  <c r="M269" i="1"/>
  <c r="M276" i="1" s="1"/>
  <c r="N231" i="1"/>
  <c r="K269" i="1" l="1"/>
  <c r="J276" i="1"/>
  <c r="G276" i="1"/>
  <c r="E268" i="1"/>
  <c r="E269" i="1"/>
  <c r="M221" i="1" l="1"/>
  <c r="L221" i="1"/>
  <c r="J221" i="1"/>
  <c r="I221" i="1"/>
  <c r="G221" i="1"/>
  <c r="F221" i="1"/>
  <c r="M204" i="1" l="1"/>
  <c r="L204" i="1"/>
  <c r="J204" i="1"/>
  <c r="I204" i="1"/>
  <c r="G204" i="1"/>
  <c r="F204" i="1"/>
  <c r="M197" i="1"/>
  <c r="L197" i="1"/>
  <c r="J197" i="1"/>
  <c r="I197" i="1"/>
  <c r="G197" i="1"/>
  <c r="F197" i="1"/>
  <c r="N196" i="1"/>
  <c r="D196" i="1"/>
  <c r="D197" i="1" s="1"/>
  <c r="C196" i="1"/>
  <c r="C197" i="1" s="1"/>
  <c r="N197" i="1" l="1"/>
  <c r="E197" i="1"/>
  <c r="E196" i="1"/>
  <c r="M181" i="1" l="1"/>
  <c r="L181" i="1"/>
  <c r="J181" i="1"/>
  <c r="I181" i="1"/>
  <c r="G181" i="1"/>
  <c r="F181" i="1"/>
  <c r="N173" i="1"/>
  <c r="M174" i="1"/>
  <c r="L174" i="1"/>
  <c r="J174" i="1"/>
  <c r="I174" i="1"/>
  <c r="G174" i="1"/>
  <c r="F174" i="1"/>
  <c r="D173" i="1"/>
  <c r="D174" i="1" s="1"/>
  <c r="C173" i="1"/>
  <c r="E173" i="1" l="1"/>
  <c r="N174" i="1"/>
  <c r="C174" i="1"/>
  <c r="E174" i="1" s="1"/>
  <c r="K154" i="1" l="1"/>
  <c r="D146" i="1"/>
  <c r="D148" i="1" s="1"/>
  <c r="C146" i="1"/>
  <c r="C148" i="1" s="1"/>
  <c r="E146" i="1" l="1"/>
  <c r="N148" i="1"/>
  <c r="E148" i="1"/>
  <c r="J106" i="1" l="1"/>
  <c r="I106" i="1"/>
  <c r="G106" i="1"/>
  <c r="F106" i="1"/>
  <c r="J102" i="1"/>
  <c r="J110" i="1" s="1"/>
  <c r="I102" i="1"/>
  <c r="I110" i="1" s="1"/>
  <c r="G102" i="1"/>
  <c r="F102" i="1"/>
  <c r="J91" i="1"/>
  <c r="I91" i="1"/>
  <c r="G91" i="1"/>
  <c r="F91" i="1"/>
  <c r="J88" i="1"/>
  <c r="K88" i="1" s="1"/>
  <c r="I88" i="1"/>
  <c r="G88" i="1"/>
  <c r="F88" i="1"/>
  <c r="J85" i="1"/>
  <c r="I85" i="1"/>
  <c r="G85" i="1"/>
  <c r="F85" i="1"/>
  <c r="J79" i="1"/>
  <c r="I79" i="1"/>
  <c r="G79" i="1"/>
  <c r="F79" i="1"/>
  <c r="J67" i="1"/>
  <c r="J75" i="1" s="1"/>
  <c r="I67" i="1"/>
  <c r="I75" i="1" s="1"/>
  <c r="G67" i="1"/>
  <c r="G75" i="1" s="1"/>
  <c r="F67" i="1"/>
  <c r="F75" i="1" s="1"/>
  <c r="J61" i="1"/>
  <c r="I61" i="1"/>
  <c r="G61" i="1"/>
  <c r="F61" i="1"/>
  <c r="J58" i="1"/>
  <c r="I58" i="1"/>
  <c r="G58" i="1"/>
  <c r="F58" i="1"/>
  <c r="J55" i="1"/>
  <c r="I55" i="1"/>
  <c r="G55" i="1"/>
  <c r="F55" i="1"/>
  <c r="J52" i="1"/>
  <c r="I52" i="1"/>
  <c r="G52" i="1"/>
  <c r="F52" i="1"/>
  <c r="J49" i="1"/>
  <c r="I49" i="1"/>
  <c r="G49" i="1"/>
  <c r="F49" i="1"/>
  <c r="F62" i="1" s="1"/>
  <c r="J37" i="1"/>
  <c r="I37" i="1"/>
  <c r="G37" i="1"/>
  <c r="F37" i="1"/>
  <c r="J34" i="1"/>
  <c r="I34" i="1"/>
  <c r="G34" i="1"/>
  <c r="F34" i="1"/>
  <c r="G31" i="1"/>
  <c r="F31" i="1"/>
  <c r="J28" i="1"/>
  <c r="I28" i="1"/>
  <c r="G28" i="1"/>
  <c r="F28" i="1"/>
  <c r="G25" i="1"/>
  <c r="F25" i="1"/>
  <c r="G18" i="1"/>
  <c r="F18" i="1"/>
  <c r="J13" i="1"/>
  <c r="I13" i="1"/>
  <c r="G13" i="1"/>
  <c r="F13" i="1"/>
  <c r="M10" i="1"/>
  <c r="L10" i="1"/>
  <c r="J119" i="1"/>
  <c r="I119" i="1"/>
  <c r="G119" i="1"/>
  <c r="F119" i="1"/>
  <c r="J116" i="1"/>
  <c r="I116" i="1"/>
  <c r="I123" i="1" s="1"/>
  <c r="G116" i="1"/>
  <c r="G123" i="1" s="1"/>
  <c r="F116" i="1"/>
  <c r="F123" i="1" s="1"/>
  <c r="J141" i="1"/>
  <c r="I141" i="1"/>
  <c r="G141" i="1"/>
  <c r="F141" i="1"/>
  <c r="J135" i="1"/>
  <c r="I135" i="1"/>
  <c r="G135" i="1"/>
  <c r="F135" i="1"/>
  <c r="J132" i="1"/>
  <c r="J142" i="1" s="1"/>
  <c r="I132" i="1"/>
  <c r="G132" i="1"/>
  <c r="G142" i="1" s="1"/>
  <c r="F132" i="1"/>
  <c r="F142" i="1" s="1"/>
  <c r="I142" i="1"/>
  <c r="M132" i="1"/>
  <c r="L132" i="1"/>
  <c r="N127" i="1"/>
  <c r="D127" i="1"/>
  <c r="C127" i="1"/>
  <c r="F110" i="1" l="1"/>
  <c r="F111" i="1" s="1"/>
  <c r="G110" i="1"/>
  <c r="G111" i="1" s="1"/>
  <c r="J123" i="1"/>
  <c r="H75" i="1"/>
  <c r="K75" i="1"/>
  <c r="G62" i="1"/>
  <c r="E127" i="1"/>
  <c r="M116" i="1" l="1"/>
  <c r="L116" i="1"/>
  <c r="N104" i="1"/>
  <c r="N90" i="1" l="1"/>
  <c r="D66" i="1"/>
  <c r="D67" i="1" s="1"/>
  <c r="D75" i="1" s="1"/>
  <c r="C66" i="1"/>
  <c r="C67" i="1" s="1"/>
  <c r="C75" i="1" s="1"/>
  <c r="N66" i="1"/>
  <c r="M67" i="1"/>
  <c r="M75" i="1" s="1"/>
  <c r="L67" i="1"/>
  <c r="L75" i="1" s="1"/>
  <c r="N67" i="1" l="1"/>
  <c r="E67" i="1"/>
  <c r="E66" i="1"/>
  <c r="E75" i="1" l="1"/>
  <c r="N75" i="1"/>
  <c r="K43" i="1"/>
  <c r="M55" i="1"/>
  <c r="L55" i="1"/>
  <c r="M58" i="1"/>
  <c r="L58" i="1"/>
  <c r="M25" i="1" l="1"/>
  <c r="L25" i="1"/>
  <c r="M18" i="1"/>
  <c r="L18" i="1"/>
  <c r="J18" i="1"/>
  <c r="I18" i="1"/>
  <c r="N12" i="1"/>
  <c r="M13" i="1"/>
  <c r="L13" i="1"/>
  <c r="J10" i="1"/>
  <c r="J14" i="1" s="1"/>
  <c r="I10" i="1"/>
  <c r="I14" i="1" s="1"/>
  <c r="G10" i="1"/>
  <c r="G14" i="1" s="1"/>
  <c r="F10" i="1"/>
  <c r="F14" i="1" s="1"/>
  <c r="M14" i="1"/>
  <c r="L14" i="1"/>
  <c r="K9" i="1"/>
  <c r="H9" i="1"/>
  <c r="H10" i="1" l="1"/>
  <c r="N13" i="1"/>
  <c r="N14" i="1"/>
  <c r="K14" i="1"/>
  <c r="K10" i="1"/>
  <c r="H14" i="1"/>
  <c r="D12" i="1"/>
  <c r="D13" i="1" s="1"/>
  <c r="C12" i="1"/>
  <c r="C13" i="1" s="1"/>
  <c r="D9" i="1"/>
  <c r="D10" i="1" s="1"/>
  <c r="C9" i="1"/>
  <c r="C10" i="1" s="1"/>
  <c r="C14" i="1" l="1"/>
  <c r="D14" i="1"/>
  <c r="E13" i="1"/>
  <c r="E10" i="1"/>
  <c r="E12" i="1"/>
  <c r="E9" i="1"/>
  <c r="E14" i="1" l="1"/>
  <c r="M61" i="1"/>
  <c r="D60" i="1"/>
  <c r="D61" i="1" s="1"/>
  <c r="C60" i="1"/>
  <c r="C61" i="1" s="1"/>
  <c r="L61" i="1"/>
  <c r="N60" i="1"/>
  <c r="N61" i="1" l="1"/>
  <c r="E60" i="1"/>
  <c r="E61" i="1"/>
  <c r="N254" i="1"/>
  <c r="M255" i="1"/>
  <c r="L255" i="1"/>
  <c r="D254" i="1"/>
  <c r="D255" i="1" s="1"/>
  <c r="C254" i="1"/>
  <c r="C255" i="1" s="1"/>
  <c r="E255" i="1" l="1"/>
  <c r="N255" i="1"/>
  <c r="E254" i="1"/>
  <c r="I25" i="1" l="1"/>
  <c r="D54" i="1" l="1"/>
  <c r="D55" i="1" s="1"/>
  <c r="C54" i="1"/>
  <c r="C55" i="1" s="1"/>
  <c r="H157" i="1" l="1"/>
  <c r="K157" i="1"/>
  <c r="K246" i="1" l="1"/>
  <c r="K180" i="1" l="1"/>
  <c r="N251" i="1" l="1"/>
  <c r="N249" i="1"/>
  <c r="N250" i="1"/>
  <c r="K81" i="1" l="1"/>
  <c r="M22" i="1" l="1"/>
  <c r="L22" i="1"/>
  <c r="J22" i="1"/>
  <c r="I22" i="1"/>
  <c r="G22" i="1"/>
  <c r="F22" i="1"/>
  <c r="F38" i="1" s="1"/>
  <c r="F39" i="1" s="1"/>
  <c r="D20" i="1"/>
  <c r="C20" i="1"/>
  <c r="N20" i="1"/>
  <c r="G38" i="1" l="1"/>
  <c r="H22" i="1"/>
  <c r="E20" i="1"/>
  <c r="H38" i="1" l="1"/>
  <c r="G39" i="1"/>
  <c r="C251" i="1"/>
  <c r="D251" i="1"/>
  <c r="C249" i="1"/>
  <c r="D249" i="1"/>
  <c r="D250" i="1"/>
  <c r="C250" i="1"/>
  <c r="J247" i="1"/>
  <c r="I247" i="1"/>
  <c r="G247" i="1"/>
  <c r="F247" i="1"/>
  <c r="D246" i="1"/>
  <c r="C246" i="1"/>
  <c r="C247" i="1" s="1"/>
  <c r="M244" i="1"/>
  <c r="L244" i="1"/>
  <c r="J244" i="1"/>
  <c r="I244" i="1"/>
  <c r="G244" i="1"/>
  <c r="F244" i="1"/>
  <c r="N243" i="1"/>
  <c r="D243" i="1"/>
  <c r="C243" i="1"/>
  <c r="C244" i="1" s="1"/>
  <c r="M241" i="1"/>
  <c r="L241" i="1"/>
  <c r="J241" i="1"/>
  <c r="I241" i="1"/>
  <c r="G241" i="1"/>
  <c r="F241" i="1"/>
  <c r="N240" i="1"/>
  <c r="D240" i="1"/>
  <c r="D241" i="1" s="1"/>
  <c r="C240" i="1"/>
  <c r="C241" i="1" s="1"/>
  <c r="F264" i="1" l="1"/>
  <c r="I264" i="1"/>
  <c r="L264" i="1"/>
  <c r="G264" i="1"/>
  <c r="J264" i="1"/>
  <c r="M264" i="1"/>
  <c r="D252" i="1"/>
  <c r="C252" i="1"/>
  <c r="C264" i="1" s="1"/>
  <c r="D247" i="1"/>
  <c r="E247" i="1" s="1"/>
  <c r="E246" i="1"/>
  <c r="K247" i="1"/>
  <c r="E243" i="1"/>
  <c r="N244" i="1"/>
  <c r="N252" i="1"/>
  <c r="E250" i="1"/>
  <c r="E251" i="1"/>
  <c r="N241" i="1"/>
  <c r="E249" i="1"/>
  <c r="D244" i="1"/>
  <c r="D264" i="1" s="1"/>
  <c r="E241" i="1"/>
  <c r="E240" i="1"/>
  <c r="E244" i="1" l="1"/>
  <c r="E264" i="1"/>
  <c r="N264" i="1"/>
  <c r="E252" i="1"/>
  <c r="F158" i="1"/>
  <c r="F190" i="1" l="1"/>
  <c r="G190" i="1"/>
  <c r="I190" i="1"/>
  <c r="J190" i="1"/>
  <c r="K190" i="1"/>
  <c r="L190" i="1"/>
  <c r="M190" i="1"/>
  <c r="F187" i="1"/>
  <c r="G187" i="1"/>
  <c r="I187" i="1"/>
  <c r="J187" i="1"/>
  <c r="L187" i="1"/>
  <c r="M187" i="1"/>
  <c r="D189" i="1"/>
  <c r="C189" i="1"/>
  <c r="C190" i="1" s="1"/>
  <c r="D190" i="1" l="1"/>
  <c r="N187" i="1"/>
  <c r="C280" i="1"/>
  <c r="C282" i="1" s="1"/>
  <c r="D280" i="1"/>
  <c r="D282" i="1" s="1"/>
  <c r="C284" i="1"/>
  <c r="C285" i="1" s="1"/>
  <c r="D284" i="1"/>
  <c r="D285" i="1" s="1"/>
  <c r="F285" i="1"/>
  <c r="G285" i="1"/>
  <c r="I285" i="1"/>
  <c r="J285" i="1"/>
  <c r="C287" i="1"/>
  <c r="C288" i="1" s="1"/>
  <c r="D287" i="1"/>
  <c r="K287" i="1"/>
  <c r="F288" i="1"/>
  <c r="G288" i="1"/>
  <c r="I288" i="1"/>
  <c r="J288" i="1"/>
  <c r="J289" i="1" s="1"/>
  <c r="L288" i="1"/>
  <c r="L289" i="1" s="1"/>
  <c r="M288" i="1"/>
  <c r="M289" i="1" s="1"/>
  <c r="M155" i="1"/>
  <c r="L155" i="1"/>
  <c r="J155" i="1"/>
  <c r="I155" i="1"/>
  <c r="G155" i="1"/>
  <c r="F155" i="1"/>
  <c r="I289" i="1" l="1"/>
  <c r="F289" i="1"/>
  <c r="C289" i="1"/>
  <c r="G289" i="1"/>
  <c r="K155" i="1"/>
  <c r="E280" i="1"/>
  <c r="E287" i="1"/>
  <c r="E282" i="1"/>
  <c r="D288" i="1"/>
  <c r="D289" i="1" s="1"/>
  <c r="E284" i="1"/>
  <c r="E285" i="1"/>
  <c r="K288" i="1"/>
  <c r="K181" i="1"/>
  <c r="N181" i="1"/>
  <c r="N155" i="1"/>
  <c r="N289" i="1" l="1"/>
  <c r="K289" i="1"/>
  <c r="E288" i="1"/>
  <c r="E289" i="1"/>
  <c r="M37" i="1"/>
  <c r="L37" i="1"/>
  <c r="N36" i="1"/>
  <c r="D36" i="1"/>
  <c r="D37" i="1" s="1"/>
  <c r="C36" i="1"/>
  <c r="C37" i="1" s="1"/>
  <c r="N37" i="1" l="1"/>
  <c r="E37" i="1"/>
  <c r="E36" i="1"/>
  <c r="N131" i="1"/>
  <c r="I158" i="1" l="1"/>
  <c r="K30" i="1" l="1"/>
  <c r="M91" i="1" l="1"/>
  <c r="L91" i="1"/>
  <c r="D90" i="1"/>
  <c r="C90" i="1"/>
  <c r="C91" i="1" s="1"/>
  <c r="H21" i="1"/>
  <c r="N91" i="1" l="1"/>
  <c r="D91" i="1"/>
  <c r="E91" i="1" s="1"/>
  <c r="E90" i="1"/>
  <c r="M88" i="1"/>
  <c r="L88" i="1"/>
  <c r="N87" i="1"/>
  <c r="D87" i="1"/>
  <c r="D88" i="1" s="1"/>
  <c r="C87" i="1"/>
  <c r="N88" i="1" l="1"/>
  <c r="E87" i="1"/>
  <c r="C88" i="1"/>
  <c r="E88" i="1" s="1"/>
  <c r="H81" i="1"/>
  <c r="N57" i="1" l="1"/>
  <c r="D271" i="1"/>
  <c r="D275" i="1" s="1"/>
  <c r="D276" i="1" s="1"/>
  <c r="C271" i="1"/>
  <c r="C275" i="1" s="1"/>
  <c r="C276" i="1" s="1"/>
  <c r="C180" i="1"/>
  <c r="C181" i="1" s="1"/>
  <c r="D84" i="1"/>
  <c r="D85" i="1" s="1"/>
  <c r="C84" i="1"/>
  <c r="C85" i="1" s="1"/>
  <c r="N84" i="1"/>
  <c r="M85" i="1"/>
  <c r="L85" i="1"/>
  <c r="L158" i="1"/>
  <c r="E275" i="1" l="1"/>
  <c r="E271" i="1"/>
  <c r="N275" i="1"/>
  <c r="N85" i="1"/>
  <c r="E84" i="1"/>
  <c r="E85" i="1"/>
  <c r="J226" i="1" l="1"/>
  <c r="M122" i="1"/>
  <c r="D122" i="1" s="1"/>
  <c r="L122" i="1"/>
  <c r="C122" i="1" s="1"/>
  <c r="J158" i="1"/>
  <c r="K158" i="1" s="1"/>
  <c r="K24" i="1"/>
  <c r="N105" i="1" l="1"/>
  <c r="D105" i="1"/>
  <c r="C105" i="1"/>
  <c r="M106" i="1"/>
  <c r="L106" i="1"/>
  <c r="D48" i="1"/>
  <c r="D49" i="1" s="1"/>
  <c r="C48" i="1"/>
  <c r="C49" i="1" s="1"/>
  <c r="M49" i="1"/>
  <c r="L49" i="1"/>
  <c r="N48" i="1"/>
  <c r="M167" i="1"/>
  <c r="L167" i="1"/>
  <c r="D97" i="1"/>
  <c r="D33" i="1"/>
  <c r="C33" i="1"/>
  <c r="N106" i="1" l="1"/>
  <c r="N110" i="1" s="1"/>
  <c r="E105" i="1"/>
  <c r="E48" i="1"/>
  <c r="N49" i="1"/>
  <c r="E49" i="1"/>
  <c r="D177" i="1"/>
  <c r="D166" i="1"/>
  <c r="C166" i="1"/>
  <c r="M226" i="1" l="1"/>
  <c r="L226" i="1"/>
  <c r="M184" i="1"/>
  <c r="L184" i="1"/>
  <c r="M152" i="1"/>
  <c r="L152" i="1"/>
  <c r="M102" i="1"/>
  <c r="M110" i="1" s="1"/>
  <c r="L102" i="1"/>
  <c r="L110" i="1" s="1"/>
  <c r="M79" i="1"/>
  <c r="L79" i="1"/>
  <c r="M235" i="1" l="1"/>
  <c r="L235" i="1"/>
  <c r="M232" i="1"/>
  <c r="L232" i="1"/>
  <c r="M229" i="1"/>
  <c r="M236" i="1" s="1"/>
  <c r="L229" i="1"/>
  <c r="L236" i="1" s="1"/>
  <c r="M215" i="1"/>
  <c r="L215" i="1"/>
  <c r="M212" i="1"/>
  <c r="L212" i="1"/>
  <c r="L216" i="1" s="1"/>
  <c r="M201" i="1"/>
  <c r="M205" i="1" s="1"/>
  <c r="L201" i="1"/>
  <c r="D200" i="1"/>
  <c r="C200" i="1"/>
  <c r="C45" i="1"/>
  <c r="D180" i="1"/>
  <c r="D181" i="1" s="1"/>
  <c r="C177" i="1"/>
  <c r="E177" i="1" s="1"/>
  <c r="M178" i="1"/>
  <c r="M191" i="1" s="1"/>
  <c r="L178" i="1"/>
  <c r="L191" i="1" s="1"/>
  <c r="L192" i="1" s="1"/>
  <c r="D163" i="1"/>
  <c r="C163" i="1"/>
  <c r="M164" i="1"/>
  <c r="L164" i="1"/>
  <c r="M161" i="1"/>
  <c r="M158" i="1"/>
  <c r="D154" i="1"/>
  <c r="D155" i="1" s="1"/>
  <c r="C154" i="1"/>
  <c r="C155" i="1" s="1"/>
  <c r="L141" i="1"/>
  <c r="M141" i="1"/>
  <c r="D134" i="1"/>
  <c r="C134" i="1"/>
  <c r="L135" i="1"/>
  <c r="M135" i="1"/>
  <c r="M216" i="1" l="1"/>
  <c r="N232" i="1"/>
  <c r="M206" i="1"/>
  <c r="L205" i="1"/>
  <c r="L206" i="1" s="1"/>
  <c r="M168" i="1"/>
  <c r="M169" i="1" s="1"/>
  <c r="N191" i="1"/>
  <c r="M192" i="1"/>
  <c r="L142" i="1"/>
  <c r="M142" i="1"/>
  <c r="E155" i="1"/>
  <c r="C129" i="1"/>
  <c r="C131" i="1"/>
  <c r="C128" i="1"/>
  <c r="D121" i="1"/>
  <c r="C121" i="1"/>
  <c r="D118" i="1"/>
  <c r="C118" i="1"/>
  <c r="M119" i="1"/>
  <c r="L119" i="1"/>
  <c r="D115" i="1"/>
  <c r="D116" i="1" s="1"/>
  <c r="C115" i="1"/>
  <c r="C116" i="1" s="1"/>
  <c r="D104" i="1"/>
  <c r="C104" i="1"/>
  <c r="C106" i="1" s="1"/>
  <c r="D101" i="1"/>
  <c r="D102" i="1" s="1"/>
  <c r="C101" i="1"/>
  <c r="C102" i="1" s="1"/>
  <c r="C110" i="1" s="1"/>
  <c r="D81" i="1"/>
  <c r="D82" i="1" s="1"/>
  <c r="C81" i="1"/>
  <c r="C82" i="1" s="1"/>
  <c r="M82" i="1"/>
  <c r="M92" i="1" s="1"/>
  <c r="L82" i="1"/>
  <c r="L92" i="1" s="1"/>
  <c r="L93" i="1" s="1"/>
  <c r="C57" i="1"/>
  <c r="C58" i="1" s="1"/>
  <c r="M52" i="1"/>
  <c r="M62" i="1" s="1"/>
  <c r="L52" i="1"/>
  <c r="L62" i="1" s="1"/>
  <c r="C43" i="1"/>
  <c r="C46" i="1" s="1"/>
  <c r="M34" i="1"/>
  <c r="L34" i="1"/>
  <c r="D30" i="1"/>
  <c r="D31" i="1" s="1"/>
  <c r="C30" i="1"/>
  <c r="C31" i="1" s="1"/>
  <c r="M31" i="1"/>
  <c r="L31" i="1"/>
  <c r="D27" i="1"/>
  <c r="D28" i="1" s="1"/>
  <c r="C27" i="1"/>
  <c r="C28" i="1" s="1"/>
  <c r="M28" i="1"/>
  <c r="L28" i="1"/>
  <c r="L38" i="1" s="1"/>
  <c r="L39" i="1" s="1"/>
  <c r="D24" i="1"/>
  <c r="D25" i="1" s="1"/>
  <c r="C17" i="1"/>
  <c r="C18" i="1" s="1"/>
  <c r="D17" i="1"/>
  <c r="D18" i="1" s="1"/>
  <c r="C21" i="1"/>
  <c r="C22" i="1" s="1"/>
  <c r="N276" i="1" l="1"/>
  <c r="N205" i="1"/>
  <c r="M38" i="1"/>
  <c r="M39" i="1" s="1"/>
  <c r="M93" i="1"/>
  <c r="N92" i="1"/>
  <c r="D106" i="1"/>
  <c r="E106" i="1" s="1"/>
  <c r="D21" i="1"/>
  <c r="D22" i="1" s="1"/>
  <c r="D110" i="1" l="1"/>
  <c r="N38" i="1"/>
  <c r="N39" i="1"/>
  <c r="F161" i="1"/>
  <c r="G161" i="1"/>
  <c r="I161" i="1"/>
  <c r="J161" i="1"/>
  <c r="D98" i="1"/>
  <c r="I98" i="1"/>
  <c r="I111" i="1" s="1"/>
  <c r="J98" i="1"/>
  <c r="J111" i="1" s="1"/>
  <c r="M98" i="1"/>
  <c r="M111" i="1" s="1"/>
  <c r="L123" i="1"/>
  <c r="M123" i="1"/>
  <c r="M290" i="1" s="1"/>
  <c r="N134" i="1"/>
  <c r="E81" i="1"/>
  <c r="I184" i="1"/>
  <c r="J62" i="1"/>
  <c r="I62" i="1"/>
  <c r="D111" i="1" l="1"/>
  <c r="E110" i="1"/>
  <c r="N118" i="1"/>
  <c r="N101" i="1"/>
  <c r="N177" i="1"/>
  <c r="N121" i="1"/>
  <c r="N115" i="1"/>
  <c r="N200" i="1"/>
  <c r="N81" i="1"/>
  <c r="N33" i="1"/>
  <c r="N30" i="1"/>
  <c r="N27" i="1"/>
  <c r="N21" i="1"/>
  <c r="N17" i="1"/>
  <c r="J212" i="1"/>
  <c r="I212" i="1"/>
  <c r="G212" i="1"/>
  <c r="F212" i="1"/>
  <c r="K228" i="1"/>
  <c r="K225" i="1"/>
  <c r="K45" i="1"/>
  <c r="K21" i="1"/>
  <c r="K22" i="1" s="1"/>
  <c r="K17" i="1"/>
  <c r="E200" i="1"/>
  <c r="E134" i="1"/>
  <c r="E121" i="1"/>
  <c r="E118" i="1"/>
  <c r="E115" i="1"/>
  <c r="E101" i="1"/>
  <c r="E33" i="1"/>
  <c r="E30" i="1"/>
  <c r="E27" i="1"/>
  <c r="E21" i="1"/>
  <c r="E22" i="1" s="1"/>
  <c r="E17" i="1"/>
  <c r="J235" i="1"/>
  <c r="I235" i="1"/>
  <c r="G235" i="1"/>
  <c r="F235" i="1"/>
  <c r="J232" i="1"/>
  <c r="I232" i="1"/>
  <c r="G232" i="1"/>
  <c r="F232" i="1"/>
  <c r="J229" i="1"/>
  <c r="J236" i="1" s="1"/>
  <c r="I229" i="1"/>
  <c r="G229" i="1"/>
  <c r="F229" i="1"/>
  <c r="I226" i="1"/>
  <c r="G226" i="1"/>
  <c r="F226" i="1"/>
  <c r="J215" i="1"/>
  <c r="I215" i="1"/>
  <c r="G215" i="1"/>
  <c r="F215" i="1"/>
  <c r="J201" i="1"/>
  <c r="J205" i="1" s="1"/>
  <c r="J206" i="1" s="1"/>
  <c r="I201" i="1"/>
  <c r="I205" i="1" s="1"/>
  <c r="I206" i="1" s="1"/>
  <c r="G201" i="1"/>
  <c r="G205" i="1" s="1"/>
  <c r="G206" i="1" s="1"/>
  <c r="F201" i="1"/>
  <c r="F205" i="1" s="1"/>
  <c r="F206" i="1" s="1"/>
  <c r="D201" i="1"/>
  <c r="C201" i="1"/>
  <c r="J184" i="1"/>
  <c r="G184" i="1"/>
  <c r="F184" i="1"/>
  <c r="J178" i="1"/>
  <c r="I178" i="1"/>
  <c r="I191" i="1" s="1"/>
  <c r="I192" i="1" s="1"/>
  <c r="G178" i="1"/>
  <c r="F178" i="1"/>
  <c r="F191" i="1" s="1"/>
  <c r="F192" i="1" s="1"/>
  <c r="D178" i="1"/>
  <c r="C178" i="1"/>
  <c r="J167" i="1"/>
  <c r="I167" i="1"/>
  <c r="G167" i="1"/>
  <c r="F167" i="1"/>
  <c r="J164" i="1"/>
  <c r="I164" i="1"/>
  <c r="G164" i="1"/>
  <c r="F164" i="1"/>
  <c r="G158" i="1"/>
  <c r="H158" i="1" s="1"/>
  <c r="J152" i="1"/>
  <c r="I152" i="1"/>
  <c r="G152" i="1"/>
  <c r="F152" i="1"/>
  <c r="D135" i="1"/>
  <c r="C135" i="1"/>
  <c r="D119" i="1"/>
  <c r="C119" i="1"/>
  <c r="J82" i="1"/>
  <c r="J92" i="1" s="1"/>
  <c r="I82" i="1"/>
  <c r="I92" i="1" s="1"/>
  <c r="I93" i="1" s="1"/>
  <c r="G82" i="1"/>
  <c r="G92" i="1" s="1"/>
  <c r="F82" i="1"/>
  <c r="F92" i="1" s="1"/>
  <c r="F93" i="1" s="1"/>
  <c r="D34" i="1"/>
  <c r="C34" i="1"/>
  <c r="J31" i="1"/>
  <c r="I31" i="1"/>
  <c r="I38" i="1" s="1"/>
  <c r="J25" i="1"/>
  <c r="J38" i="1" s="1"/>
  <c r="G191" i="1" l="1"/>
  <c r="G192" i="1" s="1"/>
  <c r="G236" i="1"/>
  <c r="F236" i="1"/>
  <c r="I236" i="1"/>
  <c r="F216" i="1"/>
  <c r="I216" i="1"/>
  <c r="G216" i="1"/>
  <c r="J216" i="1"/>
  <c r="J191" i="1"/>
  <c r="J192" i="1" s="1"/>
  <c r="K192" i="1" s="1"/>
  <c r="G168" i="1"/>
  <c r="J168" i="1"/>
  <c r="J169" i="1" s="1"/>
  <c r="G169" i="1"/>
  <c r="F168" i="1"/>
  <c r="F169" i="1" s="1"/>
  <c r="F290" i="1" s="1"/>
  <c r="I168" i="1"/>
  <c r="I169" i="1" s="1"/>
  <c r="K92" i="1"/>
  <c r="J93" i="1"/>
  <c r="H92" i="1"/>
  <c r="G93" i="1"/>
  <c r="K38" i="1"/>
  <c r="D38" i="1"/>
  <c r="J39" i="1"/>
  <c r="I39" i="1"/>
  <c r="C38" i="1"/>
  <c r="K276" i="1"/>
  <c r="K82" i="1"/>
  <c r="C167" i="1"/>
  <c r="D167" i="1"/>
  <c r="H82" i="1"/>
  <c r="N119" i="1"/>
  <c r="N122" i="1"/>
  <c r="K31" i="1"/>
  <c r="N178" i="1"/>
  <c r="N201" i="1"/>
  <c r="N28" i="1"/>
  <c r="N102" i="1"/>
  <c r="N135" i="1"/>
  <c r="D123" i="1"/>
  <c r="N116" i="1"/>
  <c r="N82" i="1"/>
  <c r="E82" i="1"/>
  <c r="N34" i="1"/>
  <c r="N31" i="1"/>
  <c r="K25" i="1"/>
  <c r="E31" i="1"/>
  <c r="E34" i="1"/>
  <c r="E119" i="1"/>
  <c r="E178" i="1"/>
  <c r="E201" i="1"/>
  <c r="K229" i="1"/>
  <c r="K226" i="1"/>
  <c r="E135" i="1"/>
  <c r="E122" i="1"/>
  <c r="E116" i="1"/>
  <c r="C123" i="1"/>
  <c r="E102" i="1"/>
  <c r="K46" i="1"/>
  <c r="E28" i="1"/>
  <c r="K18" i="1"/>
  <c r="D39" i="1" l="1"/>
  <c r="J290" i="1"/>
  <c r="C39" i="1"/>
  <c r="I290" i="1"/>
  <c r="G290" i="1"/>
  <c r="K236" i="1"/>
  <c r="K191" i="1"/>
  <c r="H168" i="1"/>
  <c r="K168" i="1"/>
  <c r="E38" i="1"/>
  <c r="H169" i="1"/>
  <c r="H93" i="1"/>
  <c r="K39" i="1"/>
  <c r="H39" i="1"/>
  <c r="K169" i="1"/>
  <c r="K62" i="1"/>
  <c r="K93" i="1"/>
  <c r="E123" i="1"/>
  <c r="N22" i="1"/>
  <c r="K290" i="1" l="1"/>
  <c r="H290" i="1"/>
  <c r="N123" i="1"/>
  <c r="N18" i="1"/>
  <c r="E18" i="1"/>
  <c r="N24" i="1"/>
  <c r="C24" i="1"/>
  <c r="C25" i="1" s="1"/>
  <c r="E24" i="1" l="1"/>
  <c r="E39" i="1" l="1"/>
  <c r="E25" i="1"/>
  <c r="N25" i="1" l="1"/>
  <c r="D43" i="1" l="1"/>
  <c r="E43" i="1" l="1"/>
  <c r="C51" i="1"/>
  <c r="C52" i="1" s="1"/>
  <c r="C62" i="1" s="1"/>
  <c r="N51" i="1" l="1"/>
  <c r="D51" i="1"/>
  <c r="E51" i="1" s="1"/>
  <c r="D52" i="1" l="1"/>
  <c r="E52" i="1" s="1"/>
  <c r="N52" i="1"/>
  <c r="D57" i="1"/>
  <c r="D58" i="1" s="1"/>
  <c r="E57" i="1" l="1"/>
  <c r="N58" i="1"/>
  <c r="E58" i="1" l="1"/>
  <c r="C78" i="1"/>
  <c r="C79" i="1" s="1"/>
  <c r="C92" i="1" s="1"/>
  <c r="C93" i="1" s="1"/>
  <c r="N78" i="1" l="1"/>
  <c r="D78" i="1"/>
  <c r="D79" i="1" s="1"/>
  <c r="D92" i="1" s="1"/>
  <c r="E92" i="1" l="1"/>
  <c r="D93" i="1"/>
  <c r="E78" i="1"/>
  <c r="N79" i="1"/>
  <c r="E79" i="1" l="1"/>
  <c r="N93" i="1"/>
  <c r="C97" i="1" l="1"/>
  <c r="E97" i="1" s="1"/>
  <c r="L98" i="1"/>
  <c r="N98" i="1" l="1"/>
  <c r="L111" i="1"/>
  <c r="C98" i="1"/>
  <c r="E98" i="1" l="1"/>
  <c r="C111" i="1"/>
  <c r="E111" i="1"/>
  <c r="N111" i="1"/>
  <c r="N128" i="1"/>
  <c r="D128" i="1"/>
  <c r="N129" i="1"/>
  <c r="D129" i="1"/>
  <c r="D131" i="1"/>
  <c r="E131" i="1" s="1"/>
  <c r="N132" i="1"/>
  <c r="E128" i="1" l="1"/>
  <c r="E129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42" i="1" l="1"/>
  <c r="E166" i="1"/>
  <c r="N166" i="1"/>
  <c r="N167" i="1"/>
  <c r="E167" i="1"/>
  <c r="E154" i="1" l="1"/>
  <c r="N154" i="1"/>
  <c r="C151" i="1" l="1"/>
  <c r="C152" i="1" l="1"/>
  <c r="N151" i="1"/>
  <c r="D151" i="1"/>
  <c r="E151" i="1" l="1"/>
  <c r="D152" i="1"/>
  <c r="E152" i="1" l="1"/>
  <c r="N152" i="1"/>
  <c r="C157" i="1"/>
  <c r="C158" i="1" l="1"/>
  <c r="N157" i="1"/>
  <c r="D157" i="1"/>
  <c r="E157" i="1" l="1"/>
  <c r="D158" i="1"/>
  <c r="E158" i="1" l="1"/>
  <c r="N158" i="1"/>
  <c r="D160" i="1"/>
  <c r="D161" i="1" l="1"/>
  <c r="N160" i="1"/>
  <c r="L161" i="1"/>
  <c r="C160" i="1"/>
  <c r="C164" i="1"/>
  <c r="L168" i="1" l="1"/>
  <c r="E160" i="1"/>
  <c r="N161" i="1"/>
  <c r="C161" i="1"/>
  <c r="C168" i="1" s="1"/>
  <c r="C169" i="1" s="1"/>
  <c r="L169" i="1" l="1"/>
  <c r="L290" i="1" s="1"/>
  <c r="N168" i="1"/>
  <c r="E161" i="1"/>
  <c r="N163" i="1"/>
  <c r="E163" i="1"/>
  <c r="D164" i="1"/>
  <c r="D168" i="1" s="1"/>
  <c r="D169" i="1" l="1"/>
  <c r="E168" i="1"/>
  <c r="E164" i="1"/>
  <c r="N164" i="1"/>
  <c r="E169" i="1" l="1"/>
  <c r="N169" i="1"/>
  <c r="D45" i="1"/>
  <c r="D46" i="1" s="1"/>
  <c r="E45" i="1" l="1"/>
  <c r="D62" i="1"/>
  <c r="N290" i="1" l="1"/>
  <c r="E46" i="1"/>
  <c r="E62" i="1"/>
  <c r="N62" i="1"/>
  <c r="N180" i="1"/>
  <c r="E180" i="1"/>
  <c r="E181" i="1" l="1"/>
  <c r="C183" i="1"/>
  <c r="C184" i="1" l="1"/>
  <c r="N183" i="1"/>
  <c r="D183" i="1"/>
  <c r="E183" i="1" l="1"/>
  <c r="D184" i="1"/>
  <c r="C186" i="1"/>
  <c r="C187" i="1" s="1"/>
  <c r="C191" i="1" s="1"/>
  <c r="C192" i="1" s="1"/>
  <c r="N184" i="1" l="1"/>
  <c r="E184" i="1"/>
  <c r="N186" i="1"/>
  <c r="D186" i="1"/>
  <c r="D187" i="1" s="1"/>
  <c r="D191" i="1" l="1"/>
  <c r="D192" i="1" s="1"/>
  <c r="E192" i="1" s="1"/>
  <c r="E186" i="1"/>
  <c r="E187" i="1" s="1"/>
  <c r="N192" i="1" l="1"/>
  <c r="C203" i="1"/>
  <c r="C204" i="1" s="1"/>
  <c r="C205" i="1" s="1"/>
  <c r="C206" i="1" s="1"/>
  <c r="N203" i="1"/>
  <c r="D203" i="1"/>
  <c r="D204" i="1" s="1"/>
  <c r="D205" i="1" s="1"/>
  <c r="N204" i="1"/>
  <c r="E205" i="1" l="1"/>
  <c r="D206" i="1"/>
  <c r="E203" i="1"/>
  <c r="E204" i="1" l="1"/>
  <c r="E206" i="1" l="1"/>
  <c r="N206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C216" i="1" s="1"/>
  <c r="N214" i="1" l="1"/>
  <c r="D214" i="1"/>
  <c r="E214" i="1" s="1"/>
  <c r="D215" i="1" l="1"/>
  <c r="D216" i="1" s="1"/>
  <c r="E215" i="1" l="1"/>
  <c r="N215" i="1"/>
  <c r="E216" i="1" l="1"/>
  <c r="N216" i="1"/>
  <c r="D220" i="1"/>
  <c r="D221" i="1" s="1"/>
  <c r="D225" i="1" l="1"/>
  <c r="D226" i="1" l="1"/>
  <c r="N225" i="1" l="1"/>
  <c r="C225" i="1"/>
  <c r="E225" i="1" l="1"/>
  <c r="C226" i="1"/>
  <c r="N226" i="1"/>
  <c r="C228" i="1"/>
  <c r="C229" i="1" s="1"/>
  <c r="E226" i="1" l="1"/>
  <c r="D228" i="1"/>
  <c r="E228" i="1" l="1"/>
  <c r="D229" i="1"/>
  <c r="E229" i="1" l="1"/>
  <c r="C231" i="1"/>
  <c r="D231" i="1"/>
  <c r="C232" i="1" l="1"/>
  <c r="D232" i="1"/>
  <c r="E231" i="1"/>
  <c r="C234" i="1"/>
  <c r="C235" i="1" s="1"/>
  <c r="C236" i="1" l="1"/>
  <c r="E232" i="1"/>
  <c r="D234" i="1"/>
  <c r="E234" i="1" l="1"/>
  <c r="D235" i="1"/>
  <c r="D236" i="1" s="1"/>
  <c r="E235" i="1" l="1"/>
  <c r="N236" i="1" l="1"/>
  <c r="E236" i="1"/>
  <c r="E276" i="1" l="1"/>
  <c r="N220" i="1" l="1"/>
  <c r="C220" i="1"/>
  <c r="C221" i="1" s="1"/>
  <c r="E220" i="1" l="1"/>
  <c r="E221" i="1" l="1"/>
  <c r="N221" i="1"/>
  <c r="C130" i="1" l="1"/>
  <c r="N130" i="1"/>
  <c r="D130" i="1"/>
  <c r="D132" i="1" s="1"/>
  <c r="D142" i="1" s="1"/>
  <c r="D290" i="1" s="1"/>
  <c r="C132" i="1" l="1"/>
  <c r="C142" i="1" s="1"/>
  <c r="C290" i="1" s="1"/>
  <c r="E130" i="1"/>
  <c r="E132" i="1" l="1"/>
  <c r="E142" i="1"/>
  <c r="E290" i="1" l="1"/>
  <c r="E93" i="1"/>
</calcChain>
</file>

<file path=xl/sharedStrings.xml><?xml version="1.0" encoding="utf-8"?>
<sst xmlns="http://schemas.openxmlformats.org/spreadsheetml/2006/main" count="326" uniqueCount="136">
  <si>
    <t>№ п/п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</si>
  <si>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</si>
  <si>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</si>
  <si>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</si>
  <si>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</si>
  <si>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</si>
  <si>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</si>
  <si>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</si>
  <si>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</si>
  <si>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</si>
  <si>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</si>
  <si>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</si>
  <si>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</si>
  <si>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</si>
  <si>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</si>
  <si>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</si>
  <si>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</si>
  <si>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</si>
  <si>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</si>
  <si>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</si>
  <si>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</si>
  <si>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</si>
  <si>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</si>
  <si>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</si>
  <si>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</si>
  <si>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Управление  образования администрации МО Кавказский район</t>
  </si>
  <si>
    <t>Управление имущественных отношений администрации МО Кавказский район</t>
  </si>
  <si>
    <t>Администрация МО Кавказский район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</si>
  <si>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</si>
  <si>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</si>
  <si>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</si>
  <si>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ВСЕГО по муниципальной программе</t>
  </si>
  <si>
    <t>Отдел молодежной политики администрации МО Кавказский район</t>
  </si>
  <si>
    <t>Управление сельского хозяйства администрации МО Кавказский район</t>
  </si>
  <si>
    <t xml:space="preserve">ВСЕГО  РАСХОДЫ  ПО МП ЗА СЧЕТ СРЕДСТВ БЮДЖЕТА </t>
  </si>
  <si>
    <t>тыс.руб.</t>
  </si>
  <si>
    <t xml:space="preserve">Исполнено </t>
  </si>
  <si>
    <t>в том числе  местные средства</t>
  </si>
  <si>
    <t>Муниципальная программа "Муниципальная политика и развитие гражданского общества"</t>
  </si>
  <si>
    <t>14</t>
  </si>
  <si>
    <t>Финансовое управление Администрации МО</t>
  </si>
  <si>
    <t xml:space="preserve"> </t>
  </si>
  <si>
    <t>Мероприятия, реализуемые в рамках муниципального проекта "Педагоги и наставники"</t>
  </si>
  <si>
    <t>Комплекс процессных мероприятий - развитие системы дошкольного образования в муниципальном образовании Кавказский район</t>
  </si>
  <si>
    <t>Комплекс процессных мероприятий - развитие системы общего образования в муниципальном образовании Кавказский район</t>
  </si>
  <si>
    <t>Комплекс процессных мероприятий - Развитие системы дополнительного образования в муниципальном образовании Кавказский район</t>
  </si>
  <si>
    <t>Комплекс процессных мероприятий -   обеспечение деятельности органов управления в сфере образования</t>
  </si>
  <si>
    <t>Комплекс процессных мероприятий -  обеспечение деятельности в области бухгалтерского и бюджетного учета</t>
  </si>
  <si>
    <t>Комплекс процессных мероприятий -  прочие мероприятия в области образования</t>
  </si>
  <si>
    <t>Комплекс процессных мероприятий -  поддержка одаренных детей и талантливой молодежи</t>
  </si>
  <si>
    <t>Мероприятия, реализуемые в рамках муниципального проекта "Капитальный ремонт муниципальных образовательных учреждений муниципального образования Кавказский район"</t>
  </si>
  <si>
    <t>Итого</t>
  </si>
  <si>
    <t xml:space="preserve">Итого </t>
  </si>
  <si>
    <t>ПРОЕКТНАЯ ЧАСТЬ</t>
  </si>
  <si>
    <t>ПРОЦЕССНАЯ ЧАСТЬ</t>
  </si>
  <si>
    <t xml:space="preserve">Наименование </t>
  </si>
  <si>
    <t>Итого по проектной части</t>
  </si>
  <si>
    <t>Итого по процессной части</t>
  </si>
  <si>
    <t xml:space="preserve">Комплекс процессных мероприятий -  социальная поддержка детей-сирот и детей, оставшихся без попечения родителей </t>
  </si>
  <si>
    <t>Комплекс процессных мероприятий - обеспечение жильем граждан, состоящих на учете в администрации муниципального образования Кавказский район в качестве нуждающихся в жилых помещениях</t>
  </si>
  <si>
    <t>Комплекс процессных мероприятий - дополнительное материальное обеспечение лиц, замещавших муниципальные должности и должности муниципальной службы в муниципальном образовании Кавказский район</t>
  </si>
  <si>
    <t>Комплекс процессных мероприятий -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</si>
  <si>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Комплекс процессных мероприятий — формирование доступной среды жизнедеятельности для инвалидов и других маломобильных групп населения Кавказского района</t>
  </si>
  <si>
    <t>Комплекс процессных мероприятий — предоставление дополнительной меры социальной поддержки отдельных категорий граждан</t>
  </si>
  <si>
    <t>Мероприятия, реализуемые в рамках муниципального проекта "Безопасность дорожного движения"</t>
  </si>
  <si>
    <t>0</t>
  </si>
  <si>
    <t>Мероприятия, реализуемые в рамках муниципального проекта "Строительство объектов социальной инфраструктуры в муниципальном образовании Кавказский район"</t>
  </si>
  <si>
    <t>Комплекс процессных мероприятий - повышение безопасности дорожного движения в муниципальном образовании Кавказский район</t>
  </si>
  <si>
    <t>Комплекс процессных мероприятий - обеспечение жильем молодых семей</t>
  </si>
  <si>
    <t>Комплекс процессных мероприятий — обращение с твердыми коммунальными отходами на территории муниципального образования Кавказский район</t>
  </si>
  <si>
    <t>Комплекс процессных мероприятий — подготовка градостроительной и землеустроительной документации на территории Кавказского района</t>
  </si>
  <si>
    <t>Комплекс процессных мероприятий — финансовое обеспечение деятельности муниципального  казенного  учреждения  «Единая служба заказчика» муниципального образования Кавказский район</t>
  </si>
  <si>
    <t>Мероприятия, реализуемые в рамках муниципального проекта "Стротиельство газопровода высокого и низкого давления в х.Полтавском Кавказского района"</t>
  </si>
  <si>
    <t>Комплекс процессных мероприятий - газификация муниципального образования Кавказский район</t>
  </si>
  <si>
    <t>Комплекс процессных мероприятий - энергосбережение и повышение энергетической эффективности в муниципальном образовании 
Кавказский район</t>
  </si>
  <si>
    <t>Комплекс процессных мероприятий -    предупреждение и ликвидация чрезвычайных ситуаций, стихийных бедствий и их последствий,  и обучение населения в области гражданской обороны в муниципальном образовании Кавказский район</t>
  </si>
  <si>
    <t>Комплекс процессных мероприятий - обеспечение деятельности, связанной с проведением аварийно-спасательных и других неотложных работ при чрезвычайных ситуациях</t>
  </si>
  <si>
    <t xml:space="preserve">Комплекс процессных мероприятий  - снижение рисков, смягчение последствий чрезвычайных ситуаций природного и техногенного характера и гражданская оборона в МО Кавказский район </t>
  </si>
  <si>
    <t>Комплекс процессных мероприятий - профилактика терроризма и экстремизма, а также минимизация и (или) ликвидация последствий проявления терроризма и экстремизма на территории муниципального образования Кавказский район</t>
  </si>
  <si>
    <t>Комплекс процессных мероприятий - развитие и поддержка казачества на территории муниципального образования Кавказский район</t>
  </si>
  <si>
    <t xml:space="preserve">Комплекс процессных мероприятий - совершенствование системы обеспечения пожарной безопасности учреждений муниципального образования Кавказский район </t>
  </si>
  <si>
    <t xml:space="preserve">Мероприятия, реализуемые в рамках муниципального проекта -"Культурная среда" </t>
  </si>
  <si>
    <t>Комплекс процессных мероприятий - руководство и управление в сфере культуры и искусства</t>
  </si>
  <si>
    <t>Комплекс процессных мероприятий - реализация дополнительных предпрофессиональных и общеразвивающих программ в области искусств</t>
  </si>
  <si>
    <t>Комплекс процессных мероприятий - организация библиотечного обслуживания населения муниципального образования Кавказский район</t>
  </si>
  <si>
    <t>Комплекс процессных мероприятий - методическое обслуживание учреждений культуры</t>
  </si>
  <si>
    <t xml:space="preserve">Комплекс процессных мероприятий - организация и ведение бухгалтерского учета, финансово-хозяйственной деятельности организаций и учреждений муниципального образования Кавказский район </t>
  </si>
  <si>
    <t>Комплекс процессных мероприятий - создание условий для организации досуга и культуры</t>
  </si>
  <si>
    <t>Мероприятия, реализуемые в рамках муниципального проекта "Обеспечение инфраструктурой в сфере физической культуры и спорта"</t>
  </si>
  <si>
    <t>7240,3</t>
  </si>
  <si>
    <t>Комплекс процессных мероприятий - руководство и управление в сфере физической культуры и спорта</t>
  </si>
  <si>
    <t>Комплекс процессных мероприятий — реализация программ в области физической культуры и спорта</t>
  </si>
  <si>
    <t>Комплекс процессных мероприятий — организация и проведение спортивно-массовых и физкультурно-оздоровительных мероприятий</t>
  </si>
  <si>
    <t>Комплекс процессных мероприятий — 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</t>
  </si>
  <si>
    <t>Комплекс процессных мероприятий — предоставление субсидий физкультурно-спортивным организациям по игровым видам спорта (в том числе клубам и центрам)</t>
  </si>
  <si>
    <t>Мероприятия, реализуемые в рамках муниципального проекта "Малое и среднее предпринимательство и поддержка индивидуальной предпринимательской инициативы"</t>
  </si>
  <si>
    <t>1590,0</t>
  </si>
  <si>
    <t>Комплекс процессных мероприятий - формирование и продвижение инвестиционно - привлекательного образа муниципального образования Кавказский район</t>
  </si>
  <si>
    <t>Комплекс процессных мероприятий — поддержка и развитие малого и среднего предпринимательства в муниципальном образовании Кавказский район</t>
  </si>
  <si>
    <t xml:space="preserve">Комплекс процессных мероприятий -  проведение мероприятий в сфере реализации молодежной политики на территории муниципального образования Кавказский район </t>
  </si>
  <si>
    <t>Комплекс процессных мероприятий - реализация муниципальных функций в области молодежной политики отделом молодежной политики администрации МО Кавказский район и  МКУ МЦ "Эдельвейс"</t>
  </si>
  <si>
    <t>Комплекс процессных мероприятий - организация информационного обеспечения населения о деятельности органов местного самоуправления муниципального образования Кавказский район в  СМИ, сети "Интернет"</t>
  </si>
  <si>
    <t>Комплекс процессных мероприятий -поддержка сельскохозяйственного производства</t>
  </si>
  <si>
    <t>Комплекс процессных мероприятий —развитие малых форм хозяйствования в АПК на территории муниципального образования Кавказский район</t>
  </si>
  <si>
    <t>Комплекс процессных мероприятий — стимулирование и повышение эффективности труда в сельскохозяйственном производстве</t>
  </si>
  <si>
    <t>Комплекс процессных мероприятий — обеспечение эпизоотического, ветеринарно-санитарного благополучия в муниципальном образовании Кавказский район</t>
  </si>
  <si>
    <t>13</t>
  </si>
  <si>
    <t>Комплекс процессных мероприятий — гармонизация межнациональных и межконфессиональных отношений в муниципальном образовании Кавказский район</t>
  </si>
  <si>
    <t>Комплекс процессных мероприятий - противодействие коррупции в муниципальном образовании Кавказский район</t>
  </si>
  <si>
    <t>Комплекс процессных мероприятий - развитие инициативного бюджетирования в муниципальном образовании Кавказский район</t>
  </si>
  <si>
    <t>Комплекс процессных мероприятий -  развитие муниципальной службы в муниципальном образовании Кавказский район</t>
  </si>
  <si>
    <t xml:space="preserve">Комплекс процессных мероприятий -  поддержка некоммерческой общественной организации 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органов» </t>
  </si>
  <si>
    <t>Комплекс процессных мероприятий - 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</t>
  </si>
  <si>
    <t>Комплекс процессных мероприятий - сопровождение, техническое обслуживание, развитие и модернизация информационных и информационно-технологических систем, приобретение и модернизация вычислительной техники для обеспечения деятельности органов местного самоуправления администрации муниципального образования Кавказский район</t>
  </si>
  <si>
    <t xml:space="preserve">Муниципальная программа "Дети Кавказского района" </t>
  </si>
  <si>
    <t>15</t>
  </si>
  <si>
    <t>Комплекс процессных мероприятий -  обеспечение жильем детей-сирот и детей, оставшихся без попечения родителей</t>
  </si>
  <si>
    <t>Комплекс процессных мероприятий -  организация отдыха, оздоровления и занятости детей и подростков</t>
  </si>
  <si>
    <t xml:space="preserve">Муниципальная программа "Управление муниципальным имуществом муниципального образования Кавказский район" </t>
  </si>
  <si>
    <t>Комплекс процессных мероприятий - содержание, обслуживание и страхование объектов, составляющих казну муниципального образования Кавказский район</t>
  </si>
  <si>
    <t>Комплекс процессных мероприятий — управление муниципальным имуществом, связанное с оценкой недвижимости, признанием прав и регулированием отношений по муниципальной собственности</t>
  </si>
  <si>
    <t xml:space="preserve">Комплекс процессных мероприятий - ведение учета граждан отдельных категорий в качестве нуждающихся в жилых помещениях </t>
  </si>
  <si>
    <t>Мероприятия, реализуемые в рамках муниципального проекта "Модернизация объектов коммунальной инфраструктуры"</t>
  </si>
  <si>
    <t>8266,8</t>
  </si>
  <si>
    <t>Комплекс процессных мероприятий -  модернизация систем теплоснабжения в Кавказском районе
Кавказский район</t>
  </si>
  <si>
    <t xml:space="preserve">  </t>
  </si>
  <si>
    <t>Управление  образования администрации МО Кавказский район (региональный проект)</t>
  </si>
  <si>
    <t>Управление  образования администрации МО Кавказский район (муниципальный проект)</t>
  </si>
  <si>
    <t>Администрация МО Кавказский район (муниципальный проект)</t>
  </si>
  <si>
    <t>Администрация МО Кавказский район (региональный проект)</t>
  </si>
  <si>
    <t>Отдел культуры администрации МО Кавказский район (региональный проект)</t>
  </si>
  <si>
    <t>Отдел культуры администрации МО Кавказский район (муниципальный проект)</t>
  </si>
  <si>
    <t>Отдел по физической культуре и спорту администрации МО  Кавказский район (муниципальный проект)</t>
  </si>
  <si>
    <t>Исполнение  муниципальных программ муниципального образования Кавказский район на 01.04.2025  года (бюджетные средства)</t>
  </si>
  <si>
    <t>Уточненная сводная бюджетная роспись на 01.04.2025</t>
  </si>
  <si>
    <t>41028,4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</si>
</sst>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Fill="0" applyBorder="0"/>
    <xf numFmtId="0" fontId="16" fillId="0" borderId="0" applyFill="0" applyBorder="0"/>
  </cellStyleXfs>
  <cellXfs count="1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5" fillId="3" borderId="2" xfId="0" applyNumberFormat="1" applyFont="1" applyFill="1" applyBorder="1" applyAlignment="1">
      <alignment horizontal="center" wrapText="1"/>
    </xf>
    <xf numFmtId="165" fontId="8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165" fontId="8" fillId="3" borderId="1" xfId="0" applyNumberFormat="1" applyFont="1" applyFill="1" applyBorder="1" applyAlignment="1">
      <alignment horizontal="center" vertical="top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center" wrapText="1"/>
    </xf>
    <xf numFmtId="0" fontId="14" fillId="4" borderId="1" xfId="1" applyNumberFormat="1" applyFont="1" applyFill="1" applyBorder="1" applyAlignment="1">
      <alignment horizontal="center" vertical="center" wrapText="1"/>
    </xf>
    <xf numFmtId="0" fontId="15" fillId="4" borderId="1" xfId="1" applyNumberFormat="1" applyFont="1" applyFill="1" applyBorder="1" applyAlignment="1">
      <alignment horizontal="center" vertical="center" wrapText="1"/>
    </xf>
    <xf numFmtId="165" fontId="14" fillId="4" borderId="1" xfId="1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wrapText="1"/>
    </xf>
    <xf numFmtId="49" fontId="6" fillId="5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14" fillId="3" borderId="1" xfId="1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left" wrapText="1"/>
    </xf>
    <xf numFmtId="165" fontId="9" fillId="3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14" fillId="4" borderId="1" xfId="1" applyNumberFormat="1" applyFont="1" applyFill="1" applyBorder="1" applyAlignment="1">
      <alignment horizontal="center" wrapText="1"/>
    </xf>
    <xf numFmtId="0" fontId="14" fillId="4" borderId="1" xfId="1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5" borderId="5" xfId="0" applyNumberFormat="1" applyFont="1" applyFill="1" applyBorder="1" applyAlignment="1">
      <alignment horizontal="center" wrapText="1"/>
    </xf>
    <xf numFmtId="49" fontId="8" fillId="5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9" fontId="7" fillId="5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49" fontId="17" fillId="2" borderId="4" xfId="0" applyNumberFormat="1" applyFont="1" applyFill="1" applyBorder="1" applyAlignment="1">
      <alignment horizontal="center" wrapText="1"/>
    </xf>
    <xf numFmtId="49" fontId="17" fillId="2" borderId="5" xfId="0" applyNumberFormat="1" applyFont="1" applyFill="1" applyBorder="1" applyAlignment="1">
      <alignment horizontal="center" wrapText="1"/>
    </xf>
    <xf numFmtId="49" fontId="17" fillId="2" borderId="6" xfId="0" applyNumberFormat="1" applyFont="1" applyFill="1" applyBorder="1" applyAlignment="1">
      <alignment horizontal="center" wrapText="1"/>
    </xf>
    <xf numFmtId="0" fontId="15" fillId="4" borderId="4" xfId="1" applyNumberFormat="1" applyFont="1" applyFill="1" applyBorder="1" applyAlignment="1">
      <alignment horizontal="center" vertical="center" wrapText="1"/>
    </xf>
    <xf numFmtId="0" fontId="15" fillId="4" borderId="5" xfId="1" applyNumberFormat="1" applyFont="1" applyFill="1" applyBorder="1" applyAlignment="1">
      <alignment horizontal="center" vertical="center" wrapText="1"/>
    </xf>
    <xf numFmtId="0" fontId="15" fillId="4" borderId="12" xfId="1" applyNumberFormat="1" applyFont="1" applyFill="1" applyBorder="1" applyAlignment="1">
      <alignment horizontal="center" vertical="center" wrapText="1"/>
    </xf>
    <xf numFmtId="0" fontId="15" fillId="4" borderId="6" xfId="1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15" fillId="4" borderId="4" xfId="1" applyNumberFormat="1" applyFont="1" applyFill="1" applyBorder="1" applyAlignment="1">
      <alignment horizontal="left" vertical="center" wrapText="1"/>
    </xf>
    <xf numFmtId="0" fontId="15" fillId="4" borderId="6" xfId="1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7" fillId="5" borderId="9" xfId="0" applyNumberFormat="1" applyFont="1" applyFill="1" applyBorder="1" applyAlignment="1">
      <alignment horizontal="center" wrapText="1"/>
    </xf>
    <xf numFmtId="49" fontId="7" fillId="5" borderId="10" xfId="0" applyNumberFormat="1" applyFont="1" applyFill="1" applyBorder="1" applyAlignment="1">
      <alignment horizontal="center" wrapText="1"/>
    </xf>
    <xf numFmtId="49" fontId="7" fillId="5" borderId="11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15" fillId="2" borderId="4" xfId="1" applyNumberFormat="1" applyFont="1" applyFill="1" applyBorder="1" applyAlignment="1">
      <alignment horizontal="center" vertical="center" wrapText="1"/>
    </xf>
    <xf numFmtId="0" fontId="15" fillId="2" borderId="5" xfId="1" applyNumberFormat="1" applyFont="1" applyFill="1" applyBorder="1" applyAlignment="1">
      <alignment horizontal="center" vertical="center" wrapText="1"/>
    </xf>
    <xf numFmtId="0" fontId="15" fillId="2" borderId="6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6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1E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1"/>
  <sheetViews>
    <sheetView tabSelected="1" view="pageBreakPreview" topLeftCell="A263" zoomScale="60" zoomScaleNormal="80" workbookViewId="0">
      <selection activeCell="V11" sqref="V11"/>
    </sheetView>
  </sheetViews>
  <sheetFormatPr defaultRowHeight="15.75" x14ac:dyDescent="0.25"/>
  <cols>
    <col min="1" max="1" width="6.28515625" style="1" customWidth="1"/>
    <col min="2" max="2" width="48.28515625" style="1" customWidth="1"/>
    <col min="3" max="3" width="13.28515625" style="9" customWidth="1"/>
    <col min="4" max="4" width="13.7109375" style="9" customWidth="1"/>
    <col min="5" max="5" width="13.140625" style="9" customWidth="1"/>
    <col min="6" max="6" width="12.28515625" style="9" customWidth="1"/>
    <col min="7" max="7" width="12.140625" style="9" customWidth="1"/>
    <col min="8" max="8" width="14.28515625" style="9" customWidth="1"/>
    <col min="9" max="9" width="13.28515625" style="9" customWidth="1"/>
    <col min="10" max="10" width="13.42578125" style="9" customWidth="1"/>
    <col min="11" max="11" width="14.5703125" style="9" customWidth="1"/>
    <col min="12" max="13" width="13" style="9" customWidth="1"/>
    <col min="14" max="14" width="13.85546875" style="9" customWidth="1"/>
    <col min="15" max="15" width="7.7109375" style="1"/>
    <col min="16" max="16" width="10.5703125" style="1" bestFit="1" customWidth="1"/>
    <col min="17" max="17" width="11.140625" style="1" customWidth="1"/>
    <col min="18" max="16384" width="9.140625" style="1"/>
  </cols>
  <sheetData>
    <row r="1" spans="1:14" ht="40.5" customHeight="1" x14ac:dyDescent="0.3">
      <c r="A1" s="136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4.25" customHeight="1" x14ac:dyDescent="0.25">
      <c r="E2" s="139" t="s">
        <v>35</v>
      </c>
      <c r="F2" s="140"/>
      <c r="G2" s="140"/>
      <c r="H2" s="140"/>
      <c r="I2" s="140"/>
      <c r="J2" s="140"/>
      <c r="K2" s="140"/>
    </row>
    <row r="3" spans="1:14" ht="19.5" customHeight="1" x14ac:dyDescent="0.25">
      <c r="A3" s="128" t="s">
        <v>0</v>
      </c>
      <c r="B3" s="128" t="s">
        <v>55</v>
      </c>
      <c r="C3" s="126" t="s">
        <v>134</v>
      </c>
      <c r="D3" s="126" t="s">
        <v>36</v>
      </c>
      <c r="E3" s="126" t="s">
        <v>13</v>
      </c>
      <c r="F3" s="123" t="s">
        <v>23</v>
      </c>
      <c r="G3" s="124"/>
      <c r="H3" s="125"/>
      <c r="I3" s="123" t="s">
        <v>24</v>
      </c>
      <c r="J3" s="124"/>
      <c r="K3" s="125"/>
      <c r="L3" s="123" t="s">
        <v>37</v>
      </c>
      <c r="M3" s="124"/>
      <c r="N3" s="125"/>
    </row>
    <row r="4" spans="1:14" ht="81.75" customHeight="1" x14ac:dyDescent="0.25">
      <c r="A4" s="129"/>
      <c r="B4" s="129"/>
      <c r="C4" s="127"/>
      <c r="D4" s="127"/>
      <c r="E4" s="127"/>
      <c r="F4" s="10" t="s">
        <v>134</v>
      </c>
      <c r="G4" s="10" t="s">
        <v>36</v>
      </c>
      <c r="H4" s="10" t="s">
        <v>13</v>
      </c>
      <c r="I4" s="10" t="s">
        <v>134</v>
      </c>
      <c r="J4" s="10" t="s">
        <v>36</v>
      </c>
      <c r="K4" s="10" t="s">
        <v>13</v>
      </c>
      <c r="L4" s="10" t="s">
        <v>134</v>
      </c>
      <c r="M4" s="10" t="s">
        <v>36</v>
      </c>
      <c r="N4" s="10" t="s">
        <v>13</v>
      </c>
    </row>
    <row r="5" spans="1:14" ht="15.6" x14ac:dyDescent="0.3">
      <c r="A5" s="6">
        <v>1</v>
      </c>
      <c r="B5" s="6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</row>
    <row r="6" spans="1:14" ht="19.5" customHeight="1" x14ac:dyDescent="0.35">
      <c r="A6" s="45" t="s">
        <v>14</v>
      </c>
      <c r="B6" s="78" t="s">
        <v>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80"/>
    </row>
    <row r="7" spans="1:14" ht="19.5" customHeight="1" x14ac:dyDescent="0.25">
      <c r="A7" s="88" t="s">
        <v>53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</row>
    <row r="8" spans="1:14" ht="19.5" customHeight="1" x14ac:dyDescent="0.25">
      <c r="A8" s="91" t="s">
        <v>42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</row>
    <row r="9" spans="1:14" ht="33.75" customHeight="1" x14ac:dyDescent="0.25">
      <c r="A9" s="66" t="s">
        <v>126</v>
      </c>
      <c r="B9" s="65"/>
      <c r="C9" s="24">
        <f>F9+I9+L9</f>
        <v>93897.8</v>
      </c>
      <c r="D9" s="24">
        <f>G9+J9+M9</f>
        <v>24246.2</v>
      </c>
      <c r="E9" s="24">
        <f>D9/C9*100</f>
        <v>25.821904240567939</v>
      </c>
      <c r="F9" s="61">
        <v>93633.5</v>
      </c>
      <c r="G9" s="61">
        <v>24180.2</v>
      </c>
      <c r="H9" s="24">
        <f>G9/F9*100</f>
        <v>25.824304335520942</v>
      </c>
      <c r="I9" s="62">
        <v>264.3</v>
      </c>
      <c r="J9" s="61">
        <v>66</v>
      </c>
      <c r="K9" s="24">
        <f>J9/I9*100</f>
        <v>24.971623155505107</v>
      </c>
      <c r="L9" s="46"/>
      <c r="M9" s="46"/>
      <c r="N9" s="46"/>
    </row>
    <row r="10" spans="1:14" x14ac:dyDescent="0.25">
      <c r="A10" s="96" t="s">
        <v>51</v>
      </c>
      <c r="B10" s="97"/>
      <c r="C10" s="27">
        <f>C9</f>
        <v>93897.8</v>
      </c>
      <c r="D10" s="27">
        <f>D9</f>
        <v>24246.2</v>
      </c>
      <c r="E10" s="27">
        <f>D10/C10*100</f>
        <v>25.821904240567939</v>
      </c>
      <c r="F10" s="27">
        <f>F9</f>
        <v>93633.5</v>
      </c>
      <c r="G10" s="27">
        <f>G9</f>
        <v>24180.2</v>
      </c>
      <c r="H10" s="27">
        <f>G10/F10*100</f>
        <v>25.824304335520942</v>
      </c>
      <c r="I10" s="27">
        <f>I9</f>
        <v>264.3</v>
      </c>
      <c r="J10" s="27">
        <f>J9</f>
        <v>66</v>
      </c>
      <c r="K10" s="27">
        <f>J10/I10*100</f>
        <v>24.971623155505107</v>
      </c>
      <c r="L10" s="27">
        <f>L9</f>
        <v>0</v>
      </c>
      <c r="M10" s="27">
        <f>M9</f>
        <v>0</v>
      </c>
      <c r="N10" s="52"/>
    </row>
    <row r="11" spans="1:14" x14ac:dyDescent="0.25">
      <c r="A11" s="91" t="s">
        <v>50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4"/>
    </row>
    <row r="12" spans="1:14" ht="34.5" customHeight="1" x14ac:dyDescent="0.25">
      <c r="A12" s="66" t="s">
        <v>127</v>
      </c>
      <c r="B12" s="65"/>
      <c r="C12" s="24">
        <f>F12+I12+L12</f>
        <v>50219.7</v>
      </c>
      <c r="D12" s="24">
        <f>G12+J12+M12</f>
        <v>0</v>
      </c>
      <c r="E12" s="24">
        <f>D12/C12*100</f>
        <v>0</v>
      </c>
      <c r="F12" s="47"/>
      <c r="G12" s="47"/>
      <c r="H12" s="47"/>
      <c r="I12" s="47"/>
      <c r="J12" s="47"/>
      <c r="K12" s="47"/>
      <c r="L12" s="48">
        <v>50219.7</v>
      </c>
      <c r="M12" s="48">
        <v>0</v>
      </c>
      <c r="N12" s="32">
        <f>M12/L12*100</f>
        <v>0</v>
      </c>
    </row>
    <row r="13" spans="1:14" ht="18.75" x14ac:dyDescent="0.3">
      <c r="A13" s="96" t="s">
        <v>51</v>
      </c>
      <c r="B13" s="97"/>
      <c r="C13" s="27">
        <f>C12</f>
        <v>50219.7</v>
      </c>
      <c r="D13" s="27">
        <f>D12</f>
        <v>0</v>
      </c>
      <c r="E13" s="27">
        <f>D13/C13*100</f>
        <v>0</v>
      </c>
      <c r="F13" s="27">
        <f>F12</f>
        <v>0</v>
      </c>
      <c r="G13" s="27">
        <f>G12</f>
        <v>0</v>
      </c>
      <c r="H13" s="43"/>
      <c r="I13" s="27">
        <f>I12</f>
        <v>0</v>
      </c>
      <c r="J13" s="27">
        <f>J12</f>
        <v>0</v>
      </c>
      <c r="K13" s="43"/>
      <c r="L13" s="27">
        <f>L12</f>
        <v>50219.7</v>
      </c>
      <c r="M13" s="27">
        <f>M12</f>
        <v>0</v>
      </c>
      <c r="N13" s="34">
        <f>M13/L13*100</f>
        <v>0</v>
      </c>
    </row>
    <row r="14" spans="1:14" x14ac:dyDescent="0.25">
      <c r="A14" s="98" t="s">
        <v>56</v>
      </c>
      <c r="B14" s="98"/>
      <c r="C14" s="33">
        <f>C10+C13</f>
        <v>144117.5</v>
      </c>
      <c r="D14" s="33">
        <f>D10+D13</f>
        <v>24246.2</v>
      </c>
      <c r="E14" s="33">
        <f>D14/C14*100</f>
        <v>16.82391104480719</v>
      </c>
      <c r="F14" s="33">
        <f>F10+F13</f>
        <v>93633.5</v>
      </c>
      <c r="G14" s="33">
        <f>G10+G13</f>
        <v>24180.2</v>
      </c>
      <c r="H14" s="33">
        <f>G14/F14*100</f>
        <v>25.824304335520942</v>
      </c>
      <c r="I14" s="33">
        <f>I10+I13</f>
        <v>264.3</v>
      </c>
      <c r="J14" s="33">
        <f>J10+J13</f>
        <v>66</v>
      </c>
      <c r="K14" s="33">
        <f>J14/I14*100</f>
        <v>24.971623155505107</v>
      </c>
      <c r="L14" s="33">
        <f>L10+L13</f>
        <v>50219.7</v>
      </c>
      <c r="M14" s="33">
        <f>M10+M13</f>
        <v>0</v>
      </c>
      <c r="N14" s="33">
        <f>M14/L14*100</f>
        <v>0</v>
      </c>
    </row>
    <row r="15" spans="1:14" ht="18.75" customHeight="1" x14ac:dyDescent="0.25">
      <c r="A15" s="88" t="s">
        <v>54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 ht="15.75" customHeight="1" x14ac:dyDescent="0.25">
      <c r="A16" s="69" t="s">
        <v>43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</row>
    <row r="17" spans="1:20" ht="32.25" customHeight="1" x14ac:dyDescent="0.25">
      <c r="A17" s="66" t="s">
        <v>25</v>
      </c>
      <c r="B17" s="65"/>
      <c r="C17" s="24">
        <f>F17+I17+L17</f>
        <v>924137.5</v>
      </c>
      <c r="D17" s="24">
        <f>G17+J17+M17</f>
        <v>202049.8</v>
      </c>
      <c r="E17" s="24">
        <f>D17/C17*100</f>
        <v>21.86360795877237</v>
      </c>
      <c r="F17" s="11"/>
      <c r="G17" s="11"/>
      <c r="H17" s="11"/>
      <c r="I17" s="11">
        <v>670359</v>
      </c>
      <c r="J17" s="11">
        <v>150745</v>
      </c>
      <c r="K17" s="24">
        <f>J17/I17*100</f>
        <v>22.487204617227484</v>
      </c>
      <c r="L17" s="11">
        <v>253778.5</v>
      </c>
      <c r="M17" s="11">
        <v>51304.800000000003</v>
      </c>
      <c r="N17" s="24">
        <f>M17/L17*100</f>
        <v>20.216369787038698</v>
      </c>
    </row>
    <row r="18" spans="1:20" x14ac:dyDescent="0.25">
      <c r="A18" s="86" t="s">
        <v>51</v>
      </c>
      <c r="B18" s="65"/>
      <c r="C18" s="25">
        <f>C17</f>
        <v>924137.5</v>
      </c>
      <c r="D18" s="25">
        <f>D17</f>
        <v>202049.8</v>
      </c>
      <c r="E18" s="25">
        <f>D18/C18*100</f>
        <v>21.86360795877237</v>
      </c>
      <c r="F18" s="25">
        <f>F17</f>
        <v>0</v>
      </c>
      <c r="G18" s="25">
        <f>G17</f>
        <v>0</v>
      </c>
      <c r="H18" s="24"/>
      <c r="I18" s="25">
        <f>I17</f>
        <v>670359</v>
      </c>
      <c r="J18" s="25">
        <f>J17</f>
        <v>150745</v>
      </c>
      <c r="K18" s="25">
        <f>J18/I18*100</f>
        <v>22.487204617227484</v>
      </c>
      <c r="L18" s="25">
        <f>L17</f>
        <v>253778.5</v>
      </c>
      <c r="M18" s="25">
        <f>M17</f>
        <v>51304.800000000003</v>
      </c>
      <c r="N18" s="25">
        <f>M18/L18*100</f>
        <v>20.216369787038698</v>
      </c>
    </row>
    <row r="19" spans="1:20" ht="15.75" customHeight="1" x14ac:dyDescent="0.25">
      <c r="A19" s="69" t="s">
        <v>44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20" x14ac:dyDescent="0.25">
      <c r="A20" s="66" t="s">
        <v>27</v>
      </c>
      <c r="B20" s="65"/>
      <c r="C20" s="24">
        <f>I20+L20+F20</f>
        <v>60</v>
      </c>
      <c r="D20" s="24">
        <f>J20+M20+G20</f>
        <v>0</v>
      </c>
      <c r="E20" s="24">
        <f>D20/C20*100</f>
        <v>0</v>
      </c>
      <c r="F20" s="11"/>
      <c r="G20" s="11"/>
      <c r="H20" s="11"/>
      <c r="I20" s="11"/>
      <c r="J20" s="11"/>
      <c r="K20" s="11"/>
      <c r="L20" s="11">
        <v>60</v>
      </c>
      <c r="M20" s="11">
        <v>0</v>
      </c>
      <c r="N20" s="24">
        <f t="shared" ref="N20" si="0">M20/L20*100</f>
        <v>0</v>
      </c>
    </row>
    <row r="21" spans="1:20" ht="31.5" customHeight="1" x14ac:dyDescent="0.25">
      <c r="A21" s="66" t="s">
        <v>25</v>
      </c>
      <c r="B21" s="65"/>
      <c r="C21" s="24">
        <f>I21+L21+F21</f>
        <v>1241724.1000000001</v>
      </c>
      <c r="D21" s="24">
        <f>J21+M21+G21</f>
        <v>262453.2</v>
      </c>
      <c r="E21" s="24">
        <f>D21/C21*100</f>
        <v>21.136192814490755</v>
      </c>
      <c r="F21" s="11">
        <v>49142.5</v>
      </c>
      <c r="G21" s="11">
        <v>11504</v>
      </c>
      <c r="H21" s="24">
        <f>G21/F21*100</f>
        <v>23.409472452561428</v>
      </c>
      <c r="I21" s="11">
        <v>959422.8</v>
      </c>
      <c r="J21" s="11">
        <v>193181.6</v>
      </c>
      <c r="K21" s="24">
        <f>J21/I21*100</f>
        <v>20.135189616090006</v>
      </c>
      <c r="L21" s="11">
        <v>233158.8</v>
      </c>
      <c r="M21" s="11">
        <v>57767.6</v>
      </c>
      <c r="N21" s="24">
        <f>M21/L21*100</f>
        <v>24.776075361513268</v>
      </c>
    </row>
    <row r="22" spans="1:20" x14ac:dyDescent="0.25">
      <c r="A22" s="86" t="s">
        <v>52</v>
      </c>
      <c r="B22" s="83"/>
      <c r="C22" s="25">
        <f>C21+C20</f>
        <v>1241784.1000000001</v>
      </c>
      <c r="D22" s="25">
        <f>D21+D20</f>
        <v>262453.2</v>
      </c>
      <c r="E22" s="25">
        <f>E21</f>
        <v>21.136192814490755</v>
      </c>
      <c r="F22" s="25">
        <f>F21+F20</f>
        <v>49142.5</v>
      </c>
      <c r="G22" s="25">
        <f>G21+G20</f>
        <v>11504</v>
      </c>
      <c r="H22" s="27">
        <f>G22/F22*100</f>
        <v>23.409472452561428</v>
      </c>
      <c r="I22" s="25">
        <f>I21+I20</f>
        <v>959422.8</v>
      </c>
      <c r="J22" s="25">
        <f>J21+J20</f>
        <v>193181.6</v>
      </c>
      <c r="K22" s="25">
        <f>K21</f>
        <v>20.135189616090006</v>
      </c>
      <c r="L22" s="25">
        <f>L21+L20</f>
        <v>233218.8</v>
      </c>
      <c r="M22" s="25">
        <f>M21+M20</f>
        <v>57767.6</v>
      </c>
      <c r="N22" s="25">
        <f t="shared" ref="N22" si="1">M22/L22*100</f>
        <v>24.769701241923894</v>
      </c>
    </row>
    <row r="23" spans="1:20" ht="15.75" customHeight="1" x14ac:dyDescent="0.25">
      <c r="A23" s="75" t="s">
        <v>45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</row>
    <row r="24" spans="1:20" ht="27.75" customHeight="1" x14ac:dyDescent="0.25">
      <c r="A24" s="64" t="s">
        <v>25</v>
      </c>
      <c r="B24" s="65"/>
      <c r="C24" s="24">
        <f>I24+L24+F24</f>
        <v>99125.2</v>
      </c>
      <c r="D24" s="24">
        <f>J24+M24+G24</f>
        <v>19962.8</v>
      </c>
      <c r="E24" s="24">
        <f t="shared" ref="E24:E25" si="2">D24/C24*100</f>
        <v>20.138975759948025</v>
      </c>
      <c r="F24" s="11"/>
      <c r="G24" s="11"/>
      <c r="H24" s="11"/>
      <c r="I24" s="11">
        <v>365.7</v>
      </c>
      <c r="J24" s="11">
        <v>213</v>
      </c>
      <c r="K24" s="24">
        <f t="shared" ref="K24:K25" si="3">J24/I24*100</f>
        <v>58.244462674323216</v>
      </c>
      <c r="L24" s="11">
        <v>98759.5</v>
      </c>
      <c r="M24" s="11">
        <v>19749.8</v>
      </c>
      <c r="N24" s="24">
        <f>M24/L24*100</f>
        <v>19.997873622284438</v>
      </c>
    </row>
    <row r="25" spans="1:20" x14ac:dyDescent="0.25">
      <c r="A25" s="82" t="s">
        <v>51</v>
      </c>
      <c r="B25" s="83"/>
      <c r="C25" s="25">
        <f>C24</f>
        <v>99125.2</v>
      </c>
      <c r="D25" s="25">
        <f>D24</f>
        <v>19962.8</v>
      </c>
      <c r="E25" s="25">
        <f t="shared" si="2"/>
        <v>20.138975759948025</v>
      </c>
      <c r="F25" s="25">
        <f>F24</f>
        <v>0</v>
      </c>
      <c r="G25" s="25">
        <f>G24</f>
        <v>0</v>
      </c>
      <c r="H25" s="24"/>
      <c r="I25" s="25">
        <f t="shared" ref="I25:J25" si="4">I24</f>
        <v>365.7</v>
      </c>
      <c r="J25" s="25">
        <f t="shared" si="4"/>
        <v>213</v>
      </c>
      <c r="K25" s="25">
        <f t="shared" si="3"/>
        <v>58.244462674323216</v>
      </c>
      <c r="L25" s="25">
        <f>L24</f>
        <v>98759.5</v>
      </c>
      <c r="M25" s="25">
        <f>M24</f>
        <v>19749.8</v>
      </c>
      <c r="N25" s="25">
        <f>M25/L25*100</f>
        <v>19.997873622284438</v>
      </c>
    </row>
    <row r="26" spans="1:20" ht="15.75" customHeight="1" x14ac:dyDescent="0.25">
      <c r="A26" s="75" t="s">
        <v>46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7"/>
    </row>
    <row r="27" spans="1:20" ht="30.75" customHeight="1" x14ac:dyDescent="0.25">
      <c r="A27" s="64" t="s">
        <v>25</v>
      </c>
      <c r="B27" s="95"/>
      <c r="C27" s="24">
        <f>I27+L27+F27</f>
        <v>15362</v>
      </c>
      <c r="D27" s="24">
        <f>J27+M27+G27</f>
        <v>2168.6</v>
      </c>
      <c r="E27" s="24">
        <f t="shared" ref="E27:E28" si="5">D27/C27*100</f>
        <v>14.116651477672177</v>
      </c>
      <c r="F27" s="11"/>
      <c r="G27" s="11"/>
      <c r="H27" s="11"/>
      <c r="I27" s="11"/>
      <c r="J27" s="11"/>
      <c r="K27" s="11"/>
      <c r="L27" s="11">
        <v>15362</v>
      </c>
      <c r="M27" s="11">
        <v>2168.6</v>
      </c>
      <c r="N27" s="24">
        <f>M27/L27*100</f>
        <v>14.116651477672177</v>
      </c>
      <c r="S27" s="1" t="s">
        <v>41</v>
      </c>
    </row>
    <row r="28" spans="1:20" x14ac:dyDescent="0.25">
      <c r="A28" s="130" t="s">
        <v>52</v>
      </c>
      <c r="B28" s="130"/>
      <c r="C28" s="25">
        <f t="shared" ref="C28:J28" si="6">C27</f>
        <v>15362</v>
      </c>
      <c r="D28" s="25">
        <f t="shared" si="6"/>
        <v>2168.6</v>
      </c>
      <c r="E28" s="25">
        <f t="shared" si="5"/>
        <v>14.116651477672177</v>
      </c>
      <c r="F28" s="25">
        <f t="shared" si="6"/>
        <v>0</v>
      </c>
      <c r="G28" s="25">
        <f t="shared" si="6"/>
        <v>0</v>
      </c>
      <c r="H28" s="24"/>
      <c r="I28" s="25">
        <f t="shared" si="6"/>
        <v>0</v>
      </c>
      <c r="J28" s="25">
        <f t="shared" si="6"/>
        <v>0</v>
      </c>
      <c r="K28" s="24"/>
      <c r="L28" s="25">
        <f t="shared" ref="L28:M28" si="7">L27</f>
        <v>15362</v>
      </c>
      <c r="M28" s="25">
        <f t="shared" si="7"/>
        <v>2168.6</v>
      </c>
      <c r="N28" s="25">
        <f>M28/L28*100</f>
        <v>14.116651477672177</v>
      </c>
    </row>
    <row r="29" spans="1:20" ht="15.75" customHeight="1" x14ac:dyDescent="0.25">
      <c r="A29" s="75" t="s">
        <v>47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</row>
    <row r="30" spans="1:20" ht="30" customHeight="1" x14ac:dyDescent="0.25">
      <c r="A30" s="81" t="s">
        <v>25</v>
      </c>
      <c r="B30" s="74"/>
      <c r="C30" s="24">
        <f>I30+L30+F30</f>
        <v>62940.9</v>
      </c>
      <c r="D30" s="24">
        <f>J30+M30+G30</f>
        <v>10890.9</v>
      </c>
      <c r="E30" s="24">
        <f t="shared" ref="E30:E31" si="8">D30/C30*100</f>
        <v>17.303375070899843</v>
      </c>
      <c r="F30" s="11"/>
      <c r="G30" s="11"/>
      <c r="H30" s="11"/>
      <c r="I30" s="11">
        <v>22259.4</v>
      </c>
      <c r="J30" s="11">
        <v>3551.9</v>
      </c>
      <c r="K30" s="24">
        <f t="shared" ref="K30:K31" si="9">J30/I30*100</f>
        <v>15.956854182951922</v>
      </c>
      <c r="L30" s="11">
        <v>40681.5</v>
      </c>
      <c r="M30" s="11">
        <v>7339</v>
      </c>
      <c r="N30" s="24">
        <f>M30/L30*100</f>
        <v>18.040141096075612</v>
      </c>
      <c r="T30" s="8"/>
    </row>
    <row r="31" spans="1:20" x14ac:dyDescent="0.25">
      <c r="A31" s="73" t="s">
        <v>52</v>
      </c>
      <c r="B31" s="101"/>
      <c r="C31" s="25">
        <f t="shared" ref="C31:G31" si="10">C30</f>
        <v>62940.9</v>
      </c>
      <c r="D31" s="25">
        <f t="shared" si="10"/>
        <v>10890.9</v>
      </c>
      <c r="E31" s="25">
        <f t="shared" si="8"/>
        <v>17.303375070899843</v>
      </c>
      <c r="F31" s="25">
        <f t="shared" si="10"/>
        <v>0</v>
      </c>
      <c r="G31" s="25">
        <f t="shared" si="10"/>
        <v>0</v>
      </c>
      <c r="H31" s="24"/>
      <c r="I31" s="25">
        <f t="shared" ref="I31:M31" si="11">I30</f>
        <v>22259.4</v>
      </c>
      <c r="J31" s="25">
        <f t="shared" si="11"/>
        <v>3551.9</v>
      </c>
      <c r="K31" s="27">
        <f t="shared" si="9"/>
        <v>15.956854182951922</v>
      </c>
      <c r="L31" s="25">
        <f t="shared" si="11"/>
        <v>40681.5</v>
      </c>
      <c r="M31" s="25">
        <f t="shared" si="11"/>
        <v>7339</v>
      </c>
      <c r="N31" s="25">
        <f>M31/L31*100</f>
        <v>18.040141096075612</v>
      </c>
    </row>
    <row r="32" spans="1:20" ht="15.75" customHeight="1" x14ac:dyDescent="0.25">
      <c r="A32" s="75" t="s">
        <v>48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</row>
    <row r="33" spans="1:16" ht="30.75" customHeight="1" x14ac:dyDescent="0.25">
      <c r="A33" s="81" t="s">
        <v>25</v>
      </c>
      <c r="B33" s="74"/>
      <c r="C33" s="24">
        <f>I33+L33+F33</f>
        <v>8245</v>
      </c>
      <c r="D33" s="24">
        <f>J33+M33+G33</f>
        <v>1269.0999999999999</v>
      </c>
      <c r="E33" s="24">
        <f t="shared" ref="E33:E34" si="12">D33/C33*100</f>
        <v>15.392359005457854</v>
      </c>
      <c r="F33" s="11"/>
      <c r="G33" s="11"/>
      <c r="H33" s="11"/>
      <c r="I33" s="11"/>
      <c r="J33" s="11"/>
      <c r="K33" s="11"/>
      <c r="L33" s="11">
        <v>8245</v>
      </c>
      <c r="M33" s="11">
        <v>1269.0999999999999</v>
      </c>
      <c r="N33" s="24">
        <f t="shared" ref="N33:N34" si="13">M33/L33*100</f>
        <v>15.392359005457854</v>
      </c>
    </row>
    <row r="34" spans="1:16" x14ac:dyDescent="0.25">
      <c r="A34" s="104" t="s">
        <v>52</v>
      </c>
      <c r="B34" s="105"/>
      <c r="C34" s="26">
        <f>C33</f>
        <v>8245</v>
      </c>
      <c r="D34" s="26">
        <f>D33</f>
        <v>1269.0999999999999</v>
      </c>
      <c r="E34" s="26">
        <f t="shared" si="12"/>
        <v>15.392359005457854</v>
      </c>
      <c r="F34" s="26">
        <f>F33</f>
        <v>0</v>
      </c>
      <c r="G34" s="26">
        <f>G33</f>
        <v>0</v>
      </c>
      <c r="H34" s="24"/>
      <c r="I34" s="26">
        <f>I33</f>
        <v>0</v>
      </c>
      <c r="J34" s="26">
        <f>J33</f>
        <v>0</v>
      </c>
      <c r="K34" s="24"/>
      <c r="L34" s="26">
        <f>L33</f>
        <v>8245</v>
      </c>
      <c r="M34" s="26">
        <f>M33</f>
        <v>1269.0999999999999</v>
      </c>
      <c r="N34" s="29">
        <f t="shared" si="13"/>
        <v>15.392359005457854</v>
      </c>
    </row>
    <row r="35" spans="1:16" s="40" customFormat="1" ht="15.75" customHeight="1" x14ac:dyDescent="0.25">
      <c r="A35" s="75" t="s">
        <v>49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7"/>
      <c r="P35" s="41"/>
    </row>
    <row r="36" spans="1:16" s="40" customFormat="1" ht="15.75" customHeight="1" x14ac:dyDescent="0.25">
      <c r="A36" s="99" t="s">
        <v>25</v>
      </c>
      <c r="B36" s="99"/>
      <c r="C36" s="34">
        <f>I36+L36+F36</f>
        <v>254.8</v>
      </c>
      <c r="D36" s="34">
        <f>J36+M36+G36</f>
        <v>0</v>
      </c>
      <c r="E36" s="34">
        <f t="shared" ref="E36:E39" si="14">D36/C36*100</f>
        <v>0</v>
      </c>
      <c r="F36" s="42"/>
      <c r="G36" s="42"/>
      <c r="H36" s="42"/>
      <c r="I36" s="42"/>
      <c r="J36" s="42"/>
      <c r="K36" s="42"/>
      <c r="L36" s="17">
        <v>254.8</v>
      </c>
      <c r="M36" s="17">
        <v>0</v>
      </c>
      <c r="N36" s="24">
        <f t="shared" ref="N36:N39" si="15">M36/L36*100</f>
        <v>0</v>
      </c>
      <c r="P36" s="41"/>
    </row>
    <row r="37" spans="1:16" s="40" customFormat="1" ht="15.75" customHeight="1" x14ac:dyDescent="0.25">
      <c r="A37" s="104" t="s">
        <v>52</v>
      </c>
      <c r="B37" s="105"/>
      <c r="C37" s="34">
        <f>C36</f>
        <v>254.8</v>
      </c>
      <c r="D37" s="34">
        <f>D36</f>
        <v>0</v>
      </c>
      <c r="E37" s="34">
        <f t="shared" si="14"/>
        <v>0</v>
      </c>
      <c r="F37" s="34">
        <f>F36</f>
        <v>0</v>
      </c>
      <c r="G37" s="34">
        <f>G36</f>
        <v>0</v>
      </c>
      <c r="H37" s="34"/>
      <c r="I37" s="34">
        <f>I36</f>
        <v>0</v>
      </c>
      <c r="J37" s="34">
        <f>J36</f>
        <v>0</v>
      </c>
      <c r="K37" s="34"/>
      <c r="L37" s="34">
        <f>L36</f>
        <v>254.8</v>
      </c>
      <c r="M37" s="34">
        <f>M36</f>
        <v>0</v>
      </c>
      <c r="N37" s="27">
        <f t="shared" si="15"/>
        <v>0</v>
      </c>
      <c r="P37" s="41"/>
    </row>
    <row r="38" spans="1:16" s="40" customFormat="1" ht="15.75" customHeight="1" x14ac:dyDescent="0.25">
      <c r="A38" s="82" t="s">
        <v>57</v>
      </c>
      <c r="B38" s="83"/>
      <c r="C38" s="27">
        <f>I38+L38+F38</f>
        <v>2351849.5</v>
      </c>
      <c r="D38" s="27">
        <f>J38+M38+G38</f>
        <v>498794.4</v>
      </c>
      <c r="E38" s="34">
        <f t="shared" si="14"/>
        <v>21.208601996003569</v>
      </c>
      <c r="F38" s="34">
        <f>F18+F22+F25+F28+F31+F34+F37</f>
        <v>49142.5</v>
      </c>
      <c r="G38" s="34">
        <f>G18+G22+G25+G28+G31+G34+G37</f>
        <v>11504</v>
      </c>
      <c r="H38" s="27">
        <f>G38/F38*100</f>
        <v>23.409472452561428</v>
      </c>
      <c r="I38" s="34">
        <f>I18+I22+I25+I28+I31+I34+I37</f>
        <v>1652406.9</v>
      </c>
      <c r="J38" s="34">
        <f>J18+J22+J25+J28+J31+J34+J37</f>
        <v>347691.5</v>
      </c>
      <c r="K38" s="27">
        <f>J38/I38*100</f>
        <v>21.04151828463074</v>
      </c>
      <c r="L38" s="34">
        <f>L18+L22+L25+L28+L31+L34+L37</f>
        <v>650300.10000000009</v>
      </c>
      <c r="M38" s="34">
        <f>M18+M22+M25+M28+M31+M34+M37</f>
        <v>139598.9</v>
      </c>
      <c r="N38" s="27">
        <f>M38/L38*100</f>
        <v>21.466842769976505</v>
      </c>
      <c r="P38" s="41"/>
    </row>
    <row r="39" spans="1:16" s="3" customFormat="1" ht="15.75" customHeight="1" x14ac:dyDescent="0.25">
      <c r="A39" s="102" t="s">
        <v>31</v>
      </c>
      <c r="B39" s="103"/>
      <c r="C39" s="27">
        <f>I39+L39+F39</f>
        <v>2495967</v>
      </c>
      <c r="D39" s="27">
        <f>J39+M39+G39</f>
        <v>523040.60000000003</v>
      </c>
      <c r="E39" s="27">
        <f t="shared" si="14"/>
        <v>20.955429298544416</v>
      </c>
      <c r="F39" s="27">
        <f>F14+F38</f>
        <v>142776</v>
      </c>
      <c r="G39" s="27">
        <f>G14+G38</f>
        <v>35684.199999999997</v>
      </c>
      <c r="H39" s="27">
        <f t="shared" ref="H39" si="16">G39/F39*100</f>
        <v>24.993136101305542</v>
      </c>
      <c r="I39" s="27">
        <f>I14+I38</f>
        <v>1652671.2</v>
      </c>
      <c r="J39" s="27">
        <f>J14+J38</f>
        <v>347757.5</v>
      </c>
      <c r="K39" s="27">
        <f t="shared" ref="K39" si="17">J39/I39*100</f>
        <v>21.04214679846784</v>
      </c>
      <c r="L39" s="27">
        <f>L14+L38</f>
        <v>700519.8</v>
      </c>
      <c r="M39" s="27">
        <f>M14+M38</f>
        <v>139598.9</v>
      </c>
      <c r="N39" s="27">
        <f t="shared" si="15"/>
        <v>19.927902109262291</v>
      </c>
      <c r="P39" s="4"/>
    </row>
    <row r="40" spans="1:16" ht="22.5" customHeight="1" x14ac:dyDescent="0.35">
      <c r="A40" s="49" t="s">
        <v>15</v>
      </c>
      <c r="B40" s="107" t="s">
        <v>2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</row>
    <row r="41" spans="1:16" ht="22.5" customHeight="1" x14ac:dyDescent="0.25">
      <c r="A41" s="88" t="s">
        <v>54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1:16" ht="15.75" customHeight="1" x14ac:dyDescent="0.25">
      <c r="A42" s="69" t="s">
        <v>58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</row>
    <row r="43" spans="1:16" x14ac:dyDescent="0.25">
      <c r="A43" s="66" t="s">
        <v>27</v>
      </c>
      <c r="B43" s="65"/>
      <c r="C43" s="24">
        <f t="shared" ref="C43:D45" si="18">I43+L43+F43</f>
        <v>19336.2</v>
      </c>
      <c r="D43" s="24">
        <f t="shared" si="18"/>
        <v>2996.3</v>
      </c>
      <c r="E43" s="24">
        <f t="shared" ref="E43:E46" si="19">D43/C43*100</f>
        <v>15.495805794313258</v>
      </c>
      <c r="F43" s="13"/>
      <c r="G43" s="13"/>
      <c r="H43" s="13"/>
      <c r="I43" s="13">
        <v>19336.2</v>
      </c>
      <c r="J43" s="13">
        <v>2996.3</v>
      </c>
      <c r="K43" s="24">
        <f t="shared" ref="K43:K46" si="20">J43/I43*100</f>
        <v>15.495805794313258</v>
      </c>
      <c r="L43" s="11"/>
      <c r="M43" s="11"/>
      <c r="N43" s="11"/>
    </row>
    <row r="44" spans="1:16" x14ac:dyDescent="0.25">
      <c r="A44" s="66" t="s">
        <v>26</v>
      </c>
      <c r="B44" s="87"/>
      <c r="C44" s="24">
        <f t="shared" si="18"/>
        <v>933.4</v>
      </c>
      <c r="D44" s="24">
        <f t="shared" si="18"/>
        <v>118.2</v>
      </c>
      <c r="E44" s="24">
        <f t="shared" si="19"/>
        <v>12.663381187058068</v>
      </c>
      <c r="F44" s="13"/>
      <c r="G44" s="13"/>
      <c r="H44" s="13"/>
      <c r="I44" s="13">
        <v>933.4</v>
      </c>
      <c r="J44" s="13">
        <v>118.2</v>
      </c>
      <c r="K44" s="24">
        <f t="shared" si="20"/>
        <v>12.663381187058068</v>
      </c>
      <c r="L44" s="11"/>
      <c r="M44" s="11"/>
      <c r="N44" s="11"/>
    </row>
    <row r="45" spans="1:16" ht="32.25" customHeight="1" x14ac:dyDescent="0.25">
      <c r="A45" s="66" t="s">
        <v>28</v>
      </c>
      <c r="B45" s="65"/>
      <c r="C45" s="24">
        <f t="shared" si="18"/>
        <v>122251</v>
      </c>
      <c r="D45" s="24">
        <f t="shared" si="18"/>
        <v>26885.8</v>
      </c>
      <c r="E45" s="24">
        <f t="shared" si="19"/>
        <v>21.992294541557943</v>
      </c>
      <c r="F45" s="13"/>
      <c r="G45" s="13"/>
      <c r="H45" s="11"/>
      <c r="I45" s="13">
        <v>122251</v>
      </c>
      <c r="J45" s="13">
        <v>26885.8</v>
      </c>
      <c r="K45" s="24">
        <f t="shared" si="20"/>
        <v>21.992294541557943</v>
      </c>
      <c r="L45" s="11"/>
      <c r="M45" s="11"/>
      <c r="N45" s="11"/>
    </row>
    <row r="46" spans="1:16" x14ac:dyDescent="0.25">
      <c r="A46" s="100" t="s">
        <v>51</v>
      </c>
      <c r="B46" s="74"/>
      <c r="C46" s="30">
        <f>C43+C44+C45</f>
        <v>142520.6</v>
      </c>
      <c r="D46" s="30">
        <f>D43+D44+D45</f>
        <v>30000.3</v>
      </c>
      <c r="E46" s="25">
        <f t="shared" si="19"/>
        <v>21.04979911675926</v>
      </c>
      <c r="F46" s="30">
        <f>F43+F44+F45</f>
        <v>0</v>
      </c>
      <c r="G46" s="30">
        <f>G43+G44+G45</f>
        <v>0</v>
      </c>
      <c r="H46" s="30"/>
      <c r="I46" s="30">
        <f>I43+I44+I45</f>
        <v>142520.6</v>
      </c>
      <c r="J46" s="30">
        <f>J43+J44+J45</f>
        <v>30000.3</v>
      </c>
      <c r="K46" s="27">
        <f t="shared" si="20"/>
        <v>21.04979911675926</v>
      </c>
      <c r="L46" s="30">
        <f>L43+L44+L45</f>
        <v>0</v>
      </c>
      <c r="M46" s="30">
        <f>M43+M44+M45</f>
        <v>0</v>
      </c>
      <c r="N46" s="27"/>
    </row>
    <row r="47" spans="1:16" x14ac:dyDescent="0.25">
      <c r="A47" s="69" t="s">
        <v>59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5"/>
    </row>
    <row r="48" spans="1:16" x14ac:dyDescent="0.25">
      <c r="A48" s="66" t="s">
        <v>26</v>
      </c>
      <c r="B48" s="87"/>
      <c r="C48" s="24">
        <f t="shared" ref="C48:D48" si="21">I48+L48+F48</f>
        <v>5604.7</v>
      </c>
      <c r="D48" s="24">
        <f t="shared" si="21"/>
        <v>0</v>
      </c>
      <c r="E48" s="24">
        <f>D48/C48*100</f>
        <v>0</v>
      </c>
      <c r="F48" s="16"/>
      <c r="G48" s="16"/>
      <c r="H48" s="11"/>
      <c r="I48" s="16"/>
      <c r="J48" s="16"/>
      <c r="K48" s="11"/>
      <c r="L48" s="13">
        <v>5604.7</v>
      </c>
      <c r="M48" s="13">
        <v>0</v>
      </c>
      <c r="N48" s="27">
        <f>M48/L48*100</f>
        <v>0</v>
      </c>
    </row>
    <row r="49" spans="1:14" x14ac:dyDescent="0.25">
      <c r="A49" s="86" t="s">
        <v>51</v>
      </c>
      <c r="B49" s="87"/>
      <c r="C49" s="30">
        <f>C48</f>
        <v>5604.7</v>
      </c>
      <c r="D49" s="30">
        <f>D48</f>
        <v>0</v>
      </c>
      <c r="E49" s="24">
        <f>D49/C49*100</f>
        <v>0</v>
      </c>
      <c r="F49" s="30">
        <f>F48</f>
        <v>0</v>
      </c>
      <c r="G49" s="30">
        <f>G48</f>
        <v>0</v>
      </c>
      <c r="H49" s="24"/>
      <c r="I49" s="30">
        <f>I48</f>
        <v>0</v>
      </c>
      <c r="J49" s="30">
        <f>J48</f>
        <v>0</v>
      </c>
      <c r="K49" s="24"/>
      <c r="L49" s="30">
        <f>L48</f>
        <v>5604.7</v>
      </c>
      <c r="M49" s="30">
        <f>M48</f>
        <v>0</v>
      </c>
      <c r="N49" s="25">
        <f>M49/L49*100</f>
        <v>0</v>
      </c>
    </row>
    <row r="50" spans="1:14" ht="31.5" customHeight="1" x14ac:dyDescent="0.25">
      <c r="A50" s="69" t="s">
        <v>60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1"/>
    </row>
    <row r="51" spans="1:14" x14ac:dyDescent="0.25">
      <c r="A51" s="66" t="s">
        <v>27</v>
      </c>
      <c r="B51" s="65"/>
      <c r="C51" s="24">
        <f>I51+L51+F51</f>
        <v>7751.3</v>
      </c>
      <c r="D51" s="24">
        <f>J51+M51+G51</f>
        <v>1996.4</v>
      </c>
      <c r="E51" s="24">
        <f t="shared" ref="E51:E52" si="22">D51/C51*100</f>
        <v>25.755679692438687</v>
      </c>
      <c r="F51" s="13"/>
      <c r="G51" s="13"/>
      <c r="H51" s="11"/>
      <c r="I51" s="13"/>
      <c r="J51" s="13"/>
      <c r="K51" s="11"/>
      <c r="L51" s="11">
        <v>7751.3</v>
      </c>
      <c r="M51" s="11">
        <v>1996.4</v>
      </c>
      <c r="N51" s="24">
        <f t="shared" ref="N51:N116" si="23">M51/L51*100</f>
        <v>25.755679692438687</v>
      </c>
    </row>
    <row r="52" spans="1:14" x14ac:dyDescent="0.25">
      <c r="A52" s="86" t="s">
        <v>51</v>
      </c>
      <c r="B52" s="65"/>
      <c r="C52" s="30">
        <f>C51</f>
        <v>7751.3</v>
      </c>
      <c r="D52" s="30">
        <f>D51</f>
        <v>1996.4</v>
      </c>
      <c r="E52" s="25">
        <f t="shared" si="22"/>
        <v>25.755679692438687</v>
      </c>
      <c r="F52" s="30">
        <f>F51</f>
        <v>0</v>
      </c>
      <c r="G52" s="30">
        <f>G51</f>
        <v>0</v>
      </c>
      <c r="H52" s="24"/>
      <c r="I52" s="30">
        <f>I51</f>
        <v>0</v>
      </c>
      <c r="J52" s="30">
        <f>J51</f>
        <v>0</v>
      </c>
      <c r="K52" s="24"/>
      <c r="L52" s="25">
        <f>L51</f>
        <v>7751.3</v>
      </c>
      <c r="M52" s="25">
        <f>M51</f>
        <v>1996.4</v>
      </c>
      <c r="N52" s="25">
        <f t="shared" si="23"/>
        <v>25.755679692438687</v>
      </c>
    </row>
    <row r="53" spans="1:14" x14ac:dyDescent="0.25">
      <c r="A53" s="69" t="s">
        <v>61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1"/>
    </row>
    <row r="54" spans="1:14" x14ac:dyDescent="0.25">
      <c r="A54" s="66" t="s">
        <v>27</v>
      </c>
      <c r="B54" s="65"/>
      <c r="C54" s="24">
        <f>I54+L54+F54</f>
        <v>1500</v>
      </c>
      <c r="D54" s="24">
        <f>J54+M54+G54</f>
        <v>0</v>
      </c>
      <c r="E54" s="24">
        <v>0</v>
      </c>
      <c r="F54" s="13"/>
      <c r="G54" s="13"/>
      <c r="H54" s="11"/>
      <c r="I54" s="13"/>
      <c r="J54" s="13"/>
      <c r="K54" s="11"/>
      <c r="L54" s="11">
        <v>1500</v>
      </c>
      <c r="M54" s="11">
        <v>0</v>
      </c>
      <c r="N54" s="27">
        <v>0</v>
      </c>
    </row>
    <row r="55" spans="1:14" x14ac:dyDescent="0.25">
      <c r="A55" s="86" t="s">
        <v>51</v>
      </c>
      <c r="B55" s="65"/>
      <c r="C55" s="30">
        <f>C54</f>
        <v>1500</v>
      </c>
      <c r="D55" s="30">
        <f>D54</f>
        <v>0</v>
      </c>
      <c r="E55" s="27">
        <v>0</v>
      </c>
      <c r="F55" s="30">
        <f>F54</f>
        <v>0</v>
      </c>
      <c r="G55" s="30">
        <f>G54</f>
        <v>0</v>
      </c>
      <c r="H55" s="24"/>
      <c r="I55" s="30">
        <f>I54</f>
        <v>0</v>
      </c>
      <c r="J55" s="30">
        <f>J54</f>
        <v>0</v>
      </c>
      <c r="K55" s="24"/>
      <c r="L55" s="25">
        <f>L54</f>
        <v>1500</v>
      </c>
      <c r="M55" s="25">
        <f>M54</f>
        <v>0</v>
      </c>
      <c r="N55" s="27">
        <v>0</v>
      </c>
    </row>
    <row r="56" spans="1:14" ht="15.75" customHeight="1" x14ac:dyDescent="0.25">
      <c r="A56" s="69" t="s">
        <v>62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1"/>
    </row>
    <row r="57" spans="1:14" ht="32.25" customHeight="1" x14ac:dyDescent="0.25">
      <c r="A57" s="66" t="s">
        <v>28</v>
      </c>
      <c r="B57" s="65"/>
      <c r="C57" s="24">
        <f t="shared" ref="C57" si="24">I57+L57+F57</f>
        <v>325</v>
      </c>
      <c r="D57" s="24">
        <f t="shared" ref="D57" si="25">J57+M57+G57</f>
        <v>0</v>
      </c>
      <c r="E57" s="24">
        <f t="shared" ref="E57:E62" si="26">D57/C57*100</f>
        <v>0</v>
      </c>
      <c r="F57" s="13"/>
      <c r="G57" s="13"/>
      <c r="H57" s="11"/>
      <c r="I57" s="13"/>
      <c r="J57" s="13"/>
      <c r="K57" s="11"/>
      <c r="L57" s="11">
        <v>325</v>
      </c>
      <c r="M57" s="11">
        <v>0</v>
      </c>
      <c r="N57" s="24">
        <f t="shared" si="23"/>
        <v>0</v>
      </c>
    </row>
    <row r="58" spans="1:14" x14ac:dyDescent="0.25">
      <c r="A58" s="86" t="s">
        <v>51</v>
      </c>
      <c r="B58" s="83"/>
      <c r="C58" s="30">
        <f>C57</f>
        <v>325</v>
      </c>
      <c r="D58" s="30">
        <f>D57</f>
        <v>0</v>
      </c>
      <c r="E58" s="25">
        <f t="shared" si="26"/>
        <v>0</v>
      </c>
      <c r="F58" s="30">
        <f>F57</f>
        <v>0</v>
      </c>
      <c r="G58" s="30">
        <f>G57</f>
        <v>0</v>
      </c>
      <c r="H58" s="24"/>
      <c r="I58" s="30">
        <f>I57</f>
        <v>0</v>
      </c>
      <c r="J58" s="30">
        <f>J57</f>
        <v>0</v>
      </c>
      <c r="K58" s="24"/>
      <c r="L58" s="30">
        <f>L57</f>
        <v>325</v>
      </c>
      <c r="M58" s="30">
        <f>M57</f>
        <v>0</v>
      </c>
      <c r="N58" s="25">
        <f t="shared" si="23"/>
        <v>0</v>
      </c>
    </row>
    <row r="59" spans="1:14" ht="15.75" customHeight="1" x14ac:dyDescent="0.25">
      <c r="A59" s="69" t="s">
        <v>63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1"/>
    </row>
    <row r="60" spans="1:14" x14ac:dyDescent="0.25">
      <c r="A60" s="66" t="s">
        <v>27</v>
      </c>
      <c r="B60" s="65"/>
      <c r="C60" s="24">
        <f>I60+L60+F60</f>
        <v>63750</v>
      </c>
      <c r="D60" s="24">
        <f>J60+M60+G60</f>
        <v>8450</v>
      </c>
      <c r="E60" s="24">
        <f t="shared" si="26"/>
        <v>13.254901960784313</v>
      </c>
      <c r="F60" s="14"/>
      <c r="G60" s="14"/>
      <c r="H60" s="11"/>
      <c r="I60" s="14"/>
      <c r="J60" s="14"/>
      <c r="K60" s="11"/>
      <c r="L60" s="11">
        <v>63750</v>
      </c>
      <c r="M60" s="11">
        <v>8450</v>
      </c>
      <c r="N60" s="27">
        <f t="shared" si="23"/>
        <v>13.254901960784313</v>
      </c>
    </row>
    <row r="61" spans="1:14" x14ac:dyDescent="0.25">
      <c r="A61" s="86" t="s">
        <v>51</v>
      </c>
      <c r="B61" s="65"/>
      <c r="C61" s="30">
        <f>C60</f>
        <v>63750</v>
      </c>
      <c r="D61" s="30">
        <f>D60</f>
        <v>8450</v>
      </c>
      <c r="E61" s="24">
        <f t="shared" si="26"/>
        <v>13.254901960784313</v>
      </c>
      <c r="F61" s="30">
        <f>F60</f>
        <v>0</v>
      </c>
      <c r="G61" s="30">
        <f>G60</f>
        <v>0</v>
      </c>
      <c r="H61" s="24"/>
      <c r="I61" s="30">
        <f>I60</f>
        <v>0</v>
      </c>
      <c r="J61" s="30">
        <f>J60</f>
        <v>0</v>
      </c>
      <c r="K61" s="24"/>
      <c r="L61" s="25">
        <f>L60</f>
        <v>63750</v>
      </c>
      <c r="M61" s="25">
        <f>M60</f>
        <v>8450</v>
      </c>
      <c r="N61" s="27">
        <f t="shared" si="23"/>
        <v>13.254901960784313</v>
      </c>
    </row>
    <row r="62" spans="1:14" x14ac:dyDescent="0.25">
      <c r="A62" s="86" t="s">
        <v>31</v>
      </c>
      <c r="B62" s="65"/>
      <c r="C62" s="31">
        <f>C46+C49+C52+C55+C58+C61</f>
        <v>221451.6</v>
      </c>
      <c r="D62" s="31">
        <f>D46+D49+D52+D55+D58+D61</f>
        <v>40446.699999999997</v>
      </c>
      <c r="E62" s="27">
        <f t="shared" si="26"/>
        <v>18.264352120282716</v>
      </c>
      <c r="F62" s="31">
        <f>F46+F49+F52+F55+F58+F61</f>
        <v>0</v>
      </c>
      <c r="G62" s="31">
        <f>G46+G49+G52+G55+G58+G61</f>
        <v>0</v>
      </c>
      <c r="H62" s="27"/>
      <c r="I62" s="31">
        <f>I46+I49+I52+I55+I58+I61</f>
        <v>142520.6</v>
      </c>
      <c r="J62" s="31">
        <f>J46+J49+J52+J55+J58+J61</f>
        <v>30000.3</v>
      </c>
      <c r="K62" s="27">
        <f t="shared" ref="K62" si="27">J62/I62*100</f>
        <v>21.04979911675926</v>
      </c>
      <c r="L62" s="31">
        <f>L46+L49+L52+L55+L58+L61</f>
        <v>78931</v>
      </c>
      <c r="M62" s="31">
        <f>M46+M49+M52+M55+M58+M61</f>
        <v>10446.4</v>
      </c>
      <c r="N62" s="27">
        <f t="shared" si="23"/>
        <v>13.234850692376884</v>
      </c>
    </row>
    <row r="63" spans="1:14" ht="41.25" customHeight="1" x14ac:dyDescent="0.35">
      <c r="A63" s="50" t="s">
        <v>16</v>
      </c>
      <c r="B63" s="78" t="s">
        <v>3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80"/>
    </row>
    <row r="64" spans="1:14" x14ac:dyDescent="0.25">
      <c r="A64" s="88" t="s">
        <v>53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0"/>
    </row>
    <row r="65" spans="1:14" x14ac:dyDescent="0.25">
      <c r="A65" s="69" t="s">
        <v>64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1"/>
    </row>
    <row r="66" spans="1:14" ht="33.75" customHeight="1" x14ac:dyDescent="0.25">
      <c r="A66" s="66" t="s">
        <v>128</v>
      </c>
      <c r="B66" s="65"/>
      <c r="C66" s="24">
        <f>I66+L66+F66</f>
        <v>8266.7999999999993</v>
      </c>
      <c r="D66" s="24">
        <f>J66+M66+G66</f>
        <v>0</v>
      </c>
      <c r="E66" s="24">
        <f t="shared" ref="E66:E67" si="28">D66/C66*100</f>
        <v>0</v>
      </c>
      <c r="F66" s="51"/>
      <c r="G66" s="51"/>
      <c r="H66" s="51"/>
      <c r="I66" s="51"/>
      <c r="J66" s="51"/>
      <c r="K66" s="51"/>
      <c r="L66" s="51" t="s">
        <v>123</v>
      </c>
      <c r="M66" s="11">
        <v>0</v>
      </c>
      <c r="N66" s="27">
        <f t="shared" si="23"/>
        <v>0</v>
      </c>
    </row>
    <row r="67" spans="1:14" x14ac:dyDescent="0.25">
      <c r="A67" s="96" t="s">
        <v>51</v>
      </c>
      <c r="B67" s="97"/>
      <c r="C67" s="30">
        <f>C66</f>
        <v>8266.7999999999993</v>
      </c>
      <c r="D67" s="30">
        <f>D66</f>
        <v>0</v>
      </c>
      <c r="E67" s="24">
        <f t="shared" si="28"/>
        <v>0</v>
      </c>
      <c r="F67" s="30">
        <f>F66</f>
        <v>0</v>
      </c>
      <c r="G67" s="30">
        <f>G66</f>
        <v>0</v>
      </c>
      <c r="H67" s="53"/>
      <c r="I67" s="30">
        <f>I66</f>
        <v>0</v>
      </c>
      <c r="J67" s="30">
        <f>J66</f>
        <v>0</v>
      </c>
      <c r="K67" s="53"/>
      <c r="L67" s="25" t="str">
        <f>L66</f>
        <v>8266,8</v>
      </c>
      <c r="M67" s="25">
        <f>M66</f>
        <v>0</v>
      </c>
      <c r="N67" s="27">
        <f t="shared" ref="N67" si="29">M67/L67*100</f>
        <v>0</v>
      </c>
    </row>
    <row r="68" spans="1:14" x14ac:dyDescent="0.25">
      <c r="A68" s="91" t="s">
        <v>66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4"/>
    </row>
    <row r="69" spans="1:14" ht="35.25" customHeight="1" x14ac:dyDescent="0.25">
      <c r="A69" s="66" t="s">
        <v>128</v>
      </c>
      <c r="B69" s="65"/>
      <c r="C69" s="24">
        <f>I69+L69+F69</f>
        <v>1730</v>
      </c>
      <c r="D69" s="24">
        <f>J69+M69+G69</f>
        <v>0</v>
      </c>
      <c r="E69" s="24">
        <f t="shared" ref="E69:E70" si="30">D69/C69*100</f>
        <v>0</v>
      </c>
      <c r="F69" s="51"/>
      <c r="G69" s="51"/>
      <c r="H69" s="51"/>
      <c r="I69" s="51"/>
      <c r="J69" s="51"/>
      <c r="K69" s="51"/>
      <c r="L69" s="11">
        <v>1730</v>
      </c>
      <c r="M69" s="11">
        <v>0</v>
      </c>
      <c r="N69" s="27">
        <f t="shared" ref="N69:N70" si="31">M69/L69*100</f>
        <v>0</v>
      </c>
    </row>
    <row r="70" spans="1:14" x14ac:dyDescent="0.25">
      <c r="A70" s="96" t="s">
        <v>51</v>
      </c>
      <c r="B70" s="97"/>
      <c r="C70" s="30">
        <f>C69</f>
        <v>1730</v>
      </c>
      <c r="D70" s="30">
        <f>D69</f>
        <v>0</v>
      </c>
      <c r="E70" s="24">
        <f t="shared" si="30"/>
        <v>0</v>
      </c>
      <c r="F70" s="30">
        <f>F69</f>
        <v>0</v>
      </c>
      <c r="G70" s="30">
        <f>G69</f>
        <v>0</v>
      </c>
      <c r="H70" s="51"/>
      <c r="I70" s="30">
        <f>I69</f>
        <v>0</v>
      </c>
      <c r="J70" s="30">
        <f>J69</f>
        <v>0</v>
      </c>
      <c r="K70" s="51"/>
      <c r="L70" s="25">
        <f>L69</f>
        <v>1730</v>
      </c>
      <c r="M70" s="25">
        <f>M69</f>
        <v>0</v>
      </c>
      <c r="N70" s="27">
        <f t="shared" si="31"/>
        <v>0</v>
      </c>
    </row>
    <row r="71" spans="1:14" x14ac:dyDescent="0.25">
      <c r="A71" s="133" t="s">
        <v>122</v>
      </c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5"/>
    </row>
    <row r="72" spans="1:14" ht="30.75" customHeight="1" x14ac:dyDescent="0.25">
      <c r="A72" s="66" t="s">
        <v>129</v>
      </c>
      <c r="B72" s="65"/>
      <c r="C72" s="24">
        <f>I72+L72+F72</f>
        <v>41634.300000000003</v>
      </c>
      <c r="D72" s="24">
        <f>J72+M72+G72</f>
        <v>0</v>
      </c>
      <c r="E72" s="24">
        <f t="shared" ref="E72:E74" si="32">D72/C72*100</f>
        <v>0</v>
      </c>
      <c r="F72" s="11">
        <v>21520</v>
      </c>
      <c r="G72" s="44">
        <v>0</v>
      </c>
      <c r="H72" s="24">
        <f t="shared" ref="H72" si="33">G72/F72*100</f>
        <v>0</v>
      </c>
      <c r="I72" s="11">
        <v>19906</v>
      </c>
      <c r="J72" s="44">
        <v>0</v>
      </c>
      <c r="K72" s="24">
        <f t="shared" ref="K72" si="34">J72/I72*100</f>
        <v>0</v>
      </c>
      <c r="L72" s="11">
        <v>208.3</v>
      </c>
      <c r="M72" s="11">
        <v>0</v>
      </c>
      <c r="N72" s="24">
        <f t="shared" ref="N72:N73" si="35">M72/L72*100</f>
        <v>0</v>
      </c>
    </row>
    <row r="73" spans="1:14" ht="34.5" customHeight="1" x14ac:dyDescent="0.25">
      <c r="A73" s="66" t="s">
        <v>128</v>
      </c>
      <c r="B73" s="65"/>
      <c r="C73" s="24">
        <f>F73+I73+L73</f>
        <v>485.8</v>
      </c>
      <c r="D73" s="24">
        <f>J73+M73+G73</f>
        <v>0</v>
      </c>
      <c r="E73" s="24">
        <f t="shared" si="32"/>
        <v>0</v>
      </c>
      <c r="F73" s="11"/>
      <c r="G73" s="11"/>
      <c r="H73" s="11"/>
      <c r="I73" s="11"/>
      <c r="J73" s="11"/>
      <c r="K73" s="11"/>
      <c r="L73" s="11">
        <v>485.8</v>
      </c>
      <c r="M73" s="11">
        <v>0</v>
      </c>
      <c r="N73" s="24">
        <f t="shared" si="35"/>
        <v>0</v>
      </c>
    </row>
    <row r="74" spans="1:14" x14ac:dyDescent="0.25">
      <c r="A74" s="131" t="s">
        <v>51</v>
      </c>
      <c r="B74" s="132"/>
      <c r="C74" s="27">
        <f>C72+C73</f>
        <v>42120.100000000006</v>
      </c>
      <c r="D74" s="27">
        <f>D72+D73</f>
        <v>0</v>
      </c>
      <c r="E74" s="27">
        <f t="shared" si="32"/>
        <v>0</v>
      </c>
      <c r="F74" s="27">
        <f>F72+F73</f>
        <v>21520</v>
      </c>
      <c r="G74" s="27">
        <f>G72+G73</f>
        <v>0</v>
      </c>
      <c r="H74" s="27">
        <f t="shared" ref="H74:H75" si="36">G74/F74*100</f>
        <v>0</v>
      </c>
      <c r="I74" s="27">
        <f>I72+I73</f>
        <v>19906</v>
      </c>
      <c r="J74" s="27">
        <f>J72+J73</f>
        <v>0</v>
      </c>
      <c r="K74" s="27">
        <f t="shared" ref="K74:K75" si="37">J74/I74*100</f>
        <v>0</v>
      </c>
      <c r="L74" s="27">
        <f>L72+L73</f>
        <v>694.1</v>
      </c>
      <c r="M74" s="27">
        <f>M72+M73</f>
        <v>0</v>
      </c>
      <c r="N74" s="27">
        <f t="shared" ref="N74" si="38">M74/L74*100</f>
        <v>0</v>
      </c>
    </row>
    <row r="75" spans="1:14" x14ac:dyDescent="0.25">
      <c r="A75" s="98" t="s">
        <v>56</v>
      </c>
      <c r="B75" s="98"/>
      <c r="C75" s="30">
        <f>C67+C70+C74</f>
        <v>52116.900000000009</v>
      </c>
      <c r="D75" s="30">
        <f>D67+D70+D74</f>
        <v>0</v>
      </c>
      <c r="E75" s="24">
        <f t="shared" ref="E75" si="39">D75/C75*100</f>
        <v>0</v>
      </c>
      <c r="F75" s="30">
        <f>F67+F70+F74</f>
        <v>21520</v>
      </c>
      <c r="G75" s="30">
        <f>G67+G70+G74</f>
        <v>0</v>
      </c>
      <c r="H75" s="27">
        <f t="shared" si="36"/>
        <v>0</v>
      </c>
      <c r="I75" s="30">
        <f>I67+I70+I74</f>
        <v>19906</v>
      </c>
      <c r="J75" s="30">
        <f>J67+J70+J74</f>
        <v>0</v>
      </c>
      <c r="K75" s="27">
        <f t="shared" si="37"/>
        <v>0</v>
      </c>
      <c r="L75" s="30">
        <f>L67+L70+L74</f>
        <v>10690.9</v>
      </c>
      <c r="M75" s="30">
        <f>M67+M70+M74</f>
        <v>0</v>
      </c>
      <c r="N75" s="24">
        <f t="shared" ref="N75" si="40">M75/L75*100</f>
        <v>0</v>
      </c>
    </row>
    <row r="76" spans="1:14" x14ac:dyDescent="0.25">
      <c r="A76" s="88" t="s">
        <v>54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</row>
    <row r="77" spans="1:14" ht="15.75" customHeight="1" x14ac:dyDescent="0.25">
      <c r="A77" s="69" t="s">
        <v>67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1"/>
    </row>
    <row r="78" spans="1:14" ht="28.5" customHeight="1" x14ac:dyDescent="0.25">
      <c r="A78" s="66" t="s">
        <v>28</v>
      </c>
      <c r="B78" s="65"/>
      <c r="C78" s="24">
        <f t="shared" ref="C78" si="41">I78+L78+F78</f>
        <v>468.6</v>
      </c>
      <c r="D78" s="24">
        <f t="shared" ref="D78" si="42">J78+M78+G78</f>
        <v>191.3</v>
      </c>
      <c r="E78" s="24">
        <f t="shared" ref="E78:E82" si="43">D78/C78*100</f>
        <v>40.823730260349976</v>
      </c>
      <c r="F78" s="14"/>
      <c r="G78" s="14"/>
      <c r="H78" s="11"/>
      <c r="I78" s="13"/>
      <c r="J78" s="13"/>
      <c r="K78" s="11"/>
      <c r="L78" s="11">
        <v>468.6</v>
      </c>
      <c r="M78" s="11">
        <v>191.3</v>
      </c>
      <c r="N78" s="24">
        <f t="shared" si="23"/>
        <v>40.823730260349976</v>
      </c>
    </row>
    <row r="79" spans="1:14" x14ac:dyDescent="0.25">
      <c r="A79" s="100" t="s">
        <v>51</v>
      </c>
      <c r="B79" s="74"/>
      <c r="C79" s="30">
        <f>C78</f>
        <v>468.6</v>
      </c>
      <c r="D79" s="30">
        <f>D78</f>
        <v>191.3</v>
      </c>
      <c r="E79" s="25">
        <f t="shared" si="43"/>
        <v>40.823730260349976</v>
      </c>
      <c r="F79" s="30">
        <f>F78</f>
        <v>0</v>
      </c>
      <c r="G79" s="30">
        <f>G78</f>
        <v>0</v>
      </c>
      <c r="H79" s="24"/>
      <c r="I79" s="30">
        <f>I78</f>
        <v>0</v>
      </c>
      <c r="J79" s="30">
        <f>J78</f>
        <v>0</v>
      </c>
      <c r="K79" s="25"/>
      <c r="L79" s="25">
        <f>SUM(L78:L78)</f>
        <v>468.6</v>
      </c>
      <c r="M79" s="25">
        <f>SUM(M78:M78)</f>
        <v>191.3</v>
      </c>
      <c r="N79" s="25">
        <f t="shared" si="23"/>
        <v>40.823730260349976</v>
      </c>
    </row>
    <row r="80" spans="1:14" ht="15.75" customHeight="1" x14ac:dyDescent="0.25">
      <c r="A80" s="69" t="s">
        <v>68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1"/>
    </row>
    <row r="81" spans="1:14" x14ac:dyDescent="0.25">
      <c r="A81" s="66" t="s">
        <v>27</v>
      </c>
      <c r="B81" s="65"/>
      <c r="C81" s="24">
        <f t="shared" ref="C81" si="44">I81+L81+F81</f>
        <v>5818.7</v>
      </c>
      <c r="D81" s="24">
        <f t="shared" ref="D81" si="45">J81+M81+G81</f>
        <v>0</v>
      </c>
      <c r="E81" s="24">
        <f t="shared" si="43"/>
        <v>0</v>
      </c>
      <c r="F81" s="13">
        <v>178.1</v>
      </c>
      <c r="G81" s="13">
        <v>0</v>
      </c>
      <c r="H81" s="28">
        <f t="shared" ref="H81:H82" si="46">G81/F81*100</f>
        <v>0</v>
      </c>
      <c r="I81" s="13">
        <v>898.9</v>
      </c>
      <c r="J81" s="13">
        <v>0</v>
      </c>
      <c r="K81" s="28">
        <f t="shared" ref="K81:K82" si="47">J81/I81*100</f>
        <v>0</v>
      </c>
      <c r="L81" s="11">
        <v>4741.7</v>
      </c>
      <c r="M81" s="11">
        <v>0</v>
      </c>
      <c r="N81" s="24">
        <f t="shared" si="23"/>
        <v>0</v>
      </c>
    </row>
    <row r="82" spans="1:14" x14ac:dyDescent="0.25">
      <c r="A82" s="100" t="s">
        <v>51</v>
      </c>
      <c r="B82" s="74"/>
      <c r="C82" s="30">
        <f>C81</f>
        <v>5818.7</v>
      </c>
      <c r="D82" s="30">
        <f>D81</f>
        <v>0</v>
      </c>
      <c r="E82" s="27">
        <f t="shared" si="43"/>
        <v>0</v>
      </c>
      <c r="F82" s="30">
        <f t="shared" ref="F82:G82" si="48">F81</f>
        <v>178.1</v>
      </c>
      <c r="G82" s="30">
        <f t="shared" si="48"/>
        <v>0</v>
      </c>
      <c r="H82" s="31">
        <f t="shared" si="46"/>
        <v>0</v>
      </c>
      <c r="I82" s="30">
        <f t="shared" ref="I82:J82" si="49">I81</f>
        <v>898.9</v>
      </c>
      <c r="J82" s="30">
        <f t="shared" si="49"/>
        <v>0</v>
      </c>
      <c r="K82" s="31">
        <f t="shared" si="47"/>
        <v>0</v>
      </c>
      <c r="L82" s="25">
        <f>L81</f>
        <v>4741.7</v>
      </c>
      <c r="M82" s="25">
        <f>M81</f>
        <v>0</v>
      </c>
      <c r="N82" s="25">
        <f t="shared" si="23"/>
        <v>0</v>
      </c>
    </row>
    <row r="83" spans="1:14" x14ac:dyDescent="0.25">
      <c r="A83" s="69" t="s">
        <v>69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5"/>
    </row>
    <row r="84" spans="1:14" x14ac:dyDescent="0.25">
      <c r="A84" s="81" t="s">
        <v>27</v>
      </c>
      <c r="B84" s="148"/>
      <c r="C84" s="24">
        <f t="shared" ref="C84:D84" si="50">I84+L84+F84</f>
        <v>1103</v>
      </c>
      <c r="D84" s="24">
        <f t="shared" si="50"/>
        <v>1103</v>
      </c>
      <c r="E84" s="24">
        <f t="shared" ref="E84:E92" si="51">D84/C84*100</f>
        <v>100</v>
      </c>
      <c r="F84" s="18"/>
      <c r="G84" s="18"/>
      <c r="H84" s="11"/>
      <c r="I84" s="18"/>
      <c r="J84" s="18"/>
      <c r="K84" s="11"/>
      <c r="L84" s="18">
        <v>1103</v>
      </c>
      <c r="M84" s="18">
        <v>1103</v>
      </c>
      <c r="N84" s="24">
        <f t="shared" si="23"/>
        <v>100</v>
      </c>
    </row>
    <row r="85" spans="1:14" x14ac:dyDescent="0.25">
      <c r="A85" s="73" t="s">
        <v>51</v>
      </c>
      <c r="B85" s="147"/>
      <c r="C85" s="30">
        <f>C84</f>
        <v>1103</v>
      </c>
      <c r="D85" s="30">
        <f>D84</f>
        <v>1103</v>
      </c>
      <c r="E85" s="24">
        <f t="shared" si="51"/>
        <v>100</v>
      </c>
      <c r="F85" s="30">
        <f>F84</f>
        <v>0</v>
      </c>
      <c r="G85" s="30">
        <f>G84</f>
        <v>0</v>
      </c>
      <c r="H85" s="24"/>
      <c r="I85" s="30">
        <f>I84</f>
        <v>0</v>
      </c>
      <c r="J85" s="30">
        <f>J84</f>
        <v>0</v>
      </c>
      <c r="K85" s="24"/>
      <c r="L85" s="30">
        <f t="shared" ref="L85:M85" si="52">L84</f>
        <v>1103</v>
      </c>
      <c r="M85" s="30">
        <f t="shared" si="52"/>
        <v>1103</v>
      </c>
      <c r="N85" s="24">
        <f t="shared" si="23"/>
        <v>100</v>
      </c>
    </row>
    <row r="86" spans="1:14" x14ac:dyDescent="0.25">
      <c r="A86" s="69" t="s">
        <v>70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5"/>
    </row>
    <row r="87" spans="1:14" x14ac:dyDescent="0.25">
      <c r="A87" s="81" t="s">
        <v>27</v>
      </c>
      <c r="B87" s="147"/>
      <c r="C87" s="24">
        <f t="shared" ref="C87:D87" si="53">I87+L87+F87</f>
        <v>2905.9</v>
      </c>
      <c r="D87" s="24">
        <f t="shared" si="53"/>
        <v>0</v>
      </c>
      <c r="E87" s="24">
        <f t="shared" si="51"/>
        <v>0</v>
      </c>
      <c r="F87" s="13"/>
      <c r="G87" s="13"/>
      <c r="H87" s="11"/>
      <c r="I87" s="13">
        <v>612.4</v>
      </c>
      <c r="J87" s="13">
        <v>0</v>
      </c>
      <c r="K87" s="24">
        <f t="shared" ref="K87:K88" si="54">J87/I87*100</f>
        <v>0</v>
      </c>
      <c r="L87" s="13">
        <v>2293.5</v>
      </c>
      <c r="M87" s="13">
        <v>0</v>
      </c>
      <c r="N87" s="24">
        <f t="shared" si="23"/>
        <v>0</v>
      </c>
    </row>
    <row r="88" spans="1:14" x14ac:dyDescent="0.25">
      <c r="A88" s="73" t="s">
        <v>51</v>
      </c>
      <c r="B88" s="147"/>
      <c r="C88" s="25">
        <f>C87</f>
        <v>2905.9</v>
      </c>
      <c r="D88" s="25">
        <f>D87</f>
        <v>0</v>
      </c>
      <c r="E88" s="25">
        <f t="shared" si="51"/>
        <v>0</v>
      </c>
      <c r="F88" s="25">
        <f>F87</f>
        <v>0</v>
      </c>
      <c r="G88" s="25">
        <f>G87</f>
        <v>0</v>
      </c>
      <c r="H88" s="24"/>
      <c r="I88" s="25">
        <f>I87</f>
        <v>612.4</v>
      </c>
      <c r="J88" s="25">
        <f>J87</f>
        <v>0</v>
      </c>
      <c r="K88" s="24">
        <f t="shared" si="54"/>
        <v>0</v>
      </c>
      <c r="L88" s="25">
        <f t="shared" ref="L88:M88" si="55">L87</f>
        <v>2293.5</v>
      </c>
      <c r="M88" s="25">
        <f t="shared" si="55"/>
        <v>0</v>
      </c>
      <c r="N88" s="25">
        <f t="shared" si="23"/>
        <v>0</v>
      </c>
    </row>
    <row r="89" spans="1:14" x14ac:dyDescent="0.25">
      <c r="A89" s="69" t="s">
        <v>71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5"/>
    </row>
    <row r="90" spans="1:14" x14ac:dyDescent="0.25">
      <c r="A90" s="66" t="s">
        <v>27</v>
      </c>
      <c r="B90" s="65"/>
      <c r="C90" s="24">
        <f t="shared" ref="C90:D90" si="56">I90+L90+F90</f>
        <v>13094.8</v>
      </c>
      <c r="D90" s="24">
        <f t="shared" si="56"/>
        <v>1864.5</v>
      </c>
      <c r="E90" s="24">
        <f t="shared" si="51"/>
        <v>14.23847634175398</v>
      </c>
      <c r="F90" s="12"/>
      <c r="G90" s="12"/>
      <c r="H90" s="11"/>
      <c r="I90" s="15"/>
      <c r="J90" s="15"/>
      <c r="K90" s="11"/>
      <c r="L90" s="11">
        <v>13094.8</v>
      </c>
      <c r="M90" s="11">
        <v>1864.5</v>
      </c>
      <c r="N90" s="32">
        <f t="shared" si="23"/>
        <v>14.23847634175398</v>
      </c>
    </row>
    <row r="91" spans="1:14" x14ac:dyDescent="0.25">
      <c r="A91" s="86" t="s">
        <v>51</v>
      </c>
      <c r="B91" s="87"/>
      <c r="C91" s="25">
        <f>C90</f>
        <v>13094.8</v>
      </c>
      <c r="D91" s="25">
        <f>D90</f>
        <v>1864.5</v>
      </c>
      <c r="E91" s="24">
        <f t="shared" si="51"/>
        <v>14.23847634175398</v>
      </c>
      <c r="F91" s="25">
        <f>F90</f>
        <v>0</v>
      </c>
      <c r="G91" s="25">
        <f>G90</f>
        <v>0</v>
      </c>
      <c r="H91" s="24"/>
      <c r="I91" s="25">
        <f>I90</f>
        <v>0</v>
      </c>
      <c r="J91" s="25">
        <f>J90</f>
        <v>0</v>
      </c>
      <c r="K91" s="24"/>
      <c r="L91" s="25">
        <f t="shared" ref="L91:M91" si="57">L90</f>
        <v>13094.8</v>
      </c>
      <c r="M91" s="25">
        <f t="shared" si="57"/>
        <v>1864.5</v>
      </c>
      <c r="N91" s="34">
        <f t="shared" si="23"/>
        <v>14.23847634175398</v>
      </c>
    </row>
    <row r="92" spans="1:14" x14ac:dyDescent="0.25">
      <c r="A92" s="82" t="s">
        <v>57</v>
      </c>
      <c r="B92" s="83"/>
      <c r="C92" s="25">
        <f>C79+C82+C85+C88+C91</f>
        <v>23391</v>
      </c>
      <c r="D92" s="25">
        <f>D79+D82+D85+D88+D91</f>
        <v>3158.8</v>
      </c>
      <c r="E92" s="27">
        <f t="shared" si="51"/>
        <v>13.504339275789834</v>
      </c>
      <c r="F92" s="25">
        <f>F79+F82+F85+F88+F91</f>
        <v>178.1</v>
      </c>
      <c r="G92" s="25">
        <f>G79+G82+G85+G88+G91</f>
        <v>0</v>
      </c>
      <c r="H92" s="34">
        <f>G92/F92*100</f>
        <v>0</v>
      </c>
      <c r="I92" s="25">
        <f>I79+I82+I85+I88+I91</f>
        <v>1511.3</v>
      </c>
      <c r="J92" s="25">
        <f>J79+J82+J85+J88+J91</f>
        <v>0</v>
      </c>
      <c r="K92" s="34">
        <f t="shared" ref="K92:K93" si="58">J92/I92*100</f>
        <v>0</v>
      </c>
      <c r="L92" s="25">
        <f>L79+L82+L85+L88+L91</f>
        <v>21701.599999999999</v>
      </c>
      <c r="M92" s="25">
        <f>M79+M82+M85+M88+M91</f>
        <v>3158.8</v>
      </c>
      <c r="N92" s="34">
        <f t="shared" si="23"/>
        <v>14.555608803037565</v>
      </c>
    </row>
    <row r="93" spans="1:14" x14ac:dyDescent="0.25">
      <c r="A93" s="73" t="s">
        <v>31</v>
      </c>
      <c r="B93" s="74"/>
      <c r="C93" s="34">
        <f>C75+C92</f>
        <v>75507.900000000009</v>
      </c>
      <c r="D93" s="34">
        <f>D75+D92</f>
        <v>3158.8</v>
      </c>
      <c r="E93" s="34">
        <f t="shared" ref="E93" si="59">D93/C93*100</f>
        <v>4.1834033260095955</v>
      </c>
      <c r="F93" s="34">
        <f>F75+F92</f>
        <v>21698.1</v>
      </c>
      <c r="G93" s="34">
        <f>G75+G92</f>
        <v>0</v>
      </c>
      <c r="H93" s="34">
        <f>G93/F93*100</f>
        <v>0</v>
      </c>
      <c r="I93" s="34">
        <f>I75+I92</f>
        <v>21417.3</v>
      </c>
      <c r="J93" s="34">
        <f>J75+J92</f>
        <v>0</v>
      </c>
      <c r="K93" s="34">
        <f t="shared" si="58"/>
        <v>0</v>
      </c>
      <c r="L93" s="34">
        <f>L75+L92</f>
        <v>32392.5</v>
      </c>
      <c r="M93" s="34">
        <f>M75+M92</f>
        <v>3158.8</v>
      </c>
      <c r="N93" s="34">
        <f t="shared" si="23"/>
        <v>9.751640040132747</v>
      </c>
    </row>
    <row r="94" spans="1:14" ht="22.5" customHeight="1" x14ac:dyDescent="0.35">
      <c r="A94" s="50" t="s">
        <v>17</v>
      </c>
      <c r="B94" s="78" t="s">
        <v>4</v>
      </c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</row>
    <row r="95" spans="1:14" ht="18.75" x14ac:dyDescent="0.3">
      <c r="A95" s="141" t="s">
        <v>53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</row>
    <row r="96" spans="1:14" ht="22.5" customHeight="1" x14ac:dyDescent="0.25">
      <c r="A96" s="69" t="s">
        <v>72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1"/>
    </row>
    <row r="97" spans="1:14" ht="33" customHeight="1" x14ac:dyDescent="0.25">
      <c r="A97" s="81" t="s">
        <v>128</v>
      </c>
      <c r="B97" s="74"/>
      <c r="C97" s="24">
        <f t="shared" ref="C97" si="60">I97+L97+F97</f>
        <v>1282.9000000000001</v>
      </c>
      <c r="D97" s="24">
        <f>J97+M97+G97</f>
        <v>0</v>
      </c>
      <c r="E97" s="24">
        <f t="shared" ref="E97:E98" si="61">D97/C97*100</f>
        <v>0</v>
      </c>
      <c r="F97" s="11"/>
      <c r="G97" s="11"/>
      <c r="H97" s="11"/>
      <c r="I97" s="11"/>
      <c r="J97" s="11"/>
      <c r="K97" s="11"/>
      <c r="L97" s="11">
        <v>1282.9000000000001</v>
      </c>
      <c r="M97" s="11">
        <v>0</v>
      </c>
      <c r="N97" s="24">
        <f t="shared" si="23"/>
        <v>0</v>
      </c>
    </row>
    <row r="98" spans="1:14" ht="15.75" customHeight="1" x14ac:dyDescent="0.25">
      <c r="A98" s="98" t="s">
        <v>56</v>
      </c>
      <c r="B98" s="98"/>
      <c r="C98" s="25">
        <f>C97</f>
        <v>1282.9000000000001</v>
      </c>
      <c r="D98" s="25">
        <f>D97</f>
        <v>0</v>
      </c>
      <c r="E98" s="25">
        <f t="shared" si="61"/>
        <v>0</v>
      </c>
      <c r="F98" s="25">
        <f>F97</f>
        <v>0</v>
      </c>
      <c r="G98" s="25">
        <f>G97</f>
        <v>0</v>
      </c>
      <c r="H98" s="24"/>
      <c r="I98" s="25">
        <f t="shared" ref="I98:M98" si="62">I97</f>
        <v>0</v>
      </c>
      <c r="J98" s="25">
        <f t="shared" si="62"/>
        <v>0</v>
      </c>
      <c r="K98" s="27"/>
      <c r="L98" s="25">
        <f t="shared" si="62"/>
        <v>1282.9000000000001</v>
      </c>
      <c r="M98" s="25">
        <f t="shared" si="62"/>
        <v>0</v>
      </c>
      <c r="N98" s="25">
        <f t="shared" si="23"/>
        <v>0</v>
      </c>
    </row>
    <row r="99" spans="1:14" ht="15.75" customHeight="1" x14ac:dyDescent="0.25">
      <c r="A99" s="88" t="s">
        <v>54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90"/>
    </row>
    <row r="100" spans="1:14" ht="15.75" customHeight="1" x14ac:dyDescent="0.25">
      <c r="A100" s="75" t="s">
        <v>73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7"/>
    </row>
    <row r="101" spans="1:14" x14ac:dyDescent="0.25">
      <c r="A101" s="81" t="s">
        <v>27</v>
      </c>
      <c r="B101" s="74"/>
      <c r="C101" s="24">
        <f t="shared" ref="C101" si="63">I101+L101+F101</f>
        <v>440</v>
      </c>
      <c r="D101" s="24">
        <f t="shared" ref="D101" si="64">J101+M101+G101</f>
        <v>0</v>
      </c>
      <c r="E101" s="24">
        <f t="shared" ref="E101:E102" si="65">D101/C101*100</f>
        <v>0</v>
      </c>
      <c r="F101" s="11"/>
      <c r="G101" s="11"/>
      <c r="H101" s="11"/>
      <c r="I101" s="11"/>
      <c r="J101" s="11"/>
      <c r="K101" s="11"/>
      <c r="L101" s="11">
        <v>440</v>
      </c>
      <c r="M101" s="11">
        <v>0</v>
      </c>
      <c r="N101" s="24">
        <f t="shared" si="23"/>
        <v>0</v>
      </c>
    </row>
    <row r="102" spans="1:14" ht="17.25" customHeight="1" x14ac:dyDescent="0.25">
      <c r="A102" s="86" t="s">
        <v>51</v>
      </c>
      <c r="B102" s="83"/>
      <c r="C102" s="25">
        <f>C101</f>
        <v>440</v>
      </c>
      <c r="D102" s="25">
        <f>D101</f>
        <v>0</v>
      </c>
      <c r="E102" s="25">
        <f t="shared" si="65"/>
        <v>0</v>
      </c>
      <c r="F102" s="25">
        <f>F101</f>
        <v>0</v>
      </c>
      <c r="G102" s="25">
        <f>G101</f>
        <v>0</v>
      </c>
      <c r="H102" s="24"/>
      <c r="I102" s="25">
        <f>I101</f>
        <v>0</v>
      </c>
      <c r="J102" s="25">
        <f>J101</f>
        <v>0</v>
      </c>
      <c r="K102" s="24"/>
      <c r="L102" s="25">
        <f>SUM(L101:L101)</f>
        <v>440</v>
      </c>
      <c r="M102" s="25">
        <f>SUM(M101:M101)</f>
        <v>0</v>
      </c>
      <c r="N102" s="25">
        <f t="shared" si="23"/>
        <v>0</v>
      </c>
    </row>
    <row r="103" spans="1:14" ht="31.5" customHeight="1" x14ac:dyDescent="0.25">
      <c r="A103" s="110" t="s">
        <v>74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2"/>
    </row>
    <row r="104" spans="1:14" ht="17.25" customHeight="1" x14ac:dyDescent="0.25">
      <c r="A104" s="81" t="s">
        <v>27</v>
      </c>
      <c r="B104" s="74"/>
      <c r="C104" s="24">
        <f t="shared" ref="C104:C105" si="66">I104+L104+F104</f>
        <v>20</v>
      </c>
      <c r="D104" s="24">
        <f t="shared" ref="D104:D105" si="67">J104+M104+G104</f>
        <v>0</v>
      </c>
      <c r="E104" s="24"/>
      <c r="F104" s="12"/>
      <c r="G104" s="12"/>
      <c r="H104" s="11"/>
      <c r="I104" s="12"/>
      <c r="J104" s="12"/>
      <c r="K104" s="11"/>
      <c r="L104" s="11">
        <v>20</v>
      </c>
      <c r="M104" s="11">
        <v>0</v>
      </c>
      <c r="N104" s="24">
        <f t="shared" si="23"/>
        <v>0</v>
      </c>
    </row>
    <row r="105" spans="1:14" ht="32.25" customHeight="1" x14ac:dyDescent="0.25">
      <c r="A105" s="81" t="s">
        <v>28</v>
      </c>
      <c r="B105" s="74"/>
      <c r="C105" s="24">
        <f t="shared" si="66"/>
        <v>10124</v>
      </c>
      <c r="D105" s="24">
        <f t="shared" si="67"/>
        <v>0</v>
      </c>
      <c r="E105" s="24">
        <f t="shared" ref="E105:E106" si="68">D105/C105*100</f>
        <v>0</v>
      </c>
      <c r="F105" s="12"/>
      <c r="G105" s="12"/>
      <c r="H105" s="11"/>
      <c r="I105" s="12"/>
      <c r="J105" s="12"/>
      <c r="K105" s="11"/>
      <c r="L105" s="11">
        <v>10124</v>
      </c>
      <c r="M105" s="11">
        <v>0</v>
      </c>
      <c r="N105" s="24">
        <f t="shared" si="23"/>
        <v>0</v>
      </c>
    </row>
    <row r="106" spans="1:14" ht="17.25" customHeight="1" x14ac:dyDescent="0.25">
      <c r="A106" s="86" t="s">
        <v>51</v>
      </c>
      <c r="B106" s="83"/>
      <c r="C106" s="25">
        <f>C104+C105</f>
        <v>10144</v>
      </c>
      <c r="D106" s="25">
        <f>D104+D105</f>
        <v>0</v>
      </c>
      <c r="E106" s="24">
        <f t="shared" si="68"/>
        <v>0</v>
      </c>
      <c r="F106" s="25">
        <f>F104+F105</f>
        <v>0</v>
      </c>
      <c r="G106" s="25">
        <f>G104+G105</f>
        <v>0</v>
      </c>
      <c r="H106" s="24"/>
      <c r="I106" s="25">
        <f>I104+I105</f>
        <v>0</v>
      </c>
      <c r="J106" s="25">
        <f>J104+J105</f>
        <v>0</v>
      </c>
      <c r="K106" s="24"/>
      <c r="L106" s="25">
        <f t="shared" ref="L106:N106" si="69">L104+L105</f>
        <v>10144</v>
      </c>
      <c r="M106" s="25">
        <f t="shared" si="69"/>
        <v>0</v>
      </c>
      <c r="N106" s="25">
        <f t="shared" si="69"/>
        <v>0</v>
      </c>
    </row>
    <row r="107" spans="1:14" x14ac:dyDescent="0.25">
      <c r="A107" s="144" t="s">
        <v>124</v>
      </c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</row>
    <row r="108" spans="1:14" ht="30.75" customHeight="1" x14ac:dyDescent="0.25">
      <c r="A108" s="81" t="s">
        <v>28</v>
      </c>
      <c r="B108" s="74"/>
      <c r="C108" s="24">
        <f t="shared" ref="C108:D109" si="70">I108+L108+F108</f>
        <v>6500</v>
      </c>
      <c r="D108" s="24">
        <f t="shared" ref="D108" si="71">J108+M108+G108</f>
        <v>0</v>
      </c>
      <c r="E108" s="24">
        <f t="shared" ref="E108:E109" si="72">D108/C108*100</f>
        <v>0</v>
      </c>
      <c r="F108" s="59"/>
      <c r="G108" s="59"/>
      <c r="H108" s="59"/>
      <c r="I108" s="59"/>
      <c r="J108" s="59"/>
      <c r="K108" s="59"/>
      <c r="L108" s="17">
        <v>6500</v>
      </c>
      <c r="M108" s="60">
        <v>0</v>
      </c>
      <c r="N108" s="24">
        <f t="shared" si="23"/>
        <v>0</v>
      </c>
    </row>
    <row r="109" spans="1:14" ht="17.25" customHeight="1" x14ac:dyDescent="0.25">
      <c r="A109" s="86" t="s">
        <v>51</v>
      </c>
      <c r="B109" s="83"/>
      <c r="C109" s="27">
        <f t="shared" si="70"/>
        <v>6500</v>
      </c>
      <c r="D109" s="27">
        <f t="shared" si="70"/>
        <v>0</v>
      </c>
      <c r="E109" s="27">
        <f t="shared" si="72"/>
        <v>0</v>
      </c>
      <c r="F109" s="25">
        <f>F108</f>
        <v>0</v>
      </c>
      <c r="G109" s="25">
        <f>G108</f>
        <v>0</v>
      </c>
      <c r="H109" s="24"/>
      <c r="I109" s="25">
        <f>I108</f>
        <v>0</v>
      </c>
      <c r="J109" s="25">
        <f>J108</f>
        <v>0</v>
      </c>
      <c r="K109" s="24"/>
      <c r="L109" s="25">
        <f>L108</f>
        <v>6500</v>
      </c>
      <c r="M109" s="25">
        <f>M108</f>
        <v>0</v>
      </c>
      <c r="N109" s="24">
        <f t="shared" si="23"/>
        <v>0</v>
      </c>
    </row>
    <row r="110" spans="1:14" ht="17.25" customHeight="1" x14ac:dyDescent="0.25">
      <c r="A110" s="82" t="s">
        <v>57</v>
      </c>
      <c r="B110" s="83"/>
      <c r="C110" s="25">
        <f>C102+C106+C109</f>
        <v>17084</v>
      </c>
      <c r="D110" s="25">
        <f>D102+D106+D109</f>
        <v>0</v>
      </c>
      <c r="E110" s="24">
        <f>D110/C110*100</f>
        <v>0</v>
      </c>
      <c r="F110" s="25">
        <f>F102+F106+F109</f>
        <v>0</v>
      </c>
      <c r="G110" s="25">
        <f>G102+G106+G109</f>
        <v>0</v>
      </c>
      <c r="H110" s="24"/>
      <c r="I110" s="25">
        <f>I102+I106+I109</f>
        <v>0</v>
      </c>
      <c r="J110" s="25">
        <f>J102+J106+J109</f>
        <v>0</v>
      </c>
      <c r="K110" s="24"/>
      <c r="L110" s="25">
        <f>L102+L106+L109</f>
        <v>17084</v>
      </c>
      <c r="M110" s="25">
        <f>M102+M106+M109</f>
        <v>0</v>
      </c>
      <c r="N110" s="25">
        <f>N105+N106</f>
        <v>0</v>
      </c>
    </row>
    <row r="111" spans="1:14" ht="15.75" customHeight="1" x14ac:dyDescent="0.25">
      <c r="A111" s="73" t="s">
        <v>31</v>
      </c>
      <c r="B111" s="74"/>
      <c r="C111" s="27">
        <f>C98+C110</f>
        <v>18366.900000000001</v>
      </c>
      <c r="D111" s="27">
        <f>D98+D110</f>
        <v>0</v>
      </c>
      <c r="E111" s="27">
        <f t="shared" ref="E111" si="73">D111/C111*100</f>
        <v>0</v>
      </c>
      <c r="F111" s="27">
        <f>F98+F110</f>
        <v>0</v>
      </c>
      <c r="G111" s="27">
        <f>G98+G110</f>
        <v>0</v>
      </c>
      <c r="H111" s="27"/>
      <c r="I111" s="27">
        <f>I98+I110</f>
        <v>0</v>
      </c>
      <c r="J111" s="27">
        <f>J98+J110</f>
        <v>0</v>
      </c>
      <c r="K111" s="27"/>
      <c r="L111" s="27">
        <f>L98+L110</f>
        <v>18366.900000000001</v>
      </c>
      <c r="M111" s="27">
        <f>M98+M110</f>
        <v>0</v>
      </c>
      <c r="N111" s="27">
        <f t="shared" si="23"/>
        <v>0</v>
      </c>
    </row>
    <row r="112" spans="1:14" s="8" customFormat="1" ht="16.5" customHeight="1" x14ac:dyDescent="0.35">
      <c r="A112" s="50" t="s">
        <v>18</v>
      </c>
      <c r="B112" s="78" t="s">
        <v>5</v>
      </c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80"/>
    </row>
    <row r="113" spans="1:17" s="8" customFormat="1" ht="16.5" customHeight="1" x14ac:dyDescent="0.25">
      <c r="A113" s="88" t="s">
        <v>54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90"/>
    </row>
    <row r="114" spans="1:17" ht="32.25" customHeight="1" x14ac:dyDescent="0.25">
      <c r="A114" s="69" t="s">
        <v>75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1"/>
    </row>
    <row r="115" spans="1:17" s="2" customFormat="1" x14ac:dyDescent="0.25">
      <c r="A115" s="64" t="s">
        <v>27</v>
      </c>
      <c r="B115" s="65"/>
      <c r="C115" s="24">
        <f t="shared" ref="C115" si="74">I115+L115+F115</f>
        <v>31105.1</v>
      </c>
      <c r="D115" s="24">
        <f t="shared" ref="D115" si="75">J115+M115+G115</f>
        <v>4644.6000000000004</v>
      </c>
      <c r="E115" s="24">
        <f t="shared" ref="E115:E116" si="76">D115/C115*100</f>
        <v>14.931956495880099</v>
      </c>
      <c r="F115" s="11"/>
      <c r="G115" s="11"/>
      <c r="H115" s="11"/>
      <c r="I115" s="11"/>
      <c r="J115" s="11"/>
      <c r="K115" s="11"/>
      <c r="L115" s="11">
        <v>31105.1</v>
      </c>
      <c r="M115" s="11">
        <v>4644.6000000000004</v>
      </c>
      <c r="N115" s="24">
        <f t="shared" si="23"/>
        <v>14.931956495880099</v>
      </c>
    </row>
    <row r="116" spans="1:17" x14ac:dyDescent="0.25">
      <c r="A116" s="73" t="s">
        <v>51</v>
      </c>
      <c r="B116" s="101"/>
      <c r="C116" s="25">
        <f>C115</f>
        <v>31105.1</v>
      </c>
      <c r="D116" s="25">
        <f>D115</f>
        <v>4644.6000000000004</v>
      </c>
      <c r="E116" s="25">
        <f t="shared" si="76"/>
        <v>14.931956495880099</v>
      </c>
      <c r="F116" s="25">
        <f>F115</f>
        <v>0</v>
      </c>
      <c r="G116" s="25">
        <f>G115</f>
        <v>0</v>
      </c>
      <c r="H116" s="24"/>
      <c r="I116" s="25">
        <f>I115</f>
        <v>0</v>
      </c>
      <c r="J116" s="25">
        <f>J115</f>
        <v>0</v>
      </c>
      <c r="K116" s="24"/>
      <c r="L116" s="25">
        <f>L115</f>
        <v>31105.1</v>
      </c>
      <c r="M116" s="25">
        <f>M115</f>
        <v>4644.6000000000004</v>
      </c>
      <c r="N116" s="25">
        <f t="shared" si="23"/>
        <v>14.931956495880099</v>
      </c>
    </row>
    <row r="117" spans="1:17" ht="25.5" customHeight="1" x14ac:dyDescent="0.25">
      <c r="A117" s="75" t="s">
        <v>76</v>
      </c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7"/>
    </row>
    <row r="118" spans="1:17" x14ac:dyDescent="0.25">
      <c r="A118" s="64" t="s">
        <v>27</v>
      </c>
      <c r="B118" s="65"/>
      <c r="C118" s="24">
        <f t="shared" ref="C118" si="77">I118+L118+F118</f>
        <v>18203.7</v>
      </c>
      <c r="D118" s="24">
        <f t="shared" ref="D118" si="78">J118+M118+G118</f>
        <v>3393.2</v>
      </c>
      <c r="E118" s="24">
        <f t="shared" ref="E118:E119" si="79">D118/C118*100</f>
        <v>18.640166559545584</v>
      </c>
      <c r="F118" s="11"/>
      <c r="G118" s="11"/>
      <c r="H118" s="11"/>
      <c r="I118" s="11"/>
      <c r="J118" s="11"/>
      <c r="K118" s="11"/>
      <c r="L118" s="11">
        <v>18203.7</v>
      </c>
      <c r="M118" s="11">
        <v>3393.2</v>
      </c>
      <c r="N118" s="24">
        <f t="shared" ref="N118:N164" si="80">M118/L118*100</f>
        <v>18.640166559545584</v>
      </c>
    </row>
    <row r="119" spans="1:17" x14ac:dyDescent="0.25">
      <c r="A119" s="82" t="s">
        <v>51</v>
      </c>
      <c r="B119" s="83"/>
      <c r="C119" s="25">
        <f>C118</f>
        <v>18203.7</v>
      </c>
      <c r="D119" s="25">
        <f>D118</f>
        <v>3393.2</v>
      </c>
      <c r="E119" s="25">
        <f t="shared" si="79"/>
        <v>18.640166559545584</v>
      </c>
      <c r="F119" s="25">
        <f>F118</f>
        <v>0</v>
      </c>
      <c r="G119" s="25">
        <f>G118</f>
        <v>0</v>
      </c>
      <c r="H119" s="24"/>
      <c r="I119" s="25">
        <f>I118</f>
        <v>0</v>
      </c>
      <c r="J119" s="25">
        <f>J118</f>
        <v>0</v>
      </c>
      <c r="K119" s="24"/>
      <c r="L119" s="25">
        <f>L118</f>
        <v>18203.7</v>
      </c>
      <c r="M119" s="25">
        <f>M118</f>
        <v>3393.2</v>
      </c>
      <c r="N119" s="25">
        <f t="shared" si="80"/>
        <v>18.640166559545584</v>
      </c>
    </row>
    <row r="120" spans="1:17" ht="34.5" customHeight="1" x14ac:dyDescent="0.25">
      <c r="A120" s="75" t="s">
        <v>77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7"/>
      <c r="Q120" s="1" t="s">
        <v>41</v>
      </c>
    </row>
    <row r="121" spans="1:17" ht="18.75" customHeight="1" x14ac:dyDescent="0.25">
      <c r="A121" s="64" t="s">
        <v>27</v>
      </c>
      <c r="B121" s="65"/>
      <c r="C121" s="24">
        <f t="shared" ref="C121" si="81">I121+L121+F121</f>
        <v>8217.4</v>
      </c>
      <c r="D121" s="24">
        <f t="shared" ref="D121" si="82">J121+M121+G121</f>
        <v>335.9</v>
      </c>
      <c r="E121" s="24">
        <f t="shared" ref="E121:E123" si="83">D121/C121*100</f>
        <v>4.0876676320977436</v>
      </c>
      <c r="F121" s="11"/>
      <c r="G121" s="11"/>
      <c r="H121" s="11"/>
      <c r="I121" s="11"/>
      <c r="J121" s="11"/>
      <c r="K121" s="11"/>
      <c r="L121" s="11">
        <v>8217.4</v>
      </c>
      <c r="M121" s="11">
        <v>335.9</v>
      </c>
      <c r="N121" s="24">
        <f t="shared" si="80"/>
        <v>4.0876676320977436</v>
      </c>
    </row>
    <row r="122" spans="1:17" x14ac:dyDescent="0.25">
      <c r="A122" s="82" t="s">
        <v>51</v>
      </c>
      <c r="B122" s="83"/>
      <c r="C122" s="27">
        <f t="shared" ref="C122" si="84">I122+L122+F122</f>
        <v>8217.4</v>
      </c>
      <c r="D122" s="27">
        <f t="shared" ref="D122" si="85">J122+M122+G122</f>
        <v>335.9</v>
      </c>
      <c r="E122" s="24">
        <f t="shared" si="83"/>
        <v>4.0876676320977436</v>
      </c>
      <c r="F122" s="12"/>
      <c r="G122" s="12"/>
      <c r="H122" s="11"/>
      <c r="I122" s="12"/>
      <c r="J122" s="12"/>
      <c r="K122" s="11"/>
      <c r="L122" s="25">
        <f>SUM(L121:L121)</f>
        <v>8217.4</v>
      </c>
      <c r="M122" s="25">
        <f>SUM(M121:M121)</f>
        <v>335.9</v>
      </c>
      <c r="N122" s="25">
        <f t="shared" si="80"/>
        <v>4.0876676320977436</v>
      </c>
    </row>
    <row r="123" spans="1:17" x14ac:dyDescent="0.25">
      <c r="A123" s="100" t="s">
        <v>31</v>
      </c>
      <c r="B123" s="101"/>
      <c r="C123" s="27">
        <f>C116+C119+C122</f>
        <v>57526.200000000004</v>
      </c>
      <c r="D123" s="27">
        <f>D116+D119+D122</f>
        <v>8373.7000000000007</v>
      </c>
      <c r="E123" s="27">
        <f t="shared" si="83"/>
        <v>14.556323901109408</v>
      </c>
      <c r="F123" s="27">
        <f>F116+F119+F122</f>
        <v>0</v>
      </c>
      <c r="G123" s="27">
        <f>G116+G119+G122</f>
        <v>0</v>
      </c>
      <c r="H123" s="24"/>
      <c r="I123" s="27">
        <f>I116+I119+I122</f>
        <v>0</v>
      </c>
      <c r="J123" s="27">
        <f>J116+J119+J122</f>
        <v>0</v>
      </c>
      <c r="K123" s="27"/>
      <c r="L123" s="27">
        <f>L116+L119+L122</f>
        <v>57526.200000000004</v>
      </c>
      <c r="M123" s="27">
        <f>M116+M119+M122</f>
        <v>8373.7000000000007</v>
      </c>
      <c r="N123" s="27">
        <f t="shared" si="80"/>
        <v>14.556323901109408</v>
      </c>
    </row>
    <row r="124" spans="1:17" ht="21" customHeight="1" x14ac:dyDescent="0.35">
      <c r="A124" s="50" t="s">
        <v>19</v>
      </c>
      <c r="B124" s="78" t="s">
        <v>6</v>
      </c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80"/>
    </row>
    <row r="125" spans="1:17" ht="21" customHeight="1" x14ac:dyDescent="0.25">
      <c r="A125" s="88" t="s">
        <v>54</v>
      </c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90"/>
    </row>
    <row r="126" spans="1:17" ht="33.75" customHeight="1" x14ac:dyDescent="0.25">
      <c r="A126" s="75" t="s">
        <v>78</v>
      </c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7"/>
    </row>
    <row r="127" spans="1:17" x14ac:dyDescent="0.25">
      <c r="A127" s="66" t="s">
        <v>27</v>
      </c>
      <c r="B127" s="65"/>
      <c r="C127" s="32">
        <f t="shared" ref="C127" si="86">I127+L127+F127</f>
        <v>1992</v>
      </c>
      <c r="D127" s="32">
        <f t="shared" ref="D127" si="87">J127+M127+G127</f>
        <v>5</v>
      </c>
      <c r="E127" s="32">
        <f t="shared" ref="E127" si="88">D127/C127*100</f>
        <v>0.25100401606425704</v>
      </c>
      <c r="F127" s="17"/>
      <c r="G127" s="17"/>
      <c r="H127" s="11"/>
      <c r="I127" s="17"/>
      <c r="J127" s="17"/>
      <c r="K127" s="11"/>
      <c r="L127" s="17">
        <v>1992</v>
      </c>
      <c r="M127" s="17">
        <v>5</v>
      </c>
      <c r="N127" s="32">
        <f t="shared" ref="N127" si="89">M127/L127*100</f>
        <v>0.25100401606425704</v>
      </c>
    </row>
    <row r="128" spans="1:17" ht="28.5" customHeight="1" x14ac:dyDescent="0.25">
      <c r="A128" s="64" t="s">
        <v>28</v>
      </c>
      <c r="B128" s="65"/>
      <c r="C128" s="32">
        <f t="shared" ref="C128" si="90">I128+L128+F128</f>
        <v>74284.899999999994</v>
      </c>
      <c r="D128" s="32">
        <f t="shared" ref="D128" si="91">J128+M128+G128</f>
        <v>14287.9</v>
      </c>
      <c r="E128" s="32">
        <f t="shared" ref="E128:E132" si="92">D128/C128*100</f>
        <v>19.233922371841388</v>
      </c>
      <c r="F128" s="17"/>
      <c r="G128" s="17"/>
      <c r="H128" s="11"/>
      <c r="I128" s="17"/>
      <c r="J128" s="17"/>
      <c r="K128" s="11"/>
      <c r="L128" s="17">
        <v>74284.899999999994</v>
      </c>
      <c r="M128" s="17">
        <v>14287.9</v>
      </c>
      <c r="N128" s="32">
        <f t="shared" si="80"/>
        <v>19.233922371841388</v>
      </c>
    </row>
    <row r="129" spans="1:14" x14ac:dyDescent="0.25">
      <c r="A129" s="66" t="s">
        <v>29</v>
      </c>
      <c r="B129" s="65"/>
      <c r="C129" s="32">
        <f t="shared" ref="C129:C131" si="93">I129+L129+F129</f>
        <v>3129.9</v>
      </c>
      <c r="D129" s="32">
        <f t="shared" ref="D129:D131" si="94">J129+M129+G129</f>
        <v>626.4</v>
      </c>
      <c r="E129" s="32">
        <f t="shared" si="92"/>
        <v>20.013418959072172</v>
      </c>
      <c r="F129" s="17"/>
      <c r="G129" s="17"/>
      <c r="H129" s="11"/>
      <c r="I129" s="17"/>
      <c r="J129" s="17"/>
      <c r="K129" s="11"/>
      <c r="L129" s="17">
        <v>3129.9</v>
      </c>
      <c r="M129" s="17">
        <v>626.4</v>
      </c>
      <c r="N129" s="32">
        <f t="shared" si="80"/>
        <v>20.013418959072172</v>
      </c>
    </row>
    <row r="130" spans="1:14" ht="30.75" customHeight="1" x14ac:dyDescent="0.25">
      <c r="A130" s="66" t="s">
        <v>30</v>
      </c>
      <c r="B130" s="65"/>
      <c r="C130" s="32">
        <f t="shared" si="93"/>
        <v>6193.7</v>
      </c>
      <c r="D130" s="32">
        <f t="shared" si="94"/>
        <v>129.80000000000001</v>
      </c>
      <c r="E130" s="32">
        <f t="shared" si="92"/>
        <v>2.0956778662189</v>
      </c>
      <c r="F130" s="17"/>
      <c r="G130" s="17"/>
      <c r="H130" s="11"/>
      <c r="I130" s="17"/>
      <c r="J130" s="17"/>
      <c r="K130" s="11"/>
      <c r="L130" s="17">
        <v>6193.7</v>
      </c>
      <c r="M130" s="17">
        <v>129.80000000000001</v>
      </c>
      <c r="N130" s="32">
        <f t="shared" si="80"/>
        <v>2.0956778662189</v>
      </c>
    </row>
    <row r="131" spans="1:14" ht="33.75" customHeight="1" x14ac:dyDescent="0.25">
      <c r="A131" s="66" t="s">
        <v>32</v>
      </c>
      <c r="B131" s="65"/>
      <c r="C131" s="32">
        <f t="shared" si="93"/>
        <v>50</v>
      </c>
      <c r="D131" s="32">
        <f t="shared" si="94"/>
        <v>0</v>
      </c>
      <c r="E131" s="24">
        <f>D131/C131*100</f>
        <v>0</v>
      </c>
      <c r="F131" s="17"/>
      <c r="G131" s="17"/>
      <c r="H131" s="11"/>
      <c r="I131" s="17"/>
      <c r="J131" s="17"/>
      <c r="K131" s="11"/>
      <c r="L131" s="17">
        <v>50</v>
      </c>
      <c r="M131" s="17">
        <v>0</v>
      </c>
      <c r="N131" s="24">
        <f>M131/L131*100</f>
        <v>0</v>
      </c>
    </row>
    <row r="132" spans="1:14" x14ac:dyDescent="0.25">
      <c r="A132" s="82" t="s">
        <v>51</v>
      </c>
      <c r="B132" s="83"/>
      <c r="C132" s="33">
        <f>SUM(C127:C131)</f>
        <v>85650.499999999985</v>
      </c>
      <c r="D132" s="33">
        <f>SUM(D127:D131)</f>
        <v>15049.099999999999</v>
      </c>
      <c r="E132" s="33">
        <f t="shared" si="92"/>
        <v>17.570358608531183</v>
      </c>
      <c r="F132" s="33">
        <f>SUM(F127:F131)</f>
        <v>0</v>
      </c>
      <c r="G132" s="33">
        <f>SUM(G127:G131)</f>
        <v>0</v>
      </c>
      <c r="H132" s="24"/>
      <c r="I132" s="33">
        <f>SUM(I127:I131)</f>
        <v>0</v>
      </c>
      <c r="J132" s="33">
        <f>SUM(J127:J131)</f>
        <v>0</v>
      </c>
      <c r="K132" s="24"/>
      <c r="L132" s="33">
        <f>SUM(L127:L131)</f>
        <v>85650.499999999985</v>
      </c>
      <c r="M132" s="33">
        <f>SUM(M127:M131)</f>
        <v>15049.099999999999</v>
      </c>
      <c r="N132" s="33">
        <f t="shared" si="80"/>
        <v>17.570358608531183</v>
      </c>
    </row>
    <row r="133" spans="1:14" ht="15.75" customHeight="1" x14ac:dyDescent="0.25">
      <c r="A133" s="75" t="s">
        <v>79</v>
      </c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7"/>
    </row>
    <row r="134" spans="1:14" x14ac:dyDescent="0.25">
      <c r="A134" s="64" t="s">
        <v>27</v>
      </c>
      <c r="B134" s="65"/>
      <c r="C134" s="24">
        <f t="shared" ref="C134" si="95">I134+L134+F134</f>
        <v>600</v>
      </c>
      <c r="D134" s="24">
        <f t="shared" ref="D134" si="96">J134+M134+G134</f>
        <v>200</v>
      </c>
      <c r="E134" s="24">
        <f t="shared" ref="E134:E135" si="97">D134/C134*100</f>
        <v>33.333333333333329</v>
      </c>
      <c r="F134" s="11"/>
      <c r="G134" s="11"/>
      <c r="H134" s="11"/>
      <c r="I134" s="11"/>
      <c r="J134" s="11"/>
      <c r="K134" s="11"/>
      <c r="L134" s="11">
        <v>600</v>
      </c>
      <c r="M134" s="11">
        <v>200</v>
      </c>
      <c r="N134" s="24">
        <f t="shared" si="80"/>
        <v>33.333333333333329</v>
      </c>
    </row>
    <row r="135" spans="1:14" x14ac:dyDescent="0.25">
      <c r="A135" s="82" t="s">
        <v>51</v>
      </c>
      <c r="B135" s="83"/>
      <c r="C135" s="25">
        <f>C134</f>
        <v>600</v>
      </c>
      <c r="D135" s="25">
        <f>D134</f>
        <v>200</v>
      </c>
      <c r="E135" s="25">
        <f t="shared" si="97"/>
        <v>33.333333333333329</v>
      </c>
      <c r="F135" s="25">
        <f>F134</f>
        <v>0</v>
      </c>
      <c r="G135" s="25">
        <f>G134</f>
        <v>0</v>
      </c>
      <c r="H135" s="24"/>
      <c r="I135" s="25">
        <f>I134</f>
        <v>0</v>
      </c>
      <c r="J135" s="25">
        <f>J134</f>
        <v>0</v>
      </c>
      <c r="K135" s="24"/>
      <c r="L135" s="25">
        <f>L134</f>
        <v>600</v>
      </c>
      <c r="M135" s="25">
        <f>M134</f>
        <v>200</v>
      </c>
      <c r="N135" s="25">
        <f t="shared" si="80"/>
        <v>33.333333333333329</v>
      </c>
    </row>
    <row r="136" spans="1:14" ht="15.75" customHeight="1" x14ac:dyDescent="0.25">
      <c r="A136" s="69" t="s">
        <v>80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1"/>
    </row>
    <row r="137" spans="1:14" x14ac:dyDescent="0.25">
      <c r="A137" s="64" t="s">
        <v>27</v>
      </c>
      <c r="B137" s="65"/>
      <c r="C137" s="24">
        <f t="shared" ref="C137:C140" si="98">I137+L137+F137</f>
        <v>100</v>
      </c>
      <c r="D137" s="24">
        <f t="shared" ref="D137:D140" si="99">J137+M137+G137</f>
        <v>0</v>
      </c>
      <c r="E137" s="24">
        <f t="shared" ref="E137:E141" si="100">D137/C137*100</f>
        <v>0</v>
      </c>
      <c r="F137" s="11"/>
      <c r="G137" s="11"/>
      <c r="H137" s="11"/>
      <c r="I137" s="11"/>
      <c r="J137" s="11"/>
      <c r="K137" s="11"/>
      <c r="L137" s="11">
        <v>100</v>
      </c>
      <c r="M137" s="11">
        <v>0</v>
      </c>
      <c r="N137" s="24">
        <f t="shared" si="80"/>
        <v>0</v>
      </c>
    </row>
    <row r="138" spans="1:14" ht="28.5" customHeight="1" x14ac:dyDescent="0.25">
      <c r="A138" s="64" t="s">
        <v>28</v>
      </c>
      <c r="B138" s="65"/>
      <c r="C138" s="24">
        <f t="shared" si="98"/>
        <v>14512</v>
      </c>
      <c r="D138" s="24">
        <f t="shared" si="99"/>
        <v>948.1</v>
      </c>
      <c r="E138" s="24">
        <f t="shared" si="100"/>
        <v>6.5332138919514895</v>
      </c>
      <c r="F138" s="11"/>
      <c r="G138" s="11"/>
      <c r="H138" s="11"/>
      <c r="I138" s="11"/>
      <c r="J138" s="11"/>
      <c r="K138" s="11"/>
      <c r="L138" s="11">
        <v>14512</v>
      </c>
      <c r="M138" s="11">
        <v>948.1</v>
      </c>
      <c r="N138" s="24">
        <f t="shared" si="80"/>
        <v>6.5332138919514895</v>
      </c>
    </row>
    <row r="139" spans="1:14" x14ac:dyDescent="0.25">
      <c r="A139" s="66" t="s">
        <v>29</v>
      </c>
      <c r="B139" s="65"/>
      <c r="C139" s="24">
        <f t="shared" si="98"/>
        <v>508.4</v>
      </c>
      <c r="D139" s="24">
        <f t="shared" si="99"/>
        <v>29.4</v>
      </c>
      <c r="E139" s="24">
        <f t="shared" si="100"/>
        <v>5.7828481510621561</v>
      </c>
      <c r="F139" s="11"/>
      <c r="G139" s="11"/>
      <c r="H139" s="11"/>
      <c r="I139" s="11"/>
      <c r="J139" s="11"/>
      <c r="K139" s="11"/>
      <c r="L139" s="11">
        <v>508.4</v>
      </c>
      <c r="M139" s="11">
        <v>29.4</v>
      </c>
      <c r="N139" s="24">
        <f t="shared" si="80"/>
        <v>5.7828481510621561</v>
      </c>
    </row>
    <row r="140" spans="1:14" ht="33.75" customHeight="1" x14ac:dyDescent="0.25">
      <c r="A140" s="66" t="s">
        <v>30</v>
      </c>
      <c r="B140" s="65"/>
      <c r="C140" s="24">
        <f t="shared" si="98"/>
        <v>1070.9000000000001</v>
      </c>
      <c r="D140" s="24">
        <f t="shared" si="99"/>
        <v>72.900000000000006</v>
      </c>
      <c r="E140" s="24">
        <f t="shared" si="100"/>
        <v>6.8073582967597339</v>
      </c>
      <c r="F140" s="11"/>
      <c r="G140" s="11"/>
      <c r="H140" s="11"/>
      <c r="I140" s="11"/>
      <c r="J140" s="11"/>
      <c r="K140" s="11"/>
      <c r="L140" s="11">
        <v>1070.9000000000001</v>
      </c>
      <c r="M140" s="11">
        <v>72.900000000000006</v>
      </c>
      <c r="N140" s="24">
        <f t="shared" si="80"/>
        <v>6.8073582967597339</v>
      </c>
    </row>
    <row r="141" spans="1:14" x14ac:dyDescent="0.25">
      <c r="A141" s="82" t="s">
        <v>51</v>
      </c>
      <c r="B141" s="83"/>
      <c r="C141" s="25">
        <f>C137+C138+C139+C140</f>
        <v>16191.3</v>
      </c>
      <c r="D141" s="25">
        <f>D137+D138+D139+D140</f>
        <v>1050.4000000000001</v>
      </c>
      <c r="E141" s="25">
        <f t="shared" si="100"/>
        <v>6.4874346099448479</v>
      </c>
      <c r="F141" s="25">
        <f>F137+F138+F139+F140</f>
        <v>0</v>
      </c>
      <c r="G141" s="25">
        <f>G137+G138+G139+G140</f>
        <v>0</v>
      </c>
      <c r="H141" s="24"/>
      <c r="I141" s="25">
        <f>I137+I138+I139+I140</f>
        <v>0</v>
      </c>
      <c r="J141" s="25">
        <f>J137+J138+J139+J140</f>
        <v>0</v>
      </c>
      <c r="K141" s="24"/>
      <c r="L141" s="25">
        <f>SUM(L137:L140)</f>
        <v>16191.3</v>
      </c>
      <c r="M141" s="25">
        <f>SUM(M137:M140)</f>
        <v>1050.4000000000001</v>
      </c>
      <c r="N141" s="25">
        <f t="shared" si="80"/>
        <v>6.4874346099448479</v>
      </c>
    </row>
    <row r="142" spans="1:14" x14ac:dyDescent="0.25">
      <c r="A142" s="86" t="s">
        <v>31</v>
      </c>
      <c r="B142" s="83"/>
      <c r="C142" s="37">
        <f>C132+C135+C141</f>
        <v>102441.79999999999</v>
      </c>
      <c r="D142" s="37">
        <f>D132+D135+D141</f>
        <v>16299.499999999998</v>
      </c>
      <c r="E142" s="37">
        <f t="shared" ref="E142" si="101">D142/C142*100</f>
        <v>15.910985554724732</v>
      </c>
      <c r="F142" s="37">
        <f>F132+F135+F141</f>
        <v>0</v>
      </c>
      <c r="G142" s="37">
        <f>G132+G135+G141</f>
        <v>0</v>
      </c>
      <c r="H142" s="24"/>
      <c r="I142" s="37">
        <f>I132+I135+I141</f>
        <v>0</v>
      </c>
      <c r="J142" s="37">
        <f>J132+J135+J141</f>
        <v>0</v>
      </c>
      <c r="K142" s="24"/>
      <c r="L142" s="37">
        <f>L132+L135+L141</f>
        <v>102441.79999999999</v>
      </c>
      <c r="M142" s="37">
        <f>M132+M135+M141</f>
        <v>16299.499999999998</v>
      </c>
      <c r="N142" s="36">
        <f t="shared" si="80"/>
        <v>15.910985554724732</v>
      </c>
    </row>
    <row r="143" spans="1:14" ht="20.25" customHeight="1" x14ac:dyDescent="0.35">
      <c r="A143" s="50" t="s">
        <v>20</v>
      </c>
      <c r="B143" s="78" t="s">
        <v>7</v>
      </c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80"/>
    </row>
    <row r="144" spans="1:14" x14ac:dyDescent="0.25">
      <c r="A144" s="88" t="s">
        <v>53</v>
      </c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</row>
    <row r="145" spans="1:14" ht="20.25" customHeight="1" x14ac:dyDescent="0.25">
      <c r="A145" s="69" t="s">
        <v>81</v>
      </c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1"/>
    </row>
    <row r="146" spans="1:14" ht="32.25" customHeight="1" x14ac:dyDescent="0.25">
      <c r="A146" s="66" t="s">
        <v>130</v>
      </c>
      <c r="B146" s="65"/>
      <c r="C146" s="32">
        <f>F146+I146+L146</f>
        <v>2328.9</v>
      </c>
      <c r="D146" s="32">
        <f>G146+J146+M146</f>
        <v>0</v>
      </c>
      <c r="E146" s="32">
        <f t="shared" ref="E146:E148" si="102">D146/C146*100</f>
        <v>0</v>
      </c>
      <c r="F146" s="51"/>
      <c r="G146" s="51"/>
      <c r="H146" s="51"/>
      <c r="I146" s="51"/>
      <c r="J146" s="51"/>
      <c r="K146" s="51"/>
      <c r="L146" s="11">
        <v>2328.9</v>
      </c>
      <c r="M146" s="11">
        <v>0</v>
      </c>
      <c r="N146" s="32">
        <f t="shared" ref="N146:N147" si="103">M146/L146*100</f>
        <v>0</v>
      </c>
    </row>
    <row r="147" spans="1:14" ht="32.25" customHeight="1" x14ac:dyDescent="0.25">
      <c r="A147" s="66" t="s">
        <v>131</v>
      </c>
      <c r="B147" s="65"/>
      <c r="C147" s="32">
        <f>F147+I147+L147</f>
        <v>30429.9</v>
      </c>
      <c r="D147" s="32">
        <f>G147+J147+M147</f>
        <v>0</v>
      </c>
      <c r="E147" s="32">
        <f t="shared" si="102"/>
        <v>0</v>
      </c>
      <c r="F147" s="51"/>
      <c r="G147" s="51"/>
      <c r="H147" s="51"/>
      <c r="I147" s="51"/>
      <c r="J147" s="51"/>
      <c r="K147" s="51"/>
      <c r="L147" s="11">
        <v>30429.9</v>
      </c>
      <c r="M147" s="11">
        <v>0</v>
      </c>
      <c r="N147" s="32">
        <f t="shared" si="103"/>
        <v>0</v>
      </c>
    </row>
    <row r="148" spans="1:14" ht="20.25" customHeight="1" x14ac:dyDescent="0.35">
      <c r="A148" s="98" t="s">
        <v>56</v>
      </c>
      <c r="B148" s="98"/>
      <c r="C148" s="33">
        <f>C146+C147</f>
        <v>32758.800000000003</v>
      </c>
      <c r="D148" s="33">
        <f>D146+D147</f>
        <v>0</v>
      </c>
      <c r="E148" s="34">
        <f t="shared" si="102"/>
        <v>0</v>
      </c>
      <c r="F148" s="33">
        <f>F146+F147</f>
        <v>0</v>
      </c>
      <c r="G148" s="33">
        <f>G146+G147</f>
        <v>0</v>
      </c>
      <c r="H148" s="54"/>
      <c r="I148" s="33">
        <f>I146+I147</f>
        <v>0</v>
      </c>
      <c r="J148" s="33">
        <f>J146+J147</f>
        <v>0</v>
      </c>
      <c r="K148" s="54"/>
      <c r="L148" s="33">
        <f>L146+L147</f>
        <v>32758.800000000003</v>
      </c>
      <c r="M148" s="33">
        <f>M146+M147</f>
        <v>0</v>
      </c>
      <c r="N148" s="34">
        <f t="shared" ref="N148" si="104">M148/L148*100</f>
        <v>0</v>
      </c>
    </row>
    <row r="149" spans="1:14" x14ac:dyDescent="0.25">
      <c r="A149" s="88" t="s">
        <v>54</v>
      </c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90"/>
    </row>
    <row r="150" spans="1:14" ht="15.75" customHeight="1" x14ac:dyDescent="0.25">
      <c r="A150" s="69" t="s">
        <v>82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1"/>
    </row>
    <row r="151" spans="1:14" x14ac:dyDescent="0.25">
      <c r="A151" s="66" t="s">
        <v>29</v>
      </c>
      <c r="B151" s="65"/>
      <c r="C151" s="32">
        <f>F151+I151+L151</f>
        <v>4609.8999999999996</v>
      </c>
      <c r="D151" s="32">
        <f>G151+J151+M151</f>
        <v>781.4</v>
      </c>
      <c r="E151" s="32">
        <f t="shared" ref="E151:E152" si="105">D151/C151*100</f>
        <v>16.950476149157247</v>
      </c>
      <c r="F151" s="17"/>
      <c r="G151" s="17"/>
      <c r="H151" s="11"/>
      <c r="I151" s="17"/>
      <c r="J151" s="17"/>
      <c r="K151" s="11"/>
      <c r="L151" s="17">
        <v>4609.8999999999996</v>
      </c>
      <c r="M151" s="17">
        <v>781.4</v>
      </c>
      <c r="N151" s="32">
        <f t="shared" si="80"/>
        <v>16.950476149157247</v>
      </c>
    </row>
    <row r="152" spans="1:14" x14ac:dyDescent="0.25">
      <c r="A152" s="86" t="s">
        <v>51</v>
      </c>
      <c r="B152" s="113"/>
      <c r="C152" s="33">
        <f>C151</f>
        <v>4609.8999999999996</v>
      </c>
      <c r="D152" s="33">
        <f>D151</f>
        <v>781.4</v>
      </c>
      <c r="E152" s="33">
        <f t="shared" si="105"/>
        <v>16.950476149157247</v>
      </c>
      <c r="F152" s="33">
        <f t="shared" ref="F152:G152" si="106">F151</f>
        <v>0</v>
      </c>
      <c r="G152" s="33">
        <f t="shared" si="106"/>
        <v>0</v>
      </c>
      <c r="H152" s="24"/>
      <c r="I152" s="33">
        <f t="shared" ref="I152:J152" si="107">I151</f>
        <v>0</v>
      </c>
      <c r="J152" s="33">
        <f t="shared" si="107"/>
        <v>0</v>
      </c>
      <c r="K152" s="24"/>
      <c r="L152" s="33">
        <f>SUM(L151)</f>
        <v>4609.8999999999996</v>
      </c>
      <c r="M152" s="33">
        <f>SUM(M151)</f>
        <v>781.4</v>
      </c>
      <c r="N152" s="33">
        <f t="shared" si="80"/>
        <v>16.950476149157247</v>
      </c>
    </row>
    <row r="153" spans="1:14" ht="15.75" customHeight="1" x14ac:dyDescent="0.25">
      <c r="A153" s="69" t="s">
        <v>83</v>
      </c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1"/>
    </row>
    <row r="154" spans="1:14" x14ac:dyDescent="0.25">
      <c r="A154" s="66" t="s">
        <v>29</v>
      </c>
      <c r="B154" s="65"/>
      <c r="C154" s="32">
        <f>F154+I154+L154</f>
        <v>132376.59999999998</v>
      </c>
      <c r="D154" s="32">
        <f>G154+J154+M154</f>
        <v>29391.399999999998</v>
      </c>
      <c r="E154" s="32">
        <f t="shared" ref="E154:E155" si="108">D154/C154*100</f>
        <v>22.202866669789074</v>
      </c>
      <c r="F154" s="17"/>
      <c r="G154" s="17"/>
      <c r="H154" s="17"/>
      <c r="I154" s="17">
        <v>186.3</v>
      </c>
      <c r="J154" s="17">
        <v>39.1</v>
      </c>
      <c r="K154" s="38">
        <f t="shared" ref="K154:K155" si="109">J154/I154*100</f>
        <v>20.987654320987652</v>
      </c>
      <c r="L154" s="17">
        <v>132190.29999999999</v>
      </c>
      <c r="M154" s="17">
        <v>29352.3</v>
      </c>
      <c r="N154" s="38">
        <f t="shared" si="80"/>
        <v>22.204579307256285</v>
      </c>
    </row>
    <row r="155" spans="1:14" x14ac:dyDescent="0.25">
      <c r="A155" s="100" t="s">
        <v>51</v>
      </c>
      <c r="B155" s="106"/>
      <c r="C155" s="33">
        <f>C154</f>
        <v>132376.59999999998</v>
      </c>
      <c r="D155" s="33">
        <f>D154</f>
        <v>29391.399999999998</v>
      </c>
      <c r="E155" s="33">
        <f t="shared" si="108"/>
        <v>22.202866669789074</v>
      </c>
      <c r="F155" s="33">
        <f t="shared" ref="F155:G155" si="110">F154</f>
        <v>0</v>
      </c>
      <c r="G155" s="33">
        <f t="shared" si="110"/>
        <v>0</v>
      </c>
      <c r="H155" s="32"/>
      <c r="I155" s="33">
        <f t="shared" ref="I155:J155" si="111">I154</f>
        <v>186.3</v>
      </c>
      <c r="J155" s="33">
        <f t="shared" si="111"/>
        <v>39.1</v>
      </c>
      <c r="K155" s="33">
        <f t="shared" si="109"/>
        <v>20.987654320987652</v>
      </c>
      <c r="L155" s="33">
        <f>SUM(L154)</f>
        <v>132190.29999999999</v>
      </c>
      <c r="M155" s="33">
        <f>SUM(M154)</f>
        <v>29352.3</v>
      </c>
      <c r="N155" s="33">
        <f t="shared" ref="N155" si="112">M155/L155*100</f>
        <v>22.204579307256285</v>
      </c>
    </row>
    <row r="156" spans="1:14" ht="15.75" customHeight="1" x14ac:dyDescent="0.25">
      <c r="A156" s="69" t="s">
        <v>84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1"/>
    </row>
    <row r="157" spans="1:14" x14ac:dyDescent="0.25">
      <c r="A157" s="66" t="s">
        <v>29</v>
      </c>
      <c r="B157" s="65"/>
      <c r="C157" s="35">
        <f>F157+I157+L157</f>
        <v>9513.1999999999989</v>
      </c>
      <c r="D157" s="35">
        <f>G157+J157+M157</f>
        <v>1696.6</v>
      </c>
      <c r="E157" s="35">
        <f t="shared" ref="E157:E158" si="113">D157/C157*100</f>
        <v>17.834167262330237</v>
      </c>
      <c r="F157" s="19">
        <v>369.3</v>
      </c>
      <c r="G157" s="19">
        <v>0</v>
      </c>
      <c r="H157" s="35">
        <f t="shared" ref="H157:H158" si="114">G157/F157*100</f>
        <v>0</v>
      </c>
      <c r="I157" s="19">
        <v>104.1</v>
      </c>
      <c r="J157" s="19">
        <v>0</v>
      </c>
      <c r="K157" s="35">
        <f t="shared" ref="K157:K158" si="115">J157/I157*100</f>
        <v>0</v>
      </c>
      <c r="L157" s="19">
        <v>9039.7999999999993</v>
      </c>
      <c r="M157" s="19">
        <v>1696.6</v>
      </c>
      <c r="N157" s="35">
        <f t="shared" si="80"/>
        <v>18.768114338812804</v>
      </c>
    </row>
    <row r="158" spans="1:14" x14ac:dyDescent="0.25">
      <c r="A158" s="100" t="s">
        <v>51</v>
      </c>
      <c r="B158" s="106"/>
      <c r="C158" s="36">
        <f>C157</f>
        <v>9513.1999999999989</v>
      </c>
      <c r="D158" s="36">
        <f>D157</f>
        <v>1696.6</v>
      </c>
      <c r="E158" s="36">
        <f t="shared" si="113"/>
        <v>17.834167262330237</v>
      </c>
      <c r="F158" s="36">
        <f>F157</f>
        <v>369.3</v>
      </c>
      <c r="G158" s="36">
        <f t="shared" ref="G158" si="116">G157</f>
        <v>0</v>
      </c>
      <c r="H158" s="35">
        <f t="shared" si="114"/>
        <v>0</v>
      </c>
      <c r="I158" s="36">
        <f t="shared" ref="I158:J158" si="117">I157</f>
        <v>104.1</v>
      </c>
      <c r="J158" s="36">
        <f t="shared" si="117"/>
        <v>0</v>
      </c>
      <c r="K158" s="35">
        <f t="shared" si="115"/>
        <v>0</v>
      </c>
      <c r="L158" s="36">
        <f>SUM(L157)</f>
        <v>9039.7999999999993</v>
      </c>
      <c r="M158" s="36">
        <f>SUM(M157)</f>
        <v>1696.6</v>
      </c>
      <c r="N158" s="36">
        <f t="shared" si="80"/>
        <v>18.768114338812804</v>
      </c>
    </row>
    <row r="159" spans="1:14" ht="15.75" customHeight="1" x14ac:dyDescent="0.25">
      <c r="A159" s="75" t="s">
        <v>85</v>
      </c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7"/>
    </row>
    <row r="160" spans="1:14" x14ac:dyDescent="0.25">
      <c r="A160" s="66" t="s">
        <v>29</v>
      </c>
      <c r="B160" s="65"/>
      <c r="C160" s="35">
        <f>F160+I160+L160</f>
        <v>10107.299999999999</v>
      </c>
      <c r="D160" s="35">
        <f>G160+J160+M160</f>
        <v>1655.8</v>
      </c>
      <c r="E160" s="35">
        <f t="shared" ref="E160:E161" si="118">D160/C160*100</f>
        <v>16.382218792358</v>
      </c>
      <c r="F160" s="19"/>
      <c r="G160" s="19"/>
      <c r="H160" s="11"/>
      <c r="I160" s="19"/>
      <c r="J160" s="19"/>
      <c r="K160" s="11"/>
      <c r="L160" s="19">
        <v>10107.299999999999</v>
      </c>
      <c r="M160" s="19">
        <v>1655.8</v>
      </c>
      <c r="N160" s="35">
        <f t="shared" si="80"/>
        <v>16.382218792358</v>
      </c>
    </row>
    <row r="161" spans="1:14" ht="15.75" customHeight="1" x14ac:dyDescent="0.25">
      <c r="A161" s="86" t="s">
        <v>51</v>
      </c>
      <c r="B161" s="113"/>
      <c r="C161" s="36">
        <f>C160</f>
        <v>10107.299999999999</v>
      </c>
      <c r="D161" s="36">
        <f>D160</f>
        <v>1655.8</v>
      </c>
      <c r="E161" s="36">
        <f t="shared" si="118"/>
        <v>16.382218792358</v>
      </c>
      <c r="F161" s="36">
        <f t="shared" ref="F161:G161" si="119">F160</f>
        <v>0</v>
      </c>
      <c r="G161" s="36">
        <f t="shared" si="119"/>
        <v>0</v>
      </c>
      <c r="H161" s="24"/>
      <c r="I161" s="36">
        <f t="shared" ref="I161:J161" si="120">I160</f>
        <v>0</v>
      </c>
      <c r="J161" s="36">
        <f t="shared" si="120"/>
        <v>0</v>
      </c>
      <c r="K161" s="24"/>
      <c r="L161" s="36">
        <f>SUM(L160)</f>
        <v>10107.299999999999</v>
      </c>
      <c r="M161" s="36">
        <f>SUM(M160)</f>
        <v>1655.8</v>
      </c>
      <c r="N161" s="36">
        <f t="shared" si="80"/>
        <v>16.382218792358</v>
      </c>
    </row>
    <row r="162" spans="1:14" ht="15.75" customHeight="1" x14ac:dyDescent="0.25">
      <c r="A162" s="69" t="s">
        <v>86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1"/>
    </row>
    <row r="163" spans="1:14" x14ac:dyDescent="0.25">
      <c r="A163" s="66" t="s">
        <v>29</v>
      </c>
      <c r="B163" s="65"/>
      <c r="C163" s="32">
        <f>F163+I163+L163</f>
        <v>21486.7</v>
      </c>
      <c r="D163" s="32">
        <f>G163+J163+M163</f>
        <v>3460.8</v>
      </c>
      <c r="E163" s="32">
        <f t="shared" ref="E163:E164" si="121">D163/C163*100</f>
        <v>16.106707870450094</v>
      </c>
      <c r="F163" s="17"/>
      <c r="G163" s="17"/>
      <c r="H163" s="11"/>
      <c r="I163" s="17"/>
      <c r="J163" s="17"/>
      <c r="K163" s="11"/>
      <c r="L163" s="17">
        <v>21486.7</v>
      </c>
      <c r="M163" s="17">
        <v>3460.8</v>
      </c>
      <c r="N163" s="32">
        <f t="shared" si="80"/>
        <v>16.106707870450094</v>
      </c>
    </row>
    <row r="164" spans="1:14" x14ac:dyDescent="0.25">
      <c r="A164" s="100" t="s">
        <v>51</v>
      </c>
      <c r="B164" s="106"/>
      <c r="C164" s="33">
        <f>C163</f>
        <v>21486.7</v>
      </c>
      <c r="D164" s="33">
        <f>D163</f>
        <v>3460.8</v>
      </c>
      <c r="E164" s="33">
        <f t="shared" si="121"/>
        <v>16.106707870450094</v>
      </c>
      <c r="F164" s="33">
        <f t="shared" ref="F164:G164" si="122">F163</f>
        <v>0</v>
      </c>
      <c r="G164" s="33">
        <f t="shared" si="122"/>
        <v>0</v>
      </c>
      <c r="H164" s="24"/>
      <c r="I164" s="33">
        <f t="shared" ref="I164:J164" si="123">I163</f>
        <v>0</v>
      </c>
      <c r="J164" s="33">
        <f t="shared" si="123"/>
        <v>0</v>
      </c>
      <c r="K164" s="24"/>
      <c r="L164" s="33">
        <f>SUM(L163)</f>
        <v>21486.7</v>
      </c>
      <c r="M164" s="33">
        <f>SUM(M163)</f>
        <v>3460.8</v>
      </c>
      <c r="N164" s="33">
        <f t="shared" si="80"/>
        <v>16.106707870450094</v>
      </c>
    </row>
    <row r="165" spans="1:14" ht="15.75" customHeight="1" x14ac:dyDescent="0.25">
      <c r="A165" s="75" t="s">
        <v>87</v>
      </c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7"/>
    </row>
    <row r="166" spans="1:14" x14ac:dyDescent="0.25">
      <c r="A166" s="66" t="s">
        <v>29</v>
      </c>
      <c r="B166" s="65"/>
      <c r="C166" s="32">
        <f>F166+I166+L166</f>
        <v>2230</v>
      </c>
      <c r="D166" s="32">
        <f>G166+J166+M166</f>
        <v>366.4</v>
      </c>
      <c r="E166" s="32">
        <f t="shared" ref="E166:E169" si="124">D166/C166*100</f>
        <v>16.430493273542602</v>
      </c>
      <c r="F166" s="17"/>
      <c r="G166" s="17"/>
      <c r="H166" s="11"/>
      <c r="I166" s="17"/>
      <c r="J166" s="17"/>
      <c r="K166" s="11"/>
      <c r="L166" s="17">
        <v>2230</v>
      </c>
      <c r="M166" s="17">
        <v>366.4</v>
      </c>
      <c r="N166" s="32">
        <f t="shared" ref="N166:N226" si="125">M166/L166*100</f>
        <v>16.430493273542602</v>
      </c>
    </row>
    <row r="167" spans="1:14" x14ac:dyDescent="0.25">
      <c r="A167" s="100" t="s">
        <v>51</v>
      </c>
      <c r="B167" s="106"/>
      <c r="C167" s="33">
        <f>F167+I167+L167</f>
        <v>2230</v>
      </c>
      <c r="D167" s="33">
        <f>G167+J167+M167</f>
        <v>366.4</v>
      </c>
      <c r="E167" s="33">
        <f t="shared" si="124"/>
        <v>16.430493273542602</v>
      </c>
      <c r="F167" s="33">
        <f t="shared" ref="F167:G167" si="126">F166</f>
        <v>0</v>
      </c>
      <c r="G167" s="33">
        <f t="shared" si="126"/>
        <v>0</v>
      </c>
      <c r="H167" s="24"/>
      <c r="I167" s="33">
        <f t="shared" ref="I167:M167" si="127">I166</f>
        <v>0</v>
      </c>
      <c r="J167" s="33">
        <f t="shared" si="127"/>
        <v>0</v>
      </c>
      <c r="K167" s="24"/>
      <c r="L167" s="33">
        <f t="shared" si="127"/>
        <v>2230</v>
      </c>
      <c r="M167" s="33">
        <f t="shared" si="127"/>
        <v>366.4</v>
      </c>
      <c r="N167" s="32">
        <f t="shared" si="125"/>
        <v>16.430493273542602</v>
      </c>
    </row>
    <row r="168" spans="1:14" x14ac:dyDescent="0.25">
      <c r="A168" s="82" t="s">
        <v>57</v>
      </c>
      <c r="B168" s="83"/>
      <c r="C168" s="33">
        <f>C152+C155+C158+C161+C164+C167</f>
        <v>180323.69999999998</v>
      </c>
      <c r="D168" s="33">
        <f>D152+D155+D158+D161+D164+D167</f>
        <v>37352.400000000001</v>
      </c>
      <c r="E168" s="33">
        <f t="shared" si="124"/>
        <v>20.714082508289263</v>
      </c>
      <c r="F168" s="33">
        <f>F152+F155+F158+F161+F164+F167</f>
        <v>369.3</v>
      </c>
      <c r="G168" s="33">
        <f>G152+G155+G158+G161+G164+G167</f>
        <v>0</v>
      </c>
      <c r="H168" s="33">
        <f t="shared" ref="H168" si="128">G168/F168*100</f>
        <v>0</v>
      </c>
      <c r="I168" s="33">
        <f>I152+I155+I158+I161+I164+I167</f>
        <v>290.39999999999998</v>
      </c>
      <c r="J168" s="33">
        <f>J152+J155+J158+J161+J164+J167</f>
        <v>39.1</v>
      </c>
      <c r="K168" s="33">
        <f t="shared" ref="K168" si="129">J168/I168*100</f>
        <v>13.464187327823693</v>
      </c>
      <c r="L168" s="33">
        <f>L152+L155+L158+L161+L164+L167</f>
        <v>179663.99999999997</v>
      </c>
      <c r="M168" s="33">
        <f>M152+M155+M158+M161+M164+M167</f>
        <v>37313.300000000003</v>
      </c>
      <c r="N168" s="33">
        <f t="shared" si="125"/>
        <v>20.768378751447152</v>
      </c>
    </row>
    <row r="169" spans="1:14" x14ac:dyDescent="0.25">
      <c r="A169" s="100" t="s">
        <v>31</v>
      </c>
      <c r="B169" s="101"/>
      <c r="C169" s="34">
        <f>C148+C168</f>
        <v>213082.5</v>
      </c>
      <c r="D169" s="34">
        <f>D148+D168</f>
        <v>37352.400000000001</v>
      </c>
      <c r="E169" s="34">
        <f t="shared" si="124"/>
        <v>17.529548414346557</v>
      </c>
      <c r="F169" s="34">
        <f>F148+F168</f>
        <v>369.3</v>
      </c>
      <c r="G169" s="34">
        <f>G148+G168</f>
        <v>0</v>
      </c>
      <c r="H169" s="33">
        <f t="shared" ref="H169" si="130">G169/F169*100</f>
        <v>0</v>
      </c>
      <c r="I169" s="34">
        <f>I148+I168</f>
        <v>290.39999999999998</v>
      </c>
      <c r="J169" s="34">
        <f>J148+J168</f>
        <v>39.1</v>
      </c>
      <c r="K169" s="34">
        <f t="shared" ref="K169" si="131">J169/I169*100</f>
        <v>13.464187327823693</v>
      </c>
      <c r="L169" s="34">
        <f>L148+L168</f>
        <v>212422.8</v>
      </c>
      <c r="M169" s="34">
        <f>M148+M168</f>
        <v>37313.300000000003</v>
      </c>
      <c r="N169" s="33">
        <f t="shared" si="125"/>
        <v>17.565581472421986</v>
      </c>
    </row>
    <row r="170" spans="1:14" s="8" customFormat="1" ht="27.75" customHeight="1" x14ac:dyDescent="0.35">
      <c r="A170" s="50" t="s">
        <v>21</v>
      </c>
      <c r="B170" s="78" t="s">
        <v>8</v>
      </c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80"/>
    </row>
    <row r="171" spans="1:14" s="8" customFormat="1" x14ac:dyDescent="0.25">
      <c r="A171" s="88" t="s">
        <v>53</v>
      </c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90"/>
    </row>
    <row r="172" spans="1:14" s="8" customFormat="1" x14ac:dyDescent="0.25">
      <c r="A172" s="69" t="s">
        <v>88</v>
      </c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1"/>
    </row>
    <row r="173" spans="1:14" s="8" customFormat="1" ht="51.75" customHeight="1" x14ac:dyDescent="0.25">
      <c r="A173" s="66" t="s">
        <v>132</v>
      </c>
      <c r="B173" s="65"/>
      <c r="C173" s="32">
        <f>F173+I173+L173</f>
        <v>48268.700000000004</v>
      </c>
      <c r="D173" s="32">
        <f>G173+J173+M173</f>
        <v>0</v>
      </c>
      <c r="E173" s="32">
        <f t="shared" ref="E173:E174" si="132">D173/C173*100</f>
        <v>0</v>
      </c>
      <c r="F173" s="51"/>
      <c r="G173" s="51"/>
      <c r="H173" s="51"/>
      <c r="I173" s="17" t="s">
        <v>135</v>
      </c>
      <c r="J173" s="17" t="s">
        <v>65</v>
      </c>
      <c r="K173" s="32">
        <f t="shared" ref="K173:K174" si="133">J173/I173*100</f>
        <v>0</v>
      </c>
      <c r="L173" s="17" t="s">
        <v>89</v>
      </c>
      <c r="M173" s="17">
        <v>0</v>
      </c>
      <c r="N173" s="32">
        <f t="shared" ref="N173:N174" si="134">M173/L173*100</f>
        <v>0</v>
      </c>
    </row>
    <row r="174" spans="1:14" s="8" customFormat="1" ht="27.75" customHeight="1" x14ac:dyDescent="0.25">
      <c r="A174" s="98" t="s">
        <v>56</v>
      </c>
      <c r="B174" s="98"/>
      <c r="C174" s="33">
        <f>C173</f>
        <v>48268.700000000004</v>
      </c>
      <c r="D174" s="33">
        <f>D173</f>
        <v>0</v>
      </c>
      <c r="E174" s="32">
        <f t="shared" si="132"/>
        <v>0</v>
      </c>
      <c r="F174" s="33">
        <f>F173</f>
        <v>0</v>
      </c>
      <c r="G174" s="33">
        <f>G173</f>
        <v>0</v>
      </c>
      <c r="H174" s="55"/>
      <c r="I174" s="33" t="str">
        <f>I173</f>
        <v>41028,4</v>
      </c>
      <c r="J174" s="33" t="str">
        <f>J173</f>
        <v>0</v>
      </c>
      <c r="K174" s="32">
        <f t="shared" si="133"/>
        <v>0</v>
      </c>
      <c r="L174" s="33" t="str">
        <f>L173</f>
        <v>7240,3</v>
      </c>
      <c r="M174" s="33">
        <f>M173</f>
        <v>0</v>
      </c>
      <c r="N174" s="32">
        <f t="shared" si="134"/>
        <v>0</v>
      </c>
    </row>
    <row r="175" spans="1:14" s="8" customFormat="1" x14ac:dyDescent="0.25">
      <c r="A175" s="88" t="s">
        <v>54</v>
      </c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90"/>
    </row>
    <row r="176" spans="1:14" ht="15.75" customHeight="1" x14ac:dyDescent="0.25">
      <c r="A176" s="75" t="s">
        <v>90</v>
      </c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7"/>
    </row>
    <row r="177" spans="1:14" ht="30" customHeight="1" x14ac:dyDescent="0.25">
      <c r="A177" s="66" t="s">
        <v>30</v>
      </c>
      <c r="B177" s="65"/>
      <c r="C177" s="32">
        <f>F177+I177+L177</f>
        <v>4248.2</v>
      </c>
      <c r="D177" s="32">
        <f>G177+J177+M177</f>
        <v>714</v>
      </c>
      <c r="E177" s="32">
        <f t="shared" ref="E177:E178" si="135">D177/C177*100</f>
        <v>16.807118308930839</v>
      </c>
      <c r="F177" s="17"/>
      <c r="G177" s="17"/>
      <c r="H177" s="11"/>
      <c r="I177" s="17"/>
      <c r="J177" s="17"/>
      <c r="K177" s="11"/>
      <c r="L177" s="17">
        <v>4248.2</v>
      </c>
      <c r="M177" s="17">
        <v>714</v>
      </c>
      <c r="N177" s="32">
        <f t="shared" si="125"/>
        <v>16.807118308930839</v>
      </c>
    </row>
    <row r="178" spans="1:14" x14ac:dyDescent="0.25">
      <c r="A178" s="100" t="s">
        <v>51</v>
      </c>
      <c r="B178" s="106"/>
      <c r="C178" s="33">
        <f>C177</f>
        <v>4248.2</v>
      </c>
      <c r="D178" s="33">
        <f>D177</f>
        <v>714</v>
      </c>
      <c r="E178" s="32">
        <f t="shared" si="135"/>
        <v>16.807118308930839</v>
      </c>
      <c r="F178" s="33">
        <f t="shared" ref="F178:G178" si="136">F177</f>
        <v>0</v>
      </c>
      <c r="G178" s="33">
        <f t="shared" si="136"/>
        <v>0</v>
      </c>
      <c r="H178" s="24"/>
      <c r="I178" s="33">
        <f t="shared" ref="I178:J178" si="137">I177</f>
        <v>0</v>
      </c>
      <c r="J178" s="33">
        <f t="shared" si="137"/>
        <v>0</v>
      </c>
      <c r="K178" s="24"/>
      <c r="L178" s="33">
        <f>SUM(L177)</f>
        <v>4248.2</v>
      </c>
      <c r="M178" s="33">
        <f>SUM(M177)</f>
        <v>714</v>
      </c>
      <c r="N178" s="33">
        <f t="shared" si="125"/>
        <v>16.807118308930839</v>
      </c>
    </row>
    <row r="179" spans="1:14" ht="15.75" customHeight="1" x14ac:dyDescent="0.25">
      <c r="A179" s="69" t="s">
        <v>91</v>
      </c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1"/>
    </row>
    <row r="180" spans="1:14" ht="30" customHeight="1" x14ac:dyDescent="0.25">
      <c r="A180" s="66" t="s">
        <v>30</v>
      </c>
      <c r="B180" s="65"/>
      <c r="C180" s="32">
        <f t="shared" ref="C180:D180" si="138">F180+I180+L180</f>
        <v>254227.9</v>
      </c>
      <c r="D180" s="32">
        <f t="shared" si="138"/>
        <v>49295.7</v>
      </c>
      <c r="E180" s="32">
        <f t="shared" ref="E180:E181" si="139">D180/C180*100</f>
        <v>19.390358021287199</v>
      </c>
      <c r="F180" s="17"/>
      <c r="G180" s="17"/>
      <c r="H180" s="11"/>
      <c r="I180" s="17">
        <v>3690.6</v>
      </c>
      <c r="J180" s="17">
        <v>915</v>
      </c>
      <c r="K180" s="32">
        <f t="shared" ref="K180:K181" si="140">J180/I180*100</f>
        <v>24.792716631442044</v>
      </c>
      <c r="L180" s="17">
        <v>250537.3</v>
      </c>
      <c r="M180" s="17">
        <v>48380.7</v>
      </c>
      <c r="N180" s="32">
        <f t="shared" si="125"/>
        <v>19.31077727747525</v>
      </c>
    </row>
    <row r="181" spans="1:14" ht="18.75" customHeight="1" x14ac:dyDescent="0.25">
      <c r="A181" s="86" t="s">
        <v>51</v>
      </c>
      <c r="B181" s="113"/>
      <c r="C181" s="33">
        <f>C180</f>
        <v>254227.9</v>
      </c>
      <c r="D181" s="33">
        <f>D180</f>
        <v>49295.7</v>
      </c>
      <c r="E181" s="32">
        <f t="shared" si="139"/>
        <v>19.390358021287199</v>
      </c>
      <c r="F181" s="33">
        <f>F180</f>
        <v>0</v>
      </c>
      <c r="G181" s="33">
        <f>G180</f>
        <v>0</v>
      </c>
      <c r="H181" s="24"/>
      <c r="I181" s="33">
        <f>I180</f>
        <v>3690.6</v>
      </c>
      <c r="J181" s="33">
        <f>J180</f>
        <v>915</v>
      </c>
      <c r="K181" s="24">
        <f t="shared" si="140"/>
        <v>24.792716631442044</v>
      </c>
      <c r="L181" s="33">
        <f>L180</f>
        <v>250537.3</v>
      </c>
      <c r="M181" s="33">
        <f>M180</f>
        <v>48380.7</v>
      </c>
      <c r="N181" s="33">
        <f t="shared" ref="N181" si="141">M181/L181*100</f>
        <v>19.31077727747525</v>
      </c>
    </row>
    <row r="182" spans="1:14" ht="15.75" customHeight="1" x14ac:dyDescent="0.25">
      <c r="A182" s="75" t="s">
        <v>92</v>
      </c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7"/>
    </row>
    <row r="183" spans="1:14" ht="31.5" customHeight="1" x14ac:dyDescent="0.25">
      <c r="A183" s="66" t="s">
        <v>30</v>
      </c>
      <c r="B183" s="65"/>
      <c r="C183" s="32">
        <f>F183+I183+L183</f>
        <v>5200.6000000000004</v>
      </c>
      <c r="D183" s="32">
        <f>G183+J183+M183</f>
        <v>623.4</v>
      </c>
      <c r="E183" s="32">
        <f t="shared" ref="E183:E184" si="142">D183/C183*100</f>
        <v>11.987078414029149</v>
      </c>
      <c r="F183" s="17"/>
      <c r="G183" s="17"/>
      <c r="H183" s="11"/>
      <c r="I183" s="17"/>
      <c r="J183" s="17"/>
      <c r="K183" s="11"/>
      <c r="L183" s="17">
        <v>5200.6000000000004</v>
      </c>
      <c r="M183" s="17">
        <v>623.4</v>
      </c>
      <c r="N183" s="32">
        <f t="shared" si="125"/>
        <v>11.987078414029149</v>
      </c>
    </row>
    <row r="184" spans="1:14" x14ac:dyDescent="0.25">
      <c r="A184" s="86" t="s">
        <v>51</v>
      </c>
      <c r="B184" s="113"/>
      <c r="C184" s="33">
        <f>C183</f>
        <v>5200.6000000000004</v>
      </c>
      <c r="D184" s="33">
        <f>D183</f>
        <v>623.4</v>
      </c>
      <c r="E184" s="33">
        <f t="shared" si="142"/>
        <v>11.987078414029149</v>
      </c>
      <c r="F184" s="33">
        <f t="shared" ref="F184:I184" si="143">F183</f>
        <v>0</v>
      </c>
      <c r="G184" s="33">
        <f t="shared" si="143"/>
        <v>0</v>
      </c>
      <c r="H184" s="33"/>
      <c r="I184" s="33">
        <f t="shared" si="143"/>
        <v>0</v>
      </c>
      <c r="J184" s="33">
        <f t="shared" ref="J184" si="144">J183</f>
        <v>0</v>
      </c>
      <c r="K184" s="24"/>
      <c r="L184" s="33">
        <f>SUM(L183)</f>
        <v>5200.6000000000004</v>
      </c>
      <c r="M184" s="33">
        <f>SUM(M183)</f>
        <v>623.4</v>
      </c>
      <c r="N184" s="33">
        <f t="shared" si="125"/>
        <v>11.987078414029149</v>
      </c>
    </row>
    <row r="185" spans="1:14" ht="28.5" customHeight="1" x14ac:dyDescent="0.25">
      <c r="A185" s="75" t="s">
        <v>93</v>
      </c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7"/>
    </row>
    <row r="186" spans="1:14" ht="31.5" customHeight="1" x14ac:dyDescent="0.25">
      <c r="A186" s="66" t="s">
        <v>30</v>
      </c>
      <c r="B186" s="65"/>
      <c r="C186" s="32">
        <f>F186+I186+L186</f>
        <v>3700</v>
      </c>
      <c r="D186" s="32">
        <f>G186+J186+M186</f>
        <v>528.5</v>
      </c>
      <c r="E186" s="32">
        <f t="shared" ref="E186" si="145">D186/C186*100</f>
        <v>14.283783783783784</v>
      </c>
      <c r="F186" s="17"/>
      <c r="G186" s="17"/>
      <c r="H186" s="11"/>
      <c r="I186" s="17"/>
      <c r="J186" s="17"/>
      <c r="K186" s="11"/>
      <c r="L186" s="17">
        <v>3700</v>
      </c>
      <c r="M186" s="17">
        <v>528.5</v>
      </c>
      <c r="N186" s="32">
        <f t="shared" si="125"/>
        <v>14.283783783783784</v>
      </c>
    </row>
    <row r="187" spans="1:14" x14ac:dyDescent="0.25">
      <c r="A187" s="100" t="s">
        <v>51</v>
      </c>
      <c r="B187" s="106"/>
      <c r="C187" s="33">
        <f>C186</f>
        <v>3700</v>
      </c>
      <c r="D187" s="33">
        <f t="shared" ref="D187:M187" si="146">D186</f>
        <v>528.5</v>
      </c>
      <c r="E187" s="33">
        <f t="shared" si="146"/>
        <v>14.283783783783784</v>
      </c>
      <c r="F187" s="33">
        <f t="shared" si="146"/>
        <v>0</v>
      </c>
      <c r="G187" s="33">
        <f t="shared" si="146"/>
        <v>0</v>
      </c>
      <c r="H187" s="33"/>
      <c r="I187" s="33">
        <f t="shared" si="146"/>
        <v>0</v>
      </c>
      <c r="J187" s="33">
        <f t="shared" si="146"/>
        <v>0</v>
      </c>
      <c r="K187" s="33"/>
      <c r="L187" s="33">
        <f t="shared" si="146"/>
        <v>3700</v>
      </c>
      <c r="M187" s="33">
        <f t="shared" si="146"/>
        <v>528.5</v>
      </c>
      <c r="N187" s="33">
        <f>M187/L187*100</f>
        <v>14.283783783783784</v>
      </c>
    </row>
    <row r="188" spans="1:14" hidden="1" x14ac:dyDescent="0.25">
      <c r="A188" s="75" t="s">
        <v>94</v>
      </c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7"/>
    </row>
    <row r="189" spans="1:14" ht="31.5" hidden="1" customHeight="1" x14ac:dyDescent="0.25">
      <c r="A189" s="66" t="s">
        <v>30</v>
      </c>
      <c r="B189" s="65"/>
      <c r="C189" s="32">
        <f>F189+I189+L189</f>
        <v>0</v>
      </c>
      <c r="D189" s="32">
        <f>G189+J189+M189</f>
        <v>0</v>
      </c>
      <c r="E189" s="32"/>
      <c r="F189" s="17"/>
      <c r="G189" s="17"/>
      <c r="H189" s="24"/>
      <c r="I189" s="17"/>
      <c r="J189" s="17"/>
      <c r="K189" s="24"/>
      <c r="L189" s="17"/>
      <c r="M189" s="17"/>
      <c r="N189" s="32"/>
    </row>
    <row r="190" spans="1:14" hidden="1" x14ac:dyDescent="0.25">
      <c r="A190" s="100" t="s">
        <v>51</v>
      </c>
      <c r="B190" s="106"/>
      <c r="C190" s="33">
        <f>C189</f>
        <v>0</v>
      </c>
      <c r="D190" s="33">
        <f t="shared" ref="D190:M190" si="147">D189</f>
        <v>0</v>
      </c>
      <c r="E190" s="32"/>
      <c r="F190" s="33">
        <f t="shared" si="147"/>
        <v>0</v>
      </c>
      <c r="G190" s="33">
        <f t="shared" si="147"/>
        <v>0</v>
      </c>
      <c r="H190" s="33"/>
      <c r="I190" s="33">
        <f t="shared" si="147"/>
        <v>0</v>
      </c>
      <c r="J190" s="33">
        <f t="shared" si="147"/>
        <v>0</v>
      </c>
      <c r="K190" s="33">
        <f t="shared" si="147"/>
        <v>0</v>
      </c>
      <c r="L190" s="33">
        <f t="shared" si="147"/>
        <v>0</v>
      </c>
      <c r="M190" s="33">
        <f t="shared" si="147"/>
        <v>0</v>
      </c>
      <c r="N190" s="32"/>
    </row>
    <row r="191" spans="1:14" x14ac:dyDescent="0.25">
      <c r="A191" s="82" t="s">
        <v>57</v>
      </c>
      <c r="B191" s="83"/>
      <c r="C191" s="33">
        <f>C178+C181+C184+C187+C190</f>
        <v>267376.7</v>
      </c>
      <c r="D191" s="33">
        <f>D178+D181+D184+D187+D190</f>
        <v>51161.599999999999</v>
      </c>
      <c r="E191" s="32"/>
      <c r="F191" s="33">
        <f>F178+F181+F184+F187+F190</f>
        <v>0</v>
      </c>
      <c r="G191" s="33">
        <f>G178+G181+G184+G187+G190</f>
        <v>0</v>
      </c>
      <c r="H191" s="33"/>
      <c r="I191" s="33">
        <f>I178+I181+I184+I187+I190</f>
        <v>3690.6</v>
      </c>
      <c r="J191" s="33">
        <f>J178+J181+J184+J187+J190</f>
        <v>915</v>
      </c>
      <c r="K191" s="33">
        <f>J191/I191*100</f>
        <v>24.792716631442044</v>
      </c>
      <c r="L191" s="33">
        <f>L178+L181+L184+L187+L190</f>
        <v>263686.09999999998</v>
      </c>
      <c r="M191" s="33">
        <f>M178+M181+M184+M187+M190</f>
        <v>50246.6</v>
      </c>
      <c r="N191" s="33">
        <f>M191/L191*100</f>
        <v>19.055460261272781</v>
      </c>
    </row>
    <row r="192" spans="1:14" x14ac:dyDescent="0.25">
      <c r="A192" s="100" t="s">
        <v>31</v>
      </c>
      <c r="B192" s="101"/>
      <c r="C192" s="34">
        <f>C174+C191</f>
        <v>315645.40000000002</v>
      </c>
      <c r="D192" s="34">
        <f>D174+D191</f>
        <v>51161.599999999999</v>
      </c>
      <c r="E192" s="34">
        <f t="shared" ref="E192" si="148">D192/C192*100</f>
        <v>16.208568222442015</v>
      </c>
      <c r="F192" s="34">
        <f>F174+F191</f>
        <v>0</v>
      </c>
      <c r="G192" s="34">
        <f>G174+G191</f>
        <v>0</v>
      </c>
      <c r="H192" s="34"/>
      <c r="I192" s="34">
        <f>I174+I191</f>
        <v>44719</v>
      </c>
      <c r="J192" s="34">
        <f>J174+J191</f>
        <v>915</v>
      </c>
      <c r="K192" s="34">
        <f t="shared" ref="K192" si="149">J192/I192*100</f>
        <v>2.0461101545204499</v>
      </c>
      <c r="L192" s="34">
        <f>L174+L191</f>
        <v>270926.39999999997</v>
      </c>
      <c r="M192" s="34">
        <f>M174+M191</f>
        <v>50246.6</v>
      </c>
      <c r="N192" s="34">
        <f t="shared" si="125"/>
        <v>18.546217718169956</v>
      </c>
    </row>
    <row r="193" spans="1:15" ht="28.5" customHeight="1" x14ac:dyDescent="0.35">
      <c r="A193" s="50" t="s">
        <v>22</v>
      </c>
      <c r="B193" s="78" t="s">
        <v>9</v>
      </c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80"/>
    </row>
    <row r="194" spans="1:15" ht="28.5" customHeight="1" x14ac:dyDescent="0.25">
      <c r="A194" s="88" t="s">
        <v>53</v>
      </c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90"/>
    </row>
    <row r="195" spans="1:15" x14ac:dyDescent="0.25">
      <c r="A195" s="69" t="s">
        <v>95</v>
      </c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1"/>
    </row>
    <row r="196" spans="1:15" ht="36" customHeight="1" x14ac:dyDescent="0.25">
      <c r="A196" s="64" t="s">
        <v>128</v>
      </c>
      <c r="B196" s="65"/>
      <c r="C196" s="32">
        <f>F196+I196+L196</f>
        <v>1590</v>
      </c>
      <c r="D196" s="32">
        <f>G196+J196+M196</f>
        <v>0</v>
      </c>
      <c r="E196" s="32">
        <f t="shared" ref="E196:E197" si="150">D196/C196*100</f>
        <v>0</v>
      </c>
      <c r="F196" s="51"/>
      <c r="G196" s="51"/>
      <c r="H196" s="51"/>
      <c r="I196" s="51"/>
      <c r="J196" s="51"/>
      <c r="K196" s="51"/>
      <c r="L196" s="63" t="s">
        <v>96</v>
      </c>
      <c r="M196" s="63" t="s">
        <v>65</v>
      </c>
      <c r="N196" s="32">
        <f t="shared" si="125"/>
        <v>0</v>
      </c>
    </row>
    <row r="197" spans="1:15" ht="28.5" customHeight="1" x14ac:dyDescent="0.25">
      <c r="A197" s="98" t="s">
        <v>56</v>
      </c>
      <c r="B197" s="98"/>
      <c r="C197" s="33">
        <f>C196</f>
        <v>1590</v>
      </c>
      <c r="D197" s="33">
        <f>D196</f>
        <v>0</v>
      </c>
      <c r="E197" s="32">
        <f t="shared" si="150"/>
        <v>0</v>
      </c>
      <c r="F197" s="33">
        <f>F196</f>
        <v>0</v>
      </c>
      <c r="G197" s="33">
        <f>G196</f>
        <v>0</v>
      </c>
      <c r="H197" s="56"/>
      <c r="I197" s="33">
        <f>I196</f>
        <v>0</v>
      </c>
      <c r="J197" s="33">
        <f>J196</f>
        <v>0</v>
      </c>
      <c r="K197" s="56"/>
      <c r="L197" s="33" t="str">
        <f>L196</f>
        <v>1590,0</v>
      </c>
      <c r="M197" s="33" t="str">
        <f>M196</f>
        <v>0</v>
      </c>
      <c r="N197" s="32">
        <f t="shared" si="125"/>
        <v>0</v>
      </c>
    </row>
    <row r="198" spans="1:15" ht="28.5" customHeight="1" x14ac:dyDescent="0.25">
      <c r="A198" s="88" t="s">
        <v>54</v>
      </c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90"/>
    </row>
    <row r="199" spans="1:15" ht="15.75" customHeight="1" x14ac:dyDescent="0.25">
      <c r="A199" s="69" t="s">
        <v>97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5" x14ac:dyDescent="0.25">
      <c r="A200" s="64" t="s">
        <v>27</v>
      </c>
      <c r="B200" s="65"/>
      <c r="C200" s="32">
        <f>F200+I200+L200</f>
        <v>500</v>
      </c>
      <c r="D200" s="32">
        <f>G200+J200+M200</f>
        <v>0</v>
      </c>
      <c r="E200" s="32">
        <f t="shared" ref="E200:E201" si="151">D200/C200*100</f>
        <v>0</v>
      </c>
      <c r="F200" s="17"/>
      <c r="G200" s="17"/>
      <c r="H200" s="11"/>
      <c r="I200" s="17"/>
      <c r="J200" s="17"/>
      <c r="K200" s="11"/>
      <c r="L200" s="17">
        <v>500</v>
      </c>
      <c r="M200" s="17">
        <v>0</v>
      </c>
      <c r="N200" s="32">
        <f t="shared" si="125"/>
        <v>0</v>
      </c>
    </row>
    <row r="201" spans="1:15" x14ac:dyDescent="0.25">
      <c r="A201" s="82" t="s">
        <v>51</v>
      </c>
      <c r="B201" s="83"/>
      <c r="C201" s="33">
        <f>C200</f>
        <v>500</v>
      </c>
      <c r="D201" s="33">
        <f>D200</f>
        <v>0</v>
      </c>
      <c r="E201" s="33">
        <f t="shared" si="151"/>
        <v>0</v>
      </c>
      <c r="F201" s="33">
        <f t="shared" ref="F201:G201" si="152">F200</f>
        <v>0</v>
      </c>
      <c r="G201" s="33">
        <f t="shared" si="152"/>
        <v>0</v>
      </c>
      <c r="H201" s="24"/>
      <c r="I201" s="33">
        <f t="shared" ref="I201:J201" si="153">I200</f>
        <v>0</v>
      </c>
      <c r="J201" s="33">
        <f t="shared" si="153"/>
        <v>0</v>
      </c>
      <c r="K201" s="24"/>
      <c r="L201" s="33">
        <f>SUM(L200)</f>
        <v>500</v>
      </c>
      <c r="M201" s="33">
        <f>SUM(M200)</f>
        <v>0</v>
      </c>
      <c r="N201" s="38">
        <f t="shared" si="125"/>
        <v>0</v>
      </c>
    </row>
    <row r="202" spans="1:15" ht="15.75" customHeight="1" x14ac:dyDescent="0.25">
      <c r="A202" s="69" t="s">
        <v>98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1"/>
    </row>
    <row r="203" spans="1:15" x14ac:dyDescent="0.25">
      <c r="A203" s="117" t="s">
        <v>27</v>
      </c>
      <c r="B203" s="118"/>
      <c r="C203" s="32">
        <f>F203+I203+L203</f>
        <v>80</v>
      </c>
      <c r="D203" s="32">
        <f>G203+J203+M203</f>
        <v>0</v>
      </c>
      <c r="E203" s="32">
        <f t="shared" ref="E203:E205" si="154">D203/C203*100</f>
        <v>0</v>
      </c>
      <c r="F203" s="17"/>
      <c r="G203" s="17"/>
      <c r="H203" s="11"/>
      <c r="I203" s="17"/>
      <c r="J203" s="17"/>
      <c r="K203" s="11"/>
      <c r="L203" s="17">
        <v>80</v>
      </c>
      <c r="M203" s="18">
        <v>0</v>
      </c>
      <c r="N203" s="38">
        <f t="shared" si="125"/>
        <v>0</v>
      </c>
    </row>
    <row r="204" spans="1:15" x14ac:dyDescent="0.25">
      <c r="A204" s="145" t="s">
        <v>51</v>
      </c>
      <c r="B204" s="146"/>
      <c r="C204" s="33">
        <f>C203</f>
        <v>80</v>
      </c>
      <c r="D204" s="33">
        <f>D203</f>
        <v>0</v>
      </c>
      <c r="E204" s="33">
        <f t="shared" si="154"/>
        <v>0</v>
      </c>
      <c r="F204" s="33">
        <f>F203</f>
        <v>0</v>
      </c>
      <c r="G204" s="33">
        <f>G203</f>
        <v>0</v>
      </c>
      <c r="H204" s="24"/>
      <c r="I204" s="33">
        <f>I203</f>
        <v>0</v>
      </c>
      <c r="J204" s="33">
        <f>J203</f>
        <v>0</v>
      </c>
      <c r="K204" s="24"/>
      <c r="L204" s="33">
        <f>L203</f>
        <v>80</v>
      </c>
      <c r="M204" s="33">
        <f>M203</f>
        <v>0</v>
      </c>
      <c r="N204" s="38">
        <f>M204/L204*100</f>
        <v>0</v>
      </c>
    </row>
    <row r="205" spans="1:15" x14ac:dyDescent="0.25">
      <c r="A205" s="82" t="s">
        <v>57</v>
      </c>
      <c r="B205" s="83"/>
      <c r="C205" s="33">
        <f>C201+C204</f>
        <v>580</v>
      </c>
      <c r="D205" s="33">
        <f>D201+D204</f>
        <v>0</v>
      </c>
      <c r="E205" s="33">
        <f t="shared" si="154"/>
        <v>0</v>
      </c>
      <c r="F205" s="33">
        <f>F201+F204</f>
        <v>0</v>
      </c>
      <c r="G205" s="33">
        <f>G201+G204</f>
        <v>0</v>
      </c>
      <c r="H205" s="24"/>
      <c r="I205" s="33">
        <f>I201+I204</f>
        <v>0</v>
      </c>
      <c r="J205" s="33">
        <f>J201+J204</f>
        <v>0</v>
      </c>
      <c r="K205" s="24"/>
      <c r="L205" s="33">
        <f>L201+L204</f>
        <v>580</v>
      </c>
      <c r="M205" s="33">
        <f>M201+M204</f>
        <v>0</v>
      </c>
      <c r="N205" s="38">
        <f>M205/L205*100</f>
        <v>0</v>
      </c>
    </row>
    <row r="206" spans="1:15" x14ac:dyDescent="0.25">
      <c r="A206" s="119" t="s">
        <v>31</v>
      </c>
      <c r="B206" s="120"/>
      <c r="C206" s="34">
        <f>C197+C205</f>
        <v>2170</v>
      </c>
      <c r="D206" s="34">
        <f>D197+D205</f>
        <v>0</v>
      </c>
      <c r="E206" s="34">
        <f t="shared" ref="E206" si="155">D206/C206*100</f>
        <v>0</v>
      </c>
      <c r="F206" s="34">
        <f>F197+F205</f>
        <v>0</v>
      </c>
      <c r="G206" s="34">
        <f>G197+G205</f>
        <v>0</v>
      </c>
      <c r="H206" s="24"/>
      <c r="I206" s="34">
        <f>I197+I205</f>
        <v>0</v>
      </c>
      <c r="J206" s="34">
        <f>J197+J205</f>
        <v>0</v>
      </c>
      <c r="K206" s="24"/>
      <c r="L206" s="34">
        <f>L197+L205</f>
        <v>2170</v>
      </c>
      <c r="M206" s="34">
        <f>M197+M205</f>
        <v>0</v>
      </c>
      <c r="N206" s="34">
        <f t="shared" si="125"/>
        <v>0</v>
      </c>
      <c r="O206" s="8"/>
    </row>
    <row r="207" spans="1:15" ht="21" customHeight="1" x14ac:dyDescent="0.35">
      <c r="A207" s="50">
        <v>10</v>
      </c>
      <c r="B207" s="78" t="s">
        <v>10</v>
      </c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80"/>
    </row>
    <row r="208" spans="1:15" ht="21" customHeight="1" x14ac:dyDescent="0.25">
      <c r="A208" s="88" t="s">
        <v>54</v>
      </c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90"/>
    </row>
    <row r="209" spans="1:19" ht="15.75" customHeight="1" x14ac:dyDescent="0.25">
      <c r="A209" s="75" t="s">
        <v>99</v>
      </c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7"/>
    </row>
    <row r="210" spans="1:19" ht="30" customHeight="1" x14ac:dyDescent="0.25">
      <c r="A210" s="66" t="s">
        <v>28</v>
      </c>
      <c r="B210" s="116"/>
      <c r="C210" s="32">
        <f>F210+I210+L210</f>
        <v>90</v>
      </c>
      <c r="D210" s="32">
        <f>G210+J210+M210</f>
        <v>0</v>
      </c>
      <c r="E210" s="32">
        <f t="shared" ref="E210:E212" si="156">D210/C210*100</f>
        <v>0</v>
      </c>
      <c r="F210" s="17"/>
      <c r="G210" s="17"/>
      <c r="H210" s="11"/>
      <c r="I210" s="17"/>
      <c r="J210" s="17"/>
      <c r="K210" s="11"/>
      <c r="L210" s="17">
        <v>90</v>
      </c>
      <c r="M210" s="17">
        <v>0</v>
      </c>
      <c r="N210" s="32">
        <f t="shared" si="125"/>
        <v>0</v>
      </c>
    </row>
    <row r="211" spans="1:19" ht="30.75" customHeight="1" x14ac:dyDescent="0.25">
      <c r="A211" s="66" t="s">
        <v>32</v>
      </c>
      <c r="B211" s="65"/>
      <c r="C211" s="32">
        <f>F211+I211+L211</f>
        <v>700</v>
      </c>
      <c r="D211" s="32">
        <f>G211+J211+M211</f>
        <v>2.4</v>
      </c>
      <c r="E211" s="32">
        <f t="shared" si="156"/>
        <v>0.34285714285714286</v>
      </c>
      <c r="F211" s="17"/>
      <c r="G211" s="17"/>
      <c r="H211" s="11"/>
      <c r="I211" s="17"/>
      <c r="J211" s="17"/>
      <c r="K211" s="11"/>
      <c r="L211" s="17">
        <v>700</v>
      </c>
      <c r="M211" s="17">
        <v>2.4</v>
      </c>
      <c r="N211" s="32">
        <f t="shared" si="125"/>
        <v>0.34285714285714286</v>
      </c>
    </row>
    <row r="212" spans="1:19" x14ac:dyDescent="0.25">
      <c r="A212" s="86" t="s">
        <v>51</v>
      </c>
      <c r="B212" s="113"/>
      <c r="C212" s="33">
        <f>C211+C210</f>
        <v>790</v>
      </c>
      <c r="D212" s="33">
        <f>D211+D210</f>
        <v>2.4</v>
      </c>
      <c r="E212" s="33">
        <f t="shared" si="156"/>
        <v>0.30379746835443039</v>
      </c>
      <c r="F212" s="33">
        <f t="shared" ref="F212:G212" si="157">F211+F210</f>
        <v>0</v>
      </c>
      <c r="G212" s="33">
        <f t="shared" si="157"/>
        <v>0</v>
      </c>
      <c r="H212" s="24"/>
      <c r="I212" s="33">
        <f t="shared" ref="I212:J212" si="158">I211+I210</f>
        <v>0</v>
      </c>
      <c r="J212" s="33">
        <f t="shared" si="158"/>
        <v>0</v>
      </c>
      <c r="K212" s="24"/>
      <c r="L212" s="33">
        <f>SUM(L210:L211)</f>
        <v>790</v>
      </c>
      <c r="M212" s="33">
        <f>SUM(M210:M211)</f>
        <v>2.4</v>
      </c>
      <c r="N212" s="33">
        <f t="shared" si="125"/>
        <v>0.30379746835443039</v>
      </c>
    </row>
    <row r="213" spans="1:19" ht="15.75" customHeight="1" x14ac:dyDescent="0.25">
      <c r="A213" s="69" t="s">
        <v>100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1"/>
    </row>
    <row r="214" spans="1:19" ht="30.75" customHeight="1" x14ac:dyDescent="0.25">
      <c r="A214" s="66" t="s">
        <v>32</v>
      </c>
      <c r="B214" s="65"/>
      <c r="C214" s="32">
        <f>F214+I214+L214</f>
        <v>16463.2</v>
      </c>
      <c r="D214" s="32">
        <f>G214+J214+M214</f>
        <v>2867.4</v>
      </c>
      <c r="E214" s="32">
        <f t="shared" ref="E214:E215" si="159">D214/C214*100</f>
        <v>17.41702706642694</v>
      </c>
      <c r="F214" s="17"/>
      <c r="G214" s="17"/>
      <c r="H214" s="11"/>
      <c r="I214" s="17"/>
      <c r="J214" s="17"/>
      <c r="K214" s="11"/>
      <c r="L214" s="17">
        <v>16463.2</v>
      </c>
      <c r="M214" s="17">
        <v>2867.4</v>
      </c>
      <c r="N214" s="32">
        <f t="shared" si="125"/>
        <v>17.41702706642694</v>
      </c>
    </row>
    <row r="215" spans="1:19" x14ac:dyDescent="0.25">
      <c r="A215" s="86" t="s">
        <v>51</v>
      </c>
      <c r="B215" s="113"/>
      <c r="C215" s="33">
        <f>C214</f>
        <v>16463.2</v>
      </c>
      <c r="D215" s="33">
        <f>D214</f>
        <v>2867.4</v>
      </c>
      <c r="E215" s="33">
        <f t="shared" si="159"/>
        <v>17.41702706642694</v>
      </c>
      <c r="F215" s="33">
        <f t="shared" ref="F215:G215" si="160">F214</f>
        <v>0</v>
      </c>
      <c r="G215" s="33">
        <f t="shared" si="160"/>
        <v>0</v>
      </c>
      <c r="H215" s="24"/>
      <c r="I215" s="33">
        <f t="shared" ref="I215:J215" si="161">I214</f>
        <v>0</v>
      </c>
      <c r="J215" s="33">
        <f t="shared" si="161"/>
        <v>0</v>
      </c>
      <c r="K215" s="24"/>
      <c r="L215" s="33">
        <f>SUM(L214)</f>
        <v>16463.2</v>
      </c>
      <c r="M215" s="33">
        <f>SUM(M214)</f>
        <v>2867.4</v>
      </c>
      <c r="N215" s="33">
        <f t="shared" si="125"/>
        <v>17.41702706642694</v>
      </c>
    </row>
    <row r="216" spans="1:19" x14ac:dyDescent="0.25">
      <c r="A216" s="100" t="s">
        <v>31</v>
      </c>
      <c r="B216" s="101"/>
      <c r="C216" s="27">
        <f>C212+C215</f>
        <v>17253.2</v>
      </c>
      <c r="D216" s="27">
        <f>D212+D215</f>
        <v>2869.8</v>
      </c>
      <c r="E216" s="24">
        <f t="shared" ref="E216" si="162">D216/C216*100</f>
        <v>16.633436116198734</v>
      </c>
      <c r="F216" s="27">
        <f>F212+F215</f>
        <v>0</v>
      </c>
      <c r="G216" s="27">
        <f>G212+G215</f>
        <v>0</v>
      </c>
      <c r="H216" s="24"/>
      <c r="I216" s="27">
        <f>I212+I215</f>
        <v>0</v>
      </c>
      <c r="J216" s="27">
        <f>J212+J215</f>
        <v>0</v>
      </c>
      <c r="K216" s="24"/>
      <c r="L216" s="27">
        <f>L212+L215</f>
        <v>17253.2</v>
      </c>
      <c r="M216" s="27">
        <f>M212+M215</f>
        <v>2869.8</v>
      </c>
      <c r="N216" s="27">
        <f t="shared" si="125"/>
        <v>16.633436116198734</v>
      </c>
    </row>
    <row r="217" spans="1:19" ht="22.5" customHeight="1" x14ac:dyDescent="0.35">
      <c r="A217" s="50">
        <v>11</v>
      </c>
      <c r="B217" s="78" t="s">
        <v>11</v>
      </c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80"/>
    </row>
    <row r="218" spans="1:19" ht="22.5" customHeight="1" x14ac:dyDescent="0.25">
      <c r="A218" s="88" t="s">
        <v>54</v>
      </c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90"/>
    </row>
    <row r="219" spans="1:19" ht="27" customHeight="1" x14ac:dyDescent="0.25">
      <c r="A219" s="75" t="s">
        <v>101</v>
      </c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7"/>
      <c r="S219" s="1" t="s">
        <v>41</v>
      </c>
    </row>
    <row r="220" spans="1:19" x14ac:dyDescent="0.25">
      <c r="A220" s="64" t="s">
        <v>27</v>
      </c>
      <c r="B220" s="65"/>
      <c r="C220" s="24">
        <f>F220+I220+L220</f>
        <v>10600.2</v>
      </c>
      <c r="D220" s="24">
        <f>G220+J220+M220</f>
        <v>2397.1</v>
      </c>
      <c r="E220" s="24">
        <f t="shared" ref="E220" si="163">D220/C220*100</f>
        <v>22.613724269353405</v>
      </c>
      <c r="F220" s="11"/>
      <c r="G220" s="11"/>
      <c r="H220" s="11"/>
      <c r="I220" s="11"/>
      <c r="J220" s="11"/>
      <c r="K220" s="11"/>
      <c r="L220" s="11">
        <v>10600.2</v>
      </c>
      <c r="M220" s="11">
        <v>2397.1</v>
      </c>
      <c r="N220" s="24">
        <f t="shared" si="125"/>
        <v>22.613724269353405</v>
      </c>
    </row>
    <row r="221" spans="1:19" x14ac:dyDescent="0.25">
      <c r="A221" s="100" t="s">
        <v>31</v>
      </c>
      <c r="B221" s="101"/>
      <c r="C221" s="27">
        <f>C220</f>
        <v>10600.2</v>
      </c>
      <c r="D221" s="27">
        <f>D220</f>
        <v>2397.1</v>
      </c>
      <c r="E221" s="27">
        <f t="shared" ref="E221" si="164">D221/C221*100</f>
        <v>22.613724269353405</v>
      </c>
      <c r="F221" s="27">
        <f>F220</f>
        <v>0</v>
      </c>
      <c r="G221" s="27">
        <f>G220</f>
        <v>0</v>
      </c>
      <c r="H221" s="24"/>
      <c r="I221" s="27">
        <f>I220</f>
        <v>0</v>
      </c>
      <c r="J221" s="27">
        <f>J220</f>
        <v>0</v>
      </c>
      <c r="K221" s="24"/>
      <c r="L221" s="27">
        <f>L220</f>
        <v>10600.2</v>
      </c>
      <c r="M221" s="27">
        <f>M220</f>
        <v>2397.1</v>
      </c>
      <c r="N221" s="27">
        <f t="shared" si="125"/>
        <v>22.613724269353405</v>
      </c>
      <c r="O221" s="8"/>
    </row>
    <row r="222" spans="1:19" ht="22.5" customHeight="1" x14ac:dyDescent="0.35">
      <c r="A222" s="50">
        <v>12</v>
      </c>
      <c r="B222" s="78" t="s">
        <v>12</v>
      </c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80"/>
    </row>
    <row r="223" spans="1:19" ht="22.5" customHeight="1" x14ac:dyDescent="0.25">
      <c r="A223" s="88" t="s">
        <v>54</v>
      </c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90"/>
    </row>
    <row r="224" spans="1:19" ht="15.75" customHeight="1" x14ac:dyDescent="0.25">
      <c r="A224" s="69" t="s">
        <v>102</v>
      </c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1"/>
    </row>
    <row r="225" spans="1:14" ht="30.75" customHeight="1" x14ac:dyDescent="0.25">
      <c r="A225" s="66" t="s">
        <v>33</v>
      </c>
      <c r="B225" s="72"/>
      <c r="C225" s="24">
        <f>F225+I225+L225</f>
        <v>7933.7</v>
      </c>
      <c r="D225" s="24">
        <f>G225+J225+M225</f>
        <v>1402.8000000000002</v>
      </c>
      <c r="E225" s="24">
        <f t="shared" ref="E225:E226" si="165">D225/C225*100</f>
        <v>17.681535727340336</v>
      </c>
      <c r="F225" s="11"/>
      <c r="G225" s="11"/>
      <c r="H225" s="11"/>
      <c r="I225" s="11">
        <v>930.4</v>
      </c>
      <c r="J225" s="11">
        <v>162.4</v>
      </c>
      <c r="K225" s="24">
        <f t="shared" ref="K225:K226" si="166">J225/I225*100</f>
        <v>17.454858125537402</v>
      </c>
      <c r="L225" s="11">
        <v>7003.3</v>
      </c>
      <c r="M225" s="11">
        <v>1240.4000000000001</v>
      </c>
      <c r="N225" s="24">
        <f t="shared" si="125"/>
        <v>17.711650222038184</v>
      </c>
    </row>
    <row r="226" spans="1:14" x14ac:dyDescent="0.25">
      <c r="A226" s="86" t="s">
        <v>51</v>
      </c>
      <c r="B226" s="113"/>
      <c r="C226" s="25">
        <f>C225</f>
        <v>7933.7</v>
      </c>
      <c r="D226" s="25">
        <f>D225</f>
        <v>1402.8000000000002</v>
      </c>
      <c r="E226" s="25">
        <f t="shared" si="165"/>
        <v>17.681535727340336</v>
      </c>
      <c r="F226" s="25">
        <f t="shared" ref="F226:G226" si="167">F225</f>
        <v>0</v>
      </c>
      <c r="G226" s="25">
        <f t="shared" si="167"/>
        <v>0</v>
      </c>
      <c r="H226" s="24"/>
      <c r="I226" s="25">
        <f t="shared" ref="I226:J226" si="168">I225</f>
        <v>930.4</v>
      </c>
      <c r="J226" s="25">
        <f t="shared" si="168"/>
        <v>162.4</v>
      </c>
      <c r="K226" s="25">
        <f t="shared" si="166"/>
        <v>17.454858125537402</v>
      </c>
      <c r="L226" s="25">
        <f>SUM(L225)</f>
        <v>7003.3</v>
      </c>
      <c r="M226" s="25">
        <f>SUM(M225)</f>
        <v>1240.4000000000001</v>
      </c>
      <c r="N226" s="25">
        <f t="shared" si="125"/>
        <v>17.711650222038184</v>
      </c>
    </row>
    <row r="227" spans="1:14" ht="15.75" customHeight="1" x14ac:dyDescent="0.25">
      <c r="A227" s="69" t="s">
        <v>103</v>
      </c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1"/>
    </row>
    <row r="228" spans="1:14" ht="30.75" customHeight="1" x14ac:dyDescent="0.25">
      <c r="A228" s="66" t="s">
        <v>33</v>
      </c>
      <c r="B228" s="72"/>
      <c r="C228" s="24">
        <f>F228+I228+L228</f>
        <v>6597.6</v>
      </c>
      <c r="D228" s="24">
        <f>G228+J228+M228</f>
        <v>0</v>
      </c>
      <c r="E228" s="24">
        <f t="shared" ref="E228:E229" si="169">D228/C228*100</f>
        <v>0</v>
      </c>
      <c r="F228" s="11"/>
      <c r="G228" s="11"/>
      <c r="H228" s="11"/>
      <c r="I228" s="11">
        <v>6597.6</v>
      </c>
      <c r="J228" s="11">
        <v>0</v>
      </c>
      <c r="K228" s="24">
        <f t="shared" ref="K228:K229" si="170">J228/I228*100</f>
        <v>0</v>
      </c>
      <c r="L228" s="11"/>
      <c r="M228" s="11"/>
      <c r="N228" s="11"/>
    </row>
    <row r="229" spans="1:14" x14ac:dyDescent="0.25">
      <c r="A229" s="86" t="s">
        <v>51</v>
      </c>
      <c r="B229" s="113"/>
      <c r="C229" s="25">
        <f>C228</f>
        <v>6597.6</v>
      </c>
      <c r="D229" s="25">
        <f>D228</f>
        <v>0</v>
      </c>
      <c r="E229" s="25">
        <f t="shared" si="169"/>
        <v>0</v>
      </c>
      <c r="F229" s="25">
        <f t="shared" ref="F229:G229" si="171">F228</f>
        <v>0</v>
      </c>
      <c r="G229" s="25">
        <f t="shared" si="171"/>
        <v>0</v>
      </c>
      <c r="H229" s="24"/>
      <c r="I229" s="25">
        <f t="shared" ref="I229:J229" si="172">I228</f>
        <v>6597.6</v>
      </c>
      <c r="J229" s="25">
        <f t="shared" si="172"/>
        <v>0</v>
      </c>
      <c r="K229" s="25">
        <f t="shared" si="170"/>
        <v>0</v>
      </c>
      <c r="L229" s="25">
        <f>SUM(L228)</f>
        <v>0</v>
      </c>
      <c r="M229" s="25">
        <f>SUM(M228)</f>
        <v>0</v>
      </c>
      <c r="N229" s="24"/>
    </row>
    <row r="230" spans="1:14" ht="15.75" customHeight="1" x14ac:dyDescent="0.25">
      <c r="A230" s="69" t="s">
        <v>104</v>
      </c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1"/>
    </row>
    <row r="231" spans="1:14" ht="30.75" customHeight="1" x14ac:dyDescent="0.25">
      <c r="A231" s="66" t="s">
        <v>33</v>
      </c>
      <c r="B231" s="72"/>
      <c r="C231" s="24">
        <f>F231+I231+L231</f>
        <v>200</v>
      </c>
      <c r="D231" s="24">
        <f>G231+J231+M231</f>
        <v>0</v>
      </c>
      <c r="E231" s="24">
        <f t="shared" ref="E231:E232" si="173">D231/C231*100</f>
        <v>0</v>
      </c>
      <c r="F231" s="11"/>
      <c r="G231" s="11"/>
      <c r="H231" s="11"/>
      <c r="I231" s="11"/>
      <c r="J231" s="11"/>
      <c r="K231" s="11"/>
      <c r="L231" s="11">
        <v>200</v>
      </c>
      <c r="M231" s="11">
        <v>0</v>
      </c>
      <c r="N231" s="24">
        <f t="shared" ref="N231:N232" si="174">M231/L231*100</f>
        <v>0</v>
      </c>
    </row>
    <row r="232" spans="1:14" x14ac:dyDescent="0.25">
      <c r="A232" s="86" t="s">
        <v>51</v>
      </c>
      <c r="B232" s="113"/>
      <c r="C232" s="25">
        <f>C231</f>
        <v>200</v>
      </c>
      <c r="D232" s="25">
        <f>D231</f>
        <v>0</v>
      </c>
      <c r="E232" s="25">
        <f t="shared" si="173"/>
        <v>0</v>
      </c>
      <c r="F232" s="25">
        <f t="shared" ref="F232:G232" si="175">F231</f>
        <v>0</v>
      </c>
      <c r="G232" s="25">
        <f t="shared" si="175"/>
        <v>0</v>
      </c>
      <c r="H232" s="24"/>
      <c r="I232" s="25">
        <f t="shared" ref="I232:J232" si="176">I231</f>
        <v>0</v>
      </c>
      <c r="J232" s="25">
        <f t="shared" si="176"/>
        <v>0</v>
      </c>
      <c r="K232" s="25"/>
      <c r="L232" s="25">
        <f>SUM(L231)</f>
        <v>200</v>
      </c>
      <c r="M232" s="25">
        <f>SUM(M231)</f>
        <v>0</v>
      </c>
      <c r="N232" s="27">
        <f t="shared" si="174"/>
        <v>0</v>
      </c>
    </row>
    <row r="233" spans="1:14" ht="15.75" customHeight="1" x14ac:dyDescent="0.25">
      <c r="A233" s="69" t="s">
        <v>105</v>
      </c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1"/>
    </row>
    <row r="234" spans="1:14" ht="33" customHeight="1" x14ac:dyDescent="0.25">
      <c r="A234" s="66" t="s">
        <v>33</v>
      </c>
      <c r="B234" s="72"/>
      <c r="C234" s="24">
        <f>F234+I234+L234</f>
        <v>2058.4</v>
      </c>
      <c r="D234" s="24">
        <f>G234+J234+M234</f>
        <v>0</v>
      </c>
      <c r="E234" s="24">
        <f t="shared" ref="E234:E236" si="177">D234/C234*100</f>
        <v>0</v>
      </c>
      <c r="F234" s="11"/>
      <c r="G234" s="11"/>
      <c r="H234" s="11"/>
      <c r="I234" s="11">
        <v>2058.4</v>
      </c>
      <c r="J234" s="11">
        <v>0</v>
      </c>
      <c r="K234" s="11"/>
      <c r="L234" s="11"/>
      <c r="M234" s="11"/>
      <c r="N234" s="11"/>
    </row>
    <row r="235" spans="1:14" x14ac:dyDescent="0.25">
      <c r="A235" s="82" t="s">
        <v>51</v>
      </c>
      <c r="B235" s="83"/>
      <c r="C235" s="25">
        <f>C234</f>
        <v>2058.4</v>
      </c>
      <c r="D235" s="25">
        <f>D234</f>
        <v>0</v>
      </c>
      <c r="E235" s="25">
        <f t="shared" si="177"/>
        <v>0</v>
      </c>
      <c r="F235" s="25">
        <f t="shared" ref="F235:G235" si="178">F234</f>
        <v>0</v>
      </c>
      <c r="G235" s="25">
        <f t="shared" si="178"/>
        <v>0</v>
      </c>
      <c r="H235" s="24"/>
      <c r="I235" s="25">
        <f t="shared" ref="I235:J235" si="179">I234</f>
        <v>2058.4</v>
      </c>
      <c r="J235" s="25">
        <f t="shared" si="179"/>
        <v>0</v>
      </c>
      <c r="K235" s="24"/>
      <c r="L235" s="25">
        <f>SUM(L234)</f>
        <v>0</v>
      </c>
      <c r="M235" s="25">
        <f>SUM(M234)</f>
        <v>0</v>
      </c>
      <c r="N235" s="25"/>
    </row>
    <row r="236" spans="1:14" x14ac:dyDescent="0.25">
      <c r="A236" s="100" t="s">
        <v>31</v>
      </c>
      <c r="B236" s="101"/>
      <c r="C236" s="27">
        <f>C226+C229+C232+C235</f>
        <v>16789.7</v>
      </c>
      <c r="D236" s="27">
        <f>D226+D229+D232+D235</f>
        <v>1402.8000000000002</v>
      </c>
      <c r="E236" s="27">
        <f t="shared" si="177"/>
        <v>8.355122485809753</v>
      </c>
      <c r="F236" s="27">
        <f>F226+F229+F232+F235</f>
        <v>0</v>
      </c>
      <c r="G236" s="27">
        <f>G226+G229+G232+G235</f>
        <v>0</v>
      </c>
      <c r="H236" s="24"/>
      <c r="I236" s="27">
        <f>I226+I229+I232+I235</f>
        <v>9586.4</v>
      </c>
      <c r="J236" s="27">
        <f>J226+J229+J232+J235</f>
        <v>162.4</v>
      </c>
      <c r="K236" s="27">
        <f t="shared" ref="K236" si="180">J236/I236*100</f>
        <v>1.6940665943419846</v>
      </c>
      <c r="L236" s="27">
        <f>L226+L229+L232+L235</f>
        <v>7203.3</v>
      </c>
      <c r="M236" s="27">
        <f>M226+M229+M232+M235</f>
        <v>1240.4000000000001</v>
      </c>
      <c r="N236" s="27">
        <f t="shared" ref="N236:N290" si="181">M236/L236*100</f>
        <v>17.219885330334709</v>
      </c>
    </row>
    <row r="237" spans="1:14" ht="18.75" customHeight="1" x14ac:dyDescent="0.3">
      <c r="A237" s="57" t="s">
        <v>106</v>
      </c>
      <c r="B237" s="67" t="s">
        <v>38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8"/>
    </row>
    <row r="238" spans="1:14" ht="18.75" customHeight="1" x14ac:dyDescent="0.25">
      <c r="A238" s="88" t="s">
        <v>54</v>
      </c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90"/>
    </row>
    <row r="239" spans="1:14" ht="15.75" customHeight="1" x14ac:dyDescent="0.25">
      <c r="A239" s="69" t="s">
        <v>107</v>
      </c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1"/>
    </row>
    <row r="240" spans="1:14" ht="15.75" customHeight="1" x14ac:dyDescent="0.25">
      <c r="A240" s="64" t="s">
        <v>27</v>
      </c>
      <c r="B240" s="65"/>
      <c r="C240" s="24">
        <f>F240+I240+L240</f>
        <v>150</v>
      </c>
      <c r="D240" s="24">
        <f>G240+J240+M240</f>
        <v>0</v>
      </c>
      <c r="E240" s="24">
        <f t="shared" ref="E240:E241" si="182">D240/C240*100</f>
        <v>0</v>
      </c>
      <c r="F240" s="11"/>
      <c r="G240" s="11"/>
      <c r="H240" s="11"/>
      <c r="I240" s="11"/>
      <c r="J240" s="11"/>
      <c r="K240" s="11"/>
      <c r="L240" s="11">
        <v>150</v>
      </c>
      <c r="M240" s="11">
        <v>0</v>
      </c>
      <c r="N240" s="24">
        <f t="shared" ref="N240:N241" si="183">M240/L240*100</f>
        <v>0</v>
      </c>
    </row>
    <row r="241" spans="1:14" ht="15.75" customHeight="1" x14ac:dyDescent="0.25">
      <c r="A241" s="82" t="s">
        <v>51</v>
      </c>
      <c r="B241" s="83"/>
      <c r="C241" s="36">
        <f>C240</f>
        <v>150</v>
      </c>
      <c r="D241" s="36">
        <f>D240</f>
        <v>0</v>
      </c>
      <c r="E241" s="36">
        <f t="shared" si="182"/>
        <v>0</v>
      </c>
      <c r="F241" s="36">
        <f t="shared" ref="F241:G241" si="184">F240</f>
        <v>0</v>
      </c>
      <c r="G241" s="36">
        <f t="shared" si="184"/>
        <v>0</v>
      </c>
      <c r="H241" s="24"/>
      <c r="I241" s="36">
        <f t="shared" ref="I241:M241" si="185">I240</f>
        <v>0</v>
      </c>
      <c r="J241" s="36">
        <f t="shared" si="185"/>
        <v>0</v>
      </c>
      <c r="K241" s="24"/>
      <c r="L241" s="36">
        <f t="shared" si="185"/>
        <v>150</v>
      </c>
      <c r="M241" s="36">
        <f t="shared" si="185"/>
        <v>0</v>
      </c>
      <c r="N241" s="35">
        <f t="shared" si="183"/>
        <v>0</v>
      </c>
    </row>
    <row r="242" spans="1:14" ht="15.75" customHeight="1" x14ac:dyDescent="0.25">
      <c r="A242" s="75" t="s">
        <v>108</v>
      </c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7"/>
    </row>
    <row r="243" spans="1:14" ht="15.75" customHeight="1" x14ac:dyDescent="0.25">
      <c r="A243" s="64" t="s">
        <v>27</v>
      </c>
      <c r="B243" s="65"/>
      <c r="C243" s="24">
        <f>F243+I243+L243</f>
        <v>150</v>
      </c>
      <c r="D243" s="24">
        <f>G243+J243+M243</f>
        <v>0</v>
      </c>
      <c r="E243" s="24">
        <f t="shared" ref="E243:E244" si="186">D243/C243*100</f>
        <v>0</v>
      </c>
      <c r="F243" s="11"/>
      <c r="G243" s="11"/>
      <c r="H243" s="11"/>
      <c r="I243" s="11"/>
      <c r="J243" s="11"/>
      <c r="K243" s="11"/>
      <c r="L243" s="11">
        <v>150</v>
      </c>
      <c r="M243" s="11">
        <v>0</v>
      </c>
      <c r="N243" s="24">
        <f t="shared" ref="N243:N244" si="187">M243/L243*100</f>
        <v>0</v>
      </c>
    </row>
    <row r="244" spans="1:14" ht="15.75" customHeight="1" x14ac:dyDescent="0.25">
      <c r="A244" s="82" t="s">
        <v>51</v>
      </c>
      <c r="B244" s="83"/>
      <c r="C244" s="36">
        <f>C243</f>
        <v>150</v>
      </c>
      <c r="D244" s="36">
        <f>D243</f>
        <v>0</v>
      </c>
      <c r="E244" s="36">
        <f t="shared" si="186"/>
        <v>0</v>
      </c>
      <c r="F244" s="36">
        <f t="shared" ref="F244:G244" si="188">F243</f>
        <v>0</v>
      </c>
      <c r="G244" s="36">
        <f t="shared" si="188"/>
        <v>0</v>
      </c>
      <c r="H244" s="24"/>
      <c r="I244" s="36">
        <f t="shared" ref="I244:J244" si="189">I243</f>
        <v>0</v>
      </c>
      <c r="J244" s="36">
        <f t="shared" si="189"/>
        <v>0</v>
      </c>
      <c r="K244" s="24"/>
      <c r="L244" s="36">
        <f t="shared" ref="L244:M244" si="190">L243</f>
        <v>150</v>
      </c>
      <c r="M244" s="36">
        <f t="shared" si="190"/>
        <v>0</v>
      </c>
      <c r="N244" s="35">
        <f t="shared" si="187"/>
        <v>0</v>
      </c>
    </row>
    <row r="245" spans="1:14" ht="15.75" hidden="1" customHeight="1" x14ac:dyDescent="0.25">
      <c r="A245" s="69" t="s">
        <v>109</v>
      </c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1"/>
    </row>
    <row r="246" spans="1:14" ht="15.75" hidden="1" customHeight="1" x14ac:dyDescent="0.25">
      <c r="A246" s="64" t="s">
        <v>27</v>
      </c>
      <c r="B246" s="65"/>
      <c r="C246" s="24">
        <f>F246+I246+L246</f>
        <v>0</v>
      </c>
      <c r="D246" s="24">
        <f>G246+J246+M246</f>
        <v>0</v>
      </c>
      <c r="E246" s="24" t="e">
        <f t="shared" ref="E246:E247" si="191">D246/C246*100</f>
        <v>#DIV/0!</v>
      </c>
      <c r="F246" s="11"/>
      <c r="G246" s="11"/>
      <c r="H246" s="24"/>
      <c r="I246" s="11">
        <v>0</v>
      </c>
      <c r="J246" s="11">
        <v>0</v>
      </c>
      <c r="K246" s="24" t="e">
        <f t="shared" ref="K246:K247" si="192">J246/I246*100</f>
        <v>#DIV/0!</v>
      </c>
      <c r="L246" s="11"/>
      <c r="M246" s="11"/>
      <c r="N246" s="24"/>
    </row>
    <row r="247" spans="1:14" ht="15.75" hidden="1" customHeight="1" x14ac:dyDescent="0.25">
      <c r="A247" s="82" t="s">
        <v>51</v>
      </c>
      <c r="B247" s="83"/>
      <c r="C247" s="36">
        <f>C246</f>
        <v>0</v>
      </c>
      <c r="D247" s="36">
        <f>D246</f>
        <v>0</v>
      </c>
      <c r="E247" s="24" t="e">
        <f t="shared" si="191"/>
        <v>#DIV/0!</v>
      </c>
      <c r="F247" s="36">
        <f t="shared" ref="F247:G247" si="193">F246</f>
        <v>0</v>
      </c>
      <c r="G247" s="36">
        <f t="shared" si="193"/>
        <v>0</v>
      </c>
      <c r="H247" s="27"/>
      <c r="I247" s="36">
        <f t="shared" ref="I247:J247" si="194">I246</f>
        <v>0</v>
      </c>
      <c r="J247" s="36">
        <f t="shared" si="194"/>
        <v>0</v>
      </c>
      <c r="K247" s="24" t="e">
        <f t="shared" si="192"/>
        <v>#DIV/0!</v>
      </c>
      <c r="L247" s="36"/>
      <c r="M247" s="36"/>
      <c r="N247" s="37"/>
    </row>
    <row r="248" spans="1:14" ht="15.75" customHeight="1" x14ac:dyDescent="0.25">
      <c r="A248" s="75" t="s">
        <v>110</v>
      </c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7"/>
    </row>
    <row r="249" spans="1:14" ht="15.75" customHeight="1" x14ac:dyDescent="0.25">
      <c r="A249" s="64" t="s">
        <v>27</v>
      </c>
      <c r="B249" s="65"/>
      <c r="C249" s="24">
        <f>F249+I249+L249</f>
        <v>273</v>
      </c>
      <c r="D249" s="24">
        <f>G249+J249+M249</f>
        <v>0</v>
      </c>
      <c r="E249" s="24">
        <f>D249/C249*100</f>
        <v>0</v>
      </c>
      <c r="F249" s="20"/>
      <c r="G249" s="20"/>
      <c r="H249" s="11"/>
      <c r="I249" s="20"/>
      <c r="J249" s="20"/>
      <c r="K249" s="11"/>
      <c r="L249" s="20">
        <v>273</v>
      </c>
      <c r="M249" s="20">
        <v>0</v>
      </c>
      <c r="N249" s="24">
        <f>M249/L249*100</f>
        <v>0</v>
      </c>
    </row>
    <row r="250" spans="1:14" ht="15.75" customHeight="1" x14ac:dyDescent="0.25">
      <c r="A250" s="64" t="s">
        <v>40</v>
      </c>
      <c r="B250" s="65"/>
      <c r="C250" s="24">
        <f t="shared" ref="C250" si="195">F250+I250+L250</f>
        <v>90</v>
      </c>
      <c r="D250" s="24">
        <f t="shared" ref="D250" si="196">G250+J250+M250</f>
        <v>0</v>
      </c>
      <c r="E250" s="24">
        <f t="shared" ref="E250" si="197">D250/C250*100</f>
        <v>0</v>
      </c>
      <c r="F250" s="20"/>
      <c r="G250" s="20"/>
      <c r="H250" s="11"/>
      <c r="I250" s="20"/>
      <c r="J250" s="20"/>
      <c r="K250" s="11"/>
      <c r="L250" s="20">
        <v>90</v>
      </c>
      <c r="M250" s="20">
        <v>0</v>
      </c>
      <c r="N250" s="24">
        <f t="shared" ref="N250:N264" si="198">M250/L250*100</f>
        <v>0</v>
      </c>
    </row>
    <row r="251" spans="1:14" ht="15.75" customHeight="1" x14ac:dyDescent="0.25">
      <c r="A251" s="64" t="s">
        <v>26</v>
      </c>
      <c r="B251" s="65"/>
      <c r="C251" s="24">
        <f t="shared" ref="C251" si="199">F251+I251+L251</f>
        <v>15</v>
      </c>
      <c r="D251" s="24">
        <f t="shared" ref="D251" si="200">G251+J251+M251</f>
        <v>13.6</v>
      </c>
      <c r="E251" s="24">
        <f t="shared" ref="E251" si="201">D251/C251*100</f>
        <v>90.666666666666657</v>
      </c>
      <c r="F251" s="20"/>
      <c r="G251" s="20"/>
      <c r="H251" s="11"/>
      <c r="I251" s="20"/>
      <c r="J251" s="20"/>
      <c r="K251" s="11"/>
      <c r="L251" s="20">
        <v>15</v>
      </c>
      <c r="M251" s="20">
        <v>13.6</v>
      </c>
      <c r="N251" s="24">
        <f t="shared" si="198"/>
        <v>90.666666666666657</v>
      </c>
    </row>
    <row r="252" spans="1:14" ht="15.75" customHeight="1" x14ac:dyDescent="0.25">
      <c r="A252" s="82" t="s">
        <v>51</v>
      </c>
      <c r="B252" s="83"/>
      <c r="C252" s="25">
        <f>C249+C250+C251</f>
        <v>378</v>
      </c>
      <c r="D252" s="25">
        <f>D249+D250+D251</f>
        <v>13.6</v>
      </c>
      <c r="E252" s="25">
        <f t="shared" ref="E252:E264" si="202">D252/C252*100</f>
        <v>3.5978835978835977</v>
      </c>
      <c r="F252" s="25">
        <f>F249+F250+F251</f>
        <v>0</v>
      </c>
      <c r="G252" s="25">
        <f>G249+G250+G251</f>
        <v>0</v>
      </c>
      <c r="H252" s="24"/>
      <c r="I252" s="25">
        <f>I249+I250+I251</f>
        <v>0</v>
      </c>
      <c r="J252" s="25">
        <f>J249+J250+J251</f>
        <v>0</v>
      </c>
      <c r="K252" s="24"/>
      <c r="L252" s="25">
        <f>L249+L250+L251</f>
        <v>378</v>
      </c>
      <c r="M252" s="25">
        <f>M249+M250+M251</f>
        <v>13.6</v>
      </c>
      <c r="N252" s="24">
        <f t="shared" si="198"/>
        <v>3.5978835978835977</v>
      </c>
    </row>
    <row r="253" spans="1:14" ht="33.75" customHeight="1" x14ac:dyDescent="0.25">
      <c r="A253" s="75" t="s">
        <v>111</v>
      </c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7"/>
    </row>
    <row r="254" spans="1:14" ht="15.75" customHeight="1" x14ac:dyDescent="0.25">
      <c r="A254" s="64" t="s">
        <v>27</v>
      </c>
      <c r="B254" s="65"/>
      <c r="C254" s="24">
        <f t="shared" ref="C254:D254" si="203">F254+I254+L254</f>
        <v>940</v>
      </c>
      <c r="D254" s="24">
        <f t="shared" si="203"/>
        <v>185.6</v>
      </c>
      <c r="E254" s="24">
        <f t="shared" ref="E254:E255" si="204">D254/C254*100</f>
        <v>19.74468085106383</v>
      </c>
      <c r="F254" s="21"/>
      <c r="G254" s="21"/>
      <c r="H254" s="11"/>
      <c r="I254" s="21"/>
      <c r="J254" s="21"/>
      <c r="K254" s="11"/>
      <c r="L254" s="20">
        <v>940</v>
      </c>
      <c r="M254" s="20">
        <v>185.6</v>
      </c>
      <c r="N254" s="24">
        <f t="shared" si="198"/>
        <v>19.74468085106383</v>
      </c>
    </row>
    <row r="255" spans="1:14" ht="15.75" customHeight="1" x14ac:dyDescent="0.25">
      <c r="A255" s="86" t="s">
        <v>51</v>
      </c>
      <c r="B255" s="113"/>
      <c r="C255" s="25">
        <f>C254</f>
        <v>940</v>
      </c>
      <c r="D255" s="25">
        <f>D254</f>
        <v>185.6</v>
      </c>
      <c r="E255" s="24">
        <f t="shared" si="204"/>
        <v>19.74468085106383</v>
      </c>
      <c r="F255" s="36"/>
      <c r="G255" s="36"/>
      <c r="H255" s="24"/>
      <c r="I255" s="36"/>
      <c r="J255" s="36"/>
      <c r="K255" s="24"/>
      <c r="L255" s="36">
        <f>L254</f>
        <v>940</v>
      </c>
      <c r="M255" s="36">
        <f>M254</f>
        <v>185.6</v>
      </c>
      <c r="N255" s="24">
        <f t="shared" si="198"/>
        <v>19.74468085106383</v>
      </c>
    </row>
    <row r="256" spans="1:14" ht="33.75" customHeight="1" x14ac:dyDescent="0.25">
      <c r="A256" s="75" t="s">
        <v>112</v>
      </c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7"/>
    </row>
    <row r="257" spans="1:14" ht="15.75" customHeight="1" x14ac:dyDescent="0.25">
      <c r="A257" s="64" t="s">
        <v>27</v>
      </c>
      <c r="B257" s="65"/>
      <c r="C257" s="24">
        <f t="shared" ref="C257" si="205">F257+I257+L257</f>
        <v>200</v>
      </c>
      <c r="D257" s="24">
        <f t="shared" ref="D257" si="206">G257+J257+M257</f>
        <v>0</v>
      </c>
      <c r="E257" s="24">
        <f t="shared" ref="E257:E258" si="207">D257/C257*100</f>
        <v>0</v>
      </c>
      <c r="F257" s="21"/>
      <c r="G257" s="21"/>
      <c r="H257" s="11"/>
      <c r="I257" s="21"/>
      <c r="J257" s="21"/>
      <c r="K257" s="11"/>
      <c r="L257" s="20">
        <v>200</v>
      </c>
      <c r="M257" s="20">
        <v>0</v>
      </c>
      <c r="N257" s="24">
        <f t="shared" ref="N257:N258" si="208">M257/L257*100</f>
        <v>0</v>
      </c>
    </row>
    <row r="258" spans="1:14" ht="15.75" customHeight="1" x14ac:dyDescent="0.25">
      <c r="A258" s="86" t="s">
        <v>51</v>
      </c>
      <c r="B258" s="113"/>
      <c r="C258" s="25">
        <f>C257</f>
        <v>200</v>
      </c>
      <c r="D258" s="25">
        <f>D257</f>
        <v>0</v>
      </c>
      <c r="E258" s="24">
        <f t="shared" si="207"/>
        <v>0</v>
      </c>
      <c r="F258" s="25">
        <f>F257</f>
        <v>0</v>
      </c>
      <c r="G258" s="25">
        <f>G257</f>
        <v>0</v>
      </c>
      <c r="H258" s="24"/>
      <c r="I258" s="25">
        <f>I257</f>
        <v>0</v>
      </c>
      <c r="J258" s="25">
        <f>J257</f>
        <v>0</v>
      </c>
      <c r="K258" s="24"/>
      <c r="L258" s="36">
        <f>L257</f>
        <v>200</v>
      </c>
      <c r="M258" s="36">
        <f>M257</f>
        <v>0</v>
      </c>
      <c r="N258" s="24">
        <f t="shared" si="208"/>
        <v>0</v>
      </c>
    </row>
    <row r="259" spans="1:14" ht="33" customHeight="1" x14ac:dyDescent="0.25">
      <c r="A259" s="75" t="s">
        <v>113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7"/>
    </row>
    <row r="260" spans="1:14" ht="15.75" customHeight="1" x14ac:dyDescent="0.25">
      <c r="A260" s="64" t="s">
        <v>27</v>
      </c>
      <c r="B260" s="65"/>
      <c r="C260" s="24">
        <f t="shared" ref="C260:C262" si="209">F260+I260+L260</f>
        <v>4516.8</v>
      </c>
      <c r="D260" s="24">
        <f t="shared" ref="D260:D262" si="210">G260+J260+M260</f>
        <v>86</v>
      </c>
      <c r="E260" s="24">
        <f t="shared" ref="E260:E263" si="211">D260/C260*100</f>
        <v>1.9040028338646831</v>
      </c>
      <c r="F260" s="21"/>
      <c r="G260" s="21"/>
      <c r="H260" s="11"/>
      <c r="I260" s="21"/>
      <c r="J260" s="21"/>
      <c r="K260" s="11"/>
      <c r="L260" s="20">
        <v>4516.8</v>
      </c>
      <c r="M260" s="20">
        <v>86</v>
      </c>
      <c r="N260" s="24">
        <f t="shared" ref="N260:N263" si="212">M260/L260*100</f>
        <v>1.9040028338646831</v>
      </c>
    </row>
    <row r="261" spans="1:14" ht="15.75" customHeight="1" x14ac:dyDescent="0.25">
      <c r="A261" s="64" t="s">
        <v>40</v>
      </c>
      <c r="B261" s="65"/>
      <c r="C261" s="24">
        <f t="shared" si="209"/>
        <v>3320</v>
      </c>
      <c r="D261" s="24">
        <f t="shared" si="210"/>
        <v>821.7</v>
      </c>
      <c r="E261" s="24"/>
      <c r="F261" s="21"/>
      <c r="G261" s="21"/>
      <c r="H261" s="11"/>
      <c r="I261" s="21"/>
      <c r="J261" s="21"/>
      <c r="K261" s="11"/>
      <c r="L261" s="20">
        <v>3320</v>
      </c>
      <c r="M261" s="20">
        <v>821.7</v>
      </c>
      <c r="N261" s="24">
        <f t="shared" si="212"/>
        <v>24.750000000000004</v>
      </c>
    </row>
    <row r="262" spans="1:14" ht="15.75" customHeight="1" x14ac:dyDescent="0.25">
      <c r="A262" s="64" t="s">
        <v>26</v>
      </c>
      <c r="B262" s="65"/>
      <c r="C262" s="24">
        <f t="shared" si="209"/>
        <v>1194.3</v>
      </c>
      <c r="D262" s="24">
        <f t="shared" si="210"/>
        <v>459.9</v>
      </c>
      <c r="E262" s="24"/>
      <c r="F262" s="21"/>
      <c r="G262" s="21"/>
      <c r="H262" s="11"/>
      <c r="I262" s="21"/>
      <c r="J262" s="21"/>
      <c r="K262" s="11"/>
      <c r="L262" s="20">
        <v>1194.3</v>
      </c>
      <c r="M262" s="20">
        <v>459.9</v>
      </c>
      <c r="N262" s="24">
        <f t="shared" si="212"/>
        <v>38.507912584777692</v>
      </c>
    </row>
    <row r="263" spans="1:14" ht="15.75" customHeight="1" x14ac:dyDescent="0.25">
      <c r="A263" s="86" t="s">
        <v>51</v>
      </c>
      <c r="B263" s="113"/>
      <c r="C263" s="25">
        <f>C260+C261+C262</f>
        <v>9031.1</v>
      </c>
      <c r="D263" s="25">
        <f>D260+D261+D262</f>
        <v>1367.6</v>
      </c>
      <c r="E263" s="24">
        <f t="shared" si="211"/>
        <v>15.143227292356412</v>
      </c>
      <c r="F263" s="25">
        <f>F260+F261+F262</f>
        <v>0</v>
      </c>
      <c r="G263" s="25">
        <f>G260+G261+G262</f>
        <v>0</v>
      </c>
      <c r="H263" s="24"/>
      <c r="I263" s="25">
        <f>I260+I261+I262</f>
        <v>0</v>
      </c>
      <c r="J263" s="25">
        <f>J260+J261+J262</f>
        <v>0</v>
      </c>
      <c r="K263" s="24"/>
      <c r="L263" s="25">
        <f>L260+L261+L262</f>
        <v>9031.1</v>
      </c>
      <c r="M263" s="25">
        <f>M260+M261+M262</f>
        <v>1367.6</v>
      </c>
      <c r="N263" s="24">
        <f t="shared" si="212"/>
        <v>15.143227292356412</v>
      </c>
    </row>
    <row r="264" spans="1:14" ht="15.75" customHeight="1" x14ac:dyDescent="0.25">
      <c r="A264" s="100" t="s">
        <v>31</v>
      </c>
      <c r="B264" s="101"/>
      <c r="C264" s="27">
        <f>C241+C244+C247+C252+C255+C258+C263</f>
        <v>10849.1</v>
      </c>
      <c r="D264" s="27">
        <f>D241+D244+D247+D252+D255+D258+D263</f>
        <v>1566.8</v>
      </c>
      <c r="E264" s="27">
        <f t="shared" si="202"/>
        <v>14.441750928648458</v>
      </c>
      <c r="F264" s="27">
        <f>F241+F244+F247+F252+F255+F258+F263</f>
        <v>0</v>
      </c>
      <c r="G264" s="27">
        <f>G241+G244+G247+G252+G255+G258+G263</f>
        <v>0</v>
      </c>
      <c r="H264" s="24"/>
      <c r="I264" s="27">
        <f>I241+I244+I247+I252+I255+I258+I263</f>
        <v>0</v>
      </c>
      <c r="J264" s="27">
        <f>J241+J244+J247+J252+J255+J258+J263</f>
        <v>0</v>
      </c>
      <c r="K264" s="27"/>
      <c r="L264" s="27">
        <f>L241+L244+L247+L252+L255+L258+L263</f>
        <v>10849.1</v>
      </c>
      <c r="M264" s="27">
        <f>M241+M244+M247+M252+M255+M258+M263</f>
        <v>1566.8</v>
      </c>
      <c r="N264" s="27">
        <f t="shared" si="198"/>
        <v>14.441750928648458</v>
      </c>
    </row>
    <row r="265" spans="1:14" ht="21.75" customHeight="1" x14ac:dyDescent="0.35">
      <c r="A265" s="50" t="s">
        <v>39</v>
      </c>
      <c r="B265" s="78" t="s">
        <v>114</v>
      </c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80"/>
    </row>
    <row r="266" spans="1:14" ht="19.5" customHeight="1" x14ac:dyDescent="0.25">
      <c r="A266" s="88" t="s">
        <v>54</v>
      </c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90"/>
    </row>
    <row r="267" spans="1:14" ht="24" customHeight="1" x14ac:dyDescent="0.25">
      <c r="A267" s="69" t="s">
        <v>116</v>
      </c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1"/>
    </row>
    <row r="268" spans="1:14" ht="32.25" customHeight="1" x14ac:dyDescent="0.25">
      <c r="A268" s="64" t="s">
        <v>26</v>
      </c>
      <c r="B268" s="65"/>
      <c r="C268" s="24">
        <f>F268+I268+L268</f>
        <v>117364</v>
      </c>
      <c r="D268" s="24">
        <f>G268+J268+M268</f>
        <v>6351.5</v>
      </c>
      <c r="E268" s="24">
        <f t="shared" ref="E268:E269" si="213">D268/C268*100</f>
        <v>5.41179578064824</v>
      </c>
      <c r="F268" s="11"/>
      <c r="G268" s="11"/>
      <c r="H268" s="11"/>
      <c r="I268" s="11">
        <v>117364</v>
      </c>
      <c r="J268" s="11">
        <v>6351.5</v>
      </c>
      <c r="K268" s="24">
        <f t="shared" ref="K268:K271" si="214">J268/I268*100</f>
        <v>5.41179578064824</v>
      </c>
      <c r="L268" s="11"/>
      <c r="M268" s="11"/>
      <c r="N268" s="24"/>
    </row>
    <row r="269" spans="1:14" ht="15.75" customHeight="1" x14ac:dyDescent="0.25">
      <c r="A269" s="86" t="s">
        <v>51</v>
      </c>
      <c r="B269" s="113"/>
      <c r="C269" s="25">
        <f>C268</f>
        <v>117364</v>
      </c>
      <c r="D269" s="25">
        <f>D268</f>
        <v>6351.5</v>
      </c>
      <c r="E269" s="24">
        <f t="shared" si="213"/>
        <v>5.41179578064824</v>
      </c>
      <c r="F269" s="25">
        <f t="shared" ref="F269:G269" si="215">F268</f>
        <v>0</v>
      </c>
      <c r="G269" s="25">
        <f t="shared" si="215"/>
        <v>0</v>
      </c>
      <c r="H269" s="27"/>
      <c r="I269" s="25">
        <f t="shared" ref="I269:J269" si="216">I268</f>
        <v>117364</v>
      </c>
      <c r="J269" s="25">
        <f t="shared" si="216"/>
        <v>6351.5</v>
      </c>
      <c r="K269" s="24">
        <f t="shared" si="214"/>
        <v>5.41179578064824</v>
      </c>
      <c r="L269" s="25">
        <f>SUM(L268)</f>
        <v>0</v>
      </c>
      <c r="M269" s="25">
        <f>SUM(M268)</f>
        <v>0</v>
      </c>
      <c r="N269" s="25">
        <f t="shared" ref="N269" si="217">N268</f>
        <v>0</v>
      </c>
    </row>
    <row r="270" spans="1:14" x14ac:dyDescent="0.25">
      <c r="A270" s="69" t="s">
        <v>117</v>
      </c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2"/>
    </row>
    <row r="271" spans="1:14" ht="33.75" customHeight="1" x14ac:dyDescent="0.25">
      <c r="A271" s="64" t="s">
        <v>28</v>
      </c>
      <c r="B271" s="65"/>
      <c r="C271" s="24">
        <f>F271+I271+L271</f>
        <v>6142</v>
      </c>
      <c r="D271" s="24">
        <f>G271+J271+M271</f>
        <v>576</v>
      </c>
      <c r="E271" s="24">
        <f t="shared" ref="E271:E275" si="218">D271/C271*100</f>
        <v>9.3780527515467274</v>
      </c>
      <c r="F271" s="12"/>
      <c r="G271" s="12"/>
      <c r="H271" s="11"/>
      <c r="I271" s="11">
        <v>2832.8</v>
      </c>
      <c r="J271" s="11">
        <v>0</v>
      </c>
      <c r="K271" s="24">
        <f t="shared" si="214"/>
        <v>0</v>
      </c>
      <c r="L271" s="11">
        <v>3309.2</v>
      </c>
      <c r="M271" s="11">
        <v>576</v>
      </c>
      <c r="N271" s="24">
        <f t="shared" ref="N271:N275" si="219">M271/L271*100</f>
        <v>17.406019581772032</v>
      </c>
    </row>
    <row r="272" spans="1:14" ht="33" customHeight="1" x14ac:dyDescent="0.25">
      <c r="A272" s="66" t="s">
        <v>29</v>
      </c>
      <c r="B272" s="65"/>
      <c r="C272" s="24">
        <f t="shared" ref="C272:C274" si="220">F272+I272+L272</f>
        <v>70</v>
      </c>
      <c r="D272" s="24">
        <f t="shared" ref="D272:D274" si="221">G272+J272+M272</f>
        <v>0</v>
      </c>
      <c r="E272" s="24">
        <f t="shared" si="218"/>
        <v>0</v>
      </c>
      <c r="F272" s="12"/>
      <c r="G272" s="12"/>
      <c r="H272" s="11"/>
      <c r="I272" s="11"/>
      <c r="J272" s="11"/>
      <c r="K272" s="11"/>
      <c r="L272" s="11">
        <v>70</v>
      </c>
      <c r="M272" s="11">
        <v>0</v>
      </c>
      <c r="N272" s="24">
        <f t="shared" si="219"/>
        <v>0</v>
      </c>
    </row>
    <row r="273" spans="1:14" ht="30" customHeight="1" x14ac:dyDescent="0.25">
      <c r="A273" s="66" t="s">
        <v>30</v>
      </c>
      <c r="B273" s="65"/>
      <c r="C273" s="24">
        <f t="shared" si="220"/>
        <v>250</v>
      </c>
      <c r="D273" s="24">
        <f t="shared" si="221"/>
        <v>0</v>
      </c>
      <c r="E273" s="24">
        <f t="shared" si="218"/>
        <v>0</v>
      </c>
      <c r="F273" s="12"/>
      <c r="G273" s="12"/>
      <c r="H273" s="11"/>
      <c r="I273" s="11"/>
      <c r="J273" s="11"/>
      <c r="K273" s="11"/>
      <c r="L273" s="11">
        <v>250</v>
      </c>
      <c r="M273" s="11">
        <v>0</v>
      </c>
      <c r="N273" s="24">
        <f t="shared" si="219"/>
        <v>0</v>
      </c>
    </row>
    <row r="274" spans="1:14" ht="33" customHeight="1" x14ac:dyDescent="0.25">
      <c r="A274" s="66" t="s">
        <v>32</v>
      </c>
      <c r="B274" s="65"/>
      <c r="C274" s="24">
        <f t="shared" si="220"/>
        <v>300</v>
      </c>
      <c r="D274" s="24">
        <f t="shared" si="221"/>
        <v>0</v>
      </c>
      <c r="E274" s="24">
        <f t="shared" si="218"/>
        <v>0</v>
      </c>
      <c r="F274" s="12"/>
      <c r="G274" s="12"/>
      <c r="H274" s="11"/>
      <c r="I274" s="11"/>
      <c r="J274" s="11"/>
      <c r="K274" s="11"/>
      <c r="L274" s="11">
        <v>300</v>
      </c>
      <c r="M274" s="11">
        <v>0</v>
      </c>
      <c r="N274" s="24">
        <f t="shared" si="219"/>
        <v>0</v>
      </c>
    </row>
    <row r="275" spans="1:14" x14ac:dyDescent="0.25">
      <c r="A275" s="86" t="s">
        <v>51</v>
      </c>
      <c r="B275" s="113"/>
      <c r="C275" s="25">
        <f>C271+C272+C273+C274</f>
        <v>6762</v>
      </c>
      <c r="D275" s="25">
        <f>D271+D272+D273+D274</f>
        <v>576</v>
      </c>
      <c r="E275" s="24">
        <f t="shared" si="218"/>
        <v>8.5181898846495123</v>
      </c>
      <c r="F275" s="25">
        <f>F271+F272+F273+F274</f>
        <v>0</v>
      </c>
      <c r="G275" s="25">
        <f>G271+G272+G273+G274</f>
        <v>0</v>
      </c>
      <c r="H275" s="24"/>
      <c r="I275" s="25">
        <f>I271+I272+I273+I274</f>
        <v>2832.8</v>
      </c>
      <c r="J275" s="25">
        <f>J271+J272+J273+J274</f>
        <v>0</v>
      </c>
      <c r="K275" s="27">
        <f t="shared" ref="K275:K276" si="222">J275/I275*100</f>
        <v>0</v>
      </c>
      <c r="L275" s="25">
        <f>L271+L272+L273+L274</f>
        <v>3929.2</v>
      </c>
      <c r="M275" s="25">
        <f>M271+M272+M273+M274</f>
        <v>576</v>
      </c>
      <c r="N275" s="27">
        <f t="shared" si="219"/>
        <v>14.659472666191592</v>
      </c>
    </row>
    <row r="276" spans="1:14" x14ac:dyDescent="0.25">
      <c r="A276" s="100" t="s">
        <v>31</v>
      </c>
      <c r="B276" s="101"/>
      <c r="C276" s="27">
        <f>C269+C275</f>
        <v>124126</v>
      </c>
      <c r="D276" s="27">
        <f>D269+D275</f>
        <v>6927.5</v>
      </c>
      <c r="E276" s="27">
        <f t="shared" ref="E276" si="223">D276/C276*100</f>
        <v>5.5810225093856243</v>
      </c>
      <c r="F276" s="27">
        <f>F269+F275</f>
        <v>0</v>
      </c>
      <c r="G276" s="27">
        <f>G269+G275</f>
        <v>0</v>
      </c>
      <c r="H276" s="24"/>
      <c r="I276" s="27">
        <f>I269+I275</f>
        <v>120196.8</v>
      </c>
      <c r="J276" s="27">
        <f>J269+J275</f>
        <v>6351.5</v>
      </c>
      <c r="K276" s="27">
        <f t="shared" si="222"/>
        <v>5.2842504958534668</v>
      </c>
      <c r="L276" s="27">
        <f>L269+L275</f>
        <v>3929.2</v>
      </c>
      <c r="M276" s="27">
        <f>M269+M275</f>
        <v>576</v>
      </c>
      <c r="N276" s="27">
        <f t="shared" si="181"/>
        <v>14.659472666191592</v>
      </c>
    </row>
    <row r="277" spans="1:14" ht="15.75" customHeight="1" x14ac:dyDescent="0.35">
      <c r="A277" s="50" t="s">
        <v>115</v>
      </c>
      <c r="B277" s="78" t="s">
        <v>118</v>
      </c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80"/>
    </row>
    <row r="278" spans="1:14" ht="15.75" customHeight="1" x14ac:dyDescent="0.25">
      <c r="A278" s="88" t="s">
        <v>54</v>
      </c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90"/>
    </row>
    <row r="279" spans="1:14" ht="15.75" customHeight="1" x14ac:dyDescent="0.25">
      <c r="A279" s="69" t="s">
        <v>119</v>
      </c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1"/>
    </row>
    <row r="280" spans="1:14" ht="18" customHeight="1" x14ac:dyDescent="0.25">
      <c r="A280" s="64" t="s">
        <v>27</v>
      </c>
      <c r="B280" s="65"/>
      <c r="C280" s="24">
        <f>F280+I280+L280</f>
        <v>98</v>
      </c>
      <c r="D280" s="24">
        <f>G280+J280+M280</f>
        <v>9.1999999999999993</v>
      </c>
      <c r="E280" s="24">
        <f t="shared" ref="E280:E282" si="224">D280/C280*100</f>
        <v>9.3877551020408152</v>
      </c>
      <c r="F280" s="11"/>
      <c r="G280" s="11"/>
      <c r="H280" s="11"/>
      <c r="I280" s="11"/>
      <c r="J280" s="11"/>
      <c r="K280" s="11"/>
      <c r="L280" s="11">
        <v>98</v>
      </c>
      <c r="M280" s="11">
        <v>9.1999999999999993</v>
      </c>
      <c r="N280" s="24">
        <f>M280/L280*100</f>
        <v>9.3877551020408152</v>
      </c>
    </row>
    <row r="281" spans="1:14" ht="30.75" customHeight="1" x14ac:dyDescent="0.25">
      <c r="A281" s="64" t="s">
        <v>26</v>
      </c>
      <c r="B281" s="65"/>
      <c r="C281" s="24">
        <f>F281+I281+L281</f>
        <v>1706.9</v>
      </c>
      <c r="D281" s="24">
        <f>G281+J281+M281</f>
        <v>218.1</v>
      </c>
      <c r="E281" s="24">
        <f t="shared" si="224"/>
        <v>12.777549944343548</v>
      </c>
      <c r="F281" s="11"/>
      <c r="G281" s="11"/>
      <c r="H281" s="11"/>
      <c r="I281" s="11"/>
      <c r="J281" s="11"/>
      <c r="K281" s="11"/>
      <c r="L281" s="11">
        <v>1706.9</v>
      </c>
      <c r="M281" s="11">
        <v>218.1</v>
      </c>
      <c r="N281" s="24">
        <f>M281/L281*100</f>
        <v>12.777549944343548</v>
      </c>
    </row>
    <row r="282" spans="1:14" ht="16.149999999999999" customHeight="1" x14ac:dyDescent="0.25">
      <c r="A282" s="86" t="s">
        <v>51</v>
      </c>
      <c r="B282" s="113"/>
      <c r="C282" s="25">
        <f>C280+C281</f>
        <v>1804.9</v>
      </c>
      <c r="D282" s="25">
        <f>D280+D281</f>
        <v>227.29999999999998</v>
      </c>
      <c r="E282" s="25">
        <f t="shared" si="224"/>
        <v>12.593495484514374</v>
      </c>
      <c r="F282" s="25">
        <f>F280+F281</f>
        <v>0</v>
      </c>
      <c r="G282" s="25">
        <f>G280+G281</f>
        <v>0</v>
      </c>
      <c r="H282" s="25"/>
      <c r="I282" s="25">
        <f>I280+I281</f>
        <v>0</v>
      </c>
      <c r="J282" s="25">
        <f>J280+J281</f>
        <v>0</v>
      </c>
      <c r="K282" s="25"/>
      <c r="L282" s="25">
        <f>L280+L281</f>
        <v>1804.9</v>
      </c>
      <c r="M282" s="25">
        <f>M280+M281</f>
        <v>227.29999999999998</v>
      </c>
      <c r="N282" s="24">
        <f>M282/L282*100</f>
        <v>12.593495484514374</v>
      </c>
    </row>
    <row r="283" spans="1:14" x14ac:dyDescent="0.25">
      <c r="A283" s="110" t="s">
        <v>120</v>
      </c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2"/>
    </row>
    <row r="284" spans="1:14" ht="30.75" customHeight="1" x14ac:dyDescent="0.25">
      <c r="A284" s="64" t="s">
        <v>26</v>
      </c>
      <c r="B284" s="65"/>
      <c r="C284" s="24">
        <f>F284+I284+L284</f>
        <v>378.5</v>
      </c>
      <c r="D284" s="24">
        <f>G284+J284+M284</f>
        <v>38.5</v>
      </c>
      <c r="E284" s="24">
        <f t="shared" ref="E284:E285" si="225">D284/C284*100</f>
        <v>10.171730515191546</v>
      </c>
      <c r="F284" s="11"/>
      <c r="G284" s="11"/>
      <c r="H284" s="11"/>
      <c r="I284" s="11"/>
      <c r="J284" s="11"/>
      <c r="K284" s="11"/>
      <c r="L284" s="11">
        <v>378.5</v>
      </c>
      <c r="M284" s="11">
        <v>38.5</v>
      </c>
      <c r="N284" s="24">
        <f>M284/L284*100</f>
        <v>10.171730515191546</v>
      </c>
    </row>
    <row r="285" spans="1:14" ht="16.149999999999999" customHeight="1" x14ac:dyDescent="0.25">
      <c r="A285" s="86" t="s">
        <v>51</v>
      </c>
      <c r="B285" s="113"/>
      <c r="C285" s="25">
        <f>C284</f>
        <v>378.5</v>
      </c>
      <c r="D285" s="25">
        <f>D284</f>
        <v>38.5</v>
      </c>
      <c r="E285" s="25">
        <f t="shared" si="225"/>
        <v>10.171730515191546</v>
      </c>
      <c r="F285" s="25">
        <f t="shared" ref="F285:G285" si="226">F284</f>
        <v>0</v>
      </c>
      <c r="G285" s="25">
        <f t="shared" si="226"/>
        <v>0</v>
      </c>
      <c r="H285" s="25"/>
      <c r="I285" s="25">
        <f t="shared" ref="I285:J285" si="227">I284</f>
        <v>0</v>
      </c>
      <c r="J285" s="25">
        <f t="shared" si="227"/>
        <v>0</v>
      </c>
      <c r="K285" s="25"/>
      <c r="L285" s="25">
        <f>L284</f>
        <v>378.5</v>
      </c>
      <c r="M285" s="25">
        <f>M284</f>
        <v>38.5</v>
      </c>
      <c r="N285" s="24">
        <f>M285/L285*100</f>
        <v>10.171730515191546</v>
      </c>
    </row>
    <row r="286" spans="1:14" x14ac:dyDescent="0.25">
      <c r="A286" s="69" t="s">
        <v>121</v>
      </c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1"/>
    </row>
    <row r="287" spans="1:14" ht="30" customHeight="1" x14ac:dyDescent="0.25">
      <c r="A287" s="64" t="s">
        <v>26</v>
      </c>
      <c r="B287" s="65"/>
      <c r="C287" s="24">
        <f>F287+I287+L287</f>
        <v>933.4</v>
      </c>
      <c r="D287" s="24">
        <f>G287+J287+M287</f>
        <v>207</v>
      </c>
      <c r="E287" s="24">
        <f t="shared" ref="E287:E288" si="228">D287/C287*100</f>
        <v>22.176987358045857</v>
      </c>
      <c r="F287" s="11"/>
      <c r="G287" s="11"/>
      <c r="H287" s="11"/>
      <c r="I287" s="11">
        <v>933.4</v>
      </c>
      <c r="J287" s="11">
        <v>207</v>
      </c>
      <c r="K287" s="24">
        <f t="shared" ref="K287:K288" si="229">J287/I287*100</f>
        <v>22.176987358045857</v>
      </c>
      <c r="L287" s="11"/>
      <c r="M287" s="11"/>
      <c r="N287" s="15"/>
    </row>
    <row r="288" spans="1:14" ht="16.149999999999999" customHeight="1" x14ac:dyDescent="0.25">
      <c r="A288" s="86" t="s">
        <v>51</v>
      </c>
      <c r="B288" s="113"/>
      <c r="C288" s="25">
        <f>C287</f>
        <v>933.4</v>
      </c>
      <c r="D288" s="25">
        <f>D287</f>
        <v>207</v>
      </c>
      <c r="E288" s="25">
        <f t="shared" si="228"/>
        <v>22.176987358045857</v>
      </c>
      <c r="F288" s="25">
        <f t="shared" ref="F288:G288" si="230">F287</f>
        <v>0</v>
      </c>
      <c r="G288" s="25">
        <f t="shared" si="230"/>
        <v>0</v>
      </c>
      <c r="H288" s="25"/>
      <c r="I288" s="25">
        <f t="shared" ref="I288:J288" si="231">I287</f>
        <v>933.4</v>
      </c>
      <c r="J288" s="25">
        <f t="shared" si="231"/>
        <v>207</v>
      </c>
      <c r="K288" s="25">
        <f t="shared" si="229"/>
        <v>22.176987358045857</v>
      </c>
      <c r="L288" s="25">
        <f>SUM(L287)</f>
        <v>0</v>
      </c>
      <c r="M288" s="25">
        <f>SUM(M287)</f>
        <v>0</v>
      </c>
      <c r="N288" s="58"/>
    </row>
    <row r="289" spans="1:14" ht="15.75" customHeight="1" x14ac:dyDescent="0.25">
      <c r="A289" s="86" t="s">
        <v>31</v>
      </c>
      <c r="B289" s="113"/>
      <c r="C289" s="27">
        <f>C282+C285+C288</f>
        <v>3116.8</v>
      </c>
      <c r="D289" s="27">
        <f>D282+D285+D288</f>
        <v>472.79999999999995</v>
      </c>
      <c r="E289" s="27">
        <f t="shared" ref="E289:E290" si="232">D289/C289*100</f>
        <v>15.169404517453797</v>
      </c>
      <c r="F289" s="27">
        <f>F282+F285+F288</f>
        <v>0</v>
      </c>
      <c r="G289" s="27">
        <f>G282+G285+G288</f>
        <v>0</v>
      </c>
      <c r="H289" s="24"/>
      <c r="I289" s="27">
        <f>I282+I285+I288</f>
        <v>933.4</v>
      </c>
      <c r="J289" s="27">
        <f>J282+J285+J288</f>
        <v>207</v>
      </c>
      <c r="K289" s="27">
        <f t="shared" ref="K289:K290" si="233">J289/I289*100</f>
        <v>22.176987358045857</v>
      </c>
      <c r="L289" s="27">
        <f>L282+L285+L288</f>
        <v>2183.4</v>
      </c>
      <c r="M289" s="27">
        <f>M282+M285+M288</f>
        <v>265.79999999999995</v>
      </c>
      <c r="N289" s="27">
        <f t="shared" ref="N289" si="234">M289/L289*100</f>
        <v>12.17367408628744</v>
      </c>
    </row>
    <row r="290" spans="1:14" ht="38.25" customHeight="1" x14ac:dyDescent="0.3">
      <c r="A290" s="137" t="s">
        <v>34</v>
      </c>
      <c r="B290" s="138"/>
      <c r="C290" s="39">
        <f>C39+C62+C93+C111+C123+C142+C169+C192+C206+C216+C221+C236+C264+C276+C289</f>
        <v>3684894.3000000003</v>
      </c>
      <c r="D290" s="39">
        <f>D39+D62+D93+D111+D123+D142+D169+D192+D206+D216+D221+D236+D264+D276+D289</f>
        <v>695470.10000000021</v>
      </c>
      <c r="E290" s="39">
        <f t="shared" si="232"/>
        <v>18.873542722785839</v>
      </c>
      <c r="F290" s="39">
        <f>F39+F62+F93+F111+F123+F142+F169+F192+F206+F216+F221+F236+F264+F276+F289</f>
        <v>164843.4</v>
      </c>
      <c r="G290" s="39">
        <f>G39+G62+G93+G111+G123+G142+G169+G192+G206+G216+G221+G236+G264+G276+G289</f>
        <v>35684.199999999997</v>
      </c>
      <c r="H290" s="27">
        <f t="shared" ref="H290" si="235">G290/F290*100</f>
        <v>21.647333165901696</v>
      </c>
      <c r="I290" s="39">
        <f>I39+I62+I93+I111+I123+I142+I169+I192+I206+I216+I221+I236+I264+I276+I289</f>
        <v>1992335.0999999999</v>
      </c>
      <c r="J290" s="39">
        <f>J39+J62+J93+J111+J123+J142+J169+J192+J206+J216+J221+J236+J264+J276+J289</f>
        <v>385432.8</v>
      </c>
      <c r="K290" s="39">
        <f t="shared" si="233"/>
        <v>19.345781741234195</v>
      </c>
      <c r="L290" s="39">
        <f>L39+L62+L93+L111+L123+L142+L169+L192+L206+L216+L221+L236+L264+L276+L289</f>
        <v>1527715.7999999998</v>
      </c>
      <c r="M290" s="39">
        <f>M39+M62+M93+M111+M123+M142+M169+M192+M206+M216+M221+M236+M264+M276+M289</f>
        <v>274353.09999999992</v>
      </c>
      <c r="N290" s="27">
        <f t="shared" si="181"/>
        <v>17.958385977287133</v>
      </c>
    </row>
    <row r="291" spans="1:14" x14ac:dyDescent="0.25">
      <c r="A291" s="5"/>
      <c r="B291" s="5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</row>
    <row r="292" spans="1:14" x14ac:dyDescent="0.25">
      <c r="A292" s="5"/>
      <c r="B292" s="7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</row>
    <row r="293" spans="1:14" x14ac:dyDescent="0.25">
      <c r="A293" s="5"/>
      <c r="B293" s="5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</row>
    <row r="294" spans="1:14" x14ac:dyDescent="0.25">
      <c r="A294" s="5"/>
      <c r="B294" s="5"/>
      <c r="C294" s="22"/>
      <c r="D294" s="22"/>
      <c r="E294" s="22"/>
      <c r="F294" s="22" t="s">
        <v>125</v>
      </c>
      <c r="G294" s="22"/>
      <c r="H294" s="22"/>
      <c r="I294" s="22"/>
      <c r="J294" s="22"/>
      <c r="K294" s="22"/>
      <c r="L294" s="22"/>
      <c r="M294" s="22"/>
      <c r="N294" s="22"/>
    </row>
    <row r="295" spans="1:14" x14ac:dyDescent="0.25">
      <c r="A295" s="5"/>
      <c r="B295" s="5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</row>
    <row r="296" spans="1:14" x14ac:dyDescent="0.25">
      <c r="A296" s="5"/>
      <c r="B296" s="5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</row>
    <row r="297" spans="1:14" x14ac:dyDescent="0.25">
      <c r="A297" s="5"/>
      <c r="B297" s="5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</row>
    <row r="298" spans="1:14" x14ac:dyDescent="0.25">
      <c r="A298" s="5"/>
      <c r="B298" s="5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</row>
    <row r="299" spans="1:14" x14ac:dyDescent="0.25">
      <c r="A299" s="5"/>
      <c r="B299" s="5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</row>
    <row r="300" spans="1:14" x14ac:dyDescent="0.25">
      <c r="A300" s="5"/>
      <c r="B300" s="5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</row>
    <row r="301" spans="1:14" x14ac:dyDescent="0.25">
      <c r="A301" s="5"/>
      <c r="B301" s="5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</row>
    <row r="302" spans="1:14" x14ac:dyDescent="0.25">
      <c r="A302" s="5"/>
      <c r="B302" s="5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</row>
    <row r="303" spans="1:14" x14ac:dyDescent="0.25">
      <c r="A303" s="5"/>
      <c r="B303" s="5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</row>
    <row r="304" spans="1:14" x14ac:dyDescent="0.25">
      <c r="A304" s="5"/>
      <c r="B304" s="5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</row>
    <row r="305" spans="1:14" x14ac:dyDescent="0.25">
      <c r="A305" s="5"/>
      <c r="B305" s="5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</row>
    <row r="306" spans="1:14" x14ac:dyDescent="0.25">
      <c r="A306" s="5"/>
      <c r="B306" s="5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1:14" x14ac:dyDescent="0.25">
      <c r="A307" s="5"/>
      <c r="B307" s="5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</row>
    <row r="308" spans="1:14" x14ac:dyDescent="0.25">
      <c r="A308" s="5"/>
      <c r="B308" s="5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</row>
    <row r="309" spans="1:14" x14ac:dyDescent="0.25">
      <c r="A309" s="5"/>
      <c r="B309" s="5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</row>
    <row r="310" spans="1:14" x14ac:dyDescent="0.25">
      <c r="A310" s="5"/>
      <c r="B310" s="5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</row>
    <row r="311" spans="1:14" x14ac:dyDescent="0.25">
      <c r="A311" s="5"/>
      <c r="B311" s="5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1:14" x14ac:dyDescent="0.25">
      <c r="A312" s="5"/>
      <c r="B312" s="5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</row>
    <row r="313" spans="1:14" x14ac:dyDescent="0.25">
      <c r="A313" s="5"/>
      <c r="B313" s="5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</row>
    <row r="314" spans="1:14" x14ac:dyDescent="0.25">
      <c r="A314" s="5"/>
      <c r="B314" s="5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</row>
    <row r="315" spans="1:14" x14ac:dyDescent="0.25">
      <c r="A315" s="5"/>
      <c r="B315" s="5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</row>
    <row r="316" spans="1:14" x14ac:dyDescent="0.25">
      <c r="A316" s="5"/>
      <c r="B316" s="5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</row>
    <row r="317" spans="1:14" x14ac:dyDescent="0.25">
      <c r="A317" s="5"/>
      <c r="B317" s="5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</row>
    <row r="318" spans="1:14" x14ac:dyDescent="0.25">
      <c r="A318" s="5"/>
      <c r="B318" s="5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</row>
    <row r="319" spans="1:14" x14ac:dyDescent="0.25">
      <c r="A319" s="5"/>
      <c r="B319" s="5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</row>
    <row r="320" spans="1:14" x14ac:dyDescent="0.25">
      <c r="A320" s="5"/>
      <c r="B320" s="5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</row>
    <row r="321" spans="1:14" x14ac:dyDescent="0.25">
      <c r="A321" s="5"/>
      <c r="B321" s="5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</row>
  </sheetData>
  <mergeCells count="295">
    <mergeCell ref="A86:N86"/>
    <mergeCell ref="A87:B87"/>
    <mergeCell ref="A88:B88"/>
    <mergeCell ref="A62:B62"/>
    <mergeCell ref="A84:B84"/>
    <mergeCell ref="A85:B85"/>
    <mergeCell ref="A41:N41"/>
    <mergeCell ref="A42:N42"/>
    <mergeCell ref="A45:B45"/>
    <mergeCell ref="A46:B46"/>
    <mergeCell ref="A69:B69"/>
    <mergeCell ref="A70:B70"/>
    <mergeCell ref="A76:N76"/>
    <mergeCell ref="A59:N59"/>
    <mergeCell ref="A60:B60"/>
    <mergeCell ref="A61:B61"/>
    <mergeCell ref="A64:N64"/>
    <mergeCell ref="A54:B54"/>
    <mergeCell ref="A223:N223"/>
    <mergeCell ref="A238:N238"/>
    <mergeCell ref="A266:N266"/>
    <mergeCell ref="A278:N278"/>
    <mergeCell ref="A144:N144"/>
    <mergeCell ref="A155:B155"/>
    <mergeCell ref="A199:N199"/>
    <mergeCell ref="A204:B204"/>
    <mergeCell ref="A235:B235"/>
    <mergeCell ref="A149:N149"/>
    <mergeCell ref="A168:B168"/>
    <mergeCell ref="A172:N172"/>
    <mergeCell ref="A171:N171"/>
    <mergeCell ref="A173:B173"/>
    <mergeCell ref="A174:B174"/>
    <mergeCell ref="A175:N175"/>
    <mergeCell ref="A232:B232"/>
    <mergeCell ref="A234:B234"/>
    <mergeCell ref="A159:N159"/>
    <mergeCell ref="A162:N162"/>
    <mergeCell ref="A147:B147"/>
    <mergeCell ref="A192:B192"/>
    <mergeCell ref="A227:N227"/>
    <mergeCell ref="A165:N165"/>
    <mergeCell ref="A213:N213"/>
    <mergeCell ref="A158:B158"/>
    <mergeCell ref="A160:B160"/>
    <mergeCell ref="A161:B161"/>
    <mergeCell ref="A191:B191"/>
    <mergeCell ref="A194:N194"/>
    <mergeCell ref="A195:N195"/>
    <mergeCell ref="A196:B196"/>
    <mergeCell ref="A197:B197"/>
    <mergeCell ref="A198:N198"/>
    <mergeCell ref="A205:B205"/>
    <mergeCell ref="A211:B211"/>
    <mergeCell ref="A187:B187"/>
    <mergeCell ref="A186:B186"/>
    <mergeCell ref="A135:B135"/>
    <mergeCell ref="A111:B111"/>
    <mergeCell ref="A157:B157"/>
    <mergeCell ref="A136:N136"/>
    <mergeCell ref="A156:N156"/>
    <mergeCell ref="A97:B97"/>
    <mergeCell ref="A109:B109"/>
    <mergeCell ref="A107:N107"/>
    <mergeCell ref="A108:B108"/>
    <mergeCell ref="E2:K2"/>
    <mergeCell ref="A134:B134"/>
    <mergeCell ref="A128:B128"/>
    <mergeCell ref="A129:B129"/>
    <mergeCell ref="A130:B130"/>
    <mergeCell ref="B94:N94"/>
    <mergeCell ref="A102:B102"/>
    <mergeCell ref="A98:B98"/>
    <mergeCell ref="A114:N114"/>
    <mergeCell ref="A117:N117"/>
    <mergeCell ref="A120:N120"/>
    <mergeCell ref="A79:B79"/>
    <mergeCell ref="A106:B106"/>
    <mergeCell ref="A80:N80"/>
    <mergeCell ref="A21:B21"/>
    <mergeCell ref="A22:B22"/>
    <mergeCell ref="A24:B24"/>
    <mergeCell ref="A50:N50"/>
    <mergeCell ref="A92:B92"/>
    <mergeCell ref="A95:N95"/>
    <mergeCell ref="A99:N99"/>
    <mergeCell ref="A110:B110"/>
    <mergeCell ref="A77:N77"/>
    <mergeCell ref="A113:N113"/>
    <mergeCell ref="A272:B272"/>
    <mergeCell ref="A273:B273"/>
    <mergeCell ref="A274:B274"/>
    <mergeCell ref="A256:N256"/>
    <mergeCell ref="A289:B289"/>
    <mergeCell ref="A290:B290"/>
    <mergeCell ref="A287:B287"/>
    <mergeCell ref="A288:B288"/>
    <mergeCell ref="A286:N286"/>
    <mergeCell ref="A285:B285"/>
    <mergeCell ref="A284:B284"/>
    <mergeCell ref="A283:N283"/>
    <mergeCell ref="A282:B282"/>
    <mergeCell ref="A260:B260"/>
    <mergeCell ref="A281:B281"/>
    <mergeCell ref="A257:B257"/>
    <mergeCell ref="A258:B258"/>
    <mergeCell ref="A259:N259"/>
    <mergeCell ref="B265:N265"/>
    <mergeCell ref="A267:N267"/>
    <mergeCell ref="A263:B263"/>
    <mergeCell ref="A261:B261"/>
    <mergeCell ref="A262:B262"/>
    <mergeCell ref="A280:B280"/>
    <mergeCell ref="A1:N1"/>
    <mergeCell ref="A269:B269"/>
    <mergeCell ref="B143:N143"/>
    <mergeCell ref="A150:N150"/>
    <mergeCell ref="A153:N153"/>
    <mergeCell ref="A182:N182"/>
    <mergeCell ref="A166:B166"/>
    <mergeCell ref="A167:B167"/>
    <mergeCell ref="A169:B169"/>
    <mergeCell ref="A177:B177"/>
    <mergeCell ref="A178:B178"/>
    <mergeCell ref="A151:B151"/>
    <mergeCell ref="A152:B152"/>
    <mergeCell ref="A179:N179"/>
    <mergeCell ref="B170:N170"/>
    <mergeCell ref="A163:B163"/>
    <mergeCell ref="A164:B164"/>
    <mergeCell ref="A176:N176"/>
    <mergeCell ref="A221:B221"/>
    <mergeCell ref="A122:B122"/>
    <mergeCell ref="A123:B123"/>
    <mergeCell ref="L3:N3"/>
    <mergeCell ref="B6:N6"/>
    <mergeCell ref="A16:N16"/>
    <mergeCell ref="A29:N29"/>
    <mergeCell ref="A81:B81"/>
    <mergeCell ref="A82:B82"/>
    <mergeCell ref="A55:B55"/>
    <mergeCell ref="F3:H3"/>
    <mergeCell ref="I3:K3"/>
    <mergeCell ref="C3:C4"/>
    <mergeCell ref="A3:A4"/>
    <mergeCell ref="B3:B4"/>
    <mergeCell ref="D3:D4"/>
    <mergeCell ref="E3:E4"/>
    <mergeCell ref="A28:B28"/>
    <mergeCell ref="A31:B31"/>
    <mergeCell ref="A33:B33"/>
    <mergeCell ref="A34:B34"/>
    <mergeCell ref="A72:B72"/>
    <mergeCell ref="A73:B73"/>
    <mergeCell ref="A74:B74"/>
    <mergeCell ref="A30:B30"/>
    <mergeCell ref="A44:B44"/>
    <mergeCell ref="A71:N71"/>
    <mergeCell ref="A279:N279"/>
    <mergeCell ref="B277:N277"/>
    <mergeCell ref="A276:B276"/>
    <mergeCell ref="A210:B210"/>
    <mergeCell ref="A200:B200"/>
    <mergeCell ref="A188:N188"/>
    <mergeCell ref="A203:B203"/>
    <mergeCell ref="A201:B201"/>
    <mergeCell ref="A202:N202"/>
    <mergeCell ref="A224:N224"/>
    <mergeCell ref="A206:B206"/>
    <mergeCell ref="A212:B212"/>
    <mergeCell ref="B207:N207"/>
    <mergeCell ref="A209:N209"/>
    <mergeCell ref="A215:B215"/>
    <mergeCell ref="A270:N270"/>
    <mergeCell ref="A271:B271"/>
    <mergeCell ref="A275:B275"/>
    <mergeCell ref="A245:N245"/>
    <mergeCell ref="A244:B244"/>
    <mergeCell ref="A254:B254"/>
    <mergeCell ref="A255:B255"/>
    <mergeCell ref="A268:B268"/>
    <mergeCell ref="A233:N233"/>
    <mergeCell ref="A264:B264"/>
    <mergeCell ref="A252:B252"/>
    <mergeCell ref="A180:B180"/>
    <mergeCell ref="A47:N47"/>
    <mergeCell ref="A48:B48"/>
    <mergeCell ref="A236:B236"/>
    <mergeCell ref="A226:B226"/>
    <mergeCell ref="A229:B229"/>
    <mergeCell ref="A230:N230"/>
    <mergeCell ref="B217:N217"/>
    <mergeCell ref="A220:B220"/>
    <mergeCell ref="A219:N219"/>
    <mergeCell ref="A78:B78"/>
    <mergeCell ref="A58:B58"/>
    <mergeCell ref="A247:B247"/>
    <mergeCell ref="A240:B240"/>
    <mergeCell ref="B222:N222"/>
    <mergeCell ref="A248:N248"/>
    <mergeCell ref="A250:B250"/>
    <mergeCell ref="A83:N83"/>
    <mergeCell ref="A241:B241"/>
    <mergeCell ref="A251:B251"/>
    <mergeCell ref="A249:B249"/>
    <mergeCell ref="A104:B104"/>
    <mergeCell ref="A32:N32"/>
    <mergeCell ref="A49:B49"/>
    <mergeCell ref="A53:N53"/>
    <mergeCell ref="A35:N35"/>
    <mergeCell ref="A246:B246"/>
    <mergeCell ref="A231:B231"/>
    <mergeCell ref="B40:N40"/>
    <mergeCell ref="A225:B225"/>
    <mergeCell ref="A253:N253"/>
    <mergeCell ref="A116:B116"/>
    <mergeCell ref="A118:B118"/>
    <mergeCell ref="A119:B119"/>
    <mergeCell ref="A105:B105"/>
    <mergeCell ref="A103:N103"/>
    <mergeCell ref="A139:B139"/>
    <mergeCell ref="A132:B132"/>
    <mergeCell ref="A127:B127"/>
    <mergeCell ref="A218:N218"/>
    <mergeCell ref="A154:B154"/>
    <mergeCell ref="A125:N125"/>
    <mergeCell ref="A208:N208"/>
    <mergeCell ref="A183:B183"/>
    <mergeCell ref="A184:B184"/>
    <mergeCell ref="A142:B142"/>
    <mergeCell ref="A36:B36"/>
    <mergeCell ref="A216:B216"/>
    <mergeCell ref="A51:B51"/>
    <mergeCell ref="A148:B148"/>
    <mergeCell ref="A56:N56"/>
    <mergeCell ref="A52:B52"/>
    <mergeCell ref="A57:B57"/>
    <mergeCell ref="A145:N145"/>
    <mergeCell ref="A146:B146"/>
    <mergeCell ref="A39:B39"/>
    <mergeCell ref="A37:B37"/>
    <mergeCell ref="A38:B38"/>
    <mergeCell ref="B63:N63"/>
    <mergeCell ref="A65:N65"/>
    <mergeCell ref="A66:B66"/>
    <mergeCell ref="A67:B67"/>
    <mergeCell ref="A75:B75"/>
    <mergeCell ref="A68:N68"/>
    <mergeCell ref="A185:N185"/>
    <mergeCell ref="B193:N193"/>
    <mergeCell ref="A190:B190"/>
    <mergeCell ref="A137:B137"/>
    <mergeCell ref="A138:B138"/>
    <mergeCell ref="A96:N96"/>
    <mergeCell ref="A7:N7"/>
    <mergeCell ref="A8:N8"/>
    <mergeCell ref="A11:N11"/>
    <mergeCell ref="A9:B9"/>
    <mergeCell ref="A27:B27"/>
    <mergeCell ref="A20:B20"/>
    <mergeCell ref="A13:B13"/>
    <mergeCell ref="A12:B12"/>
    <mergeCell ref="A25:B25"/>
    <mergeCell ref="A18:B18"/>
    <mergeCell ref="A17:B17"/>
    <mergeCell ref="A10:B10"/>
    <mergeCell ref="A14:B14"/>
    <mergeCell ref="A15:N15"/>
    <mergeCell ref="A19:N19"/>
    <mergeCell ref="A23:N23"/>
    <mergeCell ref="A26:N26"/>
    <mergeCell ref="A243:B243"/>
    <mergeCell ref="A43:B43"/>
    <mergeCell ref="B237:N237"/>
    <mergeCell ref="A239:N239"/>
    <mergeCell ref="A228:B228"/>
    <mergeCell ref="A93:B93"/>
    <mergeCell ref="A100:N100"/>
    <mergeCell ref="A115:B115"/>
    <mergeCell ref="A121:B121"/>
    <mergeCell ref="B124:N124"/>
    <mergeCell ref="A126:N126"/>
    <mergeCell ref="A131:B131"/>
    <mergeCell ref="A101:B101"/>
    <mergeCell ref="B112:N112"/>
    <mergeCell ref="A140:B140"/>
    <mergeCell ref="A141:B141"/>
    <mergeCell ref="A133:N133"/>
    <mergeCell ref="A89:N89"/>
    <mergeCell ref="A90:B90"/>
    <mergeCell ref="A91:B91"/>
    <mergeCell ref="A214:B214"/>
    <mergeCell ref="A242:N242"/>
    <mergeCell ref="A181:B181"/>
    <mergeCell ref="A189:B189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  <rowBreaks count="7" manualBreakCount="7">
    <brk id="39" max="13" man="1"/>
    <brk id="75" max="13" man="1"/>
    <brk id="114" max="13" man="1"/>
    <brk id="148" max="13" man="1"/>
    <brk id="184" max="13" man="1"/>
    <brk id="221" max="13" man="1"/>
    <brk id="2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2025-04-01T13:48:49Z</cp:lastPrinted>
  <dcterms:created xsi:type="dcterms:W3CDTF">2016-11-22T06:59:06Z</dcterms:created>
  <dcterms:modified xsi:type="dcterms:W3CDTF">2025-04-02T07:56:12Z</dcterms:modified>
</cp:coreProperties>
</file>