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70" windowWidth="12120" windowHeight="715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Лист1!$A$1:$N$292</definedName>
  </definedNames>
  <calcPr calcId="144525" iterate="1" iterateDelta="1E-4"/>
</workbook>
</file>

<file path=xl/calcChain.xml><?xml version="1.0" encoding="utf-8"?>
<calcChain xmlns="http://schemas.openxmlformats.org/spreadsheetml/2006/main">
  <c r="K276" i="1" l="1"/>
  <c r="M111" i="1" l="1"/>
  <c r="L111" i="1"/>
  <c r="J111" i="1"/>
  <c r="I111" i="1"/>
  <c r="G111" i="1"/>
  <c r="F111" i="1"/>
  <c r="G99" i="1" l="1"/>
  <c r="F99" i="1"/>
  <c r="K89" i="1"/>
  <c r="K88" i="1"/>
  <c r="M149" i="1" l="1"/>
  <c r="L149" i="1"/>
  <c r="J149" i="1"/>
  <c r="I149" i="1"/>
  <c r="G149" i="1"/>
  <c r="F149" i="1"/>
  <c r="D149" i="1"/>
  <c r="C149" i="1"/>
  <c r="N148" i="1"/>
  <c r="D148" i="1"/>
  <c r="C148" i="1"/>
  <c r="E148" i="1" l="1"/>
  <c r="N282" i="1"/>
  <c r="N281" i="1"/>
  <c r="N285" i="1"/>
  <c r="C74" i="1"/>
  <c r="N270" i="1"/>
  <c r="N109" i="1" l="1"/>
  <c r="M110" i="1"/>
  <c r="L110" i="1"/>
  <c r="J110" i="1"/>
  <c r="I110" i="1"/>
  <c r="G110" i="1"/>
  <c r="F110" i="1"/>
  <c r="C110" i="1" s="1"/>
  <c r="D110" i="1"/>
  <c r="D109" i="1"/>
  <c r="C109" i="1"/>
  <c r="N110" i="1" l="1"/>
  <c r="E109" i="1"/>
  <c r="E110" i="1"/>
  <c r="N74" i="1" l="1"/>
  <c r="N73" i="1"/>
  <c r="K73" i="1"/>
  <c r="H73" i="1"/>
  <c r="M75" i="1"/>
  <c r="L75" i="1"/>
  <c r="J75" i="1"/>
  <c r="I75" i="1"/>
  <c r="G75" i="1"/>
  <c r="F75" i="1"/>
  <c r="D74" i="1"/>
  <c r="E74" i="1" s="1"/>
  <c r="D73" i="1"/>
  <c r="C73" i="1"/>
  <c r="C75" i="1" s="1"/>
  <c r="J71" i="1"/>
  <c r="I71" i="1"/>
  <c r="G71" i="1"/>
  <c r="F71" i="1"/>
  <c r="D70" i="1"/>
  <c r="D71" i="1" s="1"/>
  <c r="C70" i="1"/>
  <c r="C71" i="1" s="1"/>
  <c r="N70" i="1"/>
  <c r="M71" i="1"/>
  <c r="L71" i="1"/>
  <c r="D75" i="1" l="1"/>
  <c r="E75" i="1" s="1"/>
  <c r="H75" i="1"/>
  <c r="N71" i="1"/>
  <c r="N75" i="1"/>
  <c r="E71" i="1"/>
  <c r="K75" i="1"/>
  <c r="E73" i="1"/>
  <c r="E70" i="1"/>
  <c r="M46" i="1" l="1"/>
  <c r="L46" i="1"/>
  <c r="G46" i="1"/>
  <c r="F46" i="1"/>
  <c r="J46" i="1"/>
  <c r="I46" i="1"/>
  <c r="K44" i="1"/>
  <c r="D44" i="1"/>
  <c r="C44" i="1"/>
  <c r="E44" i="1" l="1"/>
  <c r="N147" i="1"/>
  <c r="K272" i="1"/>
  <c r="N272" i="1"/>
  <c r="M286" i="1" l="1"/>
  <c r="L286" i="1"/>
  <c r="M283" i="1"/>
  <c r="L283" i="1"/>
  <c r="J283" i="1"/>
  <c r="I283" i="1"/>
  <c r="G283" i="1"/>
  <c r="F283" i="1"/>
  <c r="D282" i="1"/>
  <c r="C282" i="1"/>
  <c r="N98" i="1"/>
  <c r="N283" i="1" l="1"/>
  <c r="N286" i="1"/>
  <c r="E282" i="1"/>
  <c r="M276" i="1"/>
  <c r="L276" i="1"/>
  <c r="J276" i="1"/>
  <c r="I276" i="1"/>
  <c r="G276" i="1"/>
  <c r="F276" i="1"/>
  <c r="D273" i="1"/>
  <c r="D274" i="1"/>
  <c r="D275" i="1"/>
  <c r="C273" i="1"/>
  <c r="C274" i="1"/>
  <c r="C275" i="1"/>
  <c r="N273" i="1"/>
  <c r="N274" i="1"/>
  <c r="N275" i="1"/>
  <c r="E275" i="1" l="1"/>
  <c r="E273" i="1"/>
  <c r="E274" i="1"/>
  <c r="J259" i="1"/>
  <c r="I259" i="1"/>
  <c r="G259" i="1"/>
  <c r="F259" i="1"/>
  <c r="N262" i="1"/>
  <c r="N263" i="1"/>
  <c r="M264" i="1"/>
  <c r="L264" i="1"/>
  <c r="J264" i="1"/>
  <c r="I264" i="1"/>
  <c r="G264" i="1"/>
  <c r="F264" i="1"/>
  <c r="D262" i="1"/>
  <c r="D263" i="1"/>
  <c r="C262" i="1"/>
  <c r="C263" i="1"/>
  <c r="M253" i="1"/>
  <c r="L253" i="1"/>
  <c r="J253" i="1"/>
  <c r="I253" i="1"/>
  <c r="G253" i="1"/>
  <c r="F253" i="1"/>
  <c r="N261" i="1"/>
  <c r="D261" i="1"/>
  <c r="C261" i="1"/>
  <c r="M259" i="1"/>
  <c r="L259" i="1"/>
  <c r="N258" i="1"/>
  <c r="D258" i="1"/>
  <c r="C258" i="1"/>
  <c r="C259" i="1" s="1"/>
  <c r="C264" i="1" l="1"/>
  <c r="N264" i="1"/>
  <c r="D264" i="1"/>
  <c r="N259" i="1"/>
  <c r="E258" i="1"/>
  <c r="E261" i="1"/>
  <c r="E264" i="1"/>
  <c r="D259" i="1"/>
  <c r="E259" i="1" s="1"/>
  <c r="C269" i="1" l="1"/>
  <c r="C270" i="1" s="1"/>
  <c r="D269" i="1"/>
  <c r="D270" i="1" s="1"/>
  <c r="K269" i="1"/>
  <c r="F270" i="1"/>
  <c r="F277" i="1" s="1"/>
  <c r="G270" i="1"/>
  <c r="I270" i="1"/>
  <c r="I277" i="1" s="1"/>
  <c r="J270" i="1"/>
  <c r="L270" i="1"/>
  <c r="L277" i="1" s="1"/>
  <c r="M270" i="1"/>
  <c r="M277" i="1" s="1"/>
  <c r="N232" i="1"/>
  <c r="K270" i="1" l="1"/>
  <c r="J277" i="1"/>
  <c r="G277" i="1"/>
  <c r="E269" i="1"/>
  <c r="E270" i="1"/>
  <c r="M222" i="1" l="1"/>
  <c r="L222" i="1"/>
  <c r="J222" i="1"/>
  <c r="I222" i="1"/>
  <c r="G222" i="1"/>
  <c r="F222" i="1"/>
  <c r="M205" i="1" l="1"/>
  <c r="L205" i="1"/>
  <c r="J205" i="1"/>
  <c r="I205" i="1"/>
  <c r="G205" i="1"/>
  <c r="F205" i="1"/>
  <c r="M198" i="1"/>
  <c r="L198" i="1"/>
  <c r="J198" i="1"/>
  <c r="I198" i="1"/>
  <c r="G198" i="1"/>
  <c r="F198" i="1"/>
  <c r="N197" i="1"/>
  <c r="D197" i="1"/>
  <c r="D198" i="1" s="1"/>
  <c r="C197" i="1"/>
  <c r="C198" i="1" s="1"/>
  <c r="N198" i="1" l="1"/>
  <c r="E198" i="1"/>
  <c r="E197" i="1"/>
  <c r="M182" i="1" l="1"/>
  <c r="L182" i="1"/>
  <c r="J182" i="1"/>
  <c r="I182" i="1"/>
  <c r="G182" i="1"/>
  <c r="F182" i="1"/>
  <c r="N174" i="1"/>
  <c r="M175" i="1"/>
  <c r="L175" i="1"/>
  <c r="J175" i="1"/>
  <c r="I175" i="1"/>
  <c r="G175" i="1"/>
  <c r="F175" i="1"/>
  <c r="D174" i="1"/>
  <c r="D175" i="1" s="1"/>
  <c r="C174" i="1"/>
  <c r="E174" i="1" l="1"/>
  <c r="N175" i="1"/>
  <c r="C175" i="1"/>
  <c r="E175" i="1" s="1"/>
  <c r="K155" i="1" l="1"/>
  <c r="D147" i="1"/>
  <c r="C147" i="1"/>
  <c r="E147" i="1" l="1"/>
  <c r="N149" i="1"/>
  <c r="E149" i="1"/>
  <c r="J107" i="1" l="1"/>
  <c r="I107" i="1"/>
  <c r="G107" i="1"/>
  <c r="F107" i="1"/>
  <c r="J103" i="1"/>
  <c r="I103" i="1"/>
  <c r="G103" i="1"/>
  <c r="G112" i="1" s="1"/>
  <c r="F103" i="1"/>
  <c r="F112" i="1" s="1"/>
  <c r="J92" i="1"/>
  <c r="I92" i="1"/>
  <c r="G92" i="1"/>
  <c r="F92" i="1"/>
  <c r="J89" i="1"/>
  <c r="I89" i="1"/>
  <c r="G89" i="1"/>
  <c r="F89" i="1"/>
  <c r="J86" i="1"/>
  <c r="I86" i="1"/>
  <c r="G86" i="1"/>
  <c r="F86" i="1"/>
  <c r="J80" i="1"/>
  <c r="I80" i="1"/>
  <c r="G80" i="1"/>
  <c r="F80" i="1"/>
  <c r="J68" i="1"/>
  <c r="J76" i="1" s="1"/>
  <c r="I68" i="1"/>
  <c r="I76" i="1" s="1"/>
  <c r="G68" i="1"/>
  <c r="G76" i="1" s="1"/>
  <c r="F68" i="1"/>
  <c r="F76" i="1" s="1"/>
  <c r="J61" i="1"/>
  <c r="I61" i="1"/>
  <c r="G61" i="1"/>
  <c r="F61" i="1"/>
  <c r="J58" i="1"/>
  <c r="I58" i="1"/>
  <c r="G58" i="1"/>
  <c r="F58" i="1"/>
  <c r="J55" i="1"/>
  <c r="I55" i="1"/>
  <c r="G55" i="1"/>
  <c r="F55" i="1"/>
  <c r="J52" i="1"/>
  <c r="I52" i="1"/>
  <c r="G52" i="1"/>
  <c r="F52" i="1"/>
  <c r="J49" i="1"/>
  <c r="I49" i="1"/>
  <c r="G49" i="1"/>
  <c r="F49" i="1"/>
  <c r="F62" i="1" s="1"/>
  <c r="J37" i="1"/>
  <c r="I37" i="1"/>
  <c r="G37" i="1"/>
  <c r="F37" i="1"/>
  <c r="J34" i="1"/>
  <c r="I34" i="1"/>
  <c r="G34" i="1"/>
  <c r="F34" i="1"/>
  <c r="G31" i="1"/>
  <c r="F31" i="1"/>
  <c r="J28" i="1"/>
  <c r="I28" i="1"/>
  <c r="G28" i="1"/>
  <c r="F28" i="1"/>
  <c r="G25" i="1"/>
  <c r="F25" i="1"/>
  <c r="G18" i="1"/>
  <c r="F18" i="1"/>
  <c r="J13" i="1"/>
  <c r="I13" i="1"/>
  <c r="G13" i="1"/>
  <c r="F13" i="1"/>
  <c r="M10" i="1"/>
  <c r="L10" i="1"/>
  <c r="J120" i="1"/>
  <c r="I120" i="1"/>
  <c r="G120" i="1"/>
  <c r="F120" i="1"/>
  <c r="J117" i="1"/>
  <c r="I117" i="1"/>
  <c r="I124" i="1" s="1"/>
  <c r="G117" i="1"/>
  <c r="G124" i="1" s="1"/>
  <c r="F117" i="1"/>
  <c r="F124" i="1" s="1"/>
  <c r="J142" i="1"/>
  <c r="I142" i="1"/>
  <c r="G142" i="1"/>
  <c r="F142" i="1"/>
  <c r="J136" i="1"/>
  <c r="I136" i="1"/>
  <c r="G136" i="1"/>
  <c r="F136" i="1"/>
  <c r="J133" i="1"/>
  <c r="J143" i="1" s="1"/>
  <c r="I133" i="1"/>
  <c r="G133" i="1"/>
  <c r="G143" i="1" s="1"/>
  <c r="F133" i="1"/>
  <c r="F143" i="1" s="1"/>
  <c r="I143" i="1"/>
  <c r="M133" i="1"/>
  <c r="L133" i="1"/>
  <c r="N128" i="1"/>
  <c r="D128" i="1"/>
  <c r="C128" i="1"/>
  <c r="J124" i="1" l="1"/>
  <c r="H76" i="1"/>
  <c r="K76" i="1"/>
  <c r="G62" i="1"/>
  <c r="E128" i="1"/>
  <c r="M117" i="1" l="1"/>
  <c r="L117" i="1"/>
  <c r="N105" i="1"/>
  <c r="N91" i="1" l="1"/>
  <c r="D67" i="1"/>
  <c r="D68" i="1" s="1"/>
  <c r="D76" i="1" s="1"/>
  <c r="C67" i="1"/>
  <c r="C68" i="1" s="1"/>
  <c r="C76" i="1" s="1"/>
  <c r="N67" i="1"/>
  <c r="M68" i="1"/>
  <c r="M76" i="1" s="1"/>
  <c r="L68" i="1"/>
  <c r="L76" i="1" s="1"/>
  <c r="N68" i="1" l="1"/>
  <c r="E68" i="1"/>
  <c r="E67" i="1"/>
  <c r="E76" i="1" l="1"/>
  <c r="N76" i="1"/>
  <c r="K43" i="1"/>
  <c r="M55" i="1"/>
  <c r="L55" i="1"/>
  <c r="M58" i="1"/>
  <c r="L58" i="1"/>
  <c r="M25" i="1" l="1"/>
  <c r="L25" i="1"/>
  <c r="M18" i="1"/>
  <c r="L18" i="1"/>
  <c r="J18" i="1"/>
  <c r="I18" i="1"/>
  <c r="N12" i="1"/>
  <c r="M13" i="1"/>
  <c r="L13" i="1"/>
  <c r="J10" i="1"/>
  <c r="J14" i="1" s="1"/>
  <c r="I10" i="1"/>
  <c r="I14" i="1" s="1"/>
  <c r="G10" i="1"/>
  <c r="G14" i="1" s="1"/>
  <c r="F10" i="1"/>
  <c r="F14" i="1" s="1"/>
  <c r="M14" i="1"/>
  <c r="L14" i="1"/>
  <c r="K9" i="1"/>
  <c r="H9" i="1"/>
  <c r="H10" i="1" l="1"/>
  <c r="N13" i="1"/>
  <c r="N14" i="1"/>
  <c r="K14" i="1"/>
  <c r="K10" i="1"/>
  <c r="H14" i="1"/>
  <c r="D12" i="1"/>
  <c r="D13" i="1" s="1"/>
  <c r="C12" i="1"/>
  <c r="C13" i="1" s="1"/>
  <c r="D9" i="1"/>
  <c r="D10" i="1" s="1"/>
  <c r="C9" i="1"/>
  <c r="C10" i="1" s="1"/>
  <c r="C14" i="1" l="1"/>
  <c r="D14" i="1"/>
  <c r="E13" i="1"/>
  <c r="E10" i="1"/>
  <c r="E12" i="1"/>
  <c r="E9" i="1"/>
  <c r="E14" i="1" l="1"/>
  <c r="M61" i="1"/>
  <c r="D60" i="1"/>
  <c r="D61" i="1" s="1"/>
  <c r="C60" i="1"/>
  <c r="C61" i="1" s="1"/>
  <c r="L61" i="1"/>
  <c r="N60" i="1"/>
  <c r="N61" i="1" l="1"/>
  <c r="E60" i="1"/>
  <c r="E61" i="1"/>
  <c r="N255" i="1"/>
  <c r="M256" i="1"/>
  <c r="L256" i="1"/>
  <c r="D255" i="1"/>
  <c r="D256" i="1" s="1"/>
  <c r="C255" i="1"/>
  <c r="C256" i="1" s="1"/>
  <c r="E256" i="1" l="1"/>
  <c r="N256" i="1"/>
  <c r="E255" i="1"/>
  <c r="I25" i="1" l="1"/>
  <c r="D54" i="1" l="1"/>
  <c r="D55" i="1" s="1"/>
  <c r="C54" i="1"/>
  <c r="C55" i="1" s="1"/>
  <c r="H158" i="1" l="1"/>
  <c r="K158" i="1"/>
  <c r="K247" i="1" l="1"/>
  <c r="K181" i="1" l="1"/>
  <c r="N252" i="1" l="1"/>
  <c r="N250" i="1"/>
  <c r="N251" i="1"/>
  <c r="K82" i="1" l="1"/>
  <c r="M22" i="1" l="1"/>
  <c r="L22" i="1"/>
  <c r="J22" i="1"/>
  <c r="I22" i="1"/>
  <c r="G22" i="1"/>
  <c r="F22" i="1"/>
  <c r="F38" i="1" s="1"/>
  <c r="F39" i="1" s="1"/>
  <c r="D20" i="1"/>
  <c r="C20" i="1"/>
  <c r="N20" i="1"/>
  <c r="G38" i="1" l="1"/>
  <c r="H22" i="1"/>
  <c r="E20" i="1"/>
  <c r="H38" i="1" l="1"/>
  <c r="G39" i="1"/>
  <c r="C252" i="1"/>
  <c r="D252" i="1"/>
  <c r="C250" i="1"/>
  <c r="D250" i="1"/>
  <c r="D251" i="1"/>
  <c r="C251" i="1"/>
  <c r="J248" i="1"/>
  <c r="I248" i="1"/>
  <c r="G248" i="1"/>
  <c r="F248" i="1"/>
  <c r="D247" i="1"/>
  <c r="C247" i="1"/>
  <c r="C248" i="1" s="1"/>
  <c r="M245" i="1"/>
  <c r="L245" i="1"/>
  <c r="J245" i="1"/>
  <c r="I245" i="1"/>
  <c r="G245" i="1"/>
  <c r="F245" i="1"/>
  <c r="N244" i="1"/>
  <c r="D244" i="1"/>
  <c r="C244" i="1"/>
  <c r="C245" i="1" s="1"/>
  <c r="M242" i="1"/>
  <c r="L242" i="1"/>
  <c r="J242" i="1"/>
  <c r="I242" i="1"/>
  <c r="G242" i="1"/>
  <c r="F242" i="1"/>
  <c r="N241" i="1"/>
  <c r="D241" i="1"/>
  <c r="D242" i="1" s="1"/>
  <c r="C241" i="1"/>
  <c r="C242" i="1" s="1"/>
  <c r="F265" i="1" l="1"/>
  <c r="I265" i="1"/>
  <c r="L265" i="1"/>
  <c r="G265" i="1"/>
  <c r="J265" i="1"/>
  <c r="M265" i="1"/>
  <c r="D253" i="1"/>
  <c r="C253" i="1"/>
  <c r="C265" i="1" s="1"/>
  <c r="D248" i="1"/>
  <c r="E248" i="1" s="1"/>
  <c r="E247" i="1"/>
  <c r="K248" i="1"/>
  <c r="E244" i="1"/>
  <c r="N245" i="1"/>
  <c r="N253" i="1"/>
  <c r="E251" i="1"/>
  <c r="E252" i="1"/>
  <c r="N242" i="1"/>
  <c r="E250" i="1"/>
  <c r="D245" i="1"/>
  <c r="D265" i="1" s="1"/>
  <c r="E242" i="1"/>
  <c r="E241" i="1"/>
  <c r="E245" i="1" l="1"/>
  <c r="E265" i="1"/>
  <c r="N265" i="1"/>
  <c r="E253" i="1"/>
  <c r="F159" i="1"/>
  <c r="F191" i="1" l="1"/>
  <c r="G191" i="1"/>
  <c r="I191" i="1"/>
  <c r="J191" i="1"/>
  <c r="K191" i="1"/>
  <c r="L191" i="1"/>
  <c r="M191" i="1"/>
  <c r="F188" i="1"/>
  <c r="G188" i="1"/>
  <c r="I188" i="1"/>
  <c r="J188" i="1"/>
  <c r="L188" i="1"/>
  <c r="M188" i="1"/>
  <c r="D190" i="1"/>
  <c r="C190" i="1"/>
  <c r="C191" i="1" s="1"/>
  <c r="D191" i="1" l="1"/>
  <c r="N188" i="1"/>
  <c r="C281" i="1"/>
  <c r="C283" i="1" s="1"/>
  <c r="D281" i="1"/>
  <c r="D283" i="1" s="1"/>
  <c r="C285" i="1"/>
  <c r="C286" i="1" s="1"/>
  <c r="D285" i="1"/>
  <c r="D286" i="1" s="1"/>
  <c r="F286" i="1"/>
  <c r="G286" i="1"/>
  <c r="I286" i="1"/>
  <c r="J286" i="1"/>
  <c r="C288" i="1"/>
  <c r="C289" i="1" s="1"/>
  <c r="D288" i="1"/>
  <c r="K288" i="1"/>
  <c r="F289" i="1"/>
  <c r="G289" i="1"/>
  <c r="I289" i="1"/>
  <c r="J289" i="1"/>
  <c r="J290" i="1" s="1"/>
  <c r="L289" i="1"/>
  <c r="L290" i="1" s="1"/>
  <c r="M289" i="1"/>
  <c r="M290" i="1" s="1"/>
  <c r="M156" i="1"/>
  <c r="L156" i="1"/>
  <c r="J156" i="1"/>
  <c r="I156" i="1"/>
  <c r="G156" i="1"/>
  <c r="F156" i="1"/>
  <c r="I290" i="1" l="1"/>
  <c r="F290" i="1"/>
  <c r="C290" i="1"/>
  <c r="G290" i="1"/>
  <c r="K156" i="1"/>
  <c r="E281" i="1"/>
  <c r="E288" i="1"/>
  <c r="E283" i="1"/>
  <c r="D289" i="1"/>
  <c r="D290" i="1" s="1"/>
  <c r="E285" i="1"/>
  <c r="E286" i="1"/>
  <c r="K289" i="1"/>
  <c r="K182" i="1"/>
  <c r="N182" i="1"/>
  <c r="N156" i="1"/>
  <c r="N290" i="1" l="1"/>
  <c r="K290" i="1"/>
  <c r="E289" i="1"/>
  <c r="E290" i="1"/>
  <c r="M37" i="1"/>
  <c r="L37" i="1"/>
  <c r="N36" i="1"/>
  <c r="D36" i="1"/>
  <c r="D37" i="1" s="1"/>
  <c r="C36" i="1"/>
  <c r="C37" i="1" s="1"/>
  <c r="N37" i="1" l="1"/>
  <c r="E37" i="1"/>
  <c r="E36" i="1"/>
  <c r="N132" i="1"/>
  <c r="I159" i="1" l="1"/>
  <c r="K30" i="1" l="1"/>
  <c r="M92" i="1" l="1"/>
  <c r="L92" i="1"/>
  <c r="D91" i="1"/>
  <c r="C91" i="1"/>
  <c r="C92" i="1" s="1"/>
  <c r="H21" i="1"/>
  <c r="N92" i="1" l="1"/>
  <c r="D92" i="1"/>
  <c r="E92" i="1" s="1"/>
  <c r="E91" i="1"/>
  <c r="M89" i="1"/>
  <c r="L89" i="1"/>
  <c r="N88" i="1"/>
  <c r="D88" i="1"/>
  <c r="D89" i="1" s="1"/>
  <c r="C88" i="1"/>
  <c r="N89" i="1" l="1"/>
  <c r="E88" i="1"/>
  <c r="C89" i="1"/>
  <c r="E89" i="1" s="1"/>
  <c r="H82" i="1"/>
  <c r="N57" i="1" l="1"/>
  <c r="D272" i="1"/>
  <c r="D276" i="1" s="1"/>
  <c r="D277" i="1" s="1"/>
  <c r="C272" i="1"/>
  <c r="C276" i="1" s="1"/>
  <c r="C277" i="1" s="1"/>
  <c r="C181" i="1"/>
  <c r="C182" i="1" s="1"/>
  <c r="D85" i="1"/>
  <c r="D86" i="1" s="1"/>
  <c r="C85" i="1"/>
  <c r="C86" i="1" s="1"/>
  <c r="N85" i="1"/>
  <c r="M86" i="1"/>
  <c r="L86" i="1"/>
  <c r="L159" i="1"/>
  <c r="E276" i="1" l="1"/>
  <c r="E272" i="1"/>
  <c r="N276" i="1"/>
  <c r="N86" i="1"/>
  <c r="E85" i="1"/>
  <c r="E86" i="1"/>
  <c r="J227" i="1" l="1"/>
  <c r="M123" i="1"/>
  <c r="D123" i="1" s="1"/>
  <c r="L123" i="1"/>
  <c r="C123" i="1" s="1"/>
  <c r="J159" i="1"/>
  <c r="K159" i="1" s="1"/>
  <c r="K24" i="1"/>
  <c r="N106" i="1" l="1"/>
  <c r="D106" i="1"/>
  <c r="C106" i="1"/>
  <c r="M107" i="1"/>
  <c r="L107" i="1"/>
  <c r="D48" i="1"/>
  <c r="D49" i="1" s="1"/>
  <c r="C48" i="1"/>
  <c r="C49" i="1" s="1"/>
  <c r="M49" i="1"/>
  <c r="L49" i="1"/>
  <c r="N48" i="1"/>
  <c r="M168" i="1"/>
  <c r="L168" i="1"/>
  <c r="D98" i="1"/>
  <c r="D33" i="1"/>
  <c r="C33" i="1"/>
  <c r="N107" i="1" l="1"/>
  <c r="N111" i="1" s="1"/>
  <c r="E106" i="1"/>
  <c r="E48" i="1"/>
  <c r="N49" i="1"/>
  <c r="E49" i="1"/>
  <c r="D178" i="1"/>
  <c r="D167" i="1"/>
  <c r="C167" i="1"/>
  <c r="M227" i="1" l="1"/>
  <c r="L227" i="1"/>
  <c r="M185" i="1"/>
  <c r="L185" i="1"/>
  <c r="M153" i="1"/>
  <c r="L153" i="1"/>
  <c r="M103" i="1"/>
  <c r="L103" i="1"/>
  <c r="M80" i="1"/>
  <c r="L80" i="1"/>
  <c r="M236" i="1" l="1"/>
  <c r="L236" i="1"/>
  <c r="M233" i="1"/>
  <c r="L233" i="1"/>
  <c r="M230" i="1"/>
  <c r="M237" i="1" s="1"/>
  <c r="L230" i="1"/>
  <c r="L237" i="1" s="1"/>
  <c r="M216" i="1"/>
  <c r="L216" i="1"/>
  <c r="M213" i="1"/>
  <c r="L213" i="1"/>
  <c r="L217" i="1" s="1"/>
  <c r="M202" i="1"/>
  <c r="M206" i="1" s="1"/>
  <c r="L202" i="1"/>
  <c r="D201" i="1"/>
  <c r="C201" i="1"/>
  <c r="C45" i="1"/>
  <c r="D181" i="1"/>
  <c r="D182" i="1" s="1"/>
  <c r="C178" i="1"/>
  <c r="E178" i="1" s="1"/>
  <c r="M179" i="1"/>
  <c r="M192" i="1" s="1"/>
  <c r="L179" i="1"/>
  <c r="L192" i="1" s="1"/>
  <c r="L193" i="1" s="1"/>
  <c r="D164" i="1"/>
  <c r="C164" i="1"/>
  <c r="M165" i="1"/>
  <c r="L165" i="1"/>
  <c r="M162" i="1"/>
  <c r="M159" i="1"/>
  <c r="D155" i="1"/>
  <c r="D156" i="1" s="1"/>
  <c r="C155" i="1"/>
  <c r="C156" i="1" s="1"/>
  <c r="L142" i="1"/>
  <c r="M142" i="1"/>
  <c r="D135" i="1"/>
  <c r="C135" i="1"/>
  <c r="L136" i="1"/>
  <c r="M136" i="1"/>
  <c r="M217" i="1" l="1"/>
  <c r="N233" i="1"/>
  <c r="M207" i="1"/>
  <c r="L206" i="1"/>
  <c r="L207" i="1" s="1"/>
  <c r="M169" i="1"/>
  <c r="M170" i="1" s="1"/>
  <c r="N192" i="1"/>
  <c r="M193" i="1"/>
  <c r="L143" i="1"/>
  <c r="M143" i="1"/>
  <c r="E156" i="1"/>
  <c r="C130" i="1"/>
  <c r="C132" i="1"/>
  <c r="C129" i="1"/>
  <c r="D122" i="1"/>
  <c r="C122" i="1"/>
  <c r="D119" i="1"/>
  <c r="C119" i="1"/>
  <c r="M120" i="1"/>
  <c r="L120" i="1"/>
  <c r="D116" i="1"/>
  <c r="D117" i="1" s="1"/>
  <c r="C116" i="1"/>
  <c r="C117" i="1" s="1"/>
  <c r="D105" i="1"/>
  <c r="C105" i="1"/>
  <c r="C107" i="1" s="1"/>
  <c r="D102" i="1"/>
  <c r="D103" i="1" s="1"/>
  <c r="C102" i="1"/>
  <c r="C103" i="1" s="1"/>
  <c r="C111" i="1" s="1"/>
  <c r="D82" i="1"/>
  <c r="D83" i="1" s="1"/>
  <c r="C82" i="1"/>
  <c r="C83" i="1" s="1"/>
  <c r="M83" i="1"/>
  <c r="M93" i="1" s="1"/>
  <c r="L83" i="1"/>
  <c r="L93" i="1" s="1"/>
  <c r="L94" i="1" s="1"/>
  <c r="C57" i="1"/>
  <c r="C58" i="1" s="1"/>
  <c r="M52" i="1"/>
  <c r="M62" i="1" s="1"/>
  <c r="L52" i="1"/>
  <c r="L62" i="1" s="1"/>
  <c r="C43" i="1"/>
  <c r="C46" i="1" s="1"/>
  <c r="M34" i="1"/>
  <c r="L34" i="1"/>
  <c r="D30" i="1"/>
  <c r="D31" i="1" s="1"/>
  <c r="C30" i="1"/>
  <c r="C31" i="1" s="1"/>
  <c r="M31" i="1"/>
  <c r="L31" i="1"/>
  <c r="D27" i="1"/>
  <c r="D28" i="1" s="1"/>
  <c r="C27" i="1"/>
  <c r="C28" i="1" s="1"/>
  <c r="M28" i="1"/>
  <c r="L28" i="1"/>
  <c r="L38" i="1" s="1"/>
  <c r="L39" i="1" s="1"/>
  <c r="D24" i="1"/>
  <c r="D25" i="1" s="1"/>
  <c r="C17" i="1"/>
  <c r="C18" i="1" s="1"/>
  <c r="D17" i="1"/>
  <c r="D18" i="1" s="1"/>
  <c r="C21" i="1"/>
  <c r="C22" i="1" s="1"/>
  <c r="N277" i="1" l="1"/>
  <c r="N206" i="1"/>
  <c r="M38" i="1"/>
  <c r="M39" i="1" s="1"/>
  <c r="M94" i="1"/>
  <c r="N93" i="1"/>
  <c r="D107" i="1"/>
  <c r="E107" i="1" s="1"/>
  <c r="D21" i="1"/>
  <c r="D22" i="1" s="1"/>
  <c r="D111" i="1" l="1"/>
  <c r="N38" i="1"/>
  <c r="N39" i="1"/>
  <c r="F162" i="1"/>
  <c r="G162" i="1"/>
  <c r="I162" i="1"/>
  <c r="J162" i="1"/>
  <c r="D99" i="1"/>
  <c r="I99" i="1"/>
  <c r="I112" i="1" s="1"/>
  <c r="J99" i="1"/>
  <c r="J112" i="1" s="1"/>
  <c r="M99" i="1"/>
  <c r="M112" i="1" s="1"/>
  <c r="L124" i="1"/>
  <c r="M124" i="1"/>
  <c r="M291" i="1" s="1"/>
  <c r="N135" i="1"/>
  <c r="E82" i="1"/>
  <c r="I185" i="1"/>
  <c r="J62" i="1"/>
  <c r="I62" i="1"/>
  <c r="D112" i="1" l="1"/>
  <c r="E111" i="1"/>
  <c r="N119" i="1"/>
  <c r="N102" i="1"/>
  <c r="N178" i="1"/>
  <c r="N122" i="1"/>
  <c r="N116" i="1"/>
  <c r="N201" i="1"/>
  <c r="N82" i="1"/>
  <c r="N33" i="1"/>
  <c r="N30" i="1"/>
  <c r="N27" i="1"/>
  <c r="N21" i="1"/>
  <c r="N17" i="1"/>
  <c r="J213" i="1"/>
  <c r="I213" i="1"/>
  <c r="G213" i="1"/>
  <c r="F213" i="1"/>
  <c r="K229" i="1"/>
  <c r="K226" i="1"/>
  <c r="K45" i="1"/>
  <c r="K21" i="1"/>
  <c r="K22" i="1" s="1"/>
  <c r="K17" i="1"/>
  <c r="E201" i="1"/>
  <c r="E135" i="1"/>
  <c r="E122" i="1"/>
  <c r="E119" i="1"/>
  <c r="E116" i="1"/>
  <c r="E102" i="1"/>
  <c r="E33" i="1"/>
  <c r="E30" i="1"/>
  <c r="E27" i="1"/>
  <c r="E21" i="1"/>
  <c r="E22" i="1" s="1"/>
  <c r="E17" i="1"/>
  <c r="J236" i="1"/>
  <c r="I236" i="1"/>
  <c r="G236" i="1"/>
  <c r="F236" i="1"/>
  <c r="J233" i="1"/>
  <c r="I233" i="1"/>
  <c r="G233" i="1"/>
  <c r="F233" i="1"/>
  <c r="J230" i="1"/>
  <c r="J237" i="1" s="1"/>
  <c r="I230" i="1"/>
  <c r="G230" i="1"/>
  <c r="F230" i="1"/>
  <c r="I227" i="1"/>
  <c r="G227" i="1"/>
  <c r="F227" i="1"/>
  <c r="J216" i="1"/>
  <c r="I216" i="1"/>
  <c r="G216" i="1"/>
  <c r="F216" i="1"/>
  <c r="J202" i="1"/>
  <c r="J206" i="1" s="1"/>
  <c r="J207" i="1" s="1"/>
  <c r="I202" i="1"/>
  <c r="I206" i="1" s="1"/>
  <c r="I207" i="1" s="1"/>
  <c r="G202" i="1"/>
  <c r="G206" i="1" s="1"/>
  <c r="G207" i="1" s="1"/>
  <c r="F202" i="1"/>
  <c r="F206" i="1" s="1"/>
  <c r="F207" i="1" s="1"/>
  <c r="D202" i="1"/>
  <c r="C202" i="1"/>
  <c r="J185" i="1"/>
  <c r="G185" i="1"/>
  <c r="F185" i="1"/>
  <c r="J179" i="1"/>
  <c r="I179" i="1"/>
  <c r="I192" i="1" s="1"/>
  <c r="I193" i="1" s="1"/>
  <c r="G179" i="1"/>
  <c r="F179" i="1"/>
  <c r="F192" i="1" s="1"/>
  <c r="F193" i="1" s="1"/>
  <c r="D179" i="1"/>
  <c r="C179" i="1"/>
  <c r="J168" i="1"/>
  <c r="I168" i="1"/>
  <c r="G168" i="1"/>
  <c r="F168" i="1"/>
  <c r="J165" i="1"/>
  <c r="I165" i="1"/>
  <c r="G165" i="1"/>
  <c r="F165" i="1"/>
  <c r="G159" i="1"/>
  <c r="H159" i="1" s="1"/>
  <c r="J153" i="1"/>
  <c r="I153" i="1"/>
  <c r="G153" i="1"/>
  <c r="F153" i="1"/>
  <c r="D136" i="1"/>
  <c r="C136" i="1"/>
  <c r="D120" i="1"/>
  <c r="C120" i="1"/>
  <c r="J83" i="1"/>
  <c r="J93" i="1" s="1"/>
  <c r="I83" i="1"/>
  <c r="I93" i="1" s="1"/>
  <c r="I94" i="1" s="1"/>
  <c r="G83" i="1"/>
  <c r="G93" i="1" s="1"/>
  <c r="F83" i="1"/>
  <c r="F93" i="1" s="1"/>
  <c r="F94" i="1" s="1"/>
  <c r="D34" i="1"/>
  <c r="C34" i="1"/>
  <c r="J31" i="1"/>
  <c r="I31" i="1"/>
  <c r="I38" i="1" s="1"/>
  <c r="J25" i="1"/>
  <c r="J38" i="1" s="1"/>
  <c r="G192" i="1" l="1"/>
  <c r="G193" i="1" s="1"/>
  <c r="G237" i="1"/>
  <c r="F237" i="1"/>
  <c r="I237" i="1"/>
  <c r="F217" i="1"/>
  <c r="I217" i="1"/>
  <c r="G217" i="1"/>
  <c r="J217" i="1"/>
  <c r="J192" i="1"/>
  <c r="J193" i="1" s="1"/>
  <c r="K193" i="1" s="1"/>
  <c r="G169" i="1"/>
  <c r="J169" i="1"/>
  <c r="J170" i="1" s="1"/>
  <c r="G170" i="1"/>
  <c r="F169" i="1"/>
  <c r="F170" i="1" s="1"/>
  <c r="F291" i="1" s="1"/>
  <c r="I169" i="1"/>
  <c r="I170" i="1" s="1"/>
  <c r="K93" i="1"/>
  <c r="J94" i="1"/>
  <c r="H93" i="1"/>
  <c r="G94" i="1"/>
  <c r="K38" i="1"/>
  <c r="D38" i="1"/>
  <c r="J39" i="1"/>
  <c r="I39" i="1"/>
  <c r="C38" i="1"/>
  <c r="K277" i="1"/>
  <c r="K83" i="1"/>
  <c r="C168" i="1"/>
  <c r="D168" i="1"/>
  <c r="H83" i="1"/>
  <c r="N120" i="1"/>
  <c r="N123" i="1"/>
  <c r="K31" i="1"/>
  <c r="N179" i="1"/>
  <c r="N202" i="1"/>
  <c r="N28" i="1"/>
  <c r="N103" i="1"/>
  <c r="N136" i="1"/>
  <c r="D124" i="1"/>
  <c r="N117" i="1"/>
  <c r="N83" i="1"/>
  <c r="E83" i="1"/>
  <c r="N34" i="1"/>
  <c r="N31" i="1"/>
  <c r="K25" i="1"/>
  <c r="E31" i="1"/>
  <c r="E34" i="1"/>
  <c r="E120" i="1"/>
  <c r="E179" i="1"/>
  <c r="E202" i="1"/>
  <c r="K230" i="1"/>
  <c r="K227" i="1"/>
  <c r="E136" i="1"/>
  <c r="E123" i="1"/>
  <c r="E117" i="1"/>
  <c r="C124" i="1"/>
  <c r="E103" i="1"/>
  <c r="K46" i="1"/>
  <c r="E28" i="1"/>
  <c r="K18" i="1"/>
  <c r="D39" i="1" l="1"/>
  <c r="J291" i="1"/>
  <c r="C39" i="1"/>
  <c r="I291" i="1"/>
  <c r="G291" i="1"/>
  <c r="K237" i="1"/>
  <c r="K192" i="1"/>
  <c r="H169" i="1"/>
  <c r="K169" i="1"/>
  <c r="E38" i="1"/>
  <c r="H170" i="1"/>
  <c r="H94" i="1"/>
  <c r="K39" i="1"/>
  <c r="H39" i="1"/>
  <c r="K170" i="1"/>
  <c r="K62" i="1"/>
  <c r="K94" i="1"/>
  <c r="E124" i="1"/>
  <c r="N22" i="1"/>
  <c r="K291" i="1" l="1"/>
  <c r="H291" i="1"/>
  <c r="N124" i="1"/>
  <c r="N18" i="1"/>
  <c r="E18" i="1"/>
  <c r="N24" i="1"/>
  <c r="C24" i="1"/>
  <c r="C25" i="1" s="1"/>
  <c r="E24" i="1" l="1"/>
  <c r="E39" i="1" l="1"/>
  <c r="E25" i="1"/>
  <c r="N25" i="1" l="1"/>
  <c r="D43" i="1" l="1"/>
  <c r="E43" i="1" l="1"/>
  <c r="C51" i="1"/>
  <c r="C52" i="1" s="1"/>
  <c r="C62" i="1" s="1"/>
  <c r="N51" i="1" l="1"/>
  <c r="D51" i="1"/>
  <c r="E51" i="1" s="1"/>
  <c r="D52" i="1" l="1"/>
  <c r="E52" i="1" s="1"/>
  <c r="N52" i="1"/>
  <c r="D57" i="1"/>
  <c r="D58" i="1" s="1"/>
  <c r="E57" i="1" l="1"/>
  <c r="N58" i="1"/>
  <c r="E58" i="1" l="1"/>
  <c r="C79" i="1"/>
  <c r="C80" i="1" s="1"/>
  <c r="C93" i="1" s="1"/>
  <c r="C94" i="1" s="1"/>
  <c r="N79" i="1" l="1"/>
  <c r="D79" i="1"/>
  <c r="D80" i="1" s="1"/>
  <c r="D93" i="1" s="1"/>
  <c r="E93" i="1" l="1"/>
  <c r="D94" i="1"/>
  <c r="E79" i="1"/>
  <c r="N80" i="1"/>
  <c r="E80" i="1" l="1"/>
  <c r="N94" i="1"/>
  <c r="C98" i="1" l="1"/>
  <c r="E98" i="1" s="1"/>
  <c r="L99" i="1"/>
  <c r="N99" i="1" l="1"/>
  <c r="L112" i="1"/>
  <c r="C99" i="1"/>
  <c r="E99" i="1" l="1"/>
  <c r="C112" i="1"/>
  <c r="E112" i="1"/>
  <c r="N112" i="1"/>
  <c r="N129" i="1"/>
  <c r="D129" i="1"/>
  <c r="N130" i="1"/>
  <c r="D130" i="1"/>
  <c r="D132" i="1"/>
  <c r="E132" i="1" s="1"/>
  <c r="N133" i="1"/>
  <c r="E129" i="1" l="1"/>
  <c r="E130" i="1"/>
  <c r="C138" i="1" l="1"/>
  <c r="N138" i="1"/>
  <c r="D138" i="1"/>
  <c r="C139" i="1"/>
  <c r="N139" i="1"/>
  <c r="D139" i="1"/>
  <c r="C140" i="1"/>
  <c r="N140" i="1"/>
  <c r="D140" i="1"/>
  <c r="C141" i="1"/>
  <c r="E138" i="1" l="1"/>
  <c r="E140" i="1"/>
  <c r="E139" i="1"/>
  <c r="C142" i="1"/>
  <c r="N141" i="1"/>
  <c r="D141" i="1"/>
  <c r="E141" i="1" l="1"/>
  <c r="D142" i="1"/>
  <c r="N142" i="1" l="1"/>
  <c r="E142" i="1"/>
  <c r="N143" i="1" l="1"/>
  <c r="E167" i="1"/>
  <c r="N167" i="1"/>
  <c r="N168" i="1"/>
  <c r="E168" i="1"/>
  <c r="E155" i="1" l="1"/>
  <c r="N155" i="1"/>
  <c r="C152" i="1" l="1"/>
  <c r="C153" i="1" l="1"/>
  <c r="N152" i="1"/>
  <c r="D152" i="1"/>
  <c r="E152" i="1" l="1"/>
  <c r="D153" i="1"/>
  <c r="E153" i="1" l="1"/>
  <c r="N153" i="1"/>
  <c r="C158" i="1"/>
  <c r="C159" i="1" l="1"/>
  <c r="N158" i="1"/>
  <c r="D158" i="1"/>
  <c r="E158" i="1" l="1"/>
  <c r="D159" i="1"/>
  <c r="E159" i="1" l="1"/>
  <c r="N159" i="1"/>
  <c r="D161" i="1"/>
  <c r="D162" i="1" l="1"/>
  <c r="N161" i="1"/>
  <c r="L162" i="1"/>
  <c r="C161" i="1"/>
  <c r="C165" i="1"/>
  <c r="L169" i="1" l="1"/>
  <c r="E161" i="1"/>
  <c r="N162" i="1"/>
  <c r="C162" i="1"/>
  <c r="C169" i="1" s="1"/>
  <c r="C170" i="1" s="1"/>
  <c r="L170" i="1" l="1"/>
  <c r="L291" i="1" s="1"/>
  <c r="N169" i="1"/>
  <c r="E162" i="1"/>
  <c r="N164" i="1"/>
  <c r="E164" i="1"/>
  <c r="D165" i="1"/>
  <c r="D169" i="1" s="1"/>
  <c r="D170" i="1" l="1"/>
  <c r="E169" i="1"/>
  <c r="E165" i="1"/>
  <c r="N165" i="1"/>
  <c r="E170" i="1" l="1"/>
  <c r="N170" i="1"/>
  <c r="D45" i="1"/>
  <c r="D46" i="1" s="1"/>
  <c r="E45" i="1" l="1"/>
  <c r="D62" i="1"/>
  <c r="N291" i="1" l="1"/>
  <c r="E46" i="1"/>
  <c r="E62" i="1"/>
  <c r="N62" i="1"/>
  <c r="N181" i="1"/>
  <c r="E181" i="1"/>
  <c r="E182" i="1" l="1"/>
  <c r="C184" i="1"/>
  <c r="C185" i="1" l="1"/>
  <c r="N184" i="1"/>
  <c r="D184" i="1"/>
  <c r="E184" i="1" l="1"/>
  <c r="D185" i="1"/>
  <c r="C187" i="1"/>
  <c r="C188" i="1" s="1"/>
  <c r="C192" i="1" s="1"/>
  <c r="C193" i="1" s="1"/>
  <c r="N185" i="1" l="1"/>
  <c r="E185" i="1"/>
  <c r="N187" i="1"/>
  <c r="D187" i="1"/>
  <c r="D188" i="1" s="1"/>
  <c r="D192" i="1" l="1"/>
  <c r="D193" i="1" s="1"/>
  <c r="E193" i="1" s="1"/>
  <c r="E187" i="1"/>
  <c r="E188" i="1" s="1"/>
  <c r="N193" i="1" l="1"/>
  <c r="C204" i="1"/>
  <c r="C205" i="1" s="1"/>
  <c r="C206" i="1" s="1"/>
  <c r="C207" i="1" s="1"/>
  <c r="N204" i="1"/>
  <c r="D204" i="1"/>
  <c r="D205" i="1" s="1"/>
  <c r="D206" i="1" s="1"/>
  <c r="N205" i="1"/>
  <c r="E206" i="1" l="1"/>
  <c r="D207" i="1"/>
  <c r="E204" i="1"/>
  <c r="E205" i="1" l="1"/>
  <c r="E207" i="1" l="1"/>
  <c r="N207" i="1"/>
  <c r="C211" i="1"/>
  <c r="N211" i="1"/>
  <c r="D211" i="1"/>
  <c r="C212" i="1"/>
  <c r="N212" i="1"/>
  <c r="D212" i="1"/>
  <c r="E211" i="1" l="1"/>
  <c r="C213" i="1"/>
  <c r="E212" i="1"/>
  <c r="D213" i="1"/>
  <c r="E213" i="1" l="1"/>
  <c r="N213" i="1"/>
  <c r="C215" i="1"/>
  <c r="C216" i="1" s="1"/>
  <c r="C217" i="1" s="1"/>
  <c r="N215" i="1" l="1"/>
  <c r="D215" i="1"/>
  <c r="E215" i="1" s="1"/>
  <c r="D216" i="1" l="1"/>
  <c r="D217" i="1" s="1"/>
  <c r="E216" i="1" l="1"/>
  <c r="N216" i="1"/>
  <c r="E217" i="1" l="1"/>
  <c r="N217" i="1"/>
  <c r="D221" i="1"/>
  <c r="D222" i="1" s="1"/>
  <c r="D226" i="1" l="1"/>
  <c r="D227" i="1" l="1"/>
  <c r="N226" i="1" l="1"/>
  <c r="C226" i="1"/>
  <c r="E226" i="1" l="1"/>
  <c r="C227" i="1"/>
  <c r="N227" i="1"/>
  <c r="C229" i="1"/>
  <c r="C230" i="1" s="1"/>
  <c r="E227" i="1" l="1"/>
  <c r="D229" i="1"/>
  <c r="E229" i="1" l="1"/>
  <c r="D230" i="1"/>
  <c r="E230" i="1" l="1"/>
  <c r="C232" i="1"/>
  <c r="D232" i="1"/>
  <c r="C233" i="1" l="1"/>
  <c r="D233" i="1"/>
  <c r="E232" i="1"/>
  <c r="C235" i="1"/>
  <c r="C236" i="1" s="1"/>
  <c r="C237" i="1" l="1"/>
  <c r="E233" i="1"/>
  <c r="D235" i="1"/>
  <c r="E235" i="1" l="1"/>
  <c r="D236" i="1"/>
  <c r="D237" i="1" s="1"/>
  <c r="E236" i="1" l="1"/>
  <c r="N237" i="1" l="1"/>
  <c r="E237" i="1"/>
  <c r="E277" i="1" l="1"/>
  <c r="N221" i="1" l="1"/>
  <c r="C221" i="1"/>
  <c r="C222" i="1" s="1"/>
  <c r="E221" i="1" l="1"/>
  <c r="E222" i="1" l="1"/>
  <c r="N222" i="1"/>
  <c r="C131" i="1" l="1"/>
  <c r="N131" i="1"/>
  <c r="D131" i="1"/>
  <c r="D133" i="1" s="1"/>
  <c r="D143" i="1" s="1"/>
  <c r="D291" i="1" s="1"/>
  <c r="C133" i="1" l="1"/>
  <c r="C143" i="1" s="1"/>
  <c r="C291" i="1" s="1"/>
  <c r="E131" i="1"/>
  <c r="E133" i="1" l="1"/>
  <c r="E143" i="1"/>
  <c r="E291" i="1" l="1"/>
  <c r="E94" i="1"/>
</calcChain>
</file>

<file path=xl/sharedStrings.xml><?xml version="1.0" encoding="utf-8"?>
<sst xmlns="http://schemas.openxmlformats.org/spreadsheetml/2006/main" count="324" uniqueCount="135">
  <si>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</si>
  <si>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</si>
  <si>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</si>
  <si>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</si>
  <si>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</si>
  <si>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</si>
  <si>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</si>
  <si>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</si>
  <si>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</si>
  <si>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</si>
  <si>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</si>
  <si>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</si>
  <si>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</si>
  <si>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</si>
  <si>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</si>
  <si>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</si>
  <si>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</si>
  <si>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</si>
  <si>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</si>
  <si>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</si>
  <si>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</si>
  <si>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</si>
  <si>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</si>
  <si>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</si>
  <si>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</si>
  <si>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Управление  образования администрации МО Кавказский район</t>
  </si>
  <si>
    <t>Управление имущественных отношений администрации МО Кавказский район</t>
  </si>
  <si>
    <t>Администрация МО Кавказский район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</si>
  <si>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</si>
  <si>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</si>
  <si>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</si>
  <si>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ВСЕГО по муниципальной программе</t>
  </si>
  <si>
    <t>Отдел молодежной политики администрации МО Кавказский район</t>
  </si>
  <si>
    <t>Управление сельского хозяйства администрации МО Кавказский район</t>
  </si>
  <si>
    <t xml:space="preserve">ВСЕГО  РАСХОДЫ  ПО МП ЗА СЧЕТ СРЕДСТВ БЮДЖЕТА </t>
  </si>
  <si>
    <t>тыс.руб.</t>
  </si>
  <si>
    <t xml:space="preserve">Исполнено </t>
  </si>
  <si>
    <t>в том числе  местные средства</t>
  </si>
  <si>
    <t>Муниципальная программа "Муниципальная политика и развитие гражданского общества"</t>
  </si>
  <si>
    <t>14</t>
  </si>
  <si>
    <t>Финансовое управление Администрации МО</t>
  </si>
  <si>
    <t xml:space="preserve"> </t>
  </si>
  <si>
    <t>Мероприятия, реализуемые в рамках муниципального проекта "Педагоги и наставники"</t>
  </si>
  <si>
    <t>Комплекс процессных мероприятий - развитие системы дошкольного образования в муниципальном образовании Кавказский район</t>
  </si>
  <si>
    <t>Комплекс процессных мероприятий - развитие системы общего образования в муниципальном образовании Кавказский район</t>
  </si>
  <si>
    <t>Комплекс процессных мероприятий - Развитие системы дополнительного образования в муниципальном образовании Кавказский район</t>
  </si>
  <si>
    <t>Комплекс процессных мероприятий -   обеспечение деятельности органов управления в сфере образования</t>
  </si>
  <si>
    <t>Комплекс процессных мероприятий -  обеспечение деятельности в области бухгалтерского и бюджетного учета</t>
  </si>
  <si>
    <t>Комплекс процессных мероприятий -  прочие мероприятия в области образования</t>
  </si>
  <si>
    <t>Комплекс процессных мероприятий -  поддержка одаренных детей и талантливой молодежи</t>
  </si>
  <si>
    <t>Мероприятия, реализуемые в рамках муниципального проекта "Капитальный ремонт муниципальных образовательных учреждений муниципального образования Кавказский район"</t>
  </si>
  <si>
    <t>Итого</t>
  </si>
  <si>
    <t xml:space="preserve">Итого </t>
  </si>
  <si>
    <t>ПРОЕКТНАЯ ЧАСТЬ</t>
  </si>
  <si>
    <t>ПРОЦЕССНАЯ ЧАСТЬ</t>
  </si>
  <si>
    <t xml:space="preserve">Наименование </t>
  </si>
  <si>
    <t>Итого по проектной части</t>
  </si>
  <si>
    <t>Итого по процессной части</t>
  </si>
  <si>
    <t xml:space="preserve">Комплекс процессных мероприятий -  социальная поддержка детей-сирот и детей, оставшихся без попечения родителей </t>
  </si>
  <si>
    <t>Комплекс процессных мероприятий - обеспечение жильем граждан, состоящих на учете в администрации муниципального образования Кавказский район в качестве нуждающихся в жилых помещениях</t>
  </si>
  <si>
    <t>Комплекс процессных мероприятий - 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</t>
  </si>
  <si>
    <t>Комплекс процессных мероприятий -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</si>
  <si>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Комплекс процессных мероприятий — формирование доступной среды жизнедеятельности для инвалидов и других маломобильных групп населения Кавказского района</t>
  </si>
  <si>
    <t>Комплекс процессных мероприятий — предоставление дополнительной меры социальной поддержки отдельных категорий граждан</t>
  </si>
  <si>
    <t>Мероприятия, реализуемые в рамках муниципального проекта "Безопасность дорожного движения"</t>
  </si>
  <si>
    <t>0</t>
  </si>
  <si>
    <t>Мероприятия, реализуемые в рамках муниципального проекта "Строительство объектов социальной инфраструктуры в муниципальном образовании Кавказский район"</t>
  </si>
  <si>
    <t>Комплекс процессных мероприятий - повышение безопасности дорожного движения в муниципальном образовании Кавказский район</t>
  </si>
  <si>
    <t>Комплекс процессных мероприятий - обеспечение жильем молодых семей</t>
  </si>
  <si>
    <t>Комплекс процессных мероприятий — обращение с твердыми коммунальными отходами на территории муниципального образования Кавказский район</t>
  </si>
  <si>
    <t>Комплекс процессных мероприятий — подготовка градостроительной и землеустроительной документации на территории Кавказского района</t>
  </si>
  <si>
    <t>Комплекс процессных мероприятий — финансовое обеспечение деятельности муниципального  казенного  учреждения  «Единая служба заказчика» муниципального образования Кавказский район</t>
  </si>
  <si>
    <t>Мероприятия, реализуемые в рамках муниципального проекта "Стротиельство газопровода высокого и низкого давления в х.Полтавском Кавказского района"</t>
  </si>
  <si>
    <t>Комплекс процессных мероприятий - газификация муниципального образования Кавказский район</t>
  </si>
  <si>
    <t>Комплекс процессных мероприятий - энергосбережение и повышение энергетической эффективности в муниципальном образовании 
Кавказский район</t>
  </si>
  <si>
    <t>Комплекс процессных мероприятий -    предупреждение и ликвидация чрезвычайных ситуаций, стихийных бедствий и их последствий,  и обучение населения в области гражданской обороны в муниципальном образовании Кавказский район</t>
  </si>
  <si>
    <t>Комплекс процессных мероприятий - обеспечение деятельности, связанной с проведением аварийно-спасательных и других неотложных работ при чрезвычайных ситуациях</t>
  </si>
  <si>
    <t xml:space="preserve">Комплекс процессных мероприятий  - снижение рисков, смягчение последствий чрезвычайных ситуаций природного и техногенного характера и гражданская оборона в МО Кавказский район </t>
  </si>
  <si>
    <t>Комплекс процессных мероприятий - 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</t>
  </si>
  <si>
    <t>Комплекс процессных мероприятий - развитие и поддержка казачества на территории муниципального образования Кавказский район</t>
  </si>
  <si>
    <t xml:space="preserve">Комплекс процессных мероприятий - совершенствование системы обеспечения пожарной безопасности учреждений муниципального образования Кавказский район </t>
  </si>
  <si>
    <t xml:space="preserve">Мероприятия, реализуемые в рамках муниципального проекта -"Культурная среда" </t>
  </si>
  <si>
    <t>Комплекс процессных мероприятий - руководство и управление в сфере культуры и искусства</t>
  </si>
  <si>
    <t>Комплекс процессных мероприятий - реализация дополнительных предпрофессиональных и общеразвивающих программ в области искусств</t>
  </si>
  <si>
    <t>Комплекс процессных мероприятий - организация библиотечного обслуживания населения муниципального образования Кавказский район</t>
  </si>
  <si>
    <t>Комплекс процессных мероприятий - методическое обслуживание учреждений культуры</t>
  </si>
  <si>
    <t xml:space="preserve">Комплекс процессных мероприятий - организация и ведение бухгалтерского учета, финансово-хозяйственной деятельности организаций и учреждений муниципального образования Кавказский район </t>
  </si>
  <si>
    <t>Комплекс процессных мероприятий - создание условий для организации досуга и культуры</t>
  </si>
  <si>
    <t>Мероприятия, реализуемые в рамках муниципального проекта "Обеспечение инфраструктурой в сфере физической культуры и спорта"</t>
  </si>
  <si>
    <t>7240,3</t>
  </si>
  <si>
    <t>Комплекс процессных мероприятий - руководство и управление в сфере физической культуры и спорта</t>
  </si>
  <si>
    <t>Комплекс процессных мероприятий — реализация программ в области физической культуры и спорта</t>
  </si>
  <si>
    <t>Комплекс процессных мероприятий — организация и проведение спортивно-массовых и физкультурно-оздоровительных мероприятий</t>
  </si>
  <si>
    <t>Комплекс процессных мероприятий — 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</t>
  </si>
  <si>
    <t>Комплекс процессных мероприятий — предоставление субсидий физкультурно-спортивным организациям по игровым видам спорта (в том числе клубам и центрам)</t>
  </si>
  <si>
    <t>Мероприятия, реализуемые в рамках муниципального проекта "Малое и среднее предпринимательство и поддержка индивидуальной предпринимательской инициативы"</t>
  </si>
  <si>
    <t>1590,0</t>
  </si>
  <si>
    <t>Комплекс процессных мероприятий - формирование и продвижение инвестиционно - привлекательного образа муниципального образования Кавказский район</t>
  </si>
  <si>
    <t>Комплекс процессных мероприятий — поддержка и развитие малого и среднего предпринимательства в муниципальном образовании Кавказский район</t>
  </si>
  <si>
    <t xml:space="preserve">Комплекс процессных мероприятий -  проведение мероприятий в сфере реализации молодежной политики на территории муниципального образования Кавказский район </t>
  </si>
  <si>
    <t>Комплекс процессных мероприятий - реализация муниципальных функций в области молодежной политики отделом молодежной политики администрации МО Кавказский район и  МКУ МЦ "Эдельвейс"</t>
  </si>
  <si>
    <t>Комплекс процессных мероприятий - организация информационного обеспечения населения о деятельности органов местного самоуправления муниципального образования Кавказский район в  СМИ, сети "Интернет"</t>
  </si>
  <si>
    <t>Комплекс процессных мероприятий -поддержка сельскохозяйственного производства</t>
  </si>
  <si>
    <t>Комплекс процессных мероприятий —развитие малых форм хозяйствования в АПК на территории муниципального образования Кавказский район</t>
  </si>
  <si>
    <t>Комплекс процессных мероприятий — стимулирование и повышение эффективности труда в сельскохозяйственном производстве</t>
  </si>
  <si>
    <t>Комплекс процессных мероприятий — обеспечение эпизоотического, ветеринарно-санитарного благополучия в муниципальном образовании Кавказский район</t>
  </si>
  <si>
    <t>13</t>
  </si>
  <si>
    <t>Комплекс процессных мероприятий — гармонизация межнациональных и межконфессиональных отношений в муниципальном образовании Кавказский район</t>
  </si>
  <si>
    <t>Комплекс процессных мероприятий - противодействие коррупции в муниципальном образовании Кавказский район</t>
  </si>
  <si>
    <t>Комплекс процессных мероприятий - развитие инициативного бюджетирования в муниципальном образовании Кавказский район</t>
  </si>
  <si>
    <t>Комплекс процессных мероприятий -  развитие муниципальной службы в муниципальном образовании Кавказский район</t>
  </si>
  <si>
    <t xml:space="preserve">Комплекс процессных мероприятий -  поддержка некоммерческой общественной организации 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</si>
  <si>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>Комплекс процессных мероприятий - 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</t>
  </si>
  <si>
    <t>Комплекс процессных мероприятий - сопровождение, техническое обслуживание, развитие и модернизация информационных и информационно-технологических систем, приобретение и модернизация вычислительной техники для обеспечения деятельности органов местного самоуправления администрации муниципального образования Кавказский район</t>
  </si>
  <si>
    <t xml:space="preserve">Муниципальная программа "Дети Кавказского района" </t>
  </si>
  <si>
    <t>15</t>
  </si>
  <si>
    <t>Комплекс процессных мероприятий -  обеспечение жильем детей-сирот и детей, оставшихся без попечения родителей</t>
  </si>
  <si>
    <t>Комплекс процессных мероприятий -  организация отдыха, оздоровления и занятости детей и подростков</t>
  </si>
  <si>
    <t xml:space="preserve">Муниципальная программа "Управление муниципальным имуществом муниципального образования Кавказский район" </t>
  </si>
  <si>
    <t>Комплекс процессных мероприятий - содержание, обслуживание и страхование объектов, составляющих казну муниципального образования Кавказский район</t>
  </si>
  <si>
    <t>Комплекс процессных мероприятий — 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</si>
  <si>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 xml:space="preserve">Комплекс процессных мероприятий - ведение учета граждан отдельных категорий в качестве нуждающихся в жилых помещениях </t>
  </si>
  <si>
    <t>Исполнение  муниципальных программ муниципального образования Кавказский район на 01.03.2025  года (бюджетные средства)</t>
  </si>
  <si>
    <t>Уточненная сводная бюджетная роспись на 01.03.2025</t>
  </si>
  <si>
    <t>Мероприятия, реализуемые в рамках муниципального проекта "Модернизация объектов коммунальной инфраструктуры"</t>
  </si>
  <si>
    <t>8266,8</t>
  </si>
  <si>
    <t>Комплекс процессных мероприятий -  модернизация систем теплоснабжения в Кавказском районе
Кавказский район</t>
  </si>
  <si>
    <t xml:space="preserve">  </t>
  </si>
  <si>
    <t>Управление  образования администрации МО Кавказский район (региональный проект)</t>
  </si>
  <si>
    <t>Управление  образования администрации МО Кавказский район (муниципальный проект)</t>
  </si>
  <si>
    <t>Администрация МО Кавказский район (муниципальный проект)</t>
  </si>
  <si>
    <t>Администрация МО Кавказский район (региональный проект)</t>
  </si>
  <si>
    <t>Отдел культуры администрации МО Кавказский район (региональный проект)</t>
  </si>
  <si>
    <t>Отдел культуры администрации МО Кавказский район (муниципальный проект)</t>
  </si>
  <si>
    <t>Отдел по физической культуре и спорту администрации МО  Кавказский район (муниципальный проект)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</si>
</sst>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Border="0"/>
    <xf numFmtId="0" fontId="16" fillId="0" borderId="0" applyFill="0" applyBorder="0"/>
  </cellStyleXfs>
  <cellXfs count="15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wrapText="1"/>
    </xf>
    <xf numFmtId="164" fontId="14" fillId="4" borderId="1" xfId="1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5" borderId="5" xfId="0" applyNumberFormat="1" applyFont="1" applyFill="1" applyBorder="1" applyAlignment="1">
      <alignment horizontal="center" wrapText="1"/>
    </xf>
    <xf numFmtId="49" fontId="8" fillId="5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17" fillId="2" borderId="4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12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" xfId="1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center" wrapText="1"/>
    </xf>
    <xf numFmtId="49" fontId="7" fillId="5" borderId="10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8" fillId="2" borderId="6" xfId="0" applyNumberFormat="1" applyFont="1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1E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2"/>
  <sheetViews>
    <sheetView tabSelected="1" view="pageBreakPreview" zoomScale="60" zoomScaleNormal="80" workbookViewId="0">
      <selection activeCell="L197" sqref="L197:M197"/>
    </sheetView>
  </sheetViews>
  <sheetFormatPr defaultRowHeight="15.75" x14ac:dyDescent="0.25"/>
  <cols>
    <col min="1" max="1" width="6.28515625" style="1" customWidth="1"/>
    <col min="2" max="2" width="48.28515625" style="1" customWidth="1"/>
    <col min="3" max="3" width="13.28515625" style="9" customWidth="1"/>
    <col min="4" max="4" width="13.7109375" style="9" customWidth="1"/>
    <col min="5" max="5" width="13.140625" style="9" customWidth="1"/>
    <col min="6" max="6" width="12.28515625" style="9" customWidth="1"/>
    <col min="7" max="7" width="12.140625" style="9" customWidth="1"/>
    <col min="8" max="8" width="14.28515625" style="9" customWidth="1"/>
    <col min="9" max="9" width="13.28515625" style="9" customWidth="1"/>
    <col min="10" max="10" width="13.42578125" style="9" customWidth="1"/>
    <col min="11" max="11" width="12.28515625" style="9" customWidth="1"/>
    <col min="12" max="13" width="13" style="9" customWidth="1"/>
    <col min="14" max="14" width="13.85546875" style="9" customWidth="1"/>
    <col min="15" max="15" width="7.7109375" style="1"/>
    <col min="16" max="16" width="10.5703125" style="1" bestFit="1" customWidth="1"/>
    <col min="17" max="17" width="11.140625" style="1" customWidth="1"/>
    <col min="18" max="16384" width="9.140625" style="1"/>
  </cols>
  <sheetData>
    <row r="1" spans="1:14" ht="40.5" customHeight="1" x14ac:dyDescent="0.3">
      <c r="A1" s="126" t="s">
        <v>122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135" t="s">
        <v>35</v>
      </c>
      <c r="F2" s="136"/>
      <c r="G2" s="136"/>
      <c r="H2" s="136"/>
      <c r="I2" s="136"/>
      <c r="J2" s="136"/>
      <c r="K2" s="136"/>
    </row>
    <row r="3" spans="1:14" ht="19.5" customHeight="1" x14ac:dyDescent="0.25">
      <c r="A3" s="123" t="s">
        <v>0</v>
      </c>
      <c r="B3" s="123" t="s">
        <v>55</v>
      </c>
      <c r="C3" s="121" t="s">
        <v>123</v>
      </c>
      <c r="D3" s="121" t="s">
        <v>36</v>
      </c>
      <c r="E3" s="121" t="s">
        <v>13</v>
      </c>
      <c r="F3" s="118" t="s">
        <v>23</v>
      </c>
      <c r="G3" s="119"/>
      <c r="H3" s="120"/>
      <c r="I3" s="118" t="s">
        <v>24</v>
      </c>
      <c r="J3" s="119"/>
      <c r="K3" s="120"/>
      <c r="L3" s="118" t="s">
        <v>37</v>
      </c>
      <c r="M3" s="119"/>
      <c r="N3" s="120"/>
    </row>
    <row r="4" spans="1:14" ht="81.75" customHeight="1" x14ac:dyDescent="0.25">
      <c r="A4" s="124"/>
      <c r="B4" s="124"/>
      <c r="C4" s="122"/>
      <c r="D4" s="122"/>
      <c r="E4" s="122"/>
      <c r="F4" s="10" t="s">
        <v>123</v>
      </c>
      <c r="G4" s="10" t="s">
        <v>36</v>
      </c>
      <c r="H4" s="10" t="s">
        <v>13</v>
      </c>
      <c r="I4" s="10" t="s">
        <v>123</v>
      </c>
      <c r="J4" s="10" t="s">
        <v>36</v>
      </c>
      <c r="K4" s="10" t="s">
        <v>13</v>
      </c>
      <c r="L4" s="10" t="s">
        <v>123</v>
      </c>
      <c r="M4" s="10" t="s">
        <v>36</v>
      </c>
      <c r="N4" s="10" t="s">
        <v>13</v>
      </c>
    </row>
    <row r="5" spans="1:14" ht="15.6" x14ac:dyDescent="0.3">
      <c r="A5" s="6">
        <v>1</v>
      </c>
      <c r="B5" s="6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</row>
    <row r="6" spans="1:14" ht="19.5" customHeight="1" x14ac:dyDescent="0.35">
      <c r="A6" s="45" t="s">
        <v>14</v>
      </c>
      <c r="B6" s="81" t="s">
        <v>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</row>
    <row r="7" spans="1:14" ht="19.5" customHeight="1" x14ac:dyDescent="0.25">
      <c r="A7" s="85" t="s">
        <v>53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1:14" ht="19.5" customHeight="1" x14ac:dyDescent="0.25">
      <c r="A8" s="92" t="s">
        <v>42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4" ht="33.75" customHeight="1" x14ac:dyDescent="0.25">
      <c r="A9" s="69" t="s">
        <v>128</v>
      </c>
      <c r="B9" s="68"/>
      <c r="C9" s="24">
        <f>F9+I9+L9</f>
        <v>93897.8</v>
      </c>
      <c r="D9" s="24">
        <f>G9+J9+M9</f>
        <v>16164.1</v>
      </c>
      <c r="E9" s="24">
        <f>D9/C9*100</f>
        <v>17.21456732745602</v>
      </c>
      <c r="F9" s="61">
        <v>93633.5</v>
      </c>
      <c r="G9" s="62">
        <v>16120.1</v>
      </c>
      <c r="H9" s="24">
        <f>G9/F9*100</f>
        <v>17.216167290553059</v>
      </c>
      <c r="I9" s="63">
        <v>264.3</v>
      </c>
      <c r="J9" s="63">
        <v>44</v>
      </c>
      <c r="K9" s="24">
        <f>J9/I9*100</f>
        <v>16.647748770336737</v>
      </c>
      <c r="L9" s="46"/>
      <c r="M9" s="46"/>
      <c r="N9" s="46"/>
    </row>
    <row r="10" spans="1:14" x14ac:dyDescent="0.25">
      <c r="A10" s="97" t="s">
        <v>51</v>
      </c>
      <c r="B10" s="98"/>
      <c r="C10" s="27">
        <f>C9</f>
        <v>93897.8</v>
      </c>
      <c r="D10" s="27">
        <f>D9</f>
        <v>16164.1</v>
      </c>
      <c r="E10" s="27">
        <f>D10/C10*100</f>
        <v>17.21456732745602</v>
      </c>
      <c r="F10" s="27">
        <f>F9</f>
        <v>93633.5</v>
      </c>
      <c r="G10" s="27">
        <f>G9</f>
        <v>16120.1</v>
      </c>
      <c r="H10" s="27">
        <f>G10/F10*100</f>
        <v>17.216167290553059</v>
      </c>
      <c r="I10" s="27">
        <f>I9</f>
        <v>264.3</v>
      </c>
      <c r="J10" s="27">
        <f>J9</f>
        <v>44</v>
      </c>
      <c r="K10" s="27">
        <f>J10/I10*100</f>
        <v>16.647748770336737</v>
      </c>
      <c r="L10" s="27">
        <f>L9</f>
        <v>0</v>
      </c>
      <c r="M10" s="27">
        <f>M9</f>
        <v>0</v>
      </c>
      <c r="N10" s="52"/>
    </row>
    <row r="11" spans="1:14" x14ac:dyDescent="0.25">
      <c r="A11" s="92" t="s">
        <v>50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5"/>
    </row>
    <row r="12" spans="1:14" ht="34.5" customHeight="1" x14ac:dyDescent="0.25">
      <c r="A12" s="69" t="s">
        <v>129</v>
      </c>
      <c r="B12" s="68"/>
      <c r="C12" s="24">
        <f>F12+I12+L12</f>
        <v>50491.5</v>
      </c>
      <c r="D12" s="24">
        <f>G12+J12+M12</f>
        <v>0</v>
      </c>
      <c r="E12" s="24">
        <f>D12/C12*100</f>
        <v>0</v>
      </c>
      <c r="F12" s="47"/>
      <c r="G12" s="47"/>
      <c r="H12" s="47"/>
      <c r="I12" s="47"/>
      <c r="J12" s="47"/>
      <c r="K12" s="47"/>
      <c r="L12" s="48">
        <v>50491.5</v>
      </c>
      <c r="M12" s="48">
        <v>0</v>
      </c>
      <c r="N12" s="32">
        <f>M12/L12*100</f>
        <v>0</v>
      </c>
    </row>
    <row r="13" spans="1:14" ht="18.75" x14ac:dyDescent="0.3">
      <c r="A13" s="97" t="s">
        <v>51</v>
      </c>
      <c r="B13" s="98"/>
      <c r="C13" s="27">
        <f>C12</f>
        <v>50491.5</v>
      </c>
      <c r="D13" s="27">
        <f>D12</f>
        <v>0</v>
      </c>
      <c r="E13" s="27">
        <f>D13/C13*100</f>
        <v>0</v>
      </c>
      <c r="F13" s="27">
        <f>F12</f>
        <v>0</v>
      </c>
      <c r="G13" s="27">
        <f>G12</f>
        <v>0</v>
      </c>
      <c r="H13" s="43"/>
      <c r="I13" s="27">
        <f>I12</f>
        <v>0</v>
      </c>
      <c r="J13" s="27">
        <f>J12</f>
        <v>0</v>
      </c>
      <c r="K13" s="43"/>
      <c r="L13" s="27">
        <f>L12</f>
        <v>50491.5</v>
      </c>
      <c r="M13" s="27">
        <f>M12</f>
        <v>0</v>
      </c>
      <c r="N13" s="34">
        <f>M13/L13*100</f>
        <v>0</v>
      </c>
    </row>
    <row r="14" spans="1:14" x14ac:dyDescent="0.25">
      <c r="A14" s="102" t="s">
        <v>56</v>
      </c>
      <c r="B14" s="102"/>
      <c r="C14" s="33">
        <f>C10+C13</f>
        <v>144389.29999999999</v>
      </c>
      <c r="D14" s="33">
        <f>D10+D13</f>
        <v>16164.1</v>
      </c>
      <c r="E14" s="33">
        <f>D14/C14*100</f>
        <v>11.194804601171972</v>
      </c>
      <c r="F14" s="33">
        <f>F10+F13</f>
        <v>93633.5</v>
      </c>
      <c r="G14" s="33">
        <f>G10+G13</f>
        <v>16120.1</v>
      </c>
      <c r="H14" s="33">
        <f>G14/F14*100</f>
        <v>17.216167290553059</v>
      </c>
      <c r="I14" s="33">
        <f>I10+I13</f>
        <v>264.3</v>
      </c>
      <c r="J14" s="33">
        <f>J10+J13</f>
        <v>44</v>
      </c>
      <c r="K14" s="33">
        <f>J14/I14*100</f>
        <v>16.647748770336737</v>
      </c>
      <c r="L14" s="33">
        <f>L10+L13</f>
        <v>50491.5</v>
      </c>
      <c r="M14" s="33">
        <f>M10+M13</f>
        <v>0</v>
      </c>
      <c r="N14" s="33">
        <f>M14/L14*100</f>
        <v>0</v>
      </c>
    </row>
    <row r="15" spans="1:14" ht="18.75" customHeight="1" x14ac:dyDescent="0.25">
      <c r="A15" s="85" t="s">
        <v>54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</row>
    <row r="16" spans="1:14" ht="15.75" customHeight="1" x14ac:dyDescent="0.25">
      <c r="A16" s="72" t="s">
        <v>43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20" ht="32.25" customHeight="1" x14ac:dyDescent="0.25">
      <c r="A17" s="69" t="s">
        <v>25</v>
      </c>
      <c r="B17" s="68"/>
      <c r="C17" s="24">
        <f>F17+I17+L17</f>
        <v>924137.5</v>
      </c>
      <c r="D17" s="24">
        <f>G17+J17+M17</f>
        <v>118674.3</v>
      </c>
      <c r="E17" s="24">
        <f>D17/C17*100</f>
        <v>12.841628004490675</v>
      </c>
      <c r="F17" s="11"/>
      <c r="G17" s="11"/>
      <c r="H17" s="11"/>
      <c r="I17" s="11">
        <v>670359</v>
      </c>
      <c r="J17" s="11">
        <v>86309.5</v>
      </c>
      <c r="K17" s="24">
        <f>J17/I17*100</f>
        <v>12.875116169097453</v>
      </c>
      <c r="L17" s="11">
        <v>253778.5</v>
      </c>
      <c r="M17" s="11">
        <v>32364.799999999999</v>
      </c>
      <c r="N17" s="24">
        <f>M17/L17*100</f>
        <v>12.753168609633992</v>
      </c>
    </row>
    <row r="18" spans="1:20" x14ac:dyDescent="0.25">
      <c r="A18" s="90" t="s">
        <v>51</v>
      </c>
      <c r="B18" s="68"/>
      <c r="C18" s="25">
        <f>C17</f>
        <v>924137.5</v>
      </c>
      <c r="D18" s="25">
        <f>D17</f>
        <v>118674.3</v>
      </c>
      <c r="E18" s="25">
        <f>D18/C18*100</f>
        <v>12.841628004490675</v>
      </c>
      <c r="F18" s="25">
        <f>F17</f>
        <v>0</v>
      </c>
      <c r="G18" s="25">
        <f>G17</f>
        <v>0</v>
      </c>
      <c r="H18" s="24"/>
      <c r="I18" s="25">
        <f>I17</f>
        <v>670359</v>
      </c>
      <c r="J18" s="25">
        <f>J17</f>
        <v>86309.5</v>
      </c>
      <c r="K18" s="25">
        <f>J18/I18*100</f>
        <v>12.875116169097453</v>
      </c>
      <c r="L18" s="25">
        <f>L17</f>
        <v>253778.5</v>
      </c>
      <c r="M18" s="25">
        <f>M17</f>
        <v>32364.799999999999</v>
      </c>
      <c r="N18" s="25">
        <f>M18/L18*100</f>
        <v>12.753168609633992</v>
      </c>
    </row>
    <row r="19" spans="1:20" ht="15.75" customHeight="1" x14ac:dyDescent="0.25">
      <c r="A19" s="72" t="s">
        <v>44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</row>
    <row r="20" spans="1:20" x14ac:dyDescent="0.25">
      <c r="A20" s="69" t="s">
        <v>27</v>
      </c>
      <c r="B20" s="68"/>
      <c r="C20" s="24">
        <f>I20+L20+F20</f>
        <v>60</v>
      </c>
      <c r="D20" s="24">
        <f>J20+M20+G20</f>
        <v>0</v>
      </c>
      <c r="E20" s="24">
        <f>D20/C20*100</f>
        <v>0</v>
      </c>
      <c r="F20" s="11"/>
      <c r="G20" s="11"/>
      <c r="H20" s="11"/>
      <c r="I20" s="11"/>
      <c r="J20" s="11"/>
      <c r="K20" s="11"/>
      <c r="L20" s="11">
        <v>60</v>
      </c>
      <c r="M20" s="11">
        <v>0</v>
      </c>
      <c r="N20" s="24">
        <f t="shared" ref="N20" si="0">M20/L20*100</f>
        <v>0</v>
      </c>
    </row>
    <row r="21" spans="1:20" ht="31.5" customHeight="1" x14ac:dyDescent="0.25">
      <c r="A21" s="69" t="s">
        <v>25</v>
      </c>
      <c r="B21" s="68"/>
      <c r="C21" s="24">
        <f>I21+L21+F21</f>
        <v>1241452.3</v>
      </c>
      <c r="D21" s="24">
        <f>J21+M21+G21</f>
        <v>147001.59999999998</v>
      </c>
      <c r="E21" s="24">
        <f>D21/C21*100</f>
        <v>11.841099331806786</v>
      </c>
      <c r="F21" s="11">
        <v>49142.5</v>
      </c>
      <c r="G21" s="11">
        <v>6918.3</v>
      </c>
      <c r="H21" s="24">
        <f>G21/F21*100</f>
        <v>14.078038357836903</v>
      </c>
      <c r="I21" s="11">
        <v>959422.8</v>
      </c>
      <c r="J21" s="11">
        <v>109162.2</v>
      </c>
      <c r="K21" s="24">
        <f>J21/I21*100</f>
        <v>11.377903464458004</v>
      </c>
      <c r="L21" s="11">
        <v>232887</v>
      </c>
      <c r="M21" s="11">
        <v>30921.1</v>
      </c>
      <c r="N21" s="24">
        <f>M21/L21*100</f>
        <v>13.277297573501311</v>
      </c>
    </row>
    <row r="22" spans="1:20" x14ac:dyDescent="0.25">
      <c r="A22" s="90" t="s">
        <v>52</v>
      </c>
      <c r="B22" s="66"/>
      <c r="C22" s="25">
        <f>C21+C20</f>
        <v>1241512.3</v>
      </c>
      <c r="D22" s="25">
        <f>D21+D20</f>
        <v>147001.59999999998</v>
      </c>
      <c r="E22" s="25">
        <f>E21</f>
        <v>11.841099331806786</v>
      </c>
      <c r="F22" s="25">
        <f>F21+F20</f>
        <v>49142.5</v>
      </c>
      <c r="G22" s="25">
        <f>G21+G20</f>
        <v>6918.3</v>
      </c>
      <c r="H22" s="27">
        <f>G22/F22*100</f>
        <v>14.078038357836903</v>
      </c>
      <c r="I22" s="25">
        <f>I21+I20</f>
        <v>959422.8</v>
      </c>
      <c r="J22" s="25">
        <f>J21+J20</f>
        <v>109162.2</v>
      </c>
      <c r="K22" s="25">
        <f>K21</f>
        <v>11.377903464458004</v>
      </c>
      <c r="L22" s="25">
        <f>L21+L20</f>
        <v>232947</v>
      </c>
      <c r="M22" s="25">
        <f>M21+M20</f>
        <v>30921.1</v>
      </c>
      <c r="N22" s="25">
        <f t="shared" ref="N22" si="1">M22/L22*100</f>
        <v>13.273877749015869</v>
      </c>
    </row>
    <row r="23" spans="1:20" ht="15.75" customHeight="1" x14ac:dyDescent="0.25">
      <c r="A23" s="78" t="s">
        <v>45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</row>
    <row r="24" spans="1:20" ht="27.75" customHeight="1" x14ac:dyDescent="0.25">
      <c r="A24" s="67" t="s">
        <v>25</v>
      </c>
      <c r="B24" s="68"/>
      <c r="C24" s="24">
        <f>I24+L24+F24</f>
        <v>99125.2</v>
      </c>
      <c r="D24" s="24">
        <f>J24+M24+G24</f>
        <v>10882</v>
      </c>
      <c r="E24" s="24">
        <f t="shared" ref="E24:E25" si="2">D24/C24*100</f>
        <v>10.978035857683013</v>
      </c>
      <c r="F24" s="11"/>
      <c r="G24" s="11"/>
      <c r="H24" s="11"/>
      <c r="I24" s="11">
        <v>365.7</v>
      </c>
      <c r="J24" s="11">
        <v>142</v>
      </c>
      <c r="K24" s="24">
        <f t="shared" ref="K24:K25" si="3">J24/I24*100</f>
        <v>38.829641782882149</v>
      </c>
      <c r="L24" s="11">
        <v>98759.5</v>
      </c>
      <c r="M24" s="11">
        <v>10740</v>
      </c>
      <c r="N24" s="24">
        <f>M24/L24*100</f>
        <v>10.87490317387188</v>
      </c>
    </row>
    <row r="25" spans="1:20" x14ac:dyDescent="0.25">
      <c r="A25" s="65" t="s">
        <v>51</v>
      </c>
      <c r="B25" s="66"/>
      <c r="C25" s="25">
        <f>C24</f>
        <v>99125.2</v>
      </c>
      <c r="D25" s="25">
        <f>D24</f>
        <v>10882</v>
      </c>
      <c r="E25" s="25">
        <f t="shared" si="2"/>
        <v>10.978035857683013</v>
      </c>
      <c r="F25" s="25">
        <f>F24</f>
        <v>0</v>
      </c>
      <c r="G25" s="25">
        <f>G24</f>
        <v>0</v>
      </c>
      <c r="H25" s="24"/>
      <c r="I25" s="25">
        <f t="shared" ref="I25:J25" si="4">I24</f>
        <v>365.7</v>
      </c>
      <c r="J25" s="25">
        <f t="shared" si="4"/>
        <v>142</v>
      </c>
      <c r="K25" s="25">
        <f t="shared" si="3"/>
        <v>38.829641782882149</v>
      </c>
      <c r="L25" s="25">
        <f>L24</f>
        <v>98759.5</v>
      </c>
      <c r="M25" s="25">
        <f>M24</f>
        <v>10740</v>
      </c>
      <c r="N25" s="25">
        <f>M25/L25*100</f>
        <v>10.87490317387188</v>
      </c>
    </row>
    <row r="26" spans="1:20" ht="15.75" customHeight="1" x14ac:dyDescent="0.25">
      <c r="A26" s="78" t="s">
        <v>46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</row>
    <row r="27" spans="1:20" ht="30.75" customHeight="1" x14ac:dyDescent="0.25">
      <c r="A27" s="67" t="s">
        <v>25</v>
      </c>
      <c r="B27" s="96"/>
      <c r="C27" s="24">
        <f>I27+L27+F27</f>
        <v>15362</v>
      </c>
      <c r="D27" s="24">
        <f>J27+M27+G27</f>
        <v>1210</v>
      </c>
      <c r="E27" s="24">
        <f t="shared" ref="E27:E28" si="5">D27/C27*100</f>
        <v>7.8765785704986326</v>
      </c>
      <c r="F27" s="11"/>
      <c r="G27" s="11"/>
      <c r="H27" s="11"/>
      <c r="I27" s="11"/>
      <c r="J27" s="11"/>
      <c r="K27" s="11"/>
      <c r="L27" s="11">
        <v>15362</v>
      </c>
      <c r="M27" s="11">
        <v>1210</v>
      </c>
      <c r="N27" s="24">
        <f>M27/L27*100</f>
        <v>7.8765785704986326</v>
      </c>
      <c r="S27" s="1" t="s">
        <v>41</v>
      </c>
    </row>
    <row r="28" spans="1:20" x14ac:dyDescent="0.25">
      <c r="A28" s="125" t="s">
        <v>52</v>
      </c>
      <c r="B28" s="125"/>
      <c r="C28" s="25">
        <f t="shared" ref="C28:J28" si="6">C27</f>
        <v>15362</v>
      </c>
      <c r="D28" s="25">
        <f t="shared" si="6"/>
        <v>1210</v>
      </c>
      <c r="E28" s="25">
        <f t="shared" si="5"/>
        <v>7.8765785704986326</v>
      </c>
      <c r="F28" s="25">
        <f t="shared" si="6"/>
        <v>0</v>
      </c>
      <c r="G28" s="25">
        <f t="shared" si="6"/>
        <v>0</v>
      </c>
      <c r="H28" s="24"/>
      <c r="I28" s="25">
        <f t="shared" si="6"/>
        <v>0</v>
      </c>
      <c r="J28" s="25">
        <f t="shared" si="6"/>
        <v>0</v>
      </c>
      <c r="K28" s="24"/>
      <c r="L28" s="25">
        <f t="shared" ref="L28:M28" si="7">L27</f>
        <v>15362</v>
      </c>
      <c r="M28" s="25">
        <f t="shared" si="7"/>
        <v>1210</v>
      </c>
      <c r="N28" s="25">
        <f>M28/L28*100</f>
        <v>7.8765785704986326</v>
      </c>
    </row>
    <row r="29" spans="1:20" ht="15.75" customHeight="1" x14ac:dyDescent="0.25">
      <c r="A29" s="78" t="s">
        <v>47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/>
    </row>
    <row r="30" spans="1:20" ht="30" customHeight="1" x14ac:dyDescent="0.25">
      <c r="A30" s="84" t="s">
        <v>25</v>
      </c>
      <c r="B30" s="77"/>
      <c r="C30" s="24">
        <f>I30+L30+F30</f>
        <v>62940.9</v>
      </c>
      <c r="D30" s="24">
        <f>J30+M30+G30</f>
        <v>6038.7</v>
      </c>
      <c r="E30" s="24">
        <f t="shared" ref="E30:E31" si="8">D30/C30*100</f>
        <v>9.5942384045985989</v>
      </c>
      <c r="F30" s="11"/>
      <c r="G30" s="11"/>
      <c r="H30" s="11"/>
      <c r="I30" s="11">
        <v>22259.4</v>
      </c>
      <c r="J30" s="11">
        <v>1959.8</v>
      </c>
      <c r="K30" s="24">
        <f t="shared" ref="K30:K31" si="9">J30/I30*100</f>
        <v>8.8043702885073269</v>
      </c>
      <c r="L30" s="11">
        <v>40681.5</v>
      </c>
      <c r="M30" s="11">
        <v>4078.9</v>
      </c>
      <c r="N30" s="24">
        <f>M30/L30*100</f>
        <v>10.026424787679904</v>
      </c>
      <c r="T30" s="8"/>
    </row>
    <row r="31" spans="1:20" x14ac:dyDescent="0.25">
      <c r="A31" s="76" t="s">
        <v>52</v>
      </c>
      <c r="B31" s="104"/>
      <c r="C31" s="25">
        <f t="shared" ref="C31:G31" si="10">C30</f>
        <v>62940.9</v>
      </c>
      <c r="D31" s="25">
        <f t="shared" si="10"/>
        <v>6038.7</v>
      </c>
      <c r="E31" s="25">
        <f t="shared" si="8"/>
        <v>9.5942384045985989</v>
      </c>
      <c r="F31" s="25">
        <f t="shared" si="10"/>
        <v>0</v>
      </c>
      <c r="G31" s="25">
        <f t="shared" si="10"/>
        <v>0</v>
      </c>
      <c r="H31" s="24"/>
      <c r="I31" s="25">
        <f t="shared" ref="I31:M31" si="11">I30</f>
        <v>22259.4</v>
      </c>
      <c r="J31" s="25">
        <f t="shared" si="11"/>
        <v>1959.8</v>
      </c>
      <c r="K31" s="27">
        <f t="shared" si="9"/>
        <v>8.8043702885073269</v>
      </c>
      <c r="L31" s="25">
        <f t="shared" si="11"/>
        <v>40681.5</v>
      </c>
      <c r="M31" s="25">
        <f t="shared" si="11"/>
        <v>4078.9</v>
      </c>
      <c r="N31" s="25">
        <f>M31/L31*100</f>
        <v>10.026424787679904</v>
      </c>
    </row>
    <row r="32" spans="1:20" ht="15.75" customHeight="1" x14ac:dyDescent="0.25">
      <c r="A32" s="78" t="s">
        <v>48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1:16" ht="30.75" customHeight="1" x14ac:dyDescent="0.25">
      <c r="A33" s="84" t="s">
        <v>25</v>
      </c>
      <c r="B33" s="77"/>
      <c r="C33" s="24">
        <f>I33+L33+F33</f>
        <v>8245</v>
      </c>
      <c r="D33" s="24">
        <f>J33+M33+G33</f>
        <v>678.5</v>
      </c>
      <c r="E33" s="24">
        <f t="shared" ref="E33:E34" si="12">D33/C33*100</f>
        <v>8.2292298362644019</v>
      </c>
      <c r="F33" s="11"/>
      <c r="G33" s="11"/>
      <c r="H33" s="11"/>
      <c r="I33" s="11"/>
      <c r="J33" s="11"/>
      <c r="K33" s="11"/>
      <c r="L33" s="11">
        <v>8245</v>
      </c>
      <c r="M33" s="11">
        <v>678.5</v>
      </c>
      <c r="N33" s="24">
        <f t="shared" ref="N33:N34" si="13">M33/L33*100</f>
        <v>8.2292298362644019</v>
      </c>
    </row>
    <row r="34" spans="1:16" x14ac:dyDescent="0.25">
      <c r="A34" s="107" t="s">
        <v>52</v>
      </c>
      <c r="B34" s="108"/>
      <c r="C34" s="26">
        <f>C33</f>
        <v>8245</v>
      </c>
      <c r="D34" s="26">
        <f>D33</f>
        <v>678.5</v>
      </c>
      <c r="E34" s="26">
        <f t="shared" si="12"/>
        <v>8.2292298362644019</v>
      </c>
      <c r="F34" s="26">
        <f>F33</f>
        <v>0</v>
      </c>
      <c r="G34" s="26">
        <f>G33</f>
        <v>0</v>
      </c>
      <c r="H34" s="24"/>
      <c r="I34" s="26">
        <f>I33</f>
        <v>0</v>
      </c>
      <c r="J34" s="26">
        <f>J33</f>
        <v>0</v>
      </c>
      <c r="K34" s="24"/>
      <c r="L34" s="26">
        <f>L33</f>
        <v>8245</v>
      </c>
      <c r="M34" s="26">
        <f>M33</f>
        <v>678.5</v>
      </c>
      <c r="N34" s="29">
        <f t="shared" si="13"/>
        <v>8.2292298362644019</v>
      </c>
    </row>
    <row r="35" spans="1:16" s="40" customFormat="1" ht="15.75" customHeight="1" x14ac:dyDescent="0.25">
      <c r="A35" s="78" t="s">
        <v>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/>
      <c r="P35" s="41"/>
    </row>
    <row r="36" spans="1:16" s="40" customFormat="1" ht="15.75" customHeight="1" x14ac:dyDescent="0.25">
      <c r="A36" s="117" t="s">
        <v>25</v>
      </c>
      <c r="B36" s="117"/>
      <c r="C36" s="34">
        <f>I36+L36+F36</f>
        <v>254.8</v>
      </c>
      <c r="D36" s="34">
        <f>J36+M36+G36</f>
        <v>0</v>
      </c>
      <c r="E36" s="34">
        <f t="shared" ref="E36:E39" si="14">D36/C36*100</f>
        <v>0</v>
      </c>
      <c r="F36" s="42"/>
      <c r="G36" s="42"/>
      <c r="H36" s="42"/>
      <c r="I36" s="42"/>
      <c r="J36" s="42"/>
      <c r="K36" s="42"/>
      <c r="L36" s="17">
        <v>254.8</v>
      </c>
      <c r="M36" s="17">
        <v>0</v>
      </c>
      <c r="N36" s="24">
        <f t="shared" ref="N36:N39" si="15">M36/L36*100</f>
        <v>0</v>
      </c>
      <c r="P36" s="41"/>
    </row>
    <row r="37" spans="1:16" s="40" customFormat="1" ht="15.75" customHeight="1" x14ac:dyDescent="0.25">
      <c r="A37" s="107" t="s">
        <v>52</v>
      </c>
      <c r="B37" s="108"/>
      <c r="C37" s="34">
        <f>C36</f>
        <v>254.8</v>
      </c>
      <c r="D37" s="34">
        <f>D36</f>
        <v>0</v>
      </c>
      <c r="E37" s="34">
        <f t="shared" si="14"/>
        <v>0</v>
      </c>
      <c r="F37" s="34">
        <f>F36</f>
        <v>0</v>
      </c>
      <c r="G37" s="34">
        <f>G36</f>
        <v>0</v>
      </c>
      <c r="H37" s="34"/>
      <c r="I37" s="34">
        <f>I36</f>
        <v>0</v>
      </c>
      <c r="J37" s="34">
        <f>J36</f>
        <v>0</v>
      </c>
      <c r="K37" s="34"/>
      <c r="L37" s="34">
        <f>L36</f>
        <v>254.8</v>
      </c>
      <c r="M37" s="34">
        <f>M36</f>
        <v>0</v>
      </c>
      <c r="N37" s="27">
        <f t="shared" si="15"/>
        <v>0</v>
      </c>
      <c r="P37" s="41"/>
    </row>
    <row r="38" spans="1:16" s="40" customFormat="1" ht="15.75" customHeight="1" x14ac:dyDescent="0.25">
      <c r="A38" s="65" t="s">
        <v>57</v>
      </c>
      <c r="B38" s="66"/>
      <c r="C38" s="27">
        <f>I38+L38+F38</f>
        <v>2351577.7000000002</v>
      </c>
      <c r="D38" s="27">
        <f>J38+M38+G38</f>
        <v>284485.09999999998</v>
      </c>
      <c r="E38" s="34">
        <f t="shared" si="14"/>
        <v>12.097627052680417</v>
      </c>
      <c r="F38" s="34">
        <f>F18+F22+F25+F28+F31+F34+F37</f>
        <v>49142.5</v>
      </c>
      <c r="G38" s="34">
        <f>G18+G22+G25+G28+G31+G34+G37</f>
        <v>6918.3</v>
      </c>
      <c r="H38" s="27">
        <f>G38/F38*100</f>
        <v>14.078038357836903</v>
      </c>
      <c r="I38" s="34">
        <f>I18+I22+I25+I28+I31+I34+I37</f>
        <v>1652406.9</v>
      </c>
      <c r="J38" s="34">
        <f>J18+J22+J25+J28+J31+J34+J37</f>
        <v>197573.5</v>
      </c>
      <c r="K38" s="27">
        <f>J38/I38*100</f>
        <v>11.956709936275383</v>
      </c>
      <c r="L38" s="34">
        <f>L18+L22+L25+L28+L31+L34+L37</f>
        <v>650028.30000000005</v>
      </c>
      <c r="M38" s="34">
        <f>M18+M22+M25+M28+M31+M34+M37</f>
        <v>79993.299999999988</v>
      </c>
      <c r="N38" s="27">
        <f>M38/L38*100</f>
        <v>12.306125748678939</v>
      </c>
      <c r="P38" s="41"/>
    </row>
    <row r="39" spans="1:16" s="3" customFormat="1" ht="15.75" customHeight="1" x14ac:dyDescent="0.25">
      <c r="A39" s="105" t="s">
        <v>31</v>
      </c>
      <c r="B39" s="106"/>
      <c r="C39" s="27">
        <f>I39+L39+F39</f>
        <v>2495967</v>
      </c>
      <c r="D39" s="27">
        <f>J39+M39+G39</f>
        <v>300649.2</v>
      </c>
      <c r="E39" s="27">
        <f t="shared" si="14"/>
        <v>12.045399638697146</v>
      </c>
      <c r="F39" s="27">
        <f>F14+F38</f>
        <v>142776</v>
      </c>
      <c r="G39" s="27">
        <f>G14+G38</f>
        <v>23038.400000000001</v>
      </c>
      <c r="H39" s="27">
        <f t="shared" ref="H39" si="16">G39/F39*100</f>
        <v>16.136045273715471</v>
      </c>
      <c r="I39" s="27">
        <f>I14+I38</f>
        <v>1652671.2</v>
      </c>
      <c r="J39" s="27">
        <f>J14+J38</f>
        <v>197617.5</v>
      </c>
      <c r="K39" s="27">
        <f t="shared" ref="K39" si="17">J39/I39*100</f>
        <v>11.957460140891909</v>
      </c>
      <c r="L39" s="27">
        <f>L14+L38</f>
        <v>700519.8</v>
      </c>
      <c r="M39" s="27">
        <f>M14+M38</f>
        <v>79993.299999999988</v>
      </c>
      <c r="N39" s="27">
        <f t="shared" si="15"/>
        <v>11.419134762500644</v>
      </c>
      <c r="P39" s="4"/>
    </row>
    <row r="40" spans="1:16" ht="22.5" customHeight="1" x14ac:dyDescent="0.35">
      <c r="A40" s="49" t="s">
        <v>15</v>
      </c>
      <c r="B40" s="99" t="s">
        <v>2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1"/>
    </row>
    <row r="41" spans="1:16" ht="22.5" customHeight="1" x14ac:dyDescent="0.25">
      <c r="A41" s="85" t="s">
        <v>54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7"/>
    </row>
    <row r="42" spans="1:16" ht="15.75" customHeight="1" x14ac:dyDescent="0.25">
      <c r="A42" s="72" t="s">
        <v>58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</row>
    <row r="43" spans="1:16" x14ac:dyDescent="0.25">
      <c r="A43" s="69" t="s">
        <v>27</v>
      </c>
      <c r="B43" s="68"/>
      <c r="C43" s="24">
        <f t="shared" ref="C43:D45" si="18">I43+L43+F43</f>
        <v>19336.2</v>
      </c>
      <c r="D43" s="24">
        <f t="shared" si="18"/>
        <v>1896.8</v>
      </c>
      <c r="E43" s="24">
        <f t="shared" ref="E43:E46" si="19">D43/C43*100</f>
        <v>9.8095799588336892</v>
      </c>
      <c r="F43" s="13"/>
      <c r="G43" s="13"/>
      <c r="H43" s="13"/>
      <c r="I43" s="13">
        <v>19336.2</v>
      </c>
      <c r="J43" s="13">
        <v>1896.8</v>
      </c>
      <c r="K43" s="24">
        <f t="shared" ref="K43:K46" si="20">J43/I43*100</f>
        <v>9.8095799588336892</v>
      </c>
      <c r="L43" s="11"/>
      <c r="M43" s="11"/>
      <c r="N43" s="11"/>
    </row>
    <row r="44" spans="1:16" x14ac:dyDescent="0.25">
      <c r="A44" s="69" t="s">
        <v>26</v>
      </c>
      <c r="B44" s="91"/>
      <c r="C44" s="24">
        <f t="shared" si="18"/>
        <v>933.4</v>
      </c>
      <c r="D44" s="24">
        <f t="shared" si="18"/>
        <v>54.9</v>
      </c>
      <c r="E44" s="24">
        <f t="shared" si="19"/>
        <v>5.8817227340904221</v>
      </c>
      <c r="F44" s="13"/>
      <c r="G44" s="13"/>
      <c r="H44" s="13"/>
      <c r="I44" s="13">
        <v>933.4</v>
      </c>
      <c r="J44" s="13">
        <v>54.9</v>
      </c>
      <c r="K44" s="24">
        <f t="shared" si="20"/>
        <v>5.8817227340904221</v>
      </c>
      <c r="L44" s="11"/>
      <c r="M44" s="11"/>
      <c r="N44" s="11"/>
    </row>
    <row r="45" spans="1:16" ht="32.25" customHeight="1" x14ac:dyDescent="0.25">
      <c r="A45" s="69" t="s">
        <v>28</v>
      </c>
      <c r="B45" s="68"/>
      <c r="C45" s="24">
        <f t="shared" si="18"/>
        <v>122251</v>
      </c>
      <c r="D45" s="24">
        <f t="shared" si="18"/>
        <v>17834.099999999999</v>
      </c>
      <c r="E45" s="24">
        <f t="shared" si="19"/>
        <v>14.588101528821849</v>
      </c>
      <c r="F45" s="13"/>
      <c r="G45" s="13"/>
      <c r="H45" s="11"/>
      <c r="I45" s="13">
        <v>122251</v>
      </c>
      <c r="J45" s="13">
        <v>17834.099999999999</v>
      </c>
      <c r="K45" s="24">
        <f t="shared" si="20"/>
        <v>14.588101528821849</v>
      </c>
      <c r="L45" s="11"/>
      <c r="M45" s="11"/>
      <c r="N45" s="11"/>
    </row>
    <row r="46" spans="1:16" x14ac:dyDescent="0.25">
      <c r="A46" s="103" t="s">
        <v>51</v>
      </c>
      <c r="B46" s="77"/>
      <c r="C46" s="30">
        <f>C43+C44+C45</f>
        <v>142520.6</v>
      </c>
      <c r="D46" s="30">
        <f>D43+D44+D45</f>
        <v>19785.8</v>
      </c>
      <c r="E46" s="25">
        <f t="shared" si="19"/>
        <v>13.882765017829001</v>
      </c>
      <c r="F46" s="30">
        <f>F43+F44+F45</f>
        <v>0</v>
      </c>
      <c r="G46" s="30">
        <f>G43+G44+G45</f>
        <v>0</v>
      </c>
      <c r="H46" s="30"/>
      <c r="I46" s="30">
        <f>I43+I44+I45</f>
        <v>142520.6</v>
      </c>
      <c r="J46" s="30">
        <f>J43+J44+J45</f>
        <v>19785.8</v>
      </c>
      <c r="K46" s="27">
        <f t="shared" si="20"/>
        <v>13.882765017829001</v>
      </c>
      <c r="L46" s="30">
        <f>L43+L44+L45</f>
        <v>0</v>
      </c>
      <c r="M46" s="30">
        <f>M43+M44+M45</f>
        <v>0</v>
      </c>
      <c r="N46" s="27"/>
    </row>
    <row r="47" spans="1:16" x14ac:dyDescent="0.25">
      <c r="A47" s="72" t="s">
        <v>59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10"/>
    </row>
    <row r="48" spans="1:16" x14ac:dyDescent="0.25">
      <c r="A48" s="69" t="s">
        <v>26</v>
      </c>
      <c r="B48" s="91"/>
      <c r="C48" s="24">
        <f t="shared" ref="C48:D48" si="21">I48+L48+F48</f>
        <v>5604.7</v>
      </c>
      <c r="D48" s="24">
        <f t="shared" si="21"/>
        <v>0</v>
      </c>
      <c r="E48" s="24">
        <f>D48/C48*100</f>
        <v>0</v>
      </c>
      <c r="F48" s="16"/>
      <c r="G48" s="16"/>
      <c r="H48" s="11"/>
      <c r="I48" s="16"/>
      <c r="J48" s="16"/>
      <c r="K48" s="11"/>
      <c r="L48" s="13">
        <v>5604.7</v>
      </c>
      <c r="M48" s="13">
        <v>0</v>
      </c>
      <c r="N48" s="27">
        <f>M48/L48*100</f>
        <v>0</v>
      </c>
    </row>
    <row r="49" spans="1:14" x14ac:dyDescent="0.25">
      <c r="A49" s="90" t="s">
        <v>51</v>
      </c>
      <c r="B49" s="91"/>
      <c r="C49" s="30">
        <f>C48</f>
        <v>5604.7</v>
      </c>
      <c r="D49" s="30">
        <f>D48</f>
        <v>0</v>
      </c>
      <c r="E49" s="24">
        <f>D49/C49*100</f>
        <v>0</v>
      </c>
      <c r="F49" s="30">
        <f>F48</f>
        <v>0</v>
      </c>
      <c r="G49" s="30">
        <f>G48</f>
        <v>0</v>
      </c>
      <c r="H49" s="24"/>
      <c r="I49" s="30">
        <f>I48</f>
        <v>0</v>
      </c>
      <c r="J49" s="30">
        <f>J48</f>
        <v>0</v>
      </c>
      <c r="K49" s="24"/>
      <c r="L49" s="30">
        <f>L48</f>
        <v>5604.7</v>
      </c>
      <c r="M49" s="30">
        <f>M48</f>
        <v>0</v>
      </c>
      <c r="N49" s="25">
        <f>M49/L49*100</f>
        <v>0</v>
      </c>
    </row>
    <row r="50" spans="1:14" ht="31.5" customHeight="1" x14ac:dyDescent="0.25">
      <c r="A50" s="72" t="s">
        <v>60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</row>
    <row r="51" spans="1:14" x14ac:dyDescent="0.25">
      <c r="A51" s="69" t="s">
        <v>27</v>
      </c>
      <c r="B51" s="68"/>
      <c r="C51" s="24">
        <f>I51+L51+F51</f>
        <v>7751.3</v>
      </c>
      <c r="D51" s="24">
        <f>J51+M51+G51</f>
        <v>1328.1</v>
      </c>
      <c r="E51" s="24">
        <f t="shared" ref="E51:E52" si="22">D51/C51*100</f>
        <v>17.133900119979874</v>
      </c>
      <c r="F51" s="13"/>
      <c r="G51" s="13"/>
      <c r="H51" s="11"/>
      <c r="I51" s="13"/>
      <c r="J51" s="13"/>
      <c r="K51" s="11"/>
      <c r="L51" s="11">
        <v>7751.3</v>
      </c>
      <c r="M51" s="11">
        <v>1328.1</v>
      </c>
      <c r="N51" s="24">
        <f t="shared" ref="N51:N117" si="23">M51/L51*100</f>
        <v>17.133900119979874</v>
      </c>
    </row>
    <row r="52" spans="1:14" x14ac:dyDescent="0.25">
      <c r="A52" s="90" t="s">
        <v>51</v>
      </c>
      <c r="B52" s="68"/>
      <c r="C52" s="30">
        <f>C51</f>
        <v>7751.3</v>
      </c>
      <c r="D52" s="30">
        <f>D51</f>
        <v>1328.1</v>
      </c>
      <c r="E52" s="25">
        <f t="shared" si="22"/>
        <v>17.133900119979874</v>
      </c>
      <c r="F52" s="30">
        <f>F51</f>
        <v>0</v>
      </c>
      <c r="G52" s="30">
        <f>G51</f>
        <v>0</v>
      </c>
      <c r="H52" s="24"/>
      <c r="I52" s="30">
        <f>I51</f>
        <v>0</v>
      </c>
      <c r="J52" s="30">
        <f>J51</f>
        <v>0</v>
      </c>
      <c r="K52" s="24"/>
      <c r="L52" s="25">
        <f>L51</f>
        <v>7751.3</v>
      </c>
      <c r="M52" s="25">
        <f>M51</f>
        <v>1328.1</v>
      </c>
      <c r="N52" s="25">
        <f t="shared" si="23"/>
        <v>17.133900119979874</v>
      </c>
    </row>
    <row r="53" spans="1:14" x14ac:dyDescent="0.25">
      <c r="A53" s="72" t="s">
        <v>61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4"/>
    </row>
    <row r="54" spans="1:14" x14ac:dyDescent="0.25">
      <c r="A54" s="69" t="s">
        <v>27</v>
      </c>
      <c r="B54" s="68"/>
      <c r="C54" s="24">
        <f>I54+L54+F54</f>
        <v>1500</v>
      </c>
      <c r="D54" s="24">
        <f>J54+M54+G54</f>
        <v>0</v>
      </c>
      <c r="E54" s="24">
        <v>0</v>
      </c>
      <c r="F54" s="13"/>
      <c r="G54" s="13"/>
      <c r="H54" s="11"/>
      <c r="I54" s="13"/>
      <c r="J54" s="13"/>
      <c r="K54" s="11"/>
      <c r="L54" s="11">
        <v>1500</v>
      </c>
      <c r="M54" s="11">
        <v>0</v>
      </c>
      <c r="N54" s="27">
        <v>0</v>
      </c>
    </row>
    <row r="55" spans="1:14" x14ac:dyDescent="0.25">
      <c r="A55" s="90" t="s">
        <v>51</v>
      </c>
      <c r="B55" s="68"/>
      <c r="C55" s="30">
        <f>C54</f>
        <v>1500</v>
      </c>
      <c r="D55" s="30">
        <f>D54</f>
        <v>0</v>
      </c>
      <c r="E55" s="27">
        <v>0</v>
      </c>
      <c r="F55" s="30">
        <f>F54</f>
        <v>0</v>
      </c>
      <c r="G55" s="30">
        <f>G54</f>
        <v>0</v>
      </c>
      <c r="H55" s="24"/>
      <c r="I55" s="30">
        <f>I54</f>
        <v>0</v>
      </c>
      <c r="J55" s="30">
        <f>J54</f>
        <v>0</v>
      </c>
      <c r="K55" s="24"/>
      <c r="L55" s="25">
        <f>L54</f>
        <v>1500</v>
      </c>
      <c r="M55" s="25">
        <f>M54</f>
        <v>0</v>
      </c>
      <c r="N55" s="27">
        <v>0</v>
      </c>
    </row>
    <row r="56" spans="1:14" ht="15.75" customHeight="1" x14ac:dyDescent="0.25">
      <c r="A56" s="72" t="s">
        <v>62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4"/>
    </row>
    <row r="57" spans="1:14" ht="32.25" customHeight="1" x14ac:dyDescent="0.25">
      <c r="A57" s="69" t="s">
        <v>28</v>
      </c>
      <c r="B57" s="68"/>
      <c r="C57" s="24">
        <f t="shared" ref="C57" si="24">I57+L57+F57</f>
        <v>325</v>
      </c>
      <c r="D57" s="24">
        <f t="shared" ref="D57" si="25">J57+M57+G57</f>
        <v>0</v>
      </c>
      <c r="E57" s="24">
        <f t="shared" ref="E57:E62" si="26">D57/C57*100</f>
        <v>0</v>
      </c>
      <c r="F57" s="13"/>
      <c r="G57" s="13"/>
      <c r="H57" s="11"/>
      <c r="I57" s="13"/>
      <c r="J57" s="13"/>
      <c r="K57" s="11"/>
      <c r="L57" s="11">
        <v>325</v>
      </c>
      <c r="M57" s="11">
        <v>0</v>
      </c>
      <c r="N57" s="24">
        <f t="shared" si="23"/>
        <v>0</v>
      </c>
    </row>
    <row r="58" spans="1:14" x14ac:dyDescent="0.25">
      <c r="A58" s="90" t="s">
        <v>51</v>
      </c>
      <c r="B58" s="66"/>
      <c r="C58" s="30">
        <f>C57</f>
        <v>325</v>
      </c>
      <c r="D58" s="30">
        <f>D57</f>
        <v>0</v>
      </c>
      <c r="E58" s="25">
        <f t="shared" si="26"/>
        <v>0</v>
      </c>
      <c r="F58" s="30">
        <f>F57</f>
        <v>0</v>
      </c>
      <c r="G58" s="30">
        <f>G57</f>
        <v>0</v>
      </c>
      <c r="H58" s="24"/>
      <c r="I58" s="30">
        <f>I57</f>
        <v>0</v>
      </c>
      <c r="J58" s="30">
        <f>J57</f>
        <v>0</v>
      </c>
      <c r="K58" s="24"/>
      <c r="L58" s="30">
        <f>L57</f>
        <v>325</v>
      </c>
      <c r="M58" s="30">
        <f>M57</f>
        <v>0</v>
      </c>
      <c r="N58" s="25">
        <f t="shared" si="23"/>
        <v>0</v>
      </c>
    </row>
    <row r="59" spans="1:14" ht="15.75" customHeight="1" x14ac:dyDescent="0.25">
      <c r="A59" s="72" t="s">
        <v>63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4"/>
    </row>
    <row r="60" spans="1:14" x14ac:dyDescent="0.25">
      <c r="A60" s="69" t="s">
        <v>27</v>
      </c>
      <c r="B60" s="68"/>
      <c r="C60" s="24">
        <f>I60+L60+F60</f>
        <v>63750</v>
      </c>
      <c r="D60" s="24">
        <f>J60+M60+G60</f>
        <v>6200</v>
      </c>
      <c r="E60" s="24">
        <f t="shared" si="26"/>
        <v>9.7254901960784323</v>
      </c>
      <c r="F60" s="14"/>
      <c r="G60" s="14"/>
      <c r="H60" s="11"/>
      <c r="I60" s="14"/>
      <c r="J60" s="14"/>
      <c r="K60" s="11"/>
      <c r="L60" s="11">
        <v>63750</v>
      </c>
      <c r="M60" s="11">
        <v>6200</v>
      </c>
      <c r="N60" s="27">
        <f t="shared" si="23"/>
        <v>9.7254901960784323</v>
      </c>
    </row>
    <row r="61" spans="1:14" x14ac:dyDescent="0.25">
      <c r="A61" s="90" t="s">
        <v>51</v>
      </c>
      <c r="B61" s="68"/>
      <c r="C61" s="30">
        <f>C60</f>
        <v>63750</v>
      </c>
      <c r="D61" s="30">
        <f>D60</f>
        <v>6200</v>
      </c>
      <c r="E61" s="24">
        <f t="shared" si="26"/>
        <v>9.7254901960784323</v>
      </c>
      <c r="F61" s="30">
        <f>F60</f>
        <v>0</v>
      </c>
      <c r="G61" s="30">
        <f>G60</f>
        <v>0</v>
      </c>
      <c r="H61" s="24"/>
      <c r="I61" s="30">
        <f>I60</f>
        <v>0</v>
      </c>
      <c r="J61" s="30">
        <f>J60</f>
        <v>0</v>
      </c>
      <c r="K61" s="24"/>
      <c r="L61" s="25">
        <f>L60</f>
        <v>63750</v>
      </c>
      <c r="M61" s="25">
        <f>M60</f>
        <v>6200</v>
      </c>
      <c r="N61" s="27">
        <f t="shared" si="23"/>
        <v>9.7254901960784323</v>
      </c>
    </row>
    <row r="62" spans="1:14" x14ac:dyDescent="0.25">
      <c r="A62" s="90" t="s">
        <v>31</v>
      </c>
      <c r="B62" s="68"/>
      <c r="C62" s="31">
        <f>C46+C49+C52+C55+C58+C61</f>
        <v>221451.6</v>
      </c>
      <c r="D62" s="31">
        <f>D46+D49+D52+D55+D58+D61</f>
        <v>27313.899999999998</v>
      </c>
      <c r="E62" s="27">
        <f t="shared" si="26"/>
        <v>12.334026938617736</v>
      </c>
      <c r="F62" s="31">
        <f>F46+F49+F52+F55+F58+F61</f>
        <v>0</v>
      </c>
      <c r="G62" s="31">
        <f>G46+G49+G52+G55+G58+G61</f>
        <v>0</v>
      </c>
      <c r="H62" s="27"/>
      <c r="I62" s="31">
        <f>I46+I49+I52+I55+I58+I61</f>
        <v>142520.6</v>
      </c>
      <c r="J62" s="31">
        <f>J46+J49+J52+J55+J58+J61</f>
        <v>19785.8</v>
      </c>
      <c r="K62" s="27">
        <f t="shared" ref="K62" si="27">J62/I62*100</f>
        <v>13.882765017829001</v>
      </c>
      <c r="L62" s="31">
        <f>L46+L49+L52+L55+L58+L61</f>
        <v>78931</v>
      </c>
      <c r="M62" s="31">
        <f>M46+M49+M52+M55+M58+M61</f>
        <v>7528.1</v>
      </c>
      <c r="N62" s="27">
        <f t="shared" si="23"/>
        <v>9.5375707896770603</v>
      </c>
    </row>
    <row r="63" spans="1:14" ht="41.25" customHeight="1" x14ac:dyDescent="0.35">
      <c r="A63" s="50" t="s">
        <v>16</v>
      </c>
      <c r="B63" s="81" t="s">
        <v>3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3"/>
    </row>
    <row r="64" spans="1:14" x14ac:dyDescent="0.25">
      <c r="A64" s="85" t="s">
        <v>53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7"/>
    </row>
    <row r="65" spans="1:14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7"/>
    </row>
    <row r="66" spans="1:14" x14ac:dyDescent="0.25">
      <c r="A66" s="72" t="s">
        <v>64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4"/>
    </row>
    <row r="67" spans="1:14" ht="33.75" customHeight="1" x14ac:dyDescent="0.25">
      <c r="A67" s="69" t="s">
        <v>130</v>
      </c>
      <c r="B67" s="68"/>
      <c r="C67" s="24">
        <f>I67+L67+F67</f>
        <v>8266.7999999999993</v>
      </c>
      <c r="D67" s="24">
        <f>J67+M67+G67</f>
        <v>0</v>
      </c>
      <c r="E67" s="24">
        <f t="shared" ref="E67:E68" si="28">D67/C67*100</f>
        <v>0</v>
      </c>
      <c r="F67" s="51"/>
      <c r="G67" s="51"/>
      <c r="H67" s="51"/>
      <c r="I67" s="51"/>
      <c r="J67" s="51"/>
      <c r="K67" s="51"/>
      <c r="L67" s="51" t="s">
        <v>125</v>
      </c>
      <c r="M67" s="11">
        <v>0</v>
      </c>
      <c r="N67" s="27">
        <f t="shared" si="23"/>
        <v>0</v>
      </c>
    </row>
    <row r="68" spans="1:14" x14ac:dyDescent="0.25">
      <c r="A68" s="97" t="s">
        <v>51</v>
      </c>
      <c r="B68" s="98"/>
      <c r="C68" s="30">
        <f>C67</f>
        <v>8266.7999999999993</v>
      </c>
      <c r="D68" s="30">
        <f>D67</f>
        <v>0</v>
      </c>
      <c r="E68" s="24">
        <f t="shared" si="28"/>
        <v>0</v>
      </c>
      <c r="F68" s="30">
        <f>F67</f>
        <v>0</v>
      </c>
      <c r="G68" s="30">
        <f>G67</f>
        <v>0</v>
      </c>
      <c r="H68" s="53"/>
      <c r="I68" s="30">
        <f>I67</f>
        <v>0</v>
      </c>
      <c r="J68" s="30">
        <f>J67</f>
        <v>0</v>
      </c>
      <c r="K68" s="53"/>
      <c r="L68" s="25" t="str">
        <f>L67</f>
        <v>8266,8</v>
      </c>
      <c r="M68" s="25">
        <f>M67</f>
        <v>0</v>
      </c>
      <c r="N68" s="27">
        <f t="shared" ref="N68" si="29">M68/L68*100</f>
        <v>0</v>
      </c>
    </row>
    <row r="69" spans="1:14" x14ac:dyDescent="0.25">
      <c r="A69" s="92" t="s">
        <v>66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5"/>
    </row>
    <row r="70" spans="1:14" ht="35.25" customHeight="1" x14ac:dyDescent="0.25">
      <c r="A70" s="69" t="s">
        <v>130</v>
      </c>
      <c r="B70" s="68"/>
      <c r="C70" s="24">
        <f>I70+L70+F70</f>
        <v>1730</v>
      </c>
      <c r="D70" s="24">
        <f>J70+M70+G70</f>
        <v>0</v>
      </c>
      <c r="E70" s="24">
        <f t="shared" ref="E70:E71" si="30">D70/C70*100</f>
        <v>0</v>
      </c>
      <c r="F70" s="51"/>
      <c r="G70" s="51"/>
      <c r="H70" s="51"/>
      <c r="I70" s="51"/>
      <c r="J70" s="51"/>
      <c r="K70" s="51"/>
      <c r="L70" s="11">
        <v>1730</v>
      </c>
      <c r="M70" s="11">
        <v>0</v>
      </c>
      <c r="N70" s="27">
        <f t="shared" ref="N70:N71" si="31">M70/L70*100</f>
        <v>0</v>
      </c>
    </row>
    <row r="71" spans="1:14" x14ac:dyDescent="0.25">
      <c r="A71" s="97" t="s">
        <v>51</v>
      </c>
      <c r="B71" s="98"/>
      <c r="C71" s="30">
        <f>C70</f>
        <v>1730</v>
      </c>
      <c r="D71" s="30">
        <f>D70</f>
        <v>0</v>
      </c>
      <c r="E71" s="24">
        <f t="shared" si="30"/>
        <v>0</v>
      </c>
      <c r="F71" s="30">
        <f>F70</f>
        <v>0</v>
      </c>
      <c r="G71" s="30">
        <f>G70</f>
        <v>0</v>
      </c>
      <c r="H71" s="51"/>
      <c r="I71" s="30">
        <f>I70</f>
        <v>0</v>
      </c>
      <c r="J71" s="30">
        <f>J70</f>
        <v>0</v>
      </c>
      <c r="K71" s="51"/>
      <c r="L71" s="25">
        <f>L70</f>
        <v>1730</v>
      </c>
      <c r="M71" s="25">
        <f>M70</f>
        <v>0</v>
      </c>
      <c r="N71" s="27">
        <f t="shared" si="31"/>
        <v>0</v>
      </c>
    </row>
    <row r="72" spans="1:14" x14ac:dyDescent="0.25">
      <c r="A72" s="144" t="s">
        <v>124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6"/>
    </row>
    <row r="73" spans="1:14" ht="30.75" customHeight="1" x14ac:dyDescent="0.25">
      <c r="A73" s="69" t="s">
        <v>131</v>
      </c>
      <c r="B73" s="68"/>
      <c r="C73" s="24">
        <f>I73+L73+F73</f>
        <v>41634.300000000003</v>
      </c>
      <c r="D73" s="24">
        <f>J73+M73+G73</f>
        <v>0</v>
      </c>
      <c r="E73" s="24">
        <f t="shared" ref="E73:E75" si="32">D73/C73*100</f>
        <v>0</v>
      </c>
      <c r="F73" s="11">
        <v>21520</v>
      </c>
      <c r="G73" s="44">
        <v>0</v>
      </c>
      <c r="H73" s="24">
        <f t="shared" ref="H73" si="33">G73/F73*100</f>
        <v>0</v>
      </c>
      <c r="I73" s="11">
        <v>19906</v>
      </c>
      <c r="J73" s="44">
        <v>0</v>
      </c>
      <c r="K73" s="24">
        <f t="shared" ref="K73" si="34">J73/I73*100</f>
        <v>0</v>
      </c>
      <c r="L73" s="11">
        <v>208.3</v>
      </c>
      <c r="M73" s="11">
        <v>0</v>
      </c>
      <c r="N73" s="24">
        <f t="shared" ref="N73:N74" si="35">M73/L73*100</f>
        <v>0</v>
      </c>
    </row>
    <row r="74" spans="1:14" ht="34.5" customHeight="1" x14ac:dyDescent="0.25">
      <c r="A74" s="69" t="s">
        <v>130</v>
      </c>
      <c r="B74" s="68"/>
      <c r="C74" s="24">
        <f>F74+I74+L74</f>
        <v>485.8</v>
      </c>
      <c r="D74" s="24">
        <f>J74+M74+G74</f>
        <v>0</v>
      </c>
      <c r="E74" s="24">
        <f t="shared" si="32"/>
        <v>0</v>
      </c>
      <c r="F74" s="11"/>
      <c r="G74" s="11"/>
      <c r="H74" s="11"/>
      <c r="I74" s="11"/>
      <c r="J74" s="11"/>
      <c r="K74" s="11"/>
      <c r="L74" s="11">
        <v>485.8</v>
      </c>
      <c r="M74" s="11">
        <v>0</v>
      </c>
      <c r="N74" s="24">
        <f t="shared" si="35"/>
        <v>0</v>
      </c>
    </row>
    <row r="75" spans="1:14" x14ac:dyDescent="0.25">
      <c r="A75" s="147" t="s">
        <v>51</v>
      </c>
      <c r="B75" s="148"/>
      <c r="C75" s="27">
        <f>C73+C74</f>
        <v>42120.100000000006</v>
      </c>
      <c r="D75" s="27">
        <f>D73+D74</f>
        <v>0</v>
      </c>
      <c r="E75" s="27">
        <f t="shared" si="32"/>
        <v>0</v>
      </c>
      <c r="F75" s="27">
        <f>F73+F74</f>
        <v>21520</v>
      </c>
      <c r="G75" s="27">
        <f>G73+G74</f>
        <v>0</v>
      </c>
      <c r="H75" s="27">
        <f t="shared" ref="H75:H76" si="36">G75/F75*100</f>
        <v>0</v>
      </c>
      <c r="I75" s="27">
        <f>I73+I74</f>
        <v>19906</v>
      </c>
      <c r="J75" s="27">
        <f>J73+J74</f>
        <v>0</v>
      </c>
      <c r="K75" s="27">
        <f t="shared" ref="K75:K76" si="37">J75/I75*100</f>
        <v>0</v>
      </c>
      <c r="L75" s="27">
        <f>L73+L74</f>
        <v>694.1</v>
      </c>
      <c r="M75" s="27">
        <f>M73+M74</f>
        <v>0</v>
      </c>
      <c r="N75" s="27">
        <f t="shared" ref="N75" si="38">M75/L75*100</f>
        <v>0</v>
      </c>
    </row>
    <row r="76" spans="1:14" x14ac:dyDescent="0.25">
      <c r="A76" s="102" t="s">
        <v>56</v>
      </c>
      <c r="B76" s="102"/>
      <c r="C76" s="30">
        <f>C68+C71+C75</f>
        <v>52116.900000000009</v>
      </c>
      <c r="D76" s="30">
        <f>D68+D71+D75</f>
        <v>0</v>
      </c>
      <c r="E76" s="24">
        <f t="shared" ref="E76" si="39">D76/C76*100</f>
        <v>0</v>
      </c>
      <c r="F76" s="30">
        <f>F68+F71+F75</f>
        <v>21520</v>
      </c>
      <c r="G76" s="30">
        <f>G68+G71+G75</f>
        <v>0</v>
      </c>
      <c r="H76" s="27">
        <f t="shared" si="36"/>
        <v>0</v>
      </c>
      <c r="I76" s="30">
        <f>I68+I71+I75</f>
        <v>19906</v>
      </c>
      <c r="J76" s="30">
        <f>J68+J71+J75</f>
        <v>0</v>
      </c>
      <c r="K76" s="27">
        <f t="shared" si="37"/>
        <v>0</v>
      </c>
      <c r="L76" s="30">
        <f>L68+L71+L75</f>
        <v>10690.9</v>
      </c>
      <c r="M76" s="30">
        <f>M68+M71+M75</f>
        <v>0</v>
      </c>
      <c r="N76" s="24">
        <f t="shared" ref="N76" si="40">M76/L76*100</f>
        <v>0</v>
      </c>
    </row>
    <row r="77" spans="1:14" x14ac:dyDescent="0.25">
      <c r="A77" s="85" t="s">
        <v>54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7"/>
    </row>
    <row r="78" spans="1:14" ht="15.75" customHeight="1" x14ac:dyDescent="0.25">
      <c r="A78" s="72" t="s">
        <v>67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4"/>
    </row>
    <row r="79" spans="1:14" ht="28.5" customHeight="1" x14ac:dyDescent="0.25">
      <c r="A79" s="69" t="s">
        <v>28</v>
      </c>
      <c r="B79" s="68"/>
      <c r="C79" s="24">
        <f t="shared" ref="C79" si="41">I79+L79+F79</f>
        <v>468.6</v>
      </c>
      <c r="D79" s="24">
        <f t="shared" ref="D79" si="42">J79+M79+G79</f>
        <v>163.80000000000001</v>
      </c>
      <c r="E79" s="24">
        <f t="shared" ref="E79:E83" si="43">D79/C79*100</f>
        <v>34.955185659411015</v>
      </c>
      <c r="F79" s="14"/>
      <c r="G79" s="14"/>
      <c r="H79" s="11"/>
      <c r="I79" s="13"/>
      <c r="J79" s="13"/>
      <c r="K79" s="11"/>
      <c r="L79" s="11">
        <v>468.6</v>
      </c>
      <c r="M79" s="11">
        <v>163.80000000000001</v>
      </c>
      <c r="N79" s="24">
        <f t="shared" si="23"/>
        <v>34.955185659411015</v>
      </c>
    </row>
    <row r="80" spans="1:14" x14ac:dyDescent="0.25">
      <c r="A80" s="103" t="s">
        <v>51</v>
      </c>
      <c r="B80" s="77"/>
      <c r="C80" s="30">
        <f>C79</f>
        <v>468.6</v>
      </c>
      <c r="D80" s="30">
        <f>D79</f>
        <v>163.80000000000001</v>
      </c>
      <c r="E80" s="25">
        <f t="shared" si="43"/>
        <v>34.955185659411015</v>
      </c>
      <c r="F80" s="30">
        <f>F79</f>
        <v>0</v>
      </c>
      <c r="G80" s="30">
        <f>G79</f>
        <v>0</v>
      </c>
      <c r="H80" s="24"/>
      <c r="I80" s="30">
        <f>I79</f>
        <v>0</v>
      </c>
      <c r="J80" s="30">
        <f>J79</f>
        <v>0</v>
      </c>
      <c r="K80" s="25"/>
      <c r="L80" s="25">
        <f>SUM(L79:L79)</f>
        <v>468.6</v>
      </c>
      <c r="M80" s="25">
        <f>SUM(M79:M79)</f>
        <v>163.80000000000001</v>
      </c>
      <c r="N80" s="25">
        <f t="shared" si="23"/>
        <v>34.955185659411015</v>
      </c>
    </row>
    <row r="81" spans="1:14" ht="15.75" customHeight="1" x14ac:dyDescent="0.25">
      <c r="A81" s="72" t="s">
        <v>68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69" t="s">
        <v>27</v>
      </c>
      <c r="B82" s="68"/>
      <c r="C82" s="24">
        <f t="shared" ref="C82" si="44">I82+L82+F82</f>
        <v>5818.7</v>
      </c>
      <c r="D82" s="24">
        <f t="shared" ref="D82" si="45">J82+M82+G82</f>
        <v>0</v>
      </c>
      <c r="E82" s="24">
        <f t="shared" si="43"/>
        <v>0</v>
      </c>
      <c r="F82" s="13">
        <v>368.8</v>
      </c>
      <c r="G82" s="13">
        <v>0</v>
      </c>
      <c r="H82" s="28">
        <f t="shared" ref="H82:H83" si="46">G82/F82*100</f>
        <v>0</v>
      </c>
      <c r="I82" s="13">
        <v>708.2</v>
      </c>
      <c r="J82" s="13">
        <v>0</v>
      </c>
      <c r="K82" s="28">
        <f t="shared" ref="K82:K83" si="47">J82/I82*100</f>
        <v>0</v>
      </c>
      <c r="L82" s="11">
        <v>4741.7</v>
      </c>
      <c r="M82" s="11">
        <v>0</v>
      </c>
      <c r="N82" s="24">
        <f t="shared" si="23"/>
        <v>0</v>
      </c>
    </row>
    <row r="83" spans="1:14" x14ac:dyDescent="0.25">
      <c r="A83" s="103" t="s">
        <v>51</v>
      </c>
      <c r="B83" s="77"/>
      <c r="C83" s="30">
        <f>C82</f>
        <v>5818.7</v>
      </c>
      <c r="D83" s="30">
        <f>D82</f>
        <v>0</v>
      </c>
      <c r="E83" s="27">
        <f t="shared" si="43"/>
        <v>0</v>
      </c>
      <c r="F83" s="30">
        <f t="shared" ref="F83:G83" si="48">F82</f>
        <v>368.8</v>
      </c>
      <c r="G83" s="30">
        <f t="shared" si="48"/>
        <v>0</v>
      </c>
      <c r="H83" s="31">
        <f t="shared" si="46"/>
        <v>0</v>
      </c>
      <c r="I83" s="30">
        <f t="shared" ref="I83:J83" si="49">I82</f>
        <v>708.2</v>
      </c>
      <c r="J83" s="30">
        <f t="shared" si="49"/>
        <v>0</v>
      </c>
      <c r="K83" s="31">
        <f t="shared" si="47"/>
        <v>0</v>
      </c>
      <c r="L83" s="25">
        <f>L82</f>
        <v>4741.7</v>
      </c>
      <c r="M83" s="25">
        <f>M82</f>
        <v>0</v>
      </c>
      <c r="N83" s="25">
        <f t="shared" si="23"/>
        <v>0</v>
      </c>
    </row>
    <row r="84" spans="1:14" x14ac:dyDescent="0.25">
      <c r="A84" s="72" t="s">
        <v>69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9"/>
    </row>
    <row r="85" spans="1:14" x14ac:dyDescent="0.25">
      <c r="A85" s="84" t="s">
        <v>27</v>
      </c>
      <c r="B85" s="140"/>
      <c r="C85" s="24">
        <f t="shared" ref="C85:D85" si="50">I85+L85+F85</f>
        <v>1103</v>
      </c>
      <c r="D85" s="24">
        <f t="shared" si="50"/>
        <v>0</v>
      </c>
      <c r="E85" s="24">
        <f t="shared" ref="E85:E93" si="51">D85/C85*100</f>
        <v>0</v>
      </c>
      <c r="F85" s="18"/>
      <c r="G85" s="18"/>
      <c r="H85" s="11"/>
      <c r="I85" s="18"/>
      <c r="J85" s="18"/>
      <c r="K85" s="11"/>
      <c r="L85" s="18">
        <v>1103</v>
      </c>
      <c r="M85" s="18">
        <v>0</v>
      </c>
      <c r="N85" s="24">
        <f t="shared" si="23"/>
        <v>0</v>
      </c>
    </row>
    <row r="86" spans="1:14" x14ac:dyDescent="0.25">
      <c r="A86" s="76" t="s">
        <v>51</v>
      </c>
      <c r="B86" s="141"/>
      <c r="C86" s="30">
        <f>C85</f>
        <v>1103</v>
      </c>
      <c r="D86" s="30">
        <f>D85</f>
        <v>0</v>
      </c>
      <c r="E86" s="24">
        <f t="shared" si="51"/>
        <v>0</v>
      </c>
      <c r="F86" s="30">
        <f>F85</f>
        <v>0</v>
      </c>
      <c r="G86" s="30">
        <f>G85</f>
        <v>0</v>
      </c>
      <c r="H86" s="24"/>
      <c r="I86" s="30">
        <f>I85</f>
        <v>0</v>
      </c>
      <c r="J86" s="30">
        <f>J85</f>
        <v>0</v>
      </c>
      <c r="K86" s="24"/>
      <c r="L86" s="30">
        <f t="shared" ref="L86:M86" si="52">L85</f>
        <v>1103</v>
      </c>
      <c r="M86" s="30">
        <f t="shared" si="52"/>
        <v>0</v>
      </c>
      <c r="N86" s="24">
        <f t="shared" si="23"/>
        <v>0</v>
      </c>
    </row>
    <row r="87" spans="1:14" x14ac:dyDescent="0.25">
      <c r="A87" s="72" t="s">
        <v>70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</row>
    <row r="88" spans="1:14" x14ac:dyDescent="0.25">
      <c r="A88" s="84" t="s">
        <v>27</v>
      </c>
      <c r="B88" s="141"/>
      <c r="C88" s="24">
        <f t="shared" ref="C88:D88" si="53">I88+L88+F88</f>
        <v>2905.9</v>
      </c>
      <c r="D88" s="24">
        <f t="shared" si="53"/>
        <v>0</v>
      </c>
      <c r="E88" s="24">
        <f t="shared" si="51"/>
        <v>0</v>
      </c>
      <c r="F88" s="13"/>
      <c r="G88" s="13"/>
      <c r="H88" s="11"/>
      <c r="I88" s="13">
        <v>612.4</v>
      </c>
      <c r="J88" s="13">
        <v>0</v>
      </c>
      <c r="K88" s="24">
        <f t="shared" ref="K88:K89" si="54">J88/I88*100</f>
        <v>0</v>
      </c>
      <c r="L88" s="13">
        <v>2293.5</v>
      </c>
      <c r="M88" s="13">
        <v>0</v>
      </c>
      <c r="N88" s="24">
        <f t="shared" si="23"/>
        <v>0</v>
      </c>
    </row>
    <row r="89" spans="1:14" x14ac:dyDescent="0.25">
      <c r="A89" s="76" t="s">
        <v>51</v>
      </c>
      <c r="B89" s="141"/>
      <c r="C89" s="25">
        <f>C88</f>
        <v>2905.9</v>
      </c>
      <c r="D89" s="25">
        <f>D88</f>
        <v>0</v>
      </c>
      <c r="E89" s="25">
        <f t="shared" si="51"/>
        <v>0</v>
      </c>
      <c r="F89" s="25">
        <f>F88</f>
        <v>0</v>
      </c>
      <c r="G89" s="25">
        <f>G88</f>
        <v>0</v>
      </c>
      <c r="H89" s="24"/>
      <c r="I89" s="25">
        <f>I88</f>
        <v>612.4</v>
      </c>
      <c r="J89" s="25">
        <f>J88</f>
        <v>0</v>
      </c>
      <c r="K89" s="24">
        <f t="shared" si="54"/>
        <v>0</v>
      </c>
      <c r="L89" s="25">
        <f t="shared" ref="L89:M89" si="55">L88</f>
        <v>2293.5</v>
      </c>
      <c r="M89" s="25">
        <f t="shared" si="55"/>
        <v>0</v>
      </c>
      <c r="N89" s="25">
        <f t="shared" si="23"/>
        <v>0</v>
      </c>
    </row>
    <row r="90" spans="1:14" x14ac:dyDescent="0.25">
      <c r="A90" s="72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9"/>
    </row>
    <row r="91" spans="1:14" x14ac:dyDescent="0.25">
      <c r="A91" s="69" t="s">
        <v>27</v>
      </c>
      <c r="B91" s="68"/>
      <c r="C91" s="24">
        <f t="shared" ref="C91:D91" si="56">I91+L91+F91</f>
        <v>13094.8</v>
      </c>
      <c r="D91" s="24">
        <f t="shared" si="56"/>
        <v>951.4</v>
      </c>
      <c r="E91" s="24">
        <f t="shared" si="51"/>
        <v>7.2654794269481018</v>
      </c>
      <c r="F91" s="12"/>
      <c r="G91" s="12"/>
      <c r="H91" s="11"/>
      <c r="I91" s="15"/>
      <c r="J91" s="15"/>
      <c r="K91" s="11"/>
      <c r="L91" s="11">
        <v>13094.8</v>
      </c>
      <c r="M91" s="11">
        <v>951.4</v>
      </c>
      <c r="N91" s="32">
        <f t="shared" si="23"/>
        <v>7.2654794269481018</v>
      </c>
    </row>
    <row r="92" spans="1:14" x14ac:dyDescent="0.25">
      <c r="A92" s="90" t="s">
        <v>51</v>
      </c>
      <c r="B92" s="91"/>
      <c r="C92" s="25">
        <f>C91</f>
        <v>13094.8</v>
      </c>
      <c r="D92" s="25">
        <f>D91</f>
        <v>951.4</v>
      </c>
      <c r="E92" s="24">
        <f t="shared" si="51"/>
        <v>7.2654794269481018</v>
      </c>
      <c r="F92" s="25">
        <f>F91</f>
        <v>0</v>
      </c>
      <c r="G92" s="25">
        <f>G91</f>
        <v>0</v>
      </c>
      <c r="H92" s="24"/>
      <c r="I92" s="25">
        <f>I91</f>
        <v>0</v>
      </c>
      <c r="J92" s="25">
        <f>J91</f>
        <v>0</v>
      </c>
      <c r="K92" s="24"/>
      <c r="L92" s="25">
        <f t="shared" ref="L92:M92" si="57">L91</f>
        <v>13094.8</v>
      </c>
      <c r="M92" s="25">
        <f t="shared" si="57"/>
        <v>951.4</v>
      </c>
      <c r="N92" s="34">
        <f t="shared" si="23"/>
        <v>7.2654794269481018</v>
      </c>
    </row>
    <row r="93" spans="1:14" x14ac:dyDescent="0.25">
      <c r="A93" s="65" t="s">
        <v>57</v>
      </c>
      <c r="B93" s="66"/>
      <c r="C93" s="25">
        <f>C80+C83+C86+C89+C92</f>
        <v>23391</v>
      </c>
      <c r="D93" s="25">
        <f>D80+D83+D86+D89+D92</f>
        <v>1115.2</v>
      </c>
      <c r="E93" s="27">
        <f t="shared" si="51"/>
        <v>4.7676456756872296</v>
      </c>
      <c r="F93" s="25">
        <f>F80+F83+F86+F89+F92</f>
        <v>368.8</v>
      </c>
      <c r="G93" s="25">
        <f>G80+G83+G86+G89+G92</f>
        <v>0</v>
      </c>
      <c r="H93" s="34">
        <f>G93/F93*100</f>
        <v>0</v>
      </c>
      <c r="I93" s="25">
        <f>I80+I83+I86+I89+I92</f>
        <v>1320.6</v>
      </c>
      <c r="J93" s="25">
        <f>J80+J83+J86+J89+J92</f>
        <v>0</v>
      </c>
      <c r="K93" s="34">
        <f t="shared" ref="K93:K94" si="58">J93/I93*100</f>
        <v>0</v>
      </c>
      <c r="L93" s="25">
        <f>L80+L83+L86+L89+L92</f>
        <v>21701.599999999999</v>
      </c>
      <c r="M93" s="25">
        <f>M80+M83+M86+M89+M92</f>
        <v>1115.2</v>
      </c>
      <c r="N93" s="34">
        <f t="shared" si="23"/>
        <v>5.13879160983522</v>
      </c>
    </row>
    <row r="94" spans="1:14" x14ac:dyDescent="0.25">
      <c r="A94" s="76" t="s">
        <v>31</v>
      </c>
      <c r="B94" s="77"/>
      <c r="C94" s="34">
        <f>C76+C93</f>
        <v>75507.900000000009</v>
      </c>
      <c r="D94" s="34">
        <f>D76+D93</f>
        <v>1115.2</v>
      </c>
      <c r="E94" s="34">
        <f t="shared" ref="E94" si="59">D94/C94*100</f>
        <v>1.476931552857383</v>
      </c>
      <c r="F94" s="34">
        <f>F76+F93</f>
        <v>21888.799999999999</v>
      </c>
      <c r="G94" s="34">
        <f>G76+G93</f>
        <v>0</v>
      </c>
      <c r="H94" s="34">
        <f>G94/F94*100</f>
        <v>0</v>
      </c>
      <c r="I94" s="34">
        <f>I76+I93</f>
        <v>21226.6</v>
      </c>
      <c r="J94" s="34">
        <f>J76+J93</f>
        <v>0</v>
      </c>
      <c r="K94" s="34">
        <f t="shared" si="58"/>
        <v>0</v>
      </c>
      <c r="L94" s="34">
        <f>L76+L93</f>
        <v>32392.5</v>
      </c>
      <c r="M94" s="34">
        <f>M76+M93</f>
        <v>1115.2</v>
      </c>
      <c r="N94" s="34">
        <f t="shared" si="23"/>
        <v>3.4427722466620363</v>
      </c>
    </row>
    <row r="95" spans="1:14" ht="22.5" customHeight="1" x14ac:dyDescent="0.35">
      <c r="A95" s="50" t="s">
        <v>17</v>
      </c>
      <c r="B95" s="81" t="s">
        <v>4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/>
    </row>
    <row r="96" spans="1:14" ht="18.75" x14ac:dyDescent="0.3">
      <c r="A96" s="137" t="s">
        <v>53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9"/>
    </row>
    <row r="97" spans="1:14" ht="22.5" customHeight="1" x14ac:dyDescent="0.25">
      <c r="A97" s="72" t="s">
        <v>72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4"/>
    </row>
    <row r="98" spans="1:14" ht="33" customHeight="1" x14ac:dyDescent="0.25">
      <c r="A98" s="84" t="s">
        <v>130</v>
      </c>
      <c r="B98" s="77"/>
      <c r="C98" s="24">
        <f t="shared" ref="C98" si="60">I98+L98+F98</f>
        <v>1282.9000000000001</v>
      </c>
      <c r="D98" s="24">
        <f>J98+M98+G98</f>
        <v>0</v>
      </c>
      <c r="E98" s="24">
        <f t="shared" ref="E98:E99" si="61">D98/C98*100</f>
        <v>0</v>
      </c>
      <c r="F98" s="11"/>
      <c r="G98" s="11"/>
      <c r="H98" s="11"/>
      <c r="I98" s="11"/>
      <c r="J98" s="11"/>
      <c r="K98" s="11"/>
      <c r="L98" s="11">
        <v>1282.9000000000001</v>
      </c>
      <c r="M98" s="11">
        <v>0</v>
      </c>
      <c r="N98" s="24">
        <f t="shared" si="23"/>
        <v>0</v>
      </c>
    </row>
    <row r="99" spans="1:14" ht="15.75" customHeight="1" x14ac:dyDescent="0.25">
      <c r="A99" s="102" t="s">
        <v>56</v>
      </c>
      <c r="B99" s="102"/>
      <c r="C99" s="25">
        <f>C98</f>
        <v>1282.9000000000001</v>
      </c>
      <c r="D99" s="25">
        <f>D98</f>
        <v>0</v>
      </c>
      <c r="E99" s="25">
        <f t="shared" si="61"/>
        <v>0</v>
      </c>
      <c r="F99" s="25">
        <f>F98</f>
        <v>0</v>
      </c>
      <c r="G99" s="25">
        <f>G98</f>
        <v>0</v>
      </c>
      <c r="H99" s="24"/>
      <c r="I99" s="25">
        <f t="shared" ref="I99:M99" si="62">I98</f>
        <v>0</v>
      </c>
      <c r="J99" s="25">
        <f t="shared" si="62"/>
        <v>0</v>
      </c>
      <c r="K99" s="27"/>
      <c r="L99" s="25">
        <f t="shared" si="62"/>
        <v>1282.9000000000001</v>
      </c>
      <c r="M99" s="25">
        <f t="shared" si="62"/>
        <v>0</v>
      </c>
      <c r="N99" s="25">
        <f t="shared" si="23"/>
        <v>0</v>
      </c>
    </row>
    <row r="100" spans="1:14" ht="15.75" customHeight="1" x14ac:dyDescent="0.25">
      <c r="A100" s="85" t="s">
        <v>54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7"/>
    </row>
    <row r="101" spans="1:14" ht="15.75" customHeight="1" x14ac:dyDescent="0.25">
      <c r="A101" s="78" t="s">
        <v>73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/>
    </row>
    <row r="102" spans="1:14" x14ac:dyDescent="0.25">
      <c r="A102" s="84" t="s">
        <v>27</v>
      </c>
      <c r="B102" s="77"/>
      <c r="C102" s="24">
        <f t="shared" ref="C102" si="63">I102+L102+F102</f>
        <v>440</v>
      </c>
      <c r="D102" s="24">
        <f t="shared" ref="D102" si="64">J102+M102+G102</f>
        <v>0</v>
      </c>
      <c r="E102" s="24">
        <f t="shared" ref="E102:E103" si="65">D102/C102*100</f>
        <v>0</v>
      </c>
      <c r="F102" s="11"/>
      <c r="G102" s="11"/>
      <c r="H102" s="11"/>
      <c r="I102" s="11"/>
      <c r="J102" s="11"/>
      <c r="K102" s="11"/>
      <c r="L102" s="11">
        <v>440</v>
      </c>
      <c r="M102" s="11">
        <v>0</v>
      </c>
      <c r="N102" s="24">
        <f t="shared" si="23"/>
        <v>0</v>
      </c>
    </row>
    <row r="103" spans="1:14" ht="17.25" customHeight="1" x14ac:dyDescent="0.25">
      <c r="A103" s="90" t="s">
        <v>51</v>
      </c>
      <c r="B103" s="66"/>
      <c r="C103" s="25">
        <f>C102</f>
        <v>440</v>
      </c>
      <c r="D103" s="25">
        <f>D102</f>
        <v>0</v>
      </c>
      <c r="E103" s="25">
        <f t="shared" si="65"/>
        <v>0</v>
      </c>
      <c r="F103" s="25">
        <f>F102</f>
        <v>0</v>
      </c>
      <c r="G103" s="25">
        <f>G102</f>
        <v>0</v>
      </c>
      <c r="H103" s="24"/>
      <c r="I103" s="25">
        <f>I102</f>
        <v>0</v>
      </c>
      <c r="J103" s="25">
        <f>J102</f>
        <v>0</v>
      </c>
      <c r="K103" s="24"/>
      <c r="L103" s="25">
        <f>SUM(L102:L102)</f>
        <v>440</v>
      </c>
      <c r="M103" s="25">
        <f>SUM(M102:M102)</f>
        <v>0</v>
      </c>
      <c r="N103" s="25">
        <f t="shared" si="23"/>
        <v>0</v>
      </c>
    </row>
    <row r="104" spans="1:14" ht="31.5" customHeight="1" x14ac:dyDescent="0.25">
      <c r="A104" s="132" t="s">
        <v>74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4"/>
    </row>
    <row r="105" spans="1:14" ht="17.25" customHeight="1" x14ac:dyDescent="0.25">
      <c r="A105" s="84" t="s">
        <v>27</v>
      </c>
      <c r="B105" s="77"/>
      <c r="C105" s="24">
        <f t="shared" ref="C105:C106" si="66">I105+L105+F105</f>
        <v>20</v>
      </c>
      <c r="D105" s="24">
        <f t="shared" ref="D105:D106" si="67">J105+M105+G105</f>
        <v>0</v>
      </c>
      <c r="E105" s="24"/>
      <c r="F105" s="12"/>
      <c r="G105" s="12"/>
      <c r="H105" s="11"/>
      <c r="I105" s="12"/>
      <c r="J105" s="12"/>
      <c r="K105" s="11"/>
      <c r="L105" s="11">
        <v>20</v>
      </c>
      <c r="M105" s="11">
        <v>0</v>
      </c>
      <c r="N105" s="24">
        <f t="shared" si="23"/>
        <v>0</v>
      </c>
    </row>
    <row r="106" spans="1:14" ht="32.25" customHeight="1" x14ac:dyDescent="0.25">
      <c r="A106" s="84" t="s">
        <v>28</v>
      </c>
      <c r="B106" s="77"/>
      <c r="C106" s="24">
        <f t="shared" si="66"/>
        <v>10124</v>
      </c>
      <c r="D106" s="24">
        <f t="shared" si="67"/>
        <v>0</v>
      </c>
      <c r="E106" s="24">
        <f t="shared" ref="E106:E107" si="68">D106/C106*100</f>
        <v>0</v>
      </c>
      <c r="F106" s="12"/>
      <c r="G106" s="12"/>
      <c r="H106" s="11"/>
      <c r="I106" s="12"/>
      <c r="J106" s="12"/>
      <c r="K106" s="11"/>
      <c r="L106" s="11">
        <v>10124</v>
      </c>
      <c r="M106" s="11">
        <v>0</v>
      </c>
      <c r="N106" s="24">
        <f t="shared" si="23"/>
        <v>0</v>
      </c>
    </row>
    <row r="107" spans="1:14" ht="17.25" customHeight="1" x14ac:dyDescent="0.25">
      <c r="A107" s="90" t="s">
        <v>51</v>
      </c>
      <c r="B107" s="66"/>
      <c r="C107" s="25">
        <f>C105+C106</f>
        <v>10144</v>
      </c>
      <c r="D107" s="25">
        <f>D105+D106</f>
        <v>0</v>
      </c>
      <c r="E107" s="24">
        <f t="shared" si="68"/>
        <v>0</v>
      </c>
      <c r="F107" s="25">
        <f>F105+F106</f>
        <v>0</v>
      </c>
      <c r="G107" s="25">
        <f>G105+G106</f>
        <v>0</v>
      </c>
      <c r="H107" s="24"/>
      <c r="I107" s="25">
        <f>I105+I106</f>
        <v>0</v>
      </c>
      <c r="J107" s="25">
        <f>J105+J106</f>
        <v>0</v>
      </c>
      <c r="K107" s="24"/>
      <c r="L107" s="25">
        <f t="shared" ref="L107:N107" si="69">L105+L106</f>
        <v>10144</v>
      </c>
      <c r="M107" s="25">
        <f t="shared" si="69"/>
        <v>0</v>
      </c>
      <c r="N107" s="25">
        <f t="shared" si="69"/>
        <v>0</v>
      </c>
    </row>
    <row r="108" spans="1:14" x14ac:dyDescent="0.25">
      <c r="A108" s="149" t="s">
        <v>126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</row>
    <row r="109" spans="1:14" ht="30.75" customHeight="1" x14ac:dyDescent="0.25">
      <c r="A109" s="84" t="s">
        <v>28</v>
      </c>
      <c r="B109" s="77"/>
      <c r="C109" s="24">
        <f t="shared" ref="C109:D110" si="70">I109+L109+F109</f>
        <v>6500</v>
      </c>
      <c r="D109" s="24">
        <f t="shared" ref="D109" si="71">J109+M109+G109</f>
        <v>0</v>
      </c>
      <c r="E109" s="24">
        <f t="shared" ref="E109:E110" si="72">D109/C109*100</f>
        <v>0</v>
      </c>
      <c r="F109" s="59"/>
      <c r="G109" s="59"/>
      <c r="H109" s="59"/>
      <c r="I109" s="59"/>
      <c r="J109" s="59"/>
      <c r="K109" s="59"/>
      <c r="L109" s="17">
        <v>6500</v>
      </c>
      <c r="M109" s="60">
        <v>0</v>
      </c>
      <c r="N109" s="24">
        <f t="shared" si="23"/>
        <v>0</v>
      </c>
    </row>
    <row r="110" spans="1:14" ht="17.25" customHeight="1" x14ac:dyDescent="0.25">
      <c r="A110" s="90" t="s">
        <v>51</v>
      </c>
      <c r="B110" s="66"/>
      <c r="C110" s="27">
        <f t="shared" si="70"/>
        <v>6500</v>
      </c>
      <c r="D110" s="27">
        <f t="shared" si="70"/>
        <v>0</v>
      </c>
      <c r="E110" s="27">
        <f t="shared" si="72"/>
        <v>0</v>
      </c>
      <c r="F110" s="25">
        <f>F109</f>
        <v>0</v>
      </c>
      <c r="G110" s="25">
        <f>G109</f>
        <v>0</v>
      </c>
      <c r="H110" s="24"/>
      <c r="I110" s="25">
        <f>I109</f>
        <v>0</v>
      </c>
      <c r="J110" s="25">
        <f>J109</f>
        <v>0</v>
      </c>
      <c r="K110" s="24"/>
      <c r="L110" s="25">
        <f>L109</f>
        <v>6500</v>
      </c>
      <c r="M110" s="25">
        <f>M109</f>
        <v>0</v>
      </c>
      <c r="N110" s="24">
        <f t="shared" si="23"/>
        <v>0</v>
      </c>
    </row>
    <row r="111" spans="1:14" ht="17.25" customHeight="1" x14ac:dyDescent="0.25">
      <c r="A111" s="65" t="s">
        <v>57</v>
      </c>
      <c r="B111" s="66"/>
      <c r="C111" s="25">
        <f>C103+C107+C110</f>
        <v>17084</v>
      </c>
      <c r="D111" s="25">
        <f>D103+D107+D110</f>
        <v>0</v>
      </c>
      <c r="E111" s="24">
        <f>D111/C111*100</f>
        <v>0</v>
      </c>
      <c r="F111" s="25">
        <f>F103+F107+F110</f>
        <v>0</v>
      </c>
      <c r="G111" s="25">
        <f>G103+G107+G110</f>
        <v>0</v>
      </c>
      <c r="H111" s="24"/>
      <c r="I111" s="25">
        <f>I103+I107+I110</f>
        <v>0</v>
      </c>
      <c r="J111" s="25">
        <f>J103+J107+J110</f>
        <v>0</v>
      </c>
      <c r="K111" s="24"/>
      <c r="L111" s="25">
        <f>L103+L107+L110</f>
        <v>17084</v>
      </c>
      <c r="M111" s="25">
        <f>M103+M107+M110</f>
        <v>0</v>
      </c>
      <c r="N111" s="25">
        <f>N106+N107</f>
        <v>0</v>
      </c>
    </row>
    <row r="112" spans="1:14" ht="15.75" customHeight="1" x14ac:dyDescent="0.25">
      <c r="A112" s="76" t="s">
        <v>31</v>
      </c>
      <c r="B112" s="77"/>
      <c r="C112" s="27">
        <f>C99+C111</f>
        <v>18366.900000000001</v>
      </c>
      <c r="D112" s="27">
        <f>D99+D111</f>
        <v>0</v>
      </c>
      <c r="E112" s="27">
        <f t="shared" ref="E112" si="73">D112/C112*100</f>
        <v>0</v>
      </c>
      <c r="F112" s="27">
        <f>F99+F111</f>
        <v>0</v>
      </c>
      <c r="G112" s="27">
        <f>G99+G111</f>
        <v>0</v>
      </c>
      <c r="H112" s="27"/>
      <c r="I112" s="27">
        <f>I99+I111</f>
        <v>0</v>
      </c>
      <c r="J112" s="27">
        <f>J99+J111</f>
        <v>0</v>
      </c>
      <c r="K112" s="27"/>
      <c r="L112" s="27">
        <f>L99+L111</f>
        <v>18366.900000000001</v>
      </c>
      <c r="M112" s="27">
        <f>M99+M111</f>
        <v>0</v>
      </c>
      <c r="N112" s="27">
        <f t="shared" si="23"/>
        <v>0</v>
      </c>
    </row>
    <row r="113" spans="1:17" s="8" customFormat="1" ht="16.5" customHeight="1" x14ac:dyDescent="0.35">
      <c r="A113" s="50" t="s">
        <v>18</v>
      </c>
      <c r="B113" s="81" t="s">
        <v>5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3"/>
    </row>
    <row r="114" spans="1:17" s="8" customFormat="1" ht="16.5" customHeight="1" x14ac:dyDescent="0.25">
      <c r="A114" s="85" t="s">
        <v>54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7"/>
    </row>
    <row r="115" spans="1:17" ht="32.25" customHeight="1" x14ac:dyDescent="0.25">
      <c r="A115" s="72" t="s">
        <v>75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4"/>
    </row>
    <row r="116" spans="1:17" s="2" customFormat="1" x14ac:dyDescent="0.25">
      <c r="A116" s="67" t="s">
        <v>27</v>
      </c>
      <c r="B116" s="68"/>
      <c r="C116" s="24">
        <f t="shared" ref="C116" si="74">I116+L116+F116</f>
        <v>31105.1</v>
      </c>
      <c r="D116" s="24">
        <f t="shared" ref="D116" si="75">J116+M116+G116</f>
        <v>2798.8</v>
      </c>
      <c r="E116" s="24">
        <f t="shared" ref="E116:E117" si="76">D116/C116*100</f>
        <v>8.9978813763659353</v>
      </c>
      <c r="F116" s="11"/>
      <c r="G116" s="11"/>
      <c r="H116" s="11"/>
      <c r="I116" s="11"/>
      <c r="J116" s="11"/>
      <c r="K116" s="11"/>
      <c r="L116" s="11">
        <v>31105.1</v>
      </c>
      <c r="M116" s="11">
        <v>2798.8</v>
      </c>
      <c r="N116" s="24">
        <f t="shared" si="23"/>
        <v>8.9978813763659353</v>
      </c>
    </row>
    <row r="117" spans="1:17" x14ac:dyDescent="0.25">
      <c r="A117" s="76" t="s">
        <v>51</v>
      </c>
      <c r="B117" s="104"/>
      <c r="C117" s="25">
        <f>C116</f>
        <v>31105.1</v>
      </c>
      <c r="D117" s="25">
        <f>D116</f>
        <v>2798.8</v>
      </c>
      <c r="E117" s="25">
        <f t="shared" si="76"/>
        <v>8.9978813763659353</v>
      </c>
      <c r="F117" s="25">
        <f>F116</f>
        <v>0</v>
      </c>
      <c r="G117" s="25">
        <f>G116</f>
        <v>0</v>
      </c>
      <c r="H117" s="24"/>
      <c r="I117" s="25">
        <f>I116</f>
        <v>0</v>
      </c>
      <c r="J117" s="25">
        <f>J116</f>
        <v>0</v>
      </c>
      <c r="K117" s="24"/>
      <c r="L117" s="25">
        <f>L116</f>
        <v>31105.1</v>
      </c>
      <c r="M117" s="25">
        <f>M116</f>
        <v>2798.8</v>
      </c>
      <c r="N117" s="25">
        <f t="shared" si="23"/>
        <v>8.9978813763659353</v>
      </c>
    </row>
    <row r="118" spans="1:17" ht="25.5" customHeight="1" x14ac:dyDescent="0.25">
      <c r="A118" s="78" t="s">
        <v>76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/>
    </row>
    <row r="119" spans="1:17" x14ac:dyDescent="0.25">
      <c r="A119" s="67" t="s">
        <v>27</v>
      </c>
      <c r="B119" s="68"/>
      <c r="C119" s="24">
        <f t="shared" ref="C119" si="77">I119+L119+F119</f>
        <v>18203.7</v>
      </c>
      <c r="D119" s="24">
        <f t="shared" ref="D119" si="78">J119+M119+G119</f>
        <v>2022.4</v>
      </c>
      <c r="E119" s="24">
        <f t="shared" ref="E119:E120" si="79">D119/C119*100</f>
        <v>11.109829320412883</v>
      </c>
      <c r="F119" s="11"/>
      <c r="G119" s="11"/>
      <c r="H119" s="11"/>
      <c r="I119" s="11"/>
      <c r="J119" s="11"/>
      <c r="K119" s="11"/>
      <c r="L119" s="11">
        <v>18203.7</v>
      </c>
      <c r="M119" s="11">
        <v>2022.4</v>
      </c>
      <c r="N119" s="24">
        <f t="shared" ref="N119:N165" si="80">M119/L119*100</f>
        <v>11.109829320412883</v>
      </c>
    </row>
    <row r="120" spans="1:17" x14ac:dyDescent="0.25">
      <c r="A120" s="65" t="s">
        <v>51</v>
      </c>
      <c r="B120" s="66"/>
      <c r="C120" s="25">
        <f>C119</f>
        <v>18203.7</v>
      </c>
      <c r="D120" s="25">
        <f>D119</f>
        <v>2022.4</v>
      </c>
      <c r="E120" s="25">
        <f t="shared" si="79"/>
        <v>11.109829320412883</v>
      </c>
      <c r="F120" s="25">
        <f>F119</f>
        <v>0</v>
      </c>
      <c r="G120" s="25">
        <f>G119</f>
        <v>0</v>
      </c>
      <c r="H120" s="24"/>
      <c r="I120" s="25">
        <f>I119</f>
        <v>0</v>
      </c>
      <c r="J120" s="25">
        <f>J119</f>
        <v>0</v>
      </c>
      <c r="K120" s="24"/>
      <c r="L120" s="25">
        <f>L119</f>
        <v>18203.7</v>
      </c>
      <c r="M120" s="25">
        <f>M119</f>
        <v>2022.4</v>
      </c>
      <c r="N120" s="25">
        <f t="shared" si="80"/>
        <v>11.109829320412883</v>
      </c>
    </row>
    <row r="121" spans="1:17" ht="34.5" customHeight="1" x14ac:dyDescent="0.25">
      <c r="A121" s="78" t="s">
        <v>77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/>
      <c r="Q121" s="1" t="s">
        <v>41</v>
      </c>
    </row>
    <row r="122" spans="1:17" ht="18.75" customHeight="1" x14ac:dyDescent="0.25">
      <c r="A122" s="67" t="s">
        <v>27</v>
      </c>
      <c r="B122" s="68"/>
      <c r="C122" s="24">
        <f t="shared" ref="C122" si="81">I122+L122+F122</f>
        <v>8217.4</v>
      </c>
      <c r="D122" s="24">
        <f t="shared" ref="D122" si="82">J122+M122+G122</f>
        <v>0</v>
      </c>
      <c r="E122" s="24">
        <f t="shared" ref="E122:E124" si="83">D122/C122*100</f>
        <v>0</v>
      </c>
      <c r="F122" s="11"/>
      <c r="G122" s="11"/>
      <c r="H122" s="11"/>
      <c r="I122" s="11"/>
      <c r="J122" s="11"/>
      <c r="K122" s="11"/>
      <c r="L122" s="11">
        <v>8217.4</v>
      </c>
      <c r="M122" s="11">
        <v>0</v>
      </c>
      <c r="N122" s="24">
        <f t="shared" si="80"/>
        <v>0</v>
      </c>
    </row>
    <row r="123" spans="1:17" x14ac:dyDescent="0.25">
      <c r="A123" s="65" t="s">
        <v>51</v>
      </c>
      <c r="B123" s="66"/>
      <c r="C123" s="27">
        <f t="shared" ref="C123" si="84">I123+L123+F123</f>
        <v>8217.4</v>
      </c>
      <c r="D123" s="27">
        <f t="shared" ref="D123" si="85">J123+M123+G123</f>
        <v>0</v>
      </c>
      <c r="E123" s="24">
        <f t="shared" si="83"/>
        <v>0</v>
      </c>
      <c r="F123" s="12"/>
      <c r="G123" s="12"/>
      <c r="H123" s="11"/>
      <c r="I123" s="12"/>
      <c r="J123" s="12"/>
      <c r="K123" s="11"/>
      <c r="L123" s="25">
        <f>SUM(L122:L122)</f>
        <v>8217.4</v>
      </c>
      <c r="M123" s="25">
        <f>SUM(M122:M122)</f>
        <v>0</v>
      </c>
      <c r="N123" s="25">
        <f t="shared" si="80"/>
        <v>0</v>
      </c>
    </row>
    <row r="124" spans="1:17" x14ac:dyDescent="0.25">
      <c r="A124" s="103" t="s">
        <v>31</v>
      </c>
      <c r="B124" s="104"/>
      <c r="C124" s="27">
        <f>C117+C120+C123</f>
        <v>57526.200000000004</v>
      </c>
      <c r="D124" s="27">
        <f>D117+D120+D123</f>
        <v>4821.2000000000007</v>
      </c>
      <c r="E124" s="27">
        <f t="shared" si="83"/>
        <v>8.3808768874008717</v>
      </c>
      <c r="F124" s="27">
        <f>F117+F120+F123</f>
        <v>0</v>
      </c>
      <c r="G124" s="27">
        <f>G117+G120+G123</f>
        <v>0</v>
      </c>
      <c r="H124" s="24"/>
      <c r="I124" s="27">
        <f>I117+I120+I123</f>
        <v>0</v>
      </c>
      <c r="J124" s="27">
        <f>J117+J120+J123</f>
        <v>0</v>
      </c>
      <c r="K124" s="27"/>
      <c r="L124" s="27">
        <f>L117+L120+L123</f>
        <v>57526.200000000004</v>
      </c>
      <c r="M124" s="27">
        <f>M117+M120+M123</f>
        <v>4821.2000000000007</v>
      </c>
      <c r="N124" s="27">
        <f t="shared" si="80"/>
        <v>8.3808768874008717</v>
      </c>
    </row>
    <row r="125" spans="1:17" ht="21" customHeight="1" x14ac:dyDescent="0.35">
      <c r="A125" s="50" t="s">
        <v>19</v>
      </c>
      <c r="B125" s="81" t="s">
        <v>6</v>
      </c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3"/>
    </row>
    <row r="126" spans="1:17" ht="21" customHeight="1" x14ac:dyDescent="0.25">
      <c r="A126" s="85" t="s">
        <v>54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7"/>
    </row>
    <row r="127" spans="1:17" ht="33.75" customHeight="1" x14ac:dyDescent="0.25">
      <c r="A127" s="78" t="s">
        <v>78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/>
    </row>
    <row r="128" spans="1:17" x14ac:dyDescent="0.25">
      <c r="A128" s="69" t="s">
        <v>27</v>
      </c>
      <c r="B128" s="68"/>
      <c r="C128" s="32">
        <f t="shared" ref="C128" si="86">I128+L128+F128</f>
        <v>1992</v>
      </c>
      <c r="D128" s="32">
        <f t="shared" ref="D128" si="87">J128+M128+G128</f>
        <v>0</v>
      </c>
      <c r="E128" s="32">
        <f t="shared" ref="E128" si="88">D128/C128*100</f>
        <v>0</v>
      </c>
      <c r="F128" s="17"/>
      <c r="G128" s="17"/>
      <c r="H128" s="11"/>
      <c r="I128" s="17"/>
      <c r="J128" s="17"/>
      <c r="K128" s="11"/>
      <c r="L128" s="17">
        <v>1992</v>
      </c>
      <c r="M128" s="17">
        <v>0</v>
      </c>
      <c r="N128" s="32">
        <f t="shared" ref="N128" si="89">M128/L128*100</f>
        <v>0</v>
      </c>
    </row>
    <row r="129" spans="1:14" ht="28.5" customHeight="1" x14ac:dyDescent="0.25">
      <c r="A129" s="67" t="s">
        <v>28</v>
      </c>
      <c r="B129" s="68"/>
      <c r="C129" s="32">
        <f t="shared" ref="C129" si="90">I129+L129+F129</f>
        <v>74284.899999999994</v>
      </c>
      <c r="D129" s="32">
        <f t="shared" ref="D129" si="91">J129+M129+G129</f>
        <v>7238.8</v>
      </c>
      <c r="E129" s="32">
        <f t="shared" ref="E129:E133" si="92">D129/C129*100</f>
        <v>9.744645277842471</v>
      </c>
      <c r="F129" s="17"/>
      <c r="G129" s="17"/>
      <c r="H129" s="11"/>
      <c r="I129" s="17"/>
      <c r="J129" s="17"/>
      <c r="K129" s="11"/>
      <c r="L129" s="17">
        <v>74284.899999999994</v>
      </c>
      <c r="M129" s="17">
        <v>7238.8</v>
      </c>
      <c r="N129" s="32">
        <f t="shared" si="80"/>
        <v>9.744645277842471</v>
      </c>
    </row>
    <row r="130" spans="1:14" x14ac:dyDescent="0.25">
      <c r="A130" s="69" t="s">
        <v>29</v>
      </c>
      <c r="B130" s="68"/>
      <c r="C130" s="32">
        <f t="shared" ref="C130:C132" si="93">I130+L130+F130</f>
        <v>3129.9</v>
      </c>
      <c r="D130" s="32">
        <f t="shared" ref="D130:D132" si="94">J130+M130+G130</f>
        <v>311.39999999999998</v>
      </c>
      <c r="E130" s="32">
        <f t="shared" si="92"/>
        <v>9.9491996549410509</v>
      </c>
      <c r="F130" s="17"/>
      <c r="G130" s="17"/>
      <c r="H130" s="11"/>
      <c r="I130" s="17"/>
      <c r="J130" s="17"/>
      <c r="K130" s="11"/>
      <c r="L130" s="17">
        <v>3129.9</v>
      </c>
      <c r="M130" s="17">
        <v>311.39999999999998</v>
      </c>
      <c r="N130" s="32">
        <f t="shared" si="80"/>
        <v>9.9491996549410509</v>
      </c>
    </row>
    <row r="131" spans="1:14" ht="30.75" customHeight="1" x14ac:dyDescent="0.25">
      <c r="A131" s="69" t="s">
        <v>30</v>
      </c>
      <c r="B131" s="68"/>
      <c r="C131" s="32">
        <f t="shared" si="93"/>
        <v>6193.7</v>
      </c>
      <c r="D131" s="32">
        <f t="shared" si="94"/>
        <v>74.400000000000006</v>
      </c>
      <c r="E131" s="32">
        <f t="shared" si="92"/>
        <v>1.2012205951208488</v>
      </c>
      <c r="F131" s="17"/>
      <c r="G131" s="17"/>
      <c r="H131" s="11"/>
      <c r="I131" s="17"/>
      <c r="J131" s="17"/>
      <c r="K131" s="11"/>
      <c r="L131" s="17">
        <v>6193.7</v>
      </c>
      <c r="M131" s="17">
        <v>74.400000000000006</v>
      </c>
      <c r="N131" s="32">
        <f t="shared" si="80"/>
        <v>1.2012205951208488</v>
      </c>
    </row>
    <row r="132" spans="1:14" ht="33.75" customHeight="1" x14ac:dyDescent="0.25">
      <c r="A132" s="69" t="s">
        <v>32</v>
      </c>
      <c r="B132" s="68"/>
      <c r="C132" s="32">
        <f t="shared" si="93"/>
        <v>50</v>
      </c>
      <c r="D132" s="32">
        <f t="shared" si="94"/>
        <v>0</v>
      </c>
      <c r="E132" s="24">
        <f>D132/C132*100</f>
        <v>0</v>
      </c>
      <c r="F132" s="17"/>
      <c r="G132" s="17"/>
      <c r="H132" s="11"/>
      <c r="I132" s="17"/>
      <c r="J132" s="17"/>
      <c r="K132" s="11"/>
      <c r="L132" s="17">
        <v>50</v>
      </c>
      <c r="M132" s="17">
        <v>0</v>
      </c>
      <c r="N132" s="24">
        <f>M132/L132*100</f>
        <v>0</v>
      </c>
    </row>
    <row r="133" spans="1:14" x14ac:dyDescent="0.25">
      <c r="A133" s="65" t="s">
        <v>51</v>
      </c>
      <c r="B133" s="66"/>
      <c r="C133" s="33">
        <f>SUM(C128:C132)</f>
        <v>85650.499999999985</v>
      </c>
      <c r="D133" s="33">
        <f>SUM(D128:D132)</f>
        <v>7624.5999999999995</v>
      </c>
      <c r="E133" s="33">
        <f t="shared" si="92"/>
        <v>8.9019912318083385</v>
      </c>
      <c r="F133" s="33">
        <f>SUM(F128:F132)</f>
        <v>0</v>
      </c>
      <c r="G133" s="33">
        <f>SUM(G128:G132)</f>
        <v>0</v>
      </c>
      <c r="H133" s="24"/>
      <c r="I133" s="33">
        <f>SUM(I128:I132)</f>
        <v>0</v>
      </c>
      <c r="J133" s="33">
        <f>SUM(J128:J132)</f>
        <v>0</v>
      </c>
      <c r="K133" s="24"/>
      <c r="L133" s="33">
        <f>SUM(L128:L132)</f>
        <v>85650.499999999985</v>
      </c>
      <c r="M133" s="33">
        <f>SUM(M128:M132)</f>
        <v>7624.5999999999995</v>
      </c>
      <c r="N133" s="33">
        <f t="shared" si="80"/>
        <v>8.9019912318083385</v>
      </c>
    </row>
    <row r="134" spans="1:14" ht="15.75" customHeight="1" x14ac:dyDescent="0.25">
      <c r="A134" s="78" t="s">
        <v>79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/>
    </row>
    <row r="135" spans="1:14" x14ac:dyDescent="0.25">
      <c r="A135" s="67" t="s">
        <v>27</v>
      </c>
      <c r="B135" s="68"/>
      <c r="C135" s="24">
        <f t="shared" ref="C135" si="95">I135+L135+F135</f>
        <v>600</v>
      </c>
      <c r="D135" s="24">
        <f t="shared" ref="D135" si="96">J135+M135+G135</f>
        <v>0</v>
      </c>
      <c r="E135" s="24">
        <f t="shared" ref="E135:E136" si="97">D135/C135*100</f>
        <v>0</v>
      </c>
      <c r="F135" s="11"/>
      <c r="G135" s="11"/>
      <c r="H135" s="11"/>
      <c r="I135" s="11"/>
      <c r="J135" s="11"/>
      <c r="K135" s="11"/>
      <c r="L135" s="11">
        <v>600</v>
      </c>
      <c r="M135" s="11">
        <v>0</v>
      </c>
      <c r="N135" s="24">
        <f t="shared" si="80"/>
        <v>0</v>
      </c>
    </row>
    <row r="136" spans="1:14" x14ac:dyDescent="0.25">
      <c r="A136" s="65" t="s">
        <v>51</v>
      </c>
      <c r="B136" s="66"/>
      <c r="C136" s="25">
        <f>C135</f>
        <v>600</v>
      </c>
      <c r="D136" s="25">
        <f>D135</f>
        <v>0</v>
      </c>
      <c r="E136" s="25">
        <f t="shared" si="97"/>
        <v>0</v>
      </c>
      <c r="F136" s="25">
        <f>F135</f>
        <v>0</v>
      </c>
      <c r="G136" s="25">
        <f>G135</f>
        <v>0</v>
      </c>
      <c r="H136" s="24"/>
      <c r="I136" s="25">
        <f>I135</f>
        <v>0</v>
      </c>
      <c r="J136" s="25">
        <f>J135</f>
        <v>0</v>
      </c>
      <c r="K136" s="24"/>
      <c r="L136" s="25">
        <f>L135</f>
        <v>600</v>
      </c>
      <c r="M136" s="25">
        <f>M135</f>
        <v>0</v>
      </c>
      <c r="N136" s="25">
        <f t="shared" si="80"/>
        <v>0</v>
      </c>
    </row>
    <row r="137" spans="1:14" ht="15.75" customHeight="1" x14ac:dyDescent="0.25">
      <c r="A137" s="72" t="s">
        <v>80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4"/>
    </row>
    <row r="138" spans="1:14" x14ac:dyDescent="0.25">
      <c r="A138" s="67" t="s">
        <v>27</v>
      </c>
      <c r="B138" s="68"/>
      <c r="C138" s="24">
        <f t="shared" ref="C138:C141" si="98">I138+L138+F138</f>
        <v>100</v>
      </c>
      <c r="D138" s="24">
        <f t="shared" ref="D138:D141" si="99">J138+M138+G138</f>
        <v>0</v>
      </c>
      <c r="E138" s="24">
        <f t="shared" ref="E138:E142" si="100">D138/C138*100</f>
        <v>0</v>
      </c>
      <c r="F138" s="11"/>
      <c r="G138" s="11"/>
      <c r="H138" s="11"/>
      <c r="I138" s="11"/>
      <c r="J138" s="11"/>
      <c r="K138" s="11"/>
      <c r="L138" s="11">
        <v>100</v>
      </c>
      <c r="M138" s="11">
        <v>0</v>
      </c>
      <c r="N138" s="24">
        <f t="shared" si="80"/>
        <v>0</v>
      </c>
    </row>
    <row r="139" spans="1:14" ht="28.5" customHeight="1" x14ac:dyDescent="0.25">
      <c r="A139" s="67" t="s">
        <v>28</v>
      </c>
      <c r="B139" s="68"/>
      <c r="C139" s="24">
        <f t="shared" si="98"/>
        <v>14512</v>
      </c>
      <c r="D139" s="24">
        <f t="shared" si="99"/>
        <v>448.3</v>
      </c>
      <c r="E139" s="24">
        <f t="shared" si="100"/>
        <v>3.089167585446527</v>
      </c>
      <c r="F139" s="11"/>
      <c r="G139" s="11"/>
      <c r="H139" s="11"/>
      <c r="I139" s="11"/>
      <c r="J139" s="11"/>
      <c r="K139" s="11"/>
      <c r="L139" s="11">
        <v>14512</v>
      </c>
      <c r="M139" s="11">
        <v>448.3</v>
      </c>
      <c r="N139" s="24">
        <f t="shared" si="80"/>
        <v>3.089167585446527</v>
      </c>
    </row>
    <row r="140" spans="1:14" x14ac:dyDescent="0.25">
      <c r="A140" s="69" t="s">
        <v>29</v>
      </c>
      <c r="B140" s="68"/>
      <c r="C140" s="24">
        <f t="shared" si="98"/>
        <v>508.4</v>
      </c>
      <c r="D140" s="24">
        <f t="shared" si="99"/>
        <v>14.7</v>
      </c>
      <c r="E140" s="24">
        <f t="shared" si="100"/>
        <v>2.8914240755310781</v>
      </c>
      <c r="F140" s="11"/>
      <c r="G140" s="11"/>
      <c r="H140" s="11"/>
      <c r="I140" s="11"/>
      <c r="J140" s="11"/>
      <c r="K140" s="11"/>
      <c r="L140" s="11">
        <v>508.4</v>
      </c>
      <c r="M140" s="11">
        <v>14.7</v>
      </c>
      <c r="N140" s="24">
        <f t="shared" si="80"/>
        <v>2.8914240755310781</v>
      </c>
    </row>
    <row r="141" spans="1:14" ht="33.75" customHeight="1" x14ac:dyDescent="0.25">
      <c r="A141" s="69" t="s">
        <v>30</v>
      </c>
      <c r="B141" s="68"/>
      <c r="C141" s="24">
        <f t="shared" si="98"/>
        <v>1070.9000000000001</v>
      </c>
      <c r="D141" s="24">
        <f t="shared" si="99"/>
        <v>30.5</v>
      </c>
      <c r="E141" s="24">
        <f t="shared" si="100"/>
        <v>2.8480717153795871</v>
      </c>
      <c r="F141" s="11"/>
      <c r="G141" s="11"/>
      <c r="H141" s="11"/>
      <c r="I141" s="11"/>
      <c r="J141" s="11"/>
      <c r="K141" s="11"/>
      <c r="L141" s="11">
        <v>1070.9000000000001</v>
      </c>
      <c r="M141" s="11">
        <v>30.5</v>
      </c>
      <c r="N141" s="24">
        <f t="shared" si="80"/>
        <v>2.8480717153795871</v>
      </c>
    </row>
    <row r="142" spans="1:14" x14ac:dyDescent="0.25">
      <c r="A142" s="65" t="s">
        <v>51</v>
      </c>
      <c r="B142" s="66"/>
      <c r="C142" s="25">
        <f>C138+C139+C140+C141</f>
        <v>16191.3</v>
      </c>
      <c r="D142" s="25">
        <f>D138+D139+D140+D141</f>
        <v>493.5</v>
      </c>
      <c r="E142" s="25">
        <f t="shared" si="100"/>
        <v>3.0479331492838746</v>
      </c>
      <c r="F142" s="25">
        <f>F138+F139+F140+F141</f>
        <v>0</v>
      </c>
      <c r="G142" s="25">
        <f>G138+G139+G140+G141</f>
        <v>0</v>
      </c>
      <c r="H142" s="24"/>
      <c r="I142" s="25">
        <f>I138+I139+I140+I141</f>
        <v>0</v>
      </c>
      <c r="J142" s="25">
        <f>J138+J139+J140+J141</f>
        <v>0</v>
      </c>
      <c r="K142" s="24"/>
      <c r="L142" s="25">
        <f>SUM(L138:L141)</f>
        <v>16191.3</v>
      </c>
      <c r="M142" s="25">
        <f>SUM(M138:M141)</f>
        <v>493.5</v>
      </c>
      <c r="N142" s="25">
        <f t="shared" si="80"/>
        <v>3.0479331492838746</v>
      </c>
    </row>
    <row r="143" spans="1:14" x14ac:dyDescent="0.25">
      <c r="A143" s="90" t="s">
        <v>31</v>
      </c>
      <c r="B143" s="66"/>
      <c r="C143" s="37">
        <f>C133+C136+C142</f>
        <v>102441.79999999999</v>
      </c>
      <c r="D143" s="37">
        <f>D133+D136+D142</f>
        <v>8118.0999999999995</v>
      </c>
      <c r="E143" s="37">
        <f t="shared" ref="E143" si="101">D143/C143*100</f>
        <v>7.9245971859143438</v>
      </c>
      <c r="F143" s="37">
        <f>F133+F136+F142</f>
        <v>0</v>
      </c>
      <c r="G143" s="37">
        <f>G133+G136+G142</f>
        <v>0</v>
      </c>
      <c r="H143" s="24"/>
      <c r="I143" s="37">
        <f>I133+I136+I142</f>
        <v>0</v>
      </c>
      <c r="J143" s="37">
        <f>J133+J136+J142</f>
        <v>0</v>
      </c>
      <c r="K143" s="24"/>
      <c r="L143" s="37">
        <f>L133+L136+L142</f>
        <v>102441.79999999999</v>
      </c>
      <c r="M143" s="37">
        <f>M133+M136+M142</f>
        <v>8118.0999999999995</v>
      </c>
      <c r="N143" s="36">
        <f t="shared" si="80"/>
        <v>7.9245971859143438</v>
      </c>
    </row>
    <row r="144" spans="1:14" ht="20.25" customHeight="1" x14ac:dyDescent="0.35">
      <c r="A144" s="50" t="s">
        <v>20</v>
      </c>
      <c r="B144" s="81" t="s">
        <v>7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3"/>
    </row>
    <row r="145" spans="1:14" x14ac:dyDescent="0.25">
      <c r="A145" s="85" t="s">
        <v>53</v>
      </c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</row>
    <row r="146" spans="1:14" ht="20.25" customHeight="1" x14ac:dyDescent="0.25">
      <c r="A146" s="72" t="s">
        <v>81</v>
      </c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4"/>
    </row>
    <row r="147" spans="1:14" ht="32.25" customHeight="1" x14ac:dyDescent="0.25">
      <c r="A147" s="69" t="s">
        <v>132</v>
      </c>
      <c r="B147" s="68"/>
      <c r="C147" s="32">
        <f>F147+I147+L147</f>
        <v>2328.9</v>
      </c>
      <c r="D147" s="32">
        <f>G147+J147+M147</f>
        <v>0</v>
      </c>
      <c r="E147" s="32">
        <f t="shared" ref="E147:E149" si="102">D147/C147*100</f>
        <v>0</v>
      </c>
      <c r="F147" s="51"/>
      <c r="G147" s="51"/>
      <c r="H147" s="51"/>
      <c r="I147" s="51"/>
      <c r="J147" s="51"/>
      <c r="K147" s="51"/>
      <c r="L147" s="11">
        <v>2328.9</v>
      </c>
      <c r="M147" s="11">
        <v>0</v>
      </c>
      <c r="N147" s="32">
        <f t="shared" ref="N147:N148" si="103">M147/L147*100</f>
        <v>0</v>
      </c>
    </row>
    <row r="148" spans="1:14" ht="32.25" customHeight="1" x14ac:dyDescent="0.25">
      <c r="A148" s="69" t="s">
        <v>133</v>
      </c>
      <c r="B148" s="68"/>
      <c r="C148" s="32">
        <f>F148+I148+L148</f>
        <v>30429.9</v>
      </c>
      <c r="D148" s="32">
        <f>G148+J148+M148</f>
        <v>0</v>
      </c>
      <c r="E148" s="32">
        <f t="shared" si="102"/>
        <v>0</v>
      </c>
      <c r="F148" s="51"/>
      <c r="G148" s="51"/>
      <c r="H148" s="51"/>
      <c r="I148" s="51"/>
      <c r="J148" s="51"/>
      <c r="K148" s="51"/>
      <c r="L148" s="11">
        <v>30429.9</v>
      </c>
      <c r="M148" s="11">
        <v>0</v>
      </c>
      <c r="N148" s="32">
        <f t="shared" si="103"/>
        <v>0</v>
      </c>
    </row>
    <row r="149" spans="1:14" ht="20.25" customHeight="1" x14ac:dyDescent="0.35">
      <c r="A149" s="102" t="s">
        <v>56</v>
      </c>
      <c r="B149" s="102"/>
      <c r="C149" s="33">
        <f>C147+C148</f>
        <v>32758.800000000003</v>
      </c>
      <c r="D149" s="33">
        <f>D147+D148</f>
        <v>0</v>
      </c>
      <c r="E149" s="34">
        <f t="shared" si="102"/>
        <v>0</v>
      </c>
      <c r="F149" s="33">
        <f>F147+F148</f>
        <v>0</v>
      </c>
      <c r="G149" s="33">
        <f>G147+G148</f>
        <v>0</v>
      </c>
      <c r="H149" s="54"/>
      <c r="I149" s="33">
        <f>I147+I148</f>
        <v>0</v>
      </c>
      <c r="J149" s="33">
        <f>J147+J148</f>
        <v>0</v>
      </c>
      <c r="K149" s="54"/>
      <c r="L149" s="33">
        <f>L147+L148</f>
        <v>32758.800000000003</v>
      </c>
      <c r="M149" s="33">
        <f>M147+M148</f>
        <v>0</v>
      </c>
      <c r="N149" s="34">
        <f t="shared" ref="N149" si="104">M149/L149*100</f>
        <v>0</v>
      </c>
    </row>
    <row r="150" spans="1:14" x14ac:dyDescent="0.25">
      <c r="A150" s="85" t="s">
        <v>54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7"/>
    </row>
    <row r="151" spans="1:14" ht="15.75" customHeight="1" x14ac:dyDescent="0.25">
      <c r="A151" s="72" t="s">
        <v>82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4"/>
    </row>
    <row r="152" spans="1:14" x14ac:dyDescent="0.25">
      <c r="A152" s="69" t="s">
        <v>29</v>
      </c>
      <c r="B152" s="68"/>
      <c r="C152" s="32">
        <f>F152+I152+L152</f>
        <v>4609.8999999999996</v>
      </c>
      <c r="D152" s="32">
        <f>G152+J152+M152</f>
        <v>437.8</v>
      </c>
      <c r="E152" s="32">
        <f t="shared" ref="E152:E153" si="105">D152/C152*100</f>
        <v>9.4969522115447198</v>
      </c>
      <c r="F152" s="17"/>
      <c r="G152" s="17"/>
      <c r="H152" s="11"/>
      <c r="I152" s="17"/>
      <c r="J152" s="17"/>
      <c r="K152" s="11"/>
      <c r="L152" s="17">
        <v>4609.8999999999996</v>
      </c>
      <c r="M152" s="17">
        <v>437.8</v>
      </c>
      <c r="N152" s="32">
        <f t="shared" si="80"/>
        <v>9.4969522115447198</v>
      </c>
    </row>
    <row r="153" spans="1:14" x14ac:dyDescent="0.25">
      <c r="A153" s="90" t="s">
        <v>51</v>
      </c>
      <c r="B153" s="111"/>
      <c r="C153" s="33">
        <f>C152</f>
        <v>4609.8999999999996</v>
      </c>
      <c r="D153" s="33">
        <f>D152</f>
        <v>437.8</v>
      </c>
      <c r="E153" s="33">
        <f t="shared" si="105"/>
        <v>9.4969522115447198</v>
      </c>
      <c r="F153" s="33">
        <f t="shared" ref="F153:G153" si="106">F152</f>
        <v>0</v>
      </c>
      <c r="G153" s="33">
        <f t="shared" si="106"/>
        <v>0</v>
      </c>
      <c r="H153" s="24"/>
      <c r="I153" s="33">
        <f t="shared" ref="I153:J153" si="107">I152</f>
        <v>0</v>
      </c>
      <c r="J153" s="33">
        <f t="shared" si="107"/>
        <v>0</v>
      </c>
      <c r="K153" s="24"/>
      <c r="L153" s="33">
        <f>SUM(L152)</f>
        <v>4609.8999999999996</v>
      </c>
      <c r="M153" s="33">
        <f>SUM(M152)</f>
        <v>437.8</v>
      </c>
      <c r="N153" s="33">
        <f t="shared" si="80"/>
        <v>9.4969522115447198</v>
      </c>
    </row>
    <row r="154" spans="1:14" ht="15.75" customHeight="1" x14ac:dyDescent="0.25">
      <c r="A154" s="72" t="s">
        <v>83</v>
      </c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x14ac:dyDescent="0.25">
      <c r="A155" s="69" t="s">
        <v>29</v>
      </c>
      <c r="B155" s="68"/>
      <c r="C155" s="32">
        <f>F155+I155+L155</f>
        <v>132376.59999999998</v>
      </c>
      <c r="D155" s="32">
        <f>G155+J155+M155</f>
        <v>16500</v>
      </c>
      <c r="E155" s="32">
        <f t="shared" ref="E155:E156" si="108">D155/C155*100</f>
        <v>12.464438579023787</v>
      </c>
      <c r="F155" s="17"/>
      <c r="G155" s="17"/>
      <c r="H155" s="17"/>
      <c r="I155" s="17">
        <v>186.3</v>
      </c>
      <c r="J155" s="17">
        <v>0</v>
      </c>
      <c r="K155" s="38">
        <f t="shared" ref="K155:K156" si="109">J155/I155*100</f>
        <v>0</v>
      </c>
      <c r="L155" s="17">
        <v>132190.29999999999</v>
      </c>
      <c r="M155" s="17">
        <v>16500</v>
      </c>
      <c r="N155" s="38">
        <f t="shared" si="80"/>
        <v>12.48200510930076</v>
      </c>
    </row>
    <row r="156" spans="1:14" x14ac:dyDescent="0.25">
      <c r="A156" s="103" t="s">
        <v>51</v>
      </c>
      <c r="B156" s="127"/>
      <c r="C156" s="33">
        <f>C155</f>
        <v>132376.59999999998</v>
      </c>
      <c r="D156" s="33">
        <f>D155</f>
        <v>16500</v>
      </c>
      <c r="E156" s="33">
        <f t="shared" si="108"/>
        <v>12.464438579023787</v>
      </c>
      <c r="F156" s="33">
        <f t="shared" ref="F156:G156" si="110">F155</f>
        <v>0</v>
      </c>
      <c r="G156" s="33">
        <f t="shared" si="110"/>
        <v>0</v>
      </c>
      <c r="H156" s="32"/>
      <c r="I156" s="33">
        <f t="shared" ref="I156:J156" si="111">I155</f>
        <v>186.3</v>
      </c>
      <c r="J156" s="33">
        <f t="shared" si="111"/>
        <v>0</v>
      </c>
      <c r="K156" s="33">
        <f t="shared" si="109"/>
        <v>0</v>
      </c>
      <c r="L156" s="33">
        <f>SUM(L155)</f>
        <v>132190.29999999999</v>
      </c>
      <c r="M156" s="33">
        <f>SUM(M155)</f>
        <v>16500</v>
      </c>
      <c r="N156" s="33">
        <f t="shared" ref="N156" si="112">M156/L156*100</f>
        <v>12.48200510930076</v>
      </c>
    </row>
    <row r="157" spans="1:14" ht="15.75" customHeight="1" x14ac:dyDescent="0.25">
      <c r="A157" s="72" t="s">
        <v>84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4"/>
    </row>
    <row r="158" spans="1:14" x14ac:dyDescent="0.25">
      <c r="A158" s="69" t="s">
        <v>29</v>
      </c>
      <c r="B158" s="68"/>
      <c r="C158" s="35">
        <f>F158+I158+L158</f>
        <v>9513.1999999999989</v>
      </c>
      <c r="D158" s="35">
        <f>G158+J158+M158</f>
        <v>776</v>
      </c>
      <c r="E158" s="35">
        <f t="shared" ref="E158:E159" si="113">D158/C158*100</f>
        <v>8.1570869949123335</v>
      </c>
      <c r="F158" s="19">
        <v>369.3</v>
      </c>
      <c r="G158" s="19">
        <v>0</v>
      </c>
      <c r="H158" s="35">
        <f t="shared" ref="H158:H159" si="114">G158/F158*100</f>
        <v>0</v>
      </c>
      <c r="I158" s="19">
        <v>104.1</v>
      </c>
      <c r="J158" s="19">
        <v>0</v>
      </c>
      <c r="K158" s="35">
        <f t="shared" ref="K158:K159" si="115">J158/I158*100</f>
        <v>0</v>
      </c>
      <c r="L158" s="19">
        <v>9039.7999999999993</v>
      </c>
      <c r="M158" s="19">
        <v>776</v>
      </c>
      <c r="N158" s="35">
        <f t="shared" si="80"/>
        <v>8.5842607137326059</v>
      </c>
    </row>
    <row r="159" spans="1:14" x14ac:dyDescent="0.25">
      <c r="A159" s="103" t="s">
        <v>51</v>
      </c>
      <c r="B159" s="127"/>
      <c r="C159" s="36">
        <f>C158</f>
        <v>9513.1999999999989</v>
      </c>
      <c r="D159" s="36">
        <f>D158</f>
        <v>776</v>
      </c>
      <c r="E159" s="36">
        <f t="shared" si="113"/>
        <v>8.1570869949123335</v>
      </c>
      <c r="F159" s="36">
        <f>F158</f>
        <v>369.3</v>
      </c>
      <c r="G159" s="36">
        <f t="shared" ref="G159" si="116">G158</f>
        <v>0</v>
      </c>
      <c r="H159" s="35">
        <f t="shared" si="114"/>
        <v>0</v>
      </c>
      <c r="I159" s="36">
        <f t="shared" ref="I159:J159" si="117">I158</f>
        <v>104.1</v>
      </c>
      <c r="J159" s="36">
        <f t="shared" si="117"/>
        <v>0</v>
      </c>
      <c r="K159" s="35">
        <f t="shared" si="115"/>
        <v>0</v>
      </c>
      <c r="L159" s="36">
        <f>SUM(L158)</f>
        <v>9039.7999999999993</v>
      </c>
      <c r="M159" s="36">
        <f>SUM(M158)</f>
        <v>776</v>
      </c>
      <c r="N159" s="36">
        <f t="shared" si="80"/>
        <v>8.5842607137326059</v>
      </c>
    </row>
    <row r="160" spans="1:14" ht="15.75" customHeight="1" x14ac:dyDescent="0.25">
      <c r="A160" s="78" t="s">
        <v>85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/>
    </row>
    <row r="161" spans="1:14" x14ac:dyDescent="0.25">
      <c r="A161" s="69" t="s">
        <v>29</v>
      </c>
      <c r="B161" s="68"/>
      <c r="C161" s="35">
        <f>F161+I161+L161</f>
        <v>10107.299999999999</v>
      </c>
      <c r="D161" s="35">
        <f>G161+J161+M161</f>
        <v>929.9</v>
      </c>
      <c r="E161" s="35">
        <f t="shared" ref="E161:E162" si="118">D161/C161*100</f>
        <v>9.2002809850306217</v>
      </c>
      <c r="F161" s="19"/>
      <c r="G161" s="19"/>
      <c r="H161" s="11"/>
      <c r="I161" s="19"/>
      <c r="J161" s="19"/>
      <c r="K161" s="11"/>
      <c r="L161" s="19">
        <v>10107.299999999999</v>
      </c>
      <c r="M161" s="19">
        <v>929.9</v>
      </c>
      <c r="N161" s="35">
        <f t="shared" si="80"/>
        <v>9.2002809850306217</v>
      </c>
    </row>
    <row r="162" spans="1:14" ht="15.75" customHeight="1" x14ac:dyDescent="0.25">
      <c r="A162" s="90" t="s">
        <v>51</v>
      </c>
      <c r="B162" s="111"/>
      <c r="C162" s="36">
        <f>C161</f>
        <v>10107.299999999999</v>
      </c>
      <c r="D162" s="36">
        <f>D161</f>
        <v>929.9</v>
      </c>
      <c r="E162" s="36">
        <f t="shared" si="118"/>
        <v>9.2002809850306217</v>
      </c>
      <c r="F162" s="36">
        <f t="shared" ref="F162:G162" si="119">F161</f>
        <v>0</v>
      </c>
      <c r="G162" s="36">
        <f t="shared" si="119"/>
        <v>0</v>
      </c>
      <c r="H162" s="24"/>
      <c r="I162" s="36">
        <f t="shared" ref="I162:J162" si="120">I161</f>
        <v>0</v>
      </c>
      <c r="J162" s="36">
        <f t="shared" si="120"/>
        <v>0</v>
      </c>
      <c r="K162" s="24"/>
      <c r="L162" s="36">
        <f>SUM(L161)</f>
        <v>10107.299999999999</v>
      </c>
      <c r="M162" s="36">
        <f>SUM(M161)</f>
        <v>929.9</v>
      </c>
      <c r="N162" s="36">
        <f t="shared" si="80"/>
        <v>9.2002809850306217</v>
      </c>
    </row>
    <row r="163" spans="1:14" ht="15.75" customHeight="1" x14ac:dyDescent="0.25">
      <c r="A163" s="72" t="s">
        <v>86</v>
      </c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4"/>
    </row>
    <row r="164" spans="1:14" x14ac:dyDescent="0.25">
      <c r="A164" s="69" t="s">
        <v>29</v>
      </c>
      <c r="B164" s="68"/>
      <c r="C164" s="32">
        <f>F164+I164+L164</f>
        <v>21486.7</v>
      </c>
      <c r="D164" s="32">
        <f>G164+J164+M164</f>
        <v>1956.8</v>
      </c>
      <c r="E164" s="32">
        <f t="shared" ref="E164:E165" si="121">D164/C164*100</f>
        <v>9.1070289993344709</v>
      </c>
      <c r="F164" s="17"/>
      <c r="G164" s="17"/>
      <c r="H164" s="11"/>
      <c r="I164" s="17"/>
      <c r="J164" s="17"/>
      <c r="K164" s="11"/>
      <c r="L164" s="17">
        <v>21486.7</v>
      </c>
      <c r="M164" s="17">
        <v>1956.8</v>
      </c>
      <c r="N164" s="32">
        <f t="shared" si="80"/>
        <v>9.1070289993344709</v>
      </c>
    </row>
    <row r="165" spans="1:14" x14ac:dyDescent="0.25">
      <c r="A165" s="103" t="s">
        <v>51</v>
      </c>
      <c r="B165" s="127"/>
      <c r="C165" s="33">
        <f>C164</f>
        <v>21486.7</v>
      </c>
      <c r="D165" s="33">
        <f>D164</f>
        <v>1956.8</v>
      </c>
      <c r="E165" s="33">
        <f t="shared" si="121"/>
        <v>9.1070289993344709</v>
      </c>
      <c r="F165" s="33">
        <f t="shared" ref="F165:G165" si="122">F164</f>
        <v>0</v>
      </c>
      <c r="G165" s="33">
        <f t="shared" si="122"/>
        <v>0</v>
      </c>
      <c r="H165" s="24"/>
      <c r="I165" s="33">
        <f t="shared" ref="I165:J165" si="123">I164</f>
        <v>0</v>
      </c>
      <c r="J165" s="33">
        <f t="shared" si="123"/>
        <v>0</v>
      </c>
      <c r="K165" s="24"/>
      <c r="L165" s="33">
        <f>SUM(L164)</f>
        <v>21486.7</v>
      </c>
      <c r="M165" s="33">
        <f>SUM(M164)</f>
        <v>1956.8</v>
      </c>
      <c r="N165" s="33">
        <f t="shared" si="80"/>
        <v>9.1070289993344709</v>
      </c>
    </row>
    <row r="166" spans="1:14" ht="15.75" customHeight="1" x14ac:dyDescent="0.25">
      <c r="A166" s="78" t="s">
        <v>87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/>
    </row>
    <row r="167" spans="1:14" x14ac:dyDescent="0.25">
      <c r="A167" s="69" t="s">
        <v>29</v>
      </c>
      <c r="B167" s="68"/>
      <c r="C167" s="32">
        <f>F167+I167+L167</f>
        <v>2230</v>
      </c>
      <c r="D167" s="32">
        <f>G167+J167+M167</f>
        <v>155.1</v>
      </c>
      <c r="E167" s="32">
        <f t="shared" ref="E167:E170" si="124">D167/C167*100</f>
        <v>6.9551569506726461</v>
      </c>
      <c r="F167" s="17"/>
      <c r="G167" s="17"/>
      <c r="H167" s="11"/>
      <c r="I167" s="17"/>
      <c r="J167" s="17"/>
      <c r="K167" s="11"/>
      <c r="L167" s="17">
        <v>2230</v>
      </c>
      <c r="M167" s="17">
        <v>155.1</v>
      </c>
      <c r="N167" s="32">
        <f t="shared" ref="N167:N227" si="125">M167/L167*100</f>
        <v>6.9551569506726461</v>
      </c>
    </row>
    <row r="168" spans="1:14" x14ac:dyDescent="0.25">
      <c r="A168" s="103" t="s">
        <v>51</v>
      </c>
      <c r="B168" s="127"/>
      <c r="C168" s="33">
        <f>F168+I168+L168</f>
        <v>2230</v>
      </c>
      <c r="D168" s="33">
        <f>G168+J168+M168</f>
        <v>155.1</v>
      </c>
      <c r="E168" s="33">
        <f t="shared" si="124"/>
        <v>6.9551569506726461</v>
      </c>
      <c r="F168" s="33">
        <f t="shared" ref="F168:G168" si="126">F167</f>
        <v>0</v>
      </c>
      <c r="G168" s="33">
        <f t="shared" si="126"/>
        <v>0</v>
      </c>
      <c r="H168" s="24"/>
      <c r="I168" s="33">
        <f t="shared" ref="I168:M168" si="127">I167</f>
        <v>0</v>
      </c>
      <c r="J168" s="33">
        <f t="shared" si="127"/>
        <v>0</v>
      </c>
      <c r="K168" s="24"/>
      <c r="L168" s="33">
        <f t="shared" si="127"/>
        <v>2230</v>
      </c>
      <c r="M168" s="33">
        <f t="shared" si="127"/>
        <v>155.1</v>
      </c>
      <c r="N168" s="32">
        <f t="shared" si="125"/>
        <v>6.9551569506726461</v>
      </c>
    </row>
    <row r="169" spans="1:14" x14ac:dyDescent="0.25">
      <c r="A169" s="65" t="s">
        <v>57</v>
      </c>
      <c r="B169" s="66"/>
      <c r="C169" s="33">
        <f>C153+C156+C159+C162+C165+C168</f>
        <v>180323.69999999998</v>
      </c>
      <c r="D169" s="33">
        <f>D153+D156+D159+D162+D165+D168</f>
        <v>20755.599999999999</v>
      </c>
      <c r="E169" s="33">
        <f t="shared" si="124"/>
        <v>11.510189731022601</v>
      </c>
      <c r="F169" s="33">
        <f>F153+F156+F159+F162+F165+F168</f>
        <v>369.3</v>
      </c>
      <c r="G169" s="33">
        <f>G153+G156+G159+G162+G165+G168</f>
        <v>0</v>
      </c>
      <c r="H169" s="33">
        <f t="shared" ref="H169" si="128">G169/F169*100</f>
        <v>0</v>
      </c>
      <c r="I169" s="33">
        <f>I153+I156+I159+I162+I165+I168</f>
        <v>290.39999999999998</v>
      </c>
      <c r="J169" s="33">
        <f>J153+J156+J159+J162+J165+J168</f>
        <v>0</v>
      </c>
      <c r="K169" s="33">
        <f t="shared" ref="K169" si="129">J169/I169*100</f>
        <v>0</v>
      </c>
      <c r="L169" s="33">
        <f>L153+L156+L159+L162+L165+L168</f>
        <v>179663.99999999997</v>
      </c>
      <c r="M169" s="33">
        <f>M153+M156+M159+M162+M165+M168</f>
        <v>20755.599999999999</v>
      </c>
      <c r="N169" s="33">
        <f t="shared" si="125"/>
        <v>11.552453468697124</v>
      </c>
    </row>
    <row r="170" spans="1:14" x14ac:dyDescent="0.25">
      <c r="A170" s="103" t="s">
        <v>31</v>
      </c>
      <c r="B170" s="104"/>
      <c r="C170" s="34">
        <f>C149+C169</f>
        <v>213082.5</v>
      </c>
      <c r="D170" s="34">
        <f>D149+D169</f>
        <v>20755.599999999999</v>
      </c>
      <c r="E170" s="34">
        <f t="shared" si="124"/>
        <v>9.7406403623009847</v>
      </c>
      <c r="F170" s="34">
        <f>F149+F169</f>
        <v>369.3</v>
      </c>
      <c r="G170" s="34">
        <f>G149+G169</f>
        <v>0</v>
      </c>
      <c r="H170" s="33">
        <f t="shared" ref="H170" si="130">G170/F170*100</f>
        <v>0</v>
      </c>
      <c r="I170" s="34">
        <f>I149+I169</f>
        <v>290.39999999999998</v>
      </c>
      <c r="J170" s="34">
        <f>J149+J169</f>
        <v>0</v>
      </c>
      <c r="K170" s="34">
        <f t="shared" ref="K170" si="131">J170/I170*100</f>
        <v>0</v>
      </c>
      <c r="L170" s="34">
        <f>L149+L169</f>
        <v>212422.8</v>
      </c>
      <c r="M170" s="34">
        <f>M149+M169</f>
        <v>20755.599999999999</v>
      </c>
      <c r="N170" s="33">
        <f t="shared" si="125"/>
        <v>9.7708908836527897</v>
      </c>
    </row>
    <row r="171" spans="1:14" s="8" customFormat="1" ht="27.75" customHeight="1" x14ac:dyDescent="0.35">
      <c r="A171" s="50" t="s">
        <v>21</v>
      </c>
      <c r="B171" s="81" t="s">
        <v>8</v>
      </c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3"/>
    </row>
    <row r="172" spans="1:14" s="8" customFormat="1" x14ac:dyDescent="0.25">
      <c r="A172" s="85" t="s">
        <v>53</v>
      </c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7"/>
    </row>
    <row r="173" spans="1:14" s="8" customFormat="1" x14ac:dyDescent="0.25">
      <c r="A173" s="72" t="s">
        <v>88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4"/>
    </row>
    <row r="174" spans="1:14" s="8" customFormat="1" ht="51.75" customHeight="1" x14ac:dyDescent="0.25">
      <c r="A174" s="69" t="s">
        <v>134</v>
      </c>
      <c r="B174" s="68"/>
      <c r="C174" s="32">
        <f>F174+I174+L174</f>
        <v>7240.3</v>
      </c>
      <c r="D174" s="32">
        <f>G174+J174+M174</f>
        <v>0</v>
      </c>
      <c r="E174" s="32">
        <f t="shared" ref="E174:E175" si="132">D174/C174*100</f>
        <v>0</v>
      </c>
      <c r="F174" s="51"/>
      <c r="G174" s="51"/>
      <c r="H174" s="51"/>
      <c r="I174" s="51"/>
      <c r="J174" s="51"/>
      <c r="K174" s="51"/>
      <c r="L174" s="64" t="s">
        <v>89</v>
      </c>
      <c r="M174" s="60">
        <v>0</v>
      </c>
      <c r="N174" s="32">
        <f t="shared" ref="N174:N175" si="133">M174/L174*100</f>
        <v>0</v>
      </c>
    </row>
    <row r="175" spans="1:14" s="8" customFormat="1" ht="27.75" customHeight="1" x14ac:dyDescent="0.25">
      <c r="A175" s="102" t="s">
        <v>56</v>
      </c>
      <c r="B175" s="102"/>
      <c r="C175" s="33">
        <f>C174</f>
        <v>7240.3</v>
      </c>
      <c r="D175" s="33">
        <f>D174</f>
        <v>0</v>
      </c>
      <c r="E175" s="32">
        <f t="shared" si="132"/>
        <v>0</v>
      </c>
      <c r="F175" s="33">
        <f>F174</f>
        <v>0</v>
      </c>
      <c r="G175" s="33">
        <f>G174</f>
        <v>0</v>
      </c>
      <c r="H175" s="55"/>
      <c r="I175" s="33">
        <f>I174</f>
        <v>0</v>
      </c>
      <c r="J175" s="33">
        <f>J174</f>
        <v>0</v>
      </c>
      <c r="K175" s="55"/>
      <c r="L175" s="33" t="str">
        <f>L174</f>
        <v>7240,3</v>
      </c>
      <c r="M175" s="33">
        <f>M174</f>
        <v>0</v>
      </c>
      <c r="N175" s="32">
        <f t="shared" si="133"/>
        <v>0</v>
      </c>
    </row>
    <row r="176" spans="1:14" s="8" customFormat="1" x14ac:dyDescent="0.25">
      <c r="A176" s="85" t="s">
        <v>54</v>
      </c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</row>
    <row r="177" spans="1:14" ht="15.75" customHeight="1" x14ac:dyDescent="0.25">
      <c r="A177" s="78" t="s">
        <v>90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/>
    </row>
    <row r="178" spans="1:14" ht="30" customHeight="1" x14ac:dyDescent="0.25">
      <c r="A178" s="69" t="s">
        <v>30</v>
      </c>
      <c r="B178" s="68"/>
      <c r="C178" s="32">
        <f>F178+I178+L178</f>
        <v>4248.2</v>
      </c>
      <c r="D178" s="32">
        <f>G178+J178+M178</f>
        <v>444.7</v>
      </c>
      <c r="E178" s="32">
        <f t="shared" ref="E178:E179" si="134">D178/C178*100</f>
        <v>10.467962901934937</v>
      </c>
      <c r="F178" s="17"/>
      <c r="G178" s="17"/>
      <c r="H178" s="11"/>
      <c r="I178" s="17"/>
      <c r="J178" s="17"/>
      <c r="K178" s="11"/>
      <c r="L178" s="17">
        <v>4248.2</v>
      </c>
      <c r="M178" s="17">
        <v>444.7</v>
      </c>
      <c r="N178" s="32">
        <f t="shared" si="125"/>
        <v>10.467962901934937</v>
      </c>
    </row>
    <row r="179" spans="1:14" x14ac:dyDescent="0.25">
      <c r="A179" s="103" t="s">
        <v>51</v>
      </c>
      <c r="B179" s="127"/>
      <c r="C179" s="33">
        <f>C178</f>
        <v>4248.2</v>
      </c>
      <c r="D179" s="33">
        <f>D178</f>
        <v>444.7</v>
      </c>
      <c r="E179" s="32">
        <f t="shared" si="134"/>
        <v>10.467962901934937</v>
      </c>
      <c r="F179" s="33">
        <f t="shared" ref="F179:G179" si="135">F178</f>
        <v>0</v>
      </c>
      <c r="G179" s="33">
        <f t="shared" si="135"/>
        <v>0</v>
      </c>
      <c r="H179" s="24"/>
      <c r="I179" s="33">
        <f t="shared" ref="I179:J179" si="136">I178</f>
        <v>0</v>
      </c>
      <c r="J179" s="33">
        <f t="shared" si="136"/>
        <v>0</v>
      </c>
      <c r="K179" s="24"/>
      <c r="L179" s="33">
        <f>SUM(L178)</f>
        <v>4248.2</v>
      </c>
      <c r="M179" s="33">
        <f>SUM(M178)</f>
        <v>444.7</v>
      </c>
      <c r="N179" s="33">
        <f t="shared" si="125"/>
        <v>10.467962901934937</v>
      </c>
    </row>
    <row r="180" spans="1:14" ht="15.75" customHeight="1" x14ac:dyDescent="0.25">
      <c r="A180" s="72" t="s">
        <v>91</v>
      </c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4"/>
    </row>
    <row r="181" spans="1:14" ht="30" customHeight="1" x14ac:dyDescent="0.25">
      <c r="A181" s="69" t="s">
        <v>30</v>
      </c>
      <c r="B181" s="68"/>
      <c r="C181" s="32">
        <f t="shared" ref="C181:D181" si="137">F181+I181+L181</f>
        <v>254227.9</v>
      </c>
      <c r="D181" s="32">
        <f t="shared" si="137"/>
        <v>29323.4</v>
      </c>
      <c r="E181" s="32">
        <f t="shared" ref="E181:E182" si="138">D181/C181*100</f>
        <v>11.534296589792072</v>
      </c>
      <c r="F181" s="17"/>
      <c r="G181" s="17"/>
      <c r="H181" s="11"/>
      <c r="I181" s="17">
        <v>3690.6</v>
      </c>
      <c r="J181" s="17">
        <v>189.9</v>
      </c>
      <c r="K181" s="32">
        <f t="shared" ref="K181:K182" si="139">J181/I181*100</f>
        <v>5.1455047959681348</v>
      </c>
      <c r="L181" s="17">
        <v>250537.3</v>
      </c>
      <c r="M181" s="17">
        <v>29133.5</v>
      </c>
      <c r="N181" s="32">
        <f t="shared" si="125"/>
        <v>11.628408225042739</v>
      </c>
    </row>
    <row r="182" spans="1:14" ht="18.75" customHeight="1" x14ac:dyDescent="0.25">
      <c r="A182" s="90" t="s">
        <v>51</v>
      </c>
      <c r="B182" s="111"/>
      <c r="C182" s="33">
        <f>C181</f>
        <v>254227.9</v>
      </c>
      <c r="D182" s="33">
        <f>D181</f>
        <v>29323.4</v>
      </c>
      <c r="E182" s="32">
        <f t="shared" si="138"/>
        <v>11.534296589792072</v>
      </c>
      <c r="F182" s="33">
        <f>F181</f>
        <v>0</v>
      </c>
      <c r="G182" s="33">
        <f>G181</f>
        <v>0</v>
      </c>
      <c r="H182" s="24"/>
      <c r="I182" s="33">
        <f>I181</f>
        <v>3690.6</v>
      </c>
      <c r="J182" s="33">
        <f>J181</f>
        <v>189.9</v>
      </c>
      <c r="K182" s="24">
        <f t="shared" si="139"/>
        <v>5.1455047959681348</v>
      </c>
      <c r="L182" s="33">
        <f>L181</f>
        <v>250537.3</v>
      </c>
      <c r="M182" s="33">
        <f>M181</f>
        <v>29133.5</v>
      </c>
      <c r="N182" s="33">
        <f t="shared" ref="N182" si="140">M182/L182*100</f>
        <v>11.628408225042739</v>
      </c>
    </row>
    <row r="183" spans="1:14" ht="15.75" customHeight="1" x14ac:dyDescent="0.25">
      <c r="A183" s="78" t="s">
        <v>92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/>
    </row>
    <row r="184" spans="1:14" ht="31.5" customHeight="1" x14ac:dyDescent="0.25">
      <c r="A184" s="69" t="s">
        <v>30</v>
      </c>
      <c r="B184" s="68"/>
      <c r="C184" s="32">
        <f>F184+I184+L184</f>
        <v>5200.6000000000004</v>
      </c>
      <c r="D184" s="32">
        <f>G184+J184+M184</f>
        <v>358.7</v>
      </c>
      <c r="E184" s="32">
        <f t="shared" ref="E184:E185" si="141">D184/C184*100</f>
        <v>6.8972810829519666</v>
      </c>
      <c r="F184" s="17"/>
      <c r="G184" s="17"/>
      <c r="H184" s="11"/>
      <c r="I184" s="17"/>
      <c r="J184" s="17"/>
      <c r="K184" s="11"/>
      <c r="L184" s="17">
        <v>5200.6000000000004</v>
      </c>
      <c r="M184" s="17">
        <v>358.7</v>
      </c>
      <c r="N184" s="32">
        <f t="shared" si="125"/>
        <v>6.8972810829519666</v>
      </c>
    </row>
    <row r="185" spans="1:14" x14ac:dyDescent="0.25">
      <c r="A185" s="90" t="s">
        <v>51</v>
      </c>
      <c r="B185" s="111"/>
      <c r="C185" s="33">
        <f>C184</f>
        <v>5200.6000000000004</v>
      </c>
      <c r="D185" s="33">
        <f>D184</f>
        <v>358.7</v>
      </c>
      <c r="E185" s="33">
        <f t="shared" si="141"/>
        <v>6.8972810829519666</v>
      </c>
      <c r="F185" s="33">
        <f t="shared" ref="F185:I185" si="142">F184</f>
        <v>0</v>
      </c>
      <c r="G185" s="33">
        <f t="shared" si="142"/>
        <v>0</v>
      </c>
      <c r="H185" s="33"/>
      <c r="I185" s="33">
        <f t="shared" si="142"/>
        <v>0</v>
      </c>
      <c r="J185" s="33">
        <f t="shared" ref="J185" si="143">J184</f>
        <v>0</v>
      </c>
      <c r="K185" s="24"/>
      <c r="L185" s="33">
        <f>SUM(L184)</f>
        <v>5200.6000000000004</v>
      </c>
      <c r="M185" s="33">
        <f>SUM(M184)</f>
        <v>358.7</v>
      </c>
      <c r="N185" s="33">
        <f t="shared" si="125"/>
        <v>6.8972810829519666</v>
      </c>
    </row>
    <row r="186" spans="1:14" ht="28.5" customHeight="1" x14ac:dyDescent="0.25">
      <c r="A186" s="78" t="s">
        <v>93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/>
    </row>
    <row r="187" spans="1:14" ht="31.5" customHeight="1" x14ac:dyDescent="0.25">
      <c r="A187" s="69" t="s">
        <v>30</v>
      </c>
      <c r="B187" s="68"/>
      <c r="C187" s="32">
        <f>F187+I187+L187</f>
        <v>3700</v>
      </c>
      <c r="D187" s="32">
        <f>G187+J187+M187</f>
        <v>343.7</v>
      </c>
      <c r="E187" s="32">
        <f t="shared" ref="E187" si="144">D187/C187*100</f>
        <v>9.2891891891891891</v>
      </c>
      <c r="F187" s="17"/>
      <c r="G187" s="17"/>
      <c r="H187" s="11"/>
      <c r="I187" s="17"/>
      <c r="J187" s="17"/>
      <c r="K187" s="11"/>
      <c r="L187" s="17">
        <v>3700</v>
      </c>
      <c r="M187" s="17">
        <v>343.7</v>
      </c>
      <c r="N187" s="32">
        <f t="shared" si="125"/>
        <v>9.2891891891891891</v>
      </c>
    </row>
    <row r="188" spans="1:14" x14ac:dyDescent="0.25">
      <c r="A188" s="103" t="s">
        <v>51</v>
      </c>
      <c r="B188" s="127"/>
      <c r="C188" s="33">
        <f>C187</f>
        <v>3700</v>
      </c>
      <c r="D188" s="33">
        <f t="shared" ref="D188:M188" si="145">D187</f>
        <v>343.7</v>
      </c>
      <c r="E188" s="33">
        <f t="shared" si="145"/>
        <v>9.2891891891891891</v>
      </c>
      <c r="F188" s="33">
        <f t="shared" si="145"/>
        <v>0</v>
      </c>
      <c r="G188" s="33">
        <f t="shared" si="145"/>
        <v>0</v>
      </c>
      <c r="H188" s="33"/>
      <c r="I188" s="33">
        <f t="shared" si="145"/>
        <v>0</v>
      </c>
      <c r="J188" s="33">
        <f t="shared" si="145"/>
        <v>0</v>
      </c>
      <c r="K188" s="33"/>
      <c r="L188" s="33">
        <f t="shared" si="145"/>
        <v>3700</v>
      </c>
      <c r="M188" s="33">
        <f t="shared" si="145"/>
        <v>343.7</v>
      </c>
      <c r="N188" s="33">
        <f>M188/L188*100</f>
        <v>9.2891891891891891</v>
      </c>
    </row>
    <row r="189" spans="1:14" hidden="1" x14ac:dyDescent="0.25">
      <c r="A189" s="78" t="s">
        <v>94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</row>
    <row r="190" spans="1:14" ht="31.5" hidden="1" customHeight="1" x14ac:dyDescent="0.25">
      <c r="A190" s="69" t="s">
        <v>30</v>
      </c>
      <c r="B190" s="68"/>
      <c r="C190" s="32">
        <f>F190+I190+L190</f>
        <v>0</v>
      </c>
      <c r="D190" s="32">
        <f>G190+J190+M190</f>
        <v>0</v>
      </c>
      <c r="E190" s="32"/>
      <c r="F190" s="17"/>
      <c r="G190" s="17"/>
      <c r="H190" s="24"/>
      <c r="I190" s="17"/>
      <c r="J190" s="17"/>
      <c r="K190" s="24"/>
      <c r="L190" s="17"/>
      <c r="M190" s="17"/>
      <c r="N190" s="32"/>
    </row>
    <row r="191" spans="1:14" hidden="1" x14ac:dyDescent="0.25">
      <c r="A191" s="103" t="s">
        <v>51</v>
      </c>
      <c r="B191" s="127"/>
      <c r="C191" s="33">
        <f>C190</f>
        <v>0</v>
      </c>
      <c r="D191" s="33">
        <f t="shared" ref="D191:M191" si="146">D190</f>
        <v>0</v>
      </c>
      <c r="E191" s="32"/>
      <c r="F191" s="33">
        <f t="shared" si="146"/>
        <v>0</v>
      </c>
      <c r="G191" s="33">
        <f t="shared" si="146"/>
        <v>0</v>
      </c>
      <c r="H191" s="33"/>
      <c r="I191" s="33">
        <f t="shared" si="146"/>
        <v>0</v>
      </c>
      <c r="J191" s="33">
        <f t="shared" si="146"/>
        <v>0</v>
      </c>
      <c r="K191" s="33">
        <f t="shared" si="146"/>
        <v>0</v>
      </c>
      <c r="L191" s="33">
        <f t="shared" si="146"/>
        <v>0</v>
      </c>
      <c r="M191" s="33">
        <f t="shared" si="146"/>
        <v>0</v>
      </c>
      <c r="N191" s="32"/>
    </row>
    <row r="192" spans="1:14" x14ac:dyDescent="0.25">
      <c r="A192" s="65" t="s">
        <v>57</v>
      </c>
      <c r="B192" s="66"/>
      <c r="C192" s="33">
        <f>C179+C182+C185+C188+C191</f>
        <v>267376.7</v>
      </c>
      <c r="D192" s="33">
        <f>D179+D182+D185+D188+D191</f>
        <v>30470.500000000004</v>
      </c>
      <c r="E192" s="32"/>
      <c r="F192" s="33">
        <f>F179+F182+F185+F188+F191</f>
        <v>0</v>
      </c>
      <c r="G192" s="33">
        <f>G179+G182+G185+G188+G191</f>
        <v>0</v>
      </c>
      <c r="H192" s="33"/>
      <c r="I192" s="33">
        <f>I179+I182+I185+I188+I191</f>
        <v>3690.6</v>
      </c>
      <c r="J192" s="33">
        <f>J179+J182+J185+J188+J191</f>
        <v>189.9</v>
      </c>
      <c r="K192" s="33">
        <f>J192/I192*100</f>
        <v>5.1455047959681348</v>
      </c>
      <c r="L192" s="33">
        <f>L179+L182+L185+L188+L191</f>
        <v>263686.09999999998</v>
      </c>
      <c r="M192" s="33">
        <f>M179+M182+M185+M188+M191</f>
        <v>30280.600000000002</v>
      </c>
      <c r="N192" s="33">
        <f>M192/L192*100</f>
        <v>11.483578391124903</v>
      </c>
    </row>
    <row r="193" spans="1:15" x14ac:dyDescent="0.25">
      <c r="A193" s="103" t="s">
        <v>31</v>
      </c>
      <c r="B193" s="104"/>
      <c r="C193" s="34">
        <f>C175+C192</f>
        <v>274617</v>
      </c>
      <c r="D193" s="34">
        <f>D175+D192</f>
        <v>30470.500000000004</v>
      </c>
      <c r="E193" s="34">
        <f t="shared" ref="E193" si="147">D193/C193*100</f>
        <v>11.095635011670801</v>
      </c>
      <c r="F193" s="34">
        <f>F175+F192</f>
        <v>0</v>
      </c>
      <c r="G193" s="34">
        <f>G175+G192</f>
        <v>0</v>
      </c>
      <c r="H193" s="34"/>
      <c r="I193" s="34">
        <f>I175+I192</f>
        <v>3690.6</v>
      </c>
      <c r="J193" s="34">
        <f>J175+J192</f>
        <v>189.9</v>
      </c>
      <c r="K193" s="34">
        <f t="shared" ref="K193" si="148">J193/I193*100</f>
        <v>5.1455047959681348</v>
      </c>
      <c r="L193" s="34">
        <f>L175+L192</f>
        <v>270926.39999999997</v>
      </c>
      <c r="M193" s="34">
        <f>M175+M192</f>
        <v>30280.600000000002</v>
      </c>
      <c r="N193" s="34">
        <f t="shared" si="125"/>
        <v>11.176688576676177</v>
      </c>
    </row>
    <row r="194" spans="1:15" ht="28.5" customHeight="1" x14ac:dyDescent="0.35">
      <c r="A194" s="50" t="s">
        <v>22</v>
      </c>
      <c r="B194" s="81" t="s">
        <v>9</v>
      </c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3"/>
    </row>
    <row r="195" spans="1:15" ht="28.5" customHeight="1" x14ac:dyDescent="0.25">
      <c r="A195" s="85" t="s">
        <v>53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7"/>
    </row>
    <row r="196" spans="1:15" x14ac:dyDescent="0.25">
      <c r="A196" s="72" t="s">
        <v>95</v>
      </c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5" ht="36" customHeight="1" x14ac:dyDescent="0.25">
      <c r="A197" s="67" t="s">
        <v>130</v>
      </c>
      <c r="B197" s="68"/>
      <c r="C197" s="32">
        <f>F197+I197+L197</f>
        <v>1590</v>
      </c>
      <c r="D197" s="32">
        <f>G197+J197+M197</f>
        <v>0</v>
      </c>
      <c r="E197" s="32">
        <f t="shared" ref="E197:E198" si="149">D197/C197*100</f>
        <v>0</v>
      </c>
      <c r="F197" s="51"/>
      <c r="G197" s="51"/>
      <c r="H197" s="51"/>
      <c r="I197" s="51"/>
      <c r="J197" s="51"/>
      <c r="K197" s="51"/>
      <c r="L197" s="64" t="s">
        <v>96</v>
      </c>
      <c r="M197" s="64" t="s">
        <v>65</v>
      </c>
      <c r="N197" s="32">
        <f t="shared" si="125"/>
        <v>0</v>
      </c>
    </row>
    <row r="198" spans="1:15" ht="28.5" customHeight="1" x14ac:dyDescent="0.25">
      <c r="A198" s="102" t="s">
        <v>56</v>
      </c>
      <c r="B198" s="102"/>
      <c r="C198" s="33">
        <f>C197</f>
        <v>1590</v>
      </c>
      <c r="D198" s="33">
        <f>D197</f>
        <v>0</v>
      </c>
      <c r="E198" s="32">
        <f t="shared" si="149"/>
        <v>0</v>
      </c>
      <c r="F198" s="33">
        <f>F197</f>
        <v>0</v>
      </c>
      <c r="G198" s="33">
        <f>G197</f>
        <v>0</v>
      </c>
      <c r="H198" s="56"/>
      <c r="I198" s="33">
        <f>I197</f>
        <v>0</v>
      </c>
      <c r="J198" s="33">
        <f>J197</f>
        <v>0</v>
      </c>
      <c r="K198" s="56"/>
      <c r="L198" s="33" t="str">
        <f>L197</f>
        <v>1590,0</v>
      </c>
      <c r="M198" s="33" t="str">
        <f>M197</f>
        <v>0</v>
      </c>
      <c r="N198" s="32">
        <f t="shared" si="125"/>
        <v>0</v>
      </c>
    </row>
    <row r="199" spans="1:15" ht="28.5" customHeight="1" x14ac:dyDescent="0.25">
      <c r="A199" s="85" t="s">
        <v>54</v>
      </c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</row>
    <row r="200" spans="1:15" ht="15.75" customHeight="1" x14ac:dyDescent="0.25">
      <c r="A200" s="72" t="s">
        <v>97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4"/>
    </row>
    <row r="201" spans="1:15" x14ac:dyDescent="0.25">
      <c r="A201" s="67" t="s">
        <v>27</v>
      </c>
      <c r="B201" s="68"/>
      <c r="C201" s="32">
        <f>F201+I201+L201</f>
        <v>500</v>
      </c>
      <c r="D201" s="32">
        <f>G201+J201+M201</f>
        <v>0</v>
      </c>
      <c r="E201" s="32">
        <f t="shared" ref="E201:E202" si="150">D201/C201*100</f>
        <v>0</v>
      </c>
      <c r="F201" s="17"/>
      <c r="G201" s="17"/>
      <c r="H201" s="11"/>
      <c r="I201" s="17"/>
      <c r="J201" s="17"/>
      <c r="K201" s="11"/>
      <c r="L201" s="17">
        <v>500</v>
      </c>
      <c r="M201" s="17">
        <v>0</v>
      </c>
      <c r="N201" s="32">
        <f t="shared" si="125"/>
        <v>0</v>
      </c>
    </row>
    <row r="202" spans="1:15" x14ac:dyDescent="0.25">
      <c r="A202" s="65" t="s">
        <v>51</v>
      </c>
      <c r="B202" s="66"/>
      <c r="C202" s="33">
        <f>C201</f>
        <v>500</v>
      </c>
      <c r="D202" s="33">
        <f>D201</f>
        <v>0</v>
      </c>
      <c r="E202" s="33">
        <f t="shared" si="150"/>
        <v>0</v>
      </c>
      <c r="F202" s="33">
        <f t="shared" ref="F202:G202" si="151">F201</f>
        <v>0</v>
      </c>
      <c r="G202" s="33">
        <f t="shared" si="151"/>
        <v>0</v>
      </c>
      <c r="H202" s="24"/>
      <c r="I202" s="33">
        <f t="shared" ref="I202:J202" si="152">I201</f>
        <v>0</v>
      </c>
      <c r="J202" s="33">
        <f t="shared" si="152"/>
        <v>0</v>
      </c>
      <c r="K202" s="24"/>
      <c r="L202" s="33">
        <f>SUM(L201)</f>
        <v>500</v>
      </c>
      <c r="M202" s="33">
        <f>SUM(M201)</f>
        <v>0</v>
      </c>
      <c r="N202" s="38">
        <f t="shared" si="125"/>
        <v>0</v>
      </c>
    </row>
    <row r="203" spans="1:15" ht="15.75" customHeight="1" x14ac:dyDescent="0.25">
      <c r="A203" s="72" t="s">
        <v>98</v>
      </c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4"/>
    </row>
    <row r="204" spans="1:15" x14ac:dyDescent="0.25">
      <c r="A204" s="113" t="s">
        <v>27</v>
      </c>
      <c r="B204" s="114"/>
      <c r="C204" s="32">
        <f>F204+I204+L204</f>
        <v>80</v>
      </c>
      <c r="D204" s="32">
        <f>G204+J204+M204</f>
        <v>0</v>
      </c>
      <c r="E204" s="32">
        <f t="shared" ref="E204:E206" si="153">D204/C204*100</f>
        <v>0</v>
      </c>
      <c r="F204" s="17"/>
      <c r="G204" s="17"/>
      <c r="H204" s="11"/>
      <c r="I204" s="17"/>
      <c r="J204" s="17"/>
      <c r="K204" s="11"/>
      <c r="L204" s="17">
        <v>80</v>
      </c>
      <c r="M204" s="18">
        <v>0</v>
      </c>
      <c r="N204" s="38">
        <f t="shared" si="125"/>
        <v>0</v>
      </c>
    </row>
    <row r="205" spans="1:15" x14ac:dyDescent="0.25">
      <c r="A205" s="142" t="s">
        <v>51</v>
      </c>
      <c r="B205" s="143"/>
      <c r="C205" s="33">
        <f>C204</f>
        <v>80</v>
      </c>
      <c r="D205" s="33">
        <f>D204</f>
        <v>0</v>
      </c>
      <c r="E205" s="33">
        <f t="shared" si="153"/>
        <v>0</v>
      </c>
      <c r="F205" s="33">
        <f>F204</f>
        <v>0</v>
      </c>
      <c r="G205" s="33">
        <f>G204</f>
        <v>0</v>
      </c>
      <c r="H205" s="24"/>
      <c r="I205" s="33">
        <f>I204</f>
        <v>0</v>
      </c>
      <c r="J205" s="33">
        <f>J204</f>
        <v>0</v>
      </c>
      <c r="K205" s="24"/>
      <c r="L205" s="33">
        <f>L204</f>
        <v>80</v>
      </c>
      <c r="M205" s="33">
        <f>M204</f>
        <v>0</v>
      </c>
      <c r="N205" s="38">
        <f>M205/L205*100</f>
        <v>0</v>
      </c>
    </row>
    <row r="206" spans="1:15" x14ac:dyDescent="0.25">
      <c r="A206" s="65" t="s">
        <v>57</v>
      </c>
      <c r="B206" s="66"/>
      <c r="C206" s="33">
        <f>C202+C205</f>
        <v>580</v>
      </c>
      <c r="D206" s="33">
        <f>D202+D205</f>
        <v>0</v>
      </c>
      <c r="E206" s="33">
        <f t="shared" si="153"/>
        <v>0</v>
      </c>
      <c r="F206" s="33">
        <f>F202+F205</f>
        <v>0</v>
      </c>
      <c r="G206" s="33">
        <f>G202+G205</f>
        <v>0</v>
      </c>
      <c r="H206" s="24"/>
      <c r="I206" s="33">
        <f>I202+I205</f>
        <v>0</v>
      </c>
      <c r="J206" s="33">
        <f>J202+J205</f>
        <v>0</v>
      </c>
      <c r="K206" s="24"/>
      <c r="L206" s="33">
        <f>L202+L205</f>
        <v>580</v>
      </c>
      <c r="M206" s="33">
        <f>M202+M205</f>
        <v>0</v>
      </c>
      <c r="N206" s="38">
        <f>M206/L206*100</f>
        <v>0</v>
      </c>
    </row>
    <row r="207" spans="1:15" x14ac:dyDescent="0.25">
      <c r="A207" s="115" t="s">
        <v>31</v>
      </c>
      <c r="B207" s="116"/>
      <c r="C207" s="34">
        <f>C198+C206</f>
        <v>2170</v>
      </c>
      <c r="D207" s="34">
        <f>D198+D206</f>
        <v>0</v>
      </c>
      <c r="E207" s="34">
        <f t="shared" ref="E207" si="154">D207/C207*100</f>
        <v>0</v>
      </c>
      <c r="F207" s="34">
        <f>F198+F206</f>
        <v>0</v>
      </c>
      <c r="G207" s="34">
        <f>G198+G206</f>
        <v>0</v>
      </c>
      <c r="H207" s="24"/>
      <c r="I207" s="34">
        <f>I198+I206</f>
        <v>0</v>
      </c>
      <c r="J207" s="34">
        <f>J198+J206</f>
        <v>0</v>
      </c>
      <c r="K207" s="24"/>
      <c r="L207" s="34">
        <f>L198+L206</f>
        <v>2170</v>
      </c>
      <c r="M207" s="34">
        <f>M198+M206</f>
        <v>0</v>
      </c>
      <c r="N207" s="34">
        <f t="shared" si="125"/>
        <v>0</v>
      </c>
      <c r="O207" s="8"/>
    </row>
    <row r="208" spans="1:15" ht="21" customHeight="1" x14ac:dyDescent="0.35">
      <c r="A208" s="50">
        <v>10</v>
      </c>
      <c r="B208" s="81" t="s">
        <v>10</v>
      </c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3"/>
    </row>
    <row r="209" spans="1:19" ht="21" customHeight="1" x14ac:dyDescent="0.25">
      <c r="A209" s="85" t="s">
        <v>54</v>
      </c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7"/>
    </row>
    <row r="210" spans="1:19" ht="15.75" customHeight="1" x14ac:dyDescent="0.25">
      <c r="A210" s="78" t="s">
        <v>99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80"/>
    </row>
    <row r="211" spans="1:19" ht="30" customHeight="1" x14ac:dyDescent="0.25">
      <c r="A211" s="69" t="s">
        <v>28</v>
      </c>
      <c r="B211" s="112"/>
      <c r="C211" s="32">
        <f>F211+I211+L211</f>
        <v>90</v>
      </c>
      <c r="D211" s="32">
        <f>G211+J211+M211</f>
        <v>0</v>
      </c>
      <c r="E211" s="32">
        <f t="shared" ref="E211:E213" si="155">D211/C211*100</f>
        <v>0</v>
      </c>
      <c r="F211" s="17"/>
      <c r="G211" s="17"/>
      <c r="H211" s="11"/>
      <c r="I211" s="17"/>
      <c r="J211" s="17"/>
      <c r="K211" s="11"/>
      <c r="L211" s="17">
        <v>90</v>
      </c>
      <c r="M211" s="17">
        <v>0</v>
      </c>
      <c r="N211" s="32">
        <f t="shared" si="125"/>
        <v>0</v>
      </c>
    </row>
    <row r="212" spans="1:19" ht="30.75" customHeight="1" x14ac:dyDescent="0.25">
      <c r="A212" s="69" t="s">
        <v>32</v>
      </c>
      <c r="B212" s="68"/>
      <c r="C212" s="32">
        <f>F212+I212+L212</f>
        <v>700</v>
      </c>
      <c r="D212" s="32">
        <f>G212+J212+M212</f>
        <v>0</v>
      </c>
      <c r="E212" s="32">
        <f t="shared" si="155"/>
        <v>0</v>
      </c>
      <c r="F212" s="17"/>
      <c r="G212" s="17"/>
      <c r="H212" s="11"/>
      <c r="I212" s="17"/>
      <c r="J212" s="17"/>
      <c r="K212" s="11"/>
      <c r="L212" s="17">
        <v>700</v>
      </c>
      <c r="M212" s="17">
        <v>0</v>
      </c>
      <c r="N212" s="32">
        <f t="shared" si="125"/>
        <v>0</v>
      </c>
    </row>
    <row r="213" spans="1:19" x14ac:dyDescent="0.25">
      <c r="A213" s="90" t="s">
        <v>51</v>
      </c>
      <c r="B213" s="111"/>
      <c r="C213" s="33">
        <f>C212+C211</f>
        <v>790</v>
      </c>
      <c r="D213" s="33">
        <f>D212+D211</f>
        <v>0</v>
      </c>
      <c r="E213" s="33">
        <f t="shared" si="155"/>
        <v>0</v>
      </c>
      <c r="F213" s="33">
        <f t="shared" ref="F213:G213" si="156">F212+F211</f>
        <v>0</v>
      </c>
      <c r="G213" s="33">
        <f t="shared" si="156"/>
        <v>0</v>
      </c>
      <c r="H213" s="24"/>
      <c r="I213" s="33">
        <f t="shared" ref="I213:J213" si="157">I212+I211</f>
        <v>0</v>
      </c>
      <c r="J213" s="33">
        <f t="shared" si="157"/>
        <v>0</v>
      </c>
      <c r="K213" s="24"/>
      <c r="L213" s="33">
        <f>SUM(L211:L212)</f>
        <v>790</v>
      </c>
      <c r="M213" s="33">
        <f>SUM(M211:M212)</f>
        <v>0</v>
      </c>
      <c r="N213" s="33">
        <f t="shared" si="125"/>
        <v>0</v>
      </c>
    </row>
    <row r="214" spans="1:19" ht="15.75" customHeight="1" x14ac:dyDescent="0.25">
      <c r="A214" s="72" t="s">
        <v>100</v>
      </c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4"/>
    </row>
    <row r="215" spans="1:19" ht="30.75" customHeight="1" x14ac:dyDescent="0.25">
      <c r="A215" s="69" t="s">
        <v>32</v>
      </c>
      <c r="B215" s="68"/>
      <c r="C215" s="32">
        <f>F215+I215+L215</f>
        <v>16463.2</v>
      </c>
      <c r="D215" s="32">
        <f>G215+J215+M215</f>
        <v>1720.8</v>
      </c>
      <c r="E215" s="32">
        <f t="shared" ref="E215:E216" si="158">D215/C215*100</f>
        <v>10.452402935030856</v>
      </c>
      <c r="F215" s="17"/>
      <c r="G215" s="17"/>
      <c r="H215" s="11"/>
      <c r="I215" s="17"/>
      <c r="J215" s="17"/>
      <c r="K215" s="11"/>
      <c r="L215" s="17">
        <v>16463.2</v>
      </c>
      <c r="M215" s="17">
        <v>1720.8</v>
      </c>
      <c r="N215" s="32">
        <f t="shared" si="125"/>
        <v>10.452402935030856</v>
      </c>
    </row>
    <row r="216" spans="1:19" x14ac:dyDescent="0.25">
      <c r="A216" s="90" t="s">
        <v>51</v>
      </c>
      <c r="B216" s="111"/>
      <c r="C216" s="33">
        <f>C215</f>
        <v>16463.2</v>
      </c>
      <c r="D216" s="33">
        <f>D215</f>
        <v>1720.8</v>
      </c>
      <c r="E216" s="33">
        <f t="shared" si="158"/>
        <v>10.452402935030856</v>
      </c>
      <c r="F216" s="33">
        <f t="shared" ref="F216:G216" si="159">F215</f>
        <v>0</v>
      </c>
      <c r="G216" s="33">
        <f t="shared" si="159"/>
        <v>0</v>
      </c>
      <c r="H216" s="24"/>
      <c r="I216" s="33">
        <f t="shared" ref="I216:J216" si="160">I215</f>
        <v>0</v>
      </c>
      <c r="J216" s="33">
        <f t="shared" si="160"/>
        <v>0</v>
      </c>
      <c r="K216" s="24"/>
      <c r="L216" s="33">
        <f>SUM(L215)</f>
        <v>16463.2</v>
      </c>
      <c r="M216" s="33">
        <f>SUM(M215)</f>
        <v>1720.8</v>
      </c>
      <c r="N216" s="33">
        <f t="shared" si="125"/>
        <v>10.452402935030856</v>
      </c>
    </row>
    <row r="217" spans="1:19" x14ac:dyDescent="0.25">
      <c r="A217" s="103" t="s">
        <v>31</v>
      </c>
      <c r="B217" s="104"/>
      <c r="C217" s="27">
        <f>C213+C216</f>
        <v>17253.2</v>
      </c>
      <c r="D217" s="27">
        <f>D213+D216</f>
        <v>1720.8</v>
      </c>
      <c r="E217" s="24">
        <f t="shared" ref="E217" si="161">D217/C217*100</f>
        <v>9.9738019613752815</v>
      </c>
      <c r="F217" s="27">
        <f>F213+F216</f>
        <v>0</v>
      </c>
      <c r="G217" s="27">
        <f>G213+G216</f>
        <v>0</v>
      </c>
      <c r="H217" s="24"/>
      <c r="I217" s="27">
        <f>I213+I216</f>
        <v>0</v>
      </c>
      <c r="J217" s="27">
        <f>J213+J216</f>
        <v>0</v>
      </c>
      <c r="K217" s="24"/>
      <c r="L217" s="27">
        <f>L213+L216</f>
        <v>17253.2</v>
      </c>
      <c r="M217" s="27">
        <f>M213+M216</f>
        <v>1720.8</v>
      </c>
      <c r="N217" s="27">
        <f t="shared" si="125"/>
        <v>9.9738019613752815</v>
      </c>
    </row>
    <row r="218" spans="1:19" ht="22.5" customHeight="1" x14ac:dyDescent="0.35">
      <c r="A218" s="50">
        <v>11</v>
      </c>
      <c r="B218" s="81" t="s">
        <v>11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3"/>
    </row>
    <row r="219" spans="1:19" ht="22.5" customHeight="1" x14ac:dyDescent="0.25">
      <c r="A219" s="85" t="s">
        <v>54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</row>
    <row r="220" spans="1:19" ht="27" customHeight="1" x14ac:dyDescent="0.25">
      <c r="A220" s="78" t="s">
        <v>101</v>
      </c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80"/>
      <c r="S220" s="1" t="s">
        <v>41</v>
      </c>
    </row>
    <row r="221" spans="1:19" x14ac:dyDescent="0.25">
      <c r="A221" s="67" t="s">
        <v>27</v>
      </c>
      <c r="B221" s="68"/>
      <c r="C221" s="24">
        <f>F221+I221+L221</f>
        <v>10600.2</v>
      </c>
      <c r="D221" s="24">
        <f>G221+J221+M221</f>
        <v>1407.4</v>
      </c>
      <c r="E221" s="24">
        <f t="shared" ref="E221" si="162">D221/C221*100</f>
        <v>13.277107979094735</v>
      </c>
      <c r="F221" s="11"/>
      <c r="G221" s="11"/>
      <c r="H221" s="11"/>
      <c r="I221" s="11"/>
      <c r="J221" s="11"/>
      <c r="K221" s="11"/>
      <c r="L221" s="11">
        <v>10600.2</v>
      </c>
      <c r="M221" s="11">
        <v>1407.4</v>
      </c>
      <c r="N221" s="24">
        <f t="shared" si="125"/>
        <v>13.277107979094735</v>
      </c>
    </row>
    <row r="222" spans="1:19" x14ac:dyDescent="0.25">
      <c r="A222" s="103" t="s">
        <v>31</v>
      </c>
      <c r="B222" s="104"/>
      <c r="C222" s="27">
        <f>C221</f>
        <v>10600.2</v>
      </c>
      <c r="D222" s="27">
        <f>D221</f>
        <v>1407.4</v>
      </c>
      <c r="E222" s="27">
        <f t="shared" ref="E222" si="163">D222/C222*100</f>
        <v>13.277107979094735</v>
      </c>
      <c r="F222" s="27">
        <f>F221</f>
        <v>0</v>
      </c>
      <c r="G222" s="27">
        <f>G221</f>
        <v>0</v>
      </c>
      <c r="H222" s="24"/>
      <c r="I222" s="27">
        <f>I221</f>
        <v>0</v>
      </c>
      <c r="J222" s="27">
        <f>J221</f>
        <v>0</v>
      </c>
      <c r="K222" s="24"/>
      <c r="L222" s="27">
        <f>L221</f>
        <v>10600.2</v>
      </c>
      <c r="M222" s="27">
        <f>M221</f>
        <v>1407.4</v>
      </c>
      <c r="N222" s="27">
        <f t="shared" si="125"/>
        <v>13.277107979094735</v>
      </c>
      <c r="O222" s="8"/>
    </row>
    <row r="223" spans="1:19" ht="22.5" customHeight="1" x14ac:dyDescent="0.35">
      <c r="A223" s="50">
        <v>12</v>
      </c>
      <c r="B223" s="81" t="s">
        <v>12</v>
      </c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3"/>
    </row>
    <row r="224" spans="1:19" ht="22.5" customHeight="1" x14ac:dyDescent="0.25">
      <c r="A224" s="85" t="s">
        <v>54</v>
      </c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7"/>
    </row>
    <row r="225" spans="1:14" ht="15.75" customHeight="1" x14ac:dyDescent="0.25">
      <c r="A225" s="72" t="s">
        <v>102</v>
      </c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4"/>
    </row>
    <row r="226" spans="1:14" ht="30.75" customHeight="1" x14ac:dyDescent="0.25">
      <c r="A226" s="69" t="s">
        <v>33</v>
      </c>
      <c r="B226" s="75"/>
      <c r="C226" s="24">
        <f>F226+I226+L226</f>
        <v>7933.7</v>
      </c>
      <c r="D226" s="24">
        <f>G226+J226+M226</f>
        <v>794.7</v>
      </c>
      <c r="E226" s="24">
        <f t="shared" ref="E226:E227" si="164">D226/C226*100</f>
        <v>10.016763931078817</v>
      </c>
      <c r="F226" s="11"/>
      <c r="G226" s="11"/>
      <c r="H226" s="11"/>
      <c r="I226" s="11">
        <v>930.4</v>
      </c>
      <c r="J226" s="11">
        <v>91</v>
      </c>
      <c r="K226" s="24">
        <f t="shared" ref="K226:K227" si="165">J226/I226*100</f>
        <v>9.7807394668959589</v>
      </c>
      <c r="L226" s="11">
        <v>7003.3</v>
      </c>
      <c r="M226" s="11">
        <v>703.7</v>
      </c>
      <c r="N226" s="24">
        <f t="shared" si="125"/>
        <v>10.048120171918953</v>
      </c>
    </row>
    <row r="227" spans="1:14" x14ac:dyDescent="0.25">
      <c r="A227" s="90" t="s">
        <v>51</v>
      </c>
      <c r="B227" s="111"/>
      <c r="C227" s="25">
        <f>C226</f>
        <v>7933.7</v>
      </c>
      <c r="D227" s="25">
        <f>D226</f>
        <v>794.7</v>
      </c>
      <c r="E227" s="25">
        <f t="shared" si="164"/>
        <v>10.016763931078817</v>
      </c>
      <c r="F227" s="25">
        <f t="shared" ref="F227:G227" si="166">F226</f>
        <v>0</v>
      </c>
      <c r="G227" s="25">
        <f t="shared" si="166"/>
        <v>0</v>
      </c>
      <c r="H227" s="24"/>
      <c r="I227" s="25">
        <f t="shared" ref="I227:J227" si="167">I226</f>
        <v>930.4</v>
      </c>
      <c r="J227" s="25">
        <f t="shared" si="167"/>
        <v>91</v>
      </c>
      <c r="K227" s="25">
        <f t="shared" si="165"/>
        <v>9.7807394668959589</v>
      </c>
      <c r="L227" s="25">
        <f>SUM(L226)</f>
        <v>7003.3</v>
      </c>
      <c r="M227" s="25">
        <f>SUM(M226)</f>
        <v>703.7</v>
      </c>
      <c r="N227" s="25">
        <f t="shared" si="125"/>
        <v>10.048120171918953</v>
      </c>
    </row>
    <row r="228" spans="1:14" ht="15.75" customHeight="1" x14ac:dyDescent="0.25">
      <c r="A228" s="72" t="s">
        <v>103</v>
      </c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4" ht="30.75" customHeight="1" x14ac:dyDescent="0.25">
      <c r="A229" s="69" t="s">
        <v>33</v>
      </c>
      <c r="B229" s="75"/>
      <c r="C229" s="24">
        <f>F229+I229+L229</f>
        <v>6597.6</v>
      </c>
      <c r="D229" s="24">
        <f>G229+J229+M229</f>
        <v>0</v>
      </c>
      <c r="E229" s="24">
        <f t="shared" ref="E229:E230" si="168">D229/C229*100</f>
        <v>0</v>
      </c>
      <c r="F229" s="11"/>
      <c r="G229" s="11"/>
      <c r="H229" s="11"/>
      <c r="I229" s="11">
        <v>6597.6</v>
      </c>
      <c r="J229" s="11">
        <v>0</v>
      </c>
      <c r="K229" s="24">
        <f t="shared" ref="K229:K230" si="169">J229/I229*100</f>
        <v>0</v>
      </c>
      <c r="L229" s="11"/>
      <c r="M229" s="11"/>
      <c r="N229" s="11"/>
    </row>
    <row r="230" spans="1:14" x14ac:dyDescent="0.25">
      <c r="A230" s="90" t="s">
        <v>51</v>
      </c>
      <c r="B230" s="111"/>
      <c r="C230" s="25">
        <f>C229</f>
        <v>6597.6</v>
      </c>
      <c r="D230" s="25">
        <f>D229</f>
        <v>0</v>
      </c>
      <c r="E230" s="25">
        <f t="shared" si="168"/>
        <v>0</v>
      </c>
      <c r="F230" s="25">
        <f t="shared" ref="F230:G230" si="170">F229</f>
        <v>0</v>
      </c>
      <c r="G230" s="25">
        <f t="shared" si="170"/>
        <v>0</v>
      </c>
      <c r="H230" s="24"/>
      <c r="I230" s="25">
        <f t="shared" ref="I230:J230" si="171">I229</f>
        <v>6597.6</v>
      </c>
      <c r="J230" s="25">
        <f t="shared" si="171"/>
        <v>0</v>
      </c>
      <c r="K230" s="25">
        <f t="shared" si="169"/>
        <v>0</v>
      </c>
      <c r="L230" s="25">
        <f>SUM(L229)</f>
        <v>0</v>
      </c>
      <c r="M230" s="25">
        <f>SUM(M229)</f>
        <v>0</v>
      </c>
      <c r="N230" s="24"/>
    </row>
    <row r="231" spans="1:14" ht="15.75" customHeight="1" x14ac:dyDescent="0.25">
      <c r="A231" s="72" t="s">
        <v>104</v>
      </c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4"/>
    </row>
    <row r="232" spans="1:14" ht="30.75" customHeight="1" x14ac:dyDescent="0.25">
      <c r="A232" s="69" t="s">
        <v>33</v>
      </c>
      <c r="B232" s="75"/>
      <c r="C232" s="24">
        <f>F232+I232+L232</f>
        <v>200</v>
      </c>
      <c r="D232" s="24">
        <f>G232+J232+M232</f>
        <v>0</v>
      </c>
      <c r="E232" s="24">
        <f t="shared" ref="E232:E233" si="172">D232/C232*100</f>
        <v>0</v>
      </c>
      <c r="F232" s="11"/>
      <c r="G232" s="11"/>
      <c r="H232" s="11"/>
      <c r="I232" s="11"/>
      <c r="J232" s="11"/>
      <c r="K232" s="11"/>
      <c r="L232" s="11">
        <v>200</v>
      </c>
      <c r="M232" s="11">
        <v>0</v>
      </c>
      <c r="N232" s="24">
        <f t="shared" ref="N232:N233" si="173">M232/L232*100</f>
        <v>0</v>
      </c>
    </row>
    <row r="233" spans="1:14" x14ac:dyDescent="0.25">
      <c r="A233" s="90" t="s">
        <v>51</v>
      </c>
      <c r="B233" s="111"/>
      <c r="C233" s="25">
        <f>C232</f>
        <v>200</v>
      </c>
      <c r="D233" s="25">
        <f>D232</f>
        <v>0</v>
      </c>
      <c r="E233" s="25">
        <f t="shared" si="172"/>
        <v>0</v>
      </c>
      <c r="F233" s="25">
        <f t="shared" ref="F233:G233" si="174">F232</f>
        <v>0</v>
      </c>
      <c r="G233" s="25">
        <f t="shared" si="174"/>
        <v>0</v>
      </c>
      <c r="H233" s="24"/>
      <c r="I233" s="25">
        <f t="shared" ref="I233:J233" si="175">I232</f>
        <v>0</v>
      </c>
      <c r="J233" s="25">
        <f t="shared" si="175"/>
        <v>0</v>
      </c>
      <c r="K233" s="25"/>
      <c r="L233" s="25">
        <f>SUM(L232)</f>
        <v>200</v>
      </c>
      <c r="M233" s="25">
        <f>SUM(M232)</f>
        <v>0</v>
      </c>
      <c r="N233" s="27">
        <f t="shared" si="173"/>
        <v>0</v>
      </c>
    </row>
    <row r="234" spans="1:14" ht="15.75" customHeight="1" x14ac:dyDescent="0.25">
      <c r="A234" s="72" t="s">
        <v>105</v>
      </c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4"/>
    </row>
    <row r="235" spans="1:14" ht="33" customHeight="1" x14ac:dyDescent="0.25">
      <c r="A235" s="69" t="s">
        <v>33</v>
      </c>
      <c r="B235" s="75"/>
      <c r="C235" s="24">
        <f>F235+I235+L235</f>
        <v>2058.4</v>
      </c>
      <c r="D235" s="24">
        <f>G235+J235+M235</f>
        <v>0</v>
      </c>
      <c r="E235" s="24">
        <f t="shared" ref="E235:E237" si="176">D235/C235*100</f>
        <v>0</v>
      </c>
      <c r="F235" s="11"/>
      <c r="G235" s="11"/>
      <c r="H235" s="11"/>
      <c r="I235" s="11">
        <v>2058.4</v>
      </c>
      <c r="J235" s="11">
        <v>0</v>
      </c>
      <c r="K235" s="11"/>
      <c r="L235" s="11"/>
      <c r="M235" s="11"/>
      <c r="N235" s="11"/>
    </row>
    <row r="236" spans="1:14" x14ac:dyDescent="0.25">
      <c r="A236" s="65" t="s">
        <v>51</v>
      </c>
      <c r="B236" s="66"/>
      <c r="C236" s="25">
        <f>C235</f>
        <v>2058.4</v>
      </c>
      <c r="D236" s="25">
        <f>D235</f>
        <v>0</v>
      </c>
      <c r="E236" s="25">
        <f t="shared" si="176"/>
        <v>0</v>
      </c>
      <c r="F236" s="25">
        <f t="shared" ref="F236:G236" si="177">F235</f>
        <v>0</v>
      </c>
      <c r="G236" s="25">
        <f t="shared" si="177"/>
        <v>0</v>
      </c>
      <c r="H236" s="24"/>
      <c r="I236" s="25">
        <f t="shared" ref="I236:J236" si="178">I235</f>
        <v>2058.4</v>
      </c>
      <c r="J236" s="25">
        <f t="shared" si="178"/>
        <v>0</v>
      </c>
      <c r="K236" s="24"/>
      <c r="L236" s="25">
        <f>SUM(L235)</f>
        <v>0</v>
      </c>
      <c r="M236" s="25">
        <f>SUM(M235)</f>
        <v>0</v>
      </c>
      <c r="N236" s="25"/>
    </row>
    <row r="237" spans="1:14" x14ac:dyDescent="0.25">
      <c r="A237" s="103" t="s">
        <v>31</v>
      </c>
      <c r="B237" s="104"/>
      <c r="C237" s="27">
        <f>C227+C230+C233+C236</f>
        <v>16789.7</v>
      </c>
      <c r="D237" s="27">
        <f>D227+D230+D233+D236</f>
        <v>794.7</v>
      </c>
      <c r="E237" s="27">
        <f t="shared" si="176"/>
        <v>4.7332590814606581</v>
      </c>
      <c r="F237" s="27">
        <f>F227+F230+F233+F236</f>
        <v>0</v>
      </c>
      <c r="G237" s="27">
        <f>G227+G230+G233+G236</f>
        <v>0</v>
      </c>
      <c r="H237" s="24"/>
      <c r="I237" s="27">
        <f>I227+I230+I233+I236</f>
        <v>9586.4</v>
      </c>
      <c r="J237" s="27">
        <f>J227+J230+J233+J236</f>
        <v>91</v>
      </c>
      <c r="K237" s="27">
        <f t="shared" ref="K237" si="179">J237/I237*100</f>
        <v>0.94926145372611215</v>
      </c>
      <c r="L237" s="27">
        <f>L227+L230+L233+L236</f>
        <v>7203.3</v>
      </c>
      <c r="M237" s="27">
        <f>M227+M230+M233+M236</f>
        <v>703.7</v>
      </c>
      <c r="N237" s="27">
        <f t="shared" ref="N237:N291" si="180">M237/L237*100</f>
        <v>9.769133591548318</v>
      </c>
    </row>
    <row r="238" spans="1:14" ht="18.75" customHeight="1" x14ac:dyDescent="0.3">
      <c r="A238" s="57" t="s">
        <v>106</v>
      </c>
      <c r="B238" s="70" t="s">
        <v>38</v>
      </c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1"/>
    </row>
    <row r="239" spans="1:14" ht="18.75" customHeight="1" x14ac:dyDescent="0.25">
      <c r="A239" s="85" t="s">
        <v>54</v>
      </c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7"/>
    </row>
    <row r="240" spans="1:14" ht="15.75" customHeight="1" x14ac:dyDescent="0.25">
      <c r="A240" s="72" t="s">
        <v>107</v>
      </c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4"/>
    </row>
    <row r="241" spans="1:14" ht="15.75" customHeight="1" x14ac:dyDescent="0.25">
      <c r="A241" s="67" t="s">
        <v>27</v>
      </c>
      <c r="B241" s="68"/>
      <c r="C241" s="24">
        <f>F241+I241+L241</f>
        <v>150</v>
      </c>
      <c r="D241" s="24">
        <f>G241+J241+M241</f>
        <v>0</v>
      </c>
      <c r="E241" s="24">
        <f t="shared" ref="E241:E242" si="181">D241/C241*100</f>
        <v>0</v>
      </c>
      <c r="F241" s="11"/>
      <c r="G241" s="11"/>
      <c r="H241" s="11"/>
      <c r="I241" s="11"/>
      <c r="J241" s="11"/>
      <c r="K241" s="11"/>
      <c r="L241" s="11">
        <v>150</v>
      </c>
      <c r="M241" s="11">
        <v>0</v>
      </c>
      <c r="N241" s="24">
        <f t="shared" ref="N241:N242" si="182">M241/L241*100</f>
        <v>0</v>
      </c>
    </row>
    <row r="242" spans="1:14" ht="15.75" customHeight="1" x14ac:dyDescent="0.25">
      <c r="A242" s="65" t="s">
        <v>51</v>
      </c>
      <c r="B242" s="66"/>
      <c r="C242" s="36">
        <f>C241</f>
        <v>150</v>
      </c>
      <c r="D242" s="36">
        <f>D241</f>
        <v>0</v>
      </c>
      <c r="E242" s="36">
        <f t="shared" si="181"/>
        <v>0</v>
      </c>
      <c r="F242" s="36">
        <f t="shared" ref="F242:G242" si="183">F241</f>
        <v>0</v>
      </c>
      <c r="G242" s="36">
        <f t="shared" si="183"/>
        <v>0</v>
      </c>
      <c r="H242" s="24"/>
      <c r="I242" s="36">
        <f t="shared" ref="I242:M242" si="184">I241</f>
        <v>0</v>
      </c>
      <c r="J242" s="36">
        <f t="shared" si="184"/>
        <v>0</v>
      </c>
      <c r="K242" s="24"/>
      <c r="L242" s="36">
        <f t="shared" si="184"/>
        <v>150</v>
      </c>
      <c r="M242" s="36">
        <f t="shared" si="184"/>
        <v>0</v>
      </c>
      <c r="N242" s="35">
        <f t="shared" si="182"/>
        <v>0</v>
      </c>
    </row>
    <row r="243" spans="1:14" ht="15.75" customHeight="1" x14ac:dyDescent="0.25">
      <c r="A243" s="78" t="s">
        <v>108</v>
      </c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80"/>
    </row>
    <row r="244" spans="1:14" ht="15.75" customHeight="1" x14ac:dyDescent="0.25">
      <c r="A244" s="67" t="s">
        <v>27</v>
      </c>
      <c r="B244" s="68"/>
      <c r="C244" s="24">
        <f>F244+I244+L244</f>
        <v>150</v>
      </c>
      <c r="D244" s="24">
        <f>G244+J244+M244</f>
        <v>0</v>
      </c>
      <c r="E244" s="24">
        <f t="shared" ref="E244:E245" si="185">D244/C244*100</f>
        <v>0</v>
      </c>
      <c r="F244" s="11"/>
      <c r="G244" s="11"/>
      <c r="H244" s="11"/>
      <c r="I244" s="11"/>
      <c r="J244" s="11"/>
      <c r="K244" s="11"/>
      <c r="L244" s="11">
        <v>150</v>
      </c>
      <c r="M244" s="11">
        <v>0</v>
      </c>
      <c r="N244" s="24">
        <f t="shared" ref="N244:N245" si="186">M244/L244*100</f>
        <v>0</v>
      </c>
    </row>
    <row r="245" spans="1:14" ht="15.75" customHeight="1" x14ac:dyDescent="0.25">
      <c r="A245" s="65" t="s">
        <v>51</v>
      </c>
      <c r="B245" s="66"/>
      <c r="C245" s="36">
        <f>C244</f>
        <v>150</v>
      </c>
      <c r="D245" s="36">
        <f>D244</f>
        <v>0</v>
      </c>
      <c r="E245" s="36">
        <f t="shared" si="185"/>
        <v>0</v>
      </c>
      <c r="F245" s="36">
        <f t="shared" ref="F245:G245" si="187">F244</f>
        <v>0</v>
      </c>
      <c r="G245" s="36">
        <f t="shared" si="187"/>
        <v>0</v>
      </c>
      <c r="H245" s="24"/>
      <c r="I245" s="36">
        <f t="shared" ref="I245:J245" si="188">I244</f>
        <v>0</v>
      </c>
      <c r="J245" s="36">
        <f t="shared" si="188"/>
        <v>0</v>
      </c>
      <c r="K245" s="24"/>
      <c r="L245" s="36">
        <f t="shared" ref="L245:M245" si="189">L244</f>
        <v>150</v>
      </c>
      <c r="M245" s="36">
        <f t="shared" si="189"/>
        <v>0</v>
      </c>
      <c r="N245" s="35">
        <f t="shared" si="186"/>
        <v>0</v>
      </c>
    </row>
    <row r="246" spans="1:14" ht="15.75" hidden="1" customHeight="1" x14ac:dyDescent="0.25">
      <c r="A246" s="72" t="s">
        <v>109</v>
      </c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4"/>
    </row>
    <row r="247" spans="1:14" ht="15.75" hidden="1" customHeight="1" x14ac:dyDescent="0.25">
      <c r="A247" s="67" t="s">
        <v>27</v>
      </c>
      <c r="B247" s="68"/>
      <c r="C247" s="24">
        <f>F247+I247+L247</f>
        <v>0</v>
      </c>
      <c r="D247" s="24">
        <f>G247+J247+M247</f>
        <v>0</v>
      </c>
      <c r="E247" s="24" t="e">
        <f t="shared" ref="E247:E248" si="190">D247/C247*100</f>
        <v>#DIV/0!</v>
      </c>
      <c r="F247" s="11"/>
      <c r="G247" s="11"/>
      <c r="H247" s="24"/>
      <c r="I247" s="11">
        <v>0</v>
      </c>
      <c r="J247" s="11">
        <v>0</v>
      </c>
      <c r="K247" s="24" t="e">
        <f t="shared" ref="K247:K248" si="191">J247/I247*100</f>
        <v>#DIV/0!</v>
      </c>
      <c r="L247" s="11"/>
      <c r="M247" s="11"/>
      <c r="N247" s="24"/>
    </row>
    <row r="248" spans="1:14" ht="15.75" hidden="1" customHeight="1" x14ac:dyDescent="0.25">
      <c r="A248" s="65" t="s">
        <v>51</v>
      </c>
      <c r="B248" s="66"/>
      <c r="C248" s="36">
        <f>C247</f>
        <v>0</v>
      </c>
      <c r="D248" s="36">
        <f>D247</f>
        <v>0</v>
      </c>
      <c r="E248" s="24" t="e">
        <f t="shared" si="190"/>
        <v>#DIV/0!</v>
      </c>
      <c r="F248" s="36">
        <f t="shared" ref="F248:G248" si="192">F247</f>
        <v>0</v>
      </c>
      <c r="G248" s="36">
        <f t="shared" si="192"/>
        <v>0</v>
      </c>
      <c r="H248" s="27"/>
      <c r="I248" s="36">
        <f t="shared" ref="I248:J248" si="193">I247</f>
        <v>0</v>
      </c>
      <c r="J248" s="36">
        <f t="shared" si="193"/>
        <v>0</v>
      </c>
      <c r="K248" s="24" t="e">
        <f t="shared" si="191"/>
        <v>#DIV/0!</v>
      </c>
      <c r="L248" s="36"/>
      <c r="M248" s="36"/>
      <c r="N248" s="37"/>
    </row>
    <row r="249" spans="1:14" ht="15.75" customHeight="1" x14ac:dyDescent="0.25">
      <c r="A249" s="78" t="s">
        <v>110</v>
      </c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80"/>
    </row>
    <row r="250" spans="1:14" ht="15.75" customHeight="1" x14ac:dyDescent="0.25">
      <c r="A250" s="67" t="s">
        <v>27</v>
      </c>
      <c r="B250" s="68"/>
      <c r="C250" s="24">
        <f>F250+I250+L250</f>
        <v>273</v>
      </c>
      <c r="D250" s="24">
        <f>G250+J250+M250</f>
        <v>0</v>
      </c>
      <c r="E250" s="24">
        <f>D250/C250*100</f>
        <v>0</v>
      </c>
      <c r="F250" s="20"/>
      <c r="G250" s="20"/>
      <c r="H250" s="11"/>
      <c r="I250" s="20"/>
      <c r="J250" s="20"/>
      <c r="K250" s="11"/>
      <c r="L250" s="20">
        <v>273</v>
      </c>
      <c r="M250" s="20">
        <v>0</v>
      </c>
      <c r="N250" s="24">
        <f>M250/L250*100</f>
        <v>0</v>
      </c>
    </row>
    <row r="251" spans="1:14" ht="15.75" customHeight="1" x14ac:dyDescent="0.25">
      <c r="A251" s="67" t="s">
        <v>40</v>
      </c>
      <c r="B251" s="68"/>
      <c r="C251" s="24">
        <f t="shared" ref="C251" si="194">F251+I251+L251</f>
        <v>90</v>
      </c>
      <c r="D251" s="24">
        <f t="shared" ref="D251" si="195">G251+J251+M251</f>
        <v>0</v>
      </c>
      <c r="E251" s="24">
        <f t="shared" ref="E251" si="196">D251/C251*100</f>
        <v>0</v>
      </c>
      <c r="F251" s="20"/>
      <c r="G251" s="20"/>
      <c r="H251" s="11"/>
      <c r="I251" s="20"/>
      <c r="J251" s="20"/>
      <c r="K251" s="11"/>
      <c r="L251" s="20">
        <v>90</v>
      </c>
      <c r="M251" s="20">
        <v>0</v>
      </c>
      <c r="N251" s="24">
        <f t="shared" ref="N251:N265" si="197">M251/L251*100</f>
        <v>0</v>
      </c>
    </row>
    <row r="252" spans="1:14" ht="15.75" customHeight="1" x14ac:dyDescent="0.25">
      <c r="A252" s="67" t="s">
        <v>26</v>
      </c>
      <c r="B252" s="68"/>
      <c r="C252" s="24">
        <f t="shared" ref="C252" si="198">F252+I252+L252</f>
        <v>15</v>
      </c>
      <c r="D252" s="24">
        <f t="shared" ref="D252" si="199">G252+J252+M252</f>
        <v>13.6</v>
      </c>
      <c r="E252" s="24">
        <f t="shared" ref="E252" si="200">D252/C252*100</f>
        <v>90.666666666666657</v>
      </c>
      <c r="F252" s="20"/>
      <c r="G252" s="20"/>
      <c r="H252" s="11"/>
      <c r="I252" s="20"/>
      <c r="J252" s="20"/>
      <c r="K252" s="11"/>
      <c r="L252" s="20">
        <v>15</v>
      </c>
      <c r="M252" s="20">
        <v>13.6</v>
      </c>
      <c r="N252" s="24">
        <f t="shared" si="197"/>
        <v>90.666666666666657</v>
      </c>
    </row>
    <row r="253" spans="1:14" ht="15.75" customHeight="1" x14ac:dyDescent="0.25">
      <c r="A253" s="65" t="s">
        <v>51</v>
      </c>
      <c r="B253" s="66"/>
      <c r="C253" s="25">
        <f>C250+C251+C252</f>
        <v>378</v>
      </c>
      <c r="D253" s="25">
        <f>D250+D251+D252</f>
        <v>13.6</v>
      </c>
      <c r="E253" s="25">
        <f t="shared" ref="E253:E265" si="201">D253/C253*100</f>
        <v>3.5978835978835977</v>
      </c>
      <c r="F253" s="25">
        <f>F250+F251+F252</f>
        <v>0</v>
      </c>
      <c r="G253" s="25">
        <f>G250+G251+G252</f>
        <v>0</v>
      </c>
      <c r="H253" s="24"/>
      <c r="I253" s="25">
        <f>I250+I251+I252</f>
        <v>0</v>
      </c>
      <c r="J253" s="25">
        <f>J250+J251+J252</f>
        <v>0</v>
      </c>
      <c r="K253" s="24"/>
      <c r="L253" s="25">
        <f>L250+L251+L252</f>
        <v>378</v>
      </c>
      <c r="M253" s="25">
        <f>M250+M251+M252</f>
        <v>13.6</v>
      </c>
      <c r="N253" s="24">
        <f t="shared" si="197"/>
        <v>3.5978835978835977</v>
      </c>
    </row>
    <row r="254" spans="1:14" ht="33.75" customHeight="1" x14ac:dyDescent="0.25">
      <c r="A254" s="78" t="s">
        <v>111</v>
      </c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80"/>
    </row>
    <row r="255" spans="1:14" ht="15.75" customHeight="1" x14ac:dyDescent="0.25">
      <c r="A255" s="67" t="s">
        <v>27</v>
      </c>
      <c r="B255" s="68"/>
      <c r="C255" s="24">
        <f t="shared" ref="C255:D255" si="202">F255+I255+L255</f>
        <v>940</v>
      </c>
      <c r="D255" s="24">
        <f t="shared" si="202"/>
        <v>170</v>
      </c>
      <c r="E255" s="24">
        <f t="shared" ref="E255:E256" si="203">D255/C255*100</f>
        <v>18.085106382978726</v>
      </c>
      <c r="F255" s="21"/>
      <c r="G255" s="21"/>
      <c r="H255" s="11"/>
      <c r="I255" s="21"/>
      <c r="J255" s="21"/>
      <c r="K255" s="11"/>
      <c r="L255" s="20">
        <v>940</v>
      </c>
      <c r="M255" s="20">
        <v>170</v>
      </c>
      <c r="N255" s="24">
        <f t="shared" si="197"/>
        <v>18.085106382978726</v>
      </c>
    </row>
    <row r="256" spans="1:14" ht="15.75" customHeight="1" x14ac:dyDescent="0.25">
      <c r="A256" s="90" t="s">
        <v>51</v>
      </c>
      <c r="B256" s="111"/>
      <c r="C256" s="25">
        <f>C255</f>
        <v>940</v>
      </c>
      <c r="D256" s="25">
        <f>D255</f>
        <v>170</v>
      </c>
      <c r="E256" s="24">
        <f t="shared" si="203"/>
        <v>18.085106382978726</v>
      </c>
      <c r="F256" s="36"/>
      <c r="G256" s="36"/>
      <c r="H256" s="24"/>
      <c r="I256" s="36"/>
      <c r="J256" s="36"/>
      <c r="K256" s="24"/>
      <c r="L256" s="36">
        <f>L255</f>
        <v>940</v>
      </c>
      <c r="M256" s="36">
        <f>M255</f>
        <v>170</v>
      </c>
      <c r="N256" s="24">
        <f t="shared" si="197"/>
        <v>18.085106382978726</v>
      </c>
    </row>
    <row r="257" spans="1:14" ht="33.75" customHeight="1" x14ac:dyDescent="0.25">
      <c r="A257" s="78" t="s">
        <v>112</v>
      </c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80"/>
    </row>
    <row r="258" spans="1:14" ht="15.75" customHeight="1" x14ac:dyDescent="0.25">
      <c r="A258" s="67" t="s">
        <v>27</v>
      </c>
      <c r="B258" s="68"/>
      <c r="C258" s="24">
        <f t="shared" ref="C258" si="204">F258+I258+L258</f>
        <v>200</v>
      </c>
      <c r="D258" s="24">
        <f t="shared" ref="D258" si="205">G258+J258+M258</f>
        <v>0</v>
      </c>
      <c r="E258" s="24">
        <f t="shared" ref="E258:E259" si="206">D258/C258*100</f>
        <v>0</v>
      </c>
      <c r="F258" s="21"/>
      <c r="G258" s="21"/>
      <c r="H258" s="11"/>
      <c r="I258" s="21"/>
      <c r="J258" s="21"/>
      <c r="K258" s="11"/>
      <c r="L258" s="20">
        <v>200</v>
      </c>
      <c r="M258" s="20">
        <v>0</v>
      </c>
      <c r="N258" s="24">
        <f t="shared" ref="N258:N259" si="207">M258/L258*100</f>
        <v>0</v>
      </c>
    </row>
    <row r="259" spans="1:14" ht="15.75" customHeight="1" x14ac:dyDescent="0.25">
      <c r="A259" s="90" t="s">
        <v>51</v>
      </c>
      <c r="B259" s="111"/>
      <c r="C259" s="25">
        <f>C258</f>
        <v>200</v>
      </c>
      <c r="D259" s="25">
        <f>D258</f>
        <v>0</v>
      </c>
      <c r="E259" s="24">
        <f t="shared" si="206"/>
        <v>0</v>
      </c>
      <c r="F259" s="25">
        <f>F258</f>
        <v>0</v>
      </c>
      <c r="G259" s="25">
        <f>G258</f>
        <v>0</v>
      </c>
      <c r="H259" s="24"/>
      <c r="I259" s="25">
        <f>I258</f>
        <v>0</v>
      </c>
      <c r="J259" s="25">
        <f>J258</f>
        <v>0</v>
      </c>
      <c r="K259" s="24"/>
      <c r="L259" s="36">
        <f>L258</f>
        <v>200</v>
      </c>
      <c r="M259" s="36">
        <f>M258</f>
        <v>0</v>
      </c>
      <c r="N259" s="24">
        <f t="shared" si="207"/>
        <v>0</v>
      </c>
    </row>
    <row r="260" spans="1:14" ht="33" customHeight="1" x14ac:dyDescent="0.25">
      <c r="A260" s="78" t="s">
        <v>113</v>
      </c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80"/>
    </row>
    <row r="261" spans="1:14" ht="15.75" customHeight="1" x14ac:dyDescent="0.25">
      <c r="A261" s="67" t="s">
        <v>27</v>
      </c>
      <c r="B261" s="68"/>
      <c r="C261" s="24">
        <f t="shared" ref="C261:C263" si="208">F261+I261+L261</f>
        <v>4516.8</v>
      </c>
      <c r="D261" s="24">
        <f t="shared" ref="D261:D263" si="209">G261+J261+M261</f>
        <v>0</v>
      </c>
      <c r="E261" s="24">
        <f t="shared" ref="E261:E264" si="210">D261/C261*100</f>
        <v>0</v>
      </c>
      <c r="F261" s="21"/>
      <c r="G261" s="21"/>
      <c r="H261" s="11"/>
      <c r="I261" s="21"/>
      <c r="J261" s="21"/>
      <c r="K261" s="11"/>
      <c r="L261" s="20">
        <v>4516.8</v>
      </c>
      <c r="M261" s="20">
        <v>0</v>
      </c>
      <c r="N261" s="24">
        <f t="shared" ref="N261:N264" si="211">M261/L261*100</f>
        <v>0</v>
      </c>
    </row>
    <row r="262" spans="1:14" ht="15.75" customHeight="1" x14ac:dyDescent="0.25">
      <c r="A262" s="67" t="s">
        <v>40</v>
      </c>
      <c r="B262" s="68"/>
      <c r="C262" s="24">
        <f t="shared" si="208"/>
        <v>3320</v>
      </c>
      <c r="D262" s="24">
        <f t="shared" si="209"/>
        <v>789</v>
      </c>
      <c r="E262" s="24"/>
      <c r="F262" s="21"/>
      <c r="G262" s="21"/>
      <c r="H262" s="11"/>
      <c r="I262" s="21"/>
      <c r="J262" s="21"/>
      <c r="K262" s="11"/>
      <c r="L262" s="20">
        <v>3320</v>
      </c>
      <c r="M262" s="20">
        <v>789</v>
      </c>
      <c r="N262" s="24">
        <f t="shared" si="211"/>
        <v>23.765060240963855</v>
      </c>
    </row>
    <row r="263" spans="1:14" ht="15.75" customHeight="1" x14ac:dyDescent="0.25">
      <c r="A263" s="67" t="s">
        <v>26</v>
      </c>
      <c r="B263" s="68"/>
      <c r="C263" s="24">
        <f t="shared" si="208"/>
        <v>1194.3</v>
      </c>
      <c r="D263" s="24">
        <f t="shared" si="209"/>
        <v>452.4</v>
      </c>
      <c r="E263" s="24"/>
      <c r="F263" s="21"/>
      <c r="G263" s="21"/>
      <c r="H263" s="11"/>
      <c r="I263" s="21"/>
      <c r="J263" s="21"/>
      <c r="K263" s="11"/>
      <c r="L263" s="20">
        <v>1194.3</v>
      </c>
      <c r="M263" s="20">
        <v>452.4</v>
      </c>
      <c r="N263" s="24">
        <f t="shared" si="211"/>
        <v>37.879929665913089</v>
      </c>
    </row>
    <row r="264" spans="1:14" ht="15.75" customHeight="1" x14ac:dyDescent="0.25">
      <c r="A264" s="90" t="s">
        <v>51</v>
      </c>
      <c r="B264" s="111"/>
      <c r="C264" s="25">
        <f>C261+C262+C263</f>
        <v>9031.1</v>
      </c>
      <c r="D264" s="25">
        <f>D261+D262+D263</f>
        <v>1241.4000000000001</v>
      </c>
      <c r="E264" s="24">
        <f t="shared" si="210"/>
        <v>13.74583384083888</v>
      </c>
      <c r="F264" s="25">
        <f>F261+F262+F263</f>
        <v>0</v>
      </c>
      <c r="G264" s="25">
        <f>G261+G262+G263</f>
        <v>0</v>
      </c>
      <c r="H264" s="24"/>
      <c r="I264" s="25">
        <f>I261+I262+I263</f>
        <v>0</v>
      </c>
      <c r="J264" s="25">
        <f>J261+J262+J263</f>
        <v>0</v>
      </c>
      <c r="K264" s="24"/>
      <c r="L264" s="25">
        <f>L261+L262+L263</f>
        <v>9031.1</v>
      </c>
      <c r="M264" s="25">
        <f>M261+M262+M263</f>
        <v>1241.4000000000001</v>
      </c>
      <c r="N264" s="24">
        <f t="shared" si="211"/>
        <v>13.74583384083888</v>
      </c>
    </row>
    <row r="265" spans="1:14" ht="15.75" customHeight="1" x14ac:dyDescent="0.25">
      <c r="A265" s="103" t="s">
        <v>31</v>
      </c>
      <c r="B265" s="104"/>
      <c r="C265" s="27">
        <f>C242+C245+C248+C253+C256+C259+C264</f>
        <v>10849.1</v>
      </c>
      <c r="D265" s="27">
        <f>D242+D245+D248+D253+D256+D259+D264</f>
        <v>1425</v>
      </c>
      <c r="E265" s="27">
        <f t="shared" si="201"/>
        <v>13.134730069775372</v>
      </c>
      <c r="F265" s="27">
        <f>F242+F245+F248+F253+F256+F259+F264</f>
        <v>0</v>
      </c>
      <c r="G265" s="27">
        <f>G242+G245+G248+G253+G256+G259+G264</f>
        <v>0</v>
      </c>
      <c r="H265" s="24"/>
      <c r="I265" s="27">
        <f>I242+I245+I248+I253+I256+I259+I264</f>
        <v>0</v>
      </c>
      <c r="J265" s="27">
        <f>J242+J245+J248+J253+J256+J259+J264</f>
        <v>0</v>
      </c>
      <c r="K265" s="27"/>
      <c r="L265" s="27">
        <f>L242+L245+L248+L253+L256+L259+L264</f>
        <v>10849.1</v>
      </c>
      <c r="M265" s="27">
        <f>M242+M245+M248+M253+M256+M259+M264</f>
        <v>1425</v>
      </c>
      <c r="N265" s="27">
        <f t="shared" si="197"/>
        <v>13.134730069775372</v>
      </c>
    </row>
    <row r="266" spans="1:14" ht="21.75" customHeight="1" x14ac:dyDescent="0.35">
      <c r="A266" s="50" t="s">
        <v>39</v>
      </c>
      <c r="B266" s="81" t="s">
        <v>114</v>
      </c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3"/>
    </row>
    <row r="267" spans="1:14" ht="19.5" customHeight="1" x14ac:dyDescent="0.25">
      <c r="A267" s="85" t="s">
        <v>54</v>
      </c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</row>
    <row r="268" spans="1:14" ht="24" customHeight="1" x14ac:dyDescent="0.25">
      <c r="A268" s="72" t="s">
        <v>116</v>
      </c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4"/>
    </row>
    <row r="269" spans="1:14" ht="32.25" customHeight="1" x14ac:dyDescent="0.25">
      <c r="A269" s="67" t="s">
        <v>26</v>
      </c>
      <c r="B269" s="68"/>
      <c r="C269" s="24">
        <f>F269+I269+L269</f>
        <v>117364</v>
      </c>
      <c r="D269" s="24">
        <f>G269+J269+M269</f>
        <v>29.2</v>
      </c>
      <c r="E269" s="24">
        <f t="shared" ref="E269:E270" si="212">D269/C269*100</f>
        <v>2.4879860945434717E-2</v>
      </c>
      <c r="F269" s="11"/>
      <c r="G269" s="11"/>
      <c r="H269" s="11"/>
      <c r="I269" s="11">
        <v>117364</v>
      </c>
      <c r="J269" s="11">
        <v>29.2</v>
      </c>
      <c r="K269" s="24">
        <f t="shared" ref="K269:K272" si="213">J269/I269*100</f>
        <v>2.4879860945434717E-2</v>
      </c>
      <c r="L269" s="11"/>
      <c r="M269" s="11"/>
      <c r="N269" s="24"/>
    </row>
    <row r="270" spans="1:14" ht="15.75" customHeight="1" x14ac:dyDescent="0.25">
      <c r="A270" s="90" t="s">
        <v>51</v>
      </c>
      <c r="B270" s="111"/>
      <c r="C270" s="25">
        <f>C269</f>
        <v>117364</v>
      </c>
      <c r="D270" s="25">
        <f>D269</f>
        <v>29.2</v>
      </c>
      <c r="E270" s="24">
        <f t="shared" si="212"/>
        <v>2.4879860945434717E-2</v>
      </c>
      <c r="F270" s="25">
        <f t="shared" ref="F270:G270" si="214">F269</f>
        <v>0</v>
      </c>
      <c r="G270" s="25">
        <f t="shared" si="214"/>
        <v>0</v>
      </c>
      <c r="H270" s="27"/>
      <c r="I270" s="25">
        <f t="shared" ref="I270:J270" si="215">I269</f>
        <v>117364</v>
      </c>
      <c r="J270" s="25">
        <f t="shared" si="215"/>
        <v>29.2</v>
      </c>
      <c r="K270" s="24">
        <f t="shared" si="213"/>
        <v>2.4879860945434717E-2</v>
      </c>
      <c r="L270" s="25">
        <f>SUM(L269)</f>
        <v>0</v>
      </c>
      <c r="M270" s="25">
        <f>SUM(M269)</f>
        <v>0</v>
      </c>
      <c r="N270" s="25">
        <f t="shared" ref="N270" si="216">N269</f>
        <v>0</v>
      </c>
    </row>
    <row r="271" spans="1:14" x14ac:dyDescent="0.25">
      <c r="A271" s="72" t="s">
        <v>117</v>
      </c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9"/>
    </row>
    <row r="272" spans="1:14" ht="33.75" customHeight="1" x14ac:dyDescent="0.25">
      <c r="A272" s="67" t="s">
        <v>28</v>
      </c>
      <c r="B272" s="68"/>
      <c r="C272" s="24">
        <f>F272+I272+L272</f>
        <v>6142</v>
      </c>
      <c r="D272" s="24">
        <f>G272+J272+M272</f>
        <v>0</v>
      </c>
      <c r="E272" s="24">
        <f t="shared" ref="E272:E276" si="217">D272/C272*100</f>
        <v>0</v>
      </c>
      <c r="F272" s="12"/>
      <c r="G272" s="12"/>
      <c r="H272" s="11"/>
      <c r="I272" s="11">
        <v>2832.8</v>
      </c>
      <c r="J272" s="11">
        <v>0</v>
      </c>
      <c r="K272" s="24">
        <f t="shared" si="213"/>
        <v>0</v>
      </c>
      <c r="L272" s="11">
        <v>3309.2</v>
      </c>
      <c r="M272" s="11">
        <v>0</v>
      </c>
      <c r="N272" s="24">
        <f t="shared" ref="N272:N276" si="218">M272/L272*100</f>
        <v>0</v>
      </c>
    </row>
    <row r="273" spans="1:14" ht="33" customHeight="1" x14ac:dyDescent="0.25">
      <c r="A273" s="69" t="s">
        <v>29</v>
      </c>
      <c r="B273" s="68"/>
      <c r="C273" s="24">
        <f t="shared" ref="C273:C275" si="219">F273+I273+L273</f>
        <v>70</v>
      </c>
      <c r="D273" s="24">
        <f t="shared" ref="D273:D275" si="220">G273+J273+M273</f>
        <v>0</v>
      </c>
      <c r="E273" s="24">
        <f t="shared" si="217"/>
        <v>0</v>
      </c>
      <c r="F273" s="12"/>
      <c r="G273" s="12"/>
      <c r="H273" s="11"/>
      <c r="I273" s="11"/>
      <c r="J273" s="11"/>
      <c r="K273" s="11"/>
      <c r="L273" s="11">
        <v>70</v>
      </c>
      <c r="M273" s="11">
        <v>0</v>
      </c>
      <c r="N273" s="24">
        <f t="shared" si="218"/>
        <v>0</v>
      </c>
    </row>
    <row r="274" spans="1:14" ht="30" customHeight="1" x14ac:dyDescent="0.25">
      <c r="A274" s="69" t="s">
        <v>30</v>
      </c>
      <c r="B274" s="68"/>
      <c r="C274" s="24">
        <f t="shared" si="219"/>
        <v>250</v>
      </c>
      <c r="D274" s="24">
        <f t="shared" si="220"/>
        <v>0</v>
      </c>
      <c r="E274" s="24">
        <f t="shared" si="217"/>
        <v>0</v>
      </c>
      <c r="F274" s="12"/>
      <c r="G274" s="12"/>
      <c r="H274" s="11"/>
      <c r="I274" s="11"/>
      <c r="J274" s="11"/>
      <c r="K274" s="11"/>
      <c r="L274" s="11">
        <v>250</v>
      </c>
      <c r="M274" s="11">
        <v>0</v>
      </c>
      <c r="N274" s="24">
        <f t="shared" si="218"/>
        <v>0</v>
      </c>
    </row>
    <row r="275" spans="1:14" ht="33" customHeight="1" x14ac:dyDescent="0.25">
      <c r="A275" s="69" t="s">
        <v>32</v>
      </c>
      <c r="B275" s="68"/>
      <c r="C275" s="24">
        <f t="shared" si="219"/>
        <v>300</v>
      </c>
      <c r="D275" s="24">
        <f t="shared" si="220"/>
        <v>0</v>
      </c>
      <c r="E275" s="24">
        <f t="shared" si="217"/>
        <v>0</v>
      </c>
      <c r="F275" s="12"/>
      <c r="G275" s="12"/>
      <c r="H275" s="11"/>
      <c r="I275" s="11"/>
      <c r="J275" s="11"/>
      <c r="K275" s="11"/>
      <c r="L275" s="11">
        <v>300</v>
      </c>
      <c r="M275" s="11">
        <v>0</v>
      </c>
      <c r="N275" s="24">
        <f t="shared" si="218"/>
        <v>0</v>
      </c>
    </row>
    <row r="276" spans="1:14" x14ac:dyDescent="0.25">
      <c r="A276" s="90" t="s">
        <v>51</v>
      </c>
      <c r="B276" s="111"/>
      <c r="C276" s="25">
        <f>C272+C273+C274+C275</f>
        <v>6762</v>
      </c>
      <c r="D276" s="25">
        <f>D272+D273+D274+D275</f>
        <v>0</v>
      </c>
      <c r="E276" s="24">
        <f t="shared" si="217"/>
        <v>0</v>
      </c>
      <c r="F276" s="25">
        <f>F272+F273+F274+F275</f>
        <v>0</v>
      </c>
      <c r="G276" s="25">
        <f>G272+G273+G274+G275</f>
        <v>0</v>
      </c>
      <c r="H276" s="24"/>
      <c r="I276" s="25">
        <f>I272+I273+I274+I275</f>
        <v>2832.8</v>
      </c>
      <c r="J276" s="25">
        <f>J272+J273+J274+J275</f>
        <v>0</v>
      </c>
      <c r="K276" s="27">
        <f t="shared" ref="K276:K277" si="221">J276/I276*100</f>
        <v>0</v>
      </c>
      <c r="L276" s="25">
        <f>L272+L273+L274+L275</f>
        <v>3929.2</v>
      </c>
      <c r="M276" s="25">
        <f>M272+M273+M274+M275</f>
        <v>0</v>
      </c>
      <c r="N276" s="27">
        <f t="shared" si="218"/>
        <v>0</v>
      </c>
    </row>
    <row r="277" spans="1:14" x14ac:dyDescent="0.25">
      <c r="A277" s="103" t="s">
        <v>31</v>
      </c>
      <c r="B277" s="104"/>
      <c r="C277" s="27">
        <f>C270+C276</f>
        <v>124126</v>
      </c>
      <c r="D277" s="27">
        <f>D270+D276</f>
        <v>29.2</v>
      </c>
      <c r="E277" s="27">
        <f t="shared" ref="E277" si="222">D277/C277*100</f>
        <v>2.3524483186439585E-2</v>
      </c>
      <c r="F277" s="27">
        <f>F270+F276</f>
        <v>0</v>
      </c>
      <c r="G277" s="27">
        <f>G270+G276</f>
        <v>0</v>
      </c>
      <c r="H277" s="24"/>
      <c r="I277" s="27">
        <f>I270+I276</f>
        <v>120196.8</v>
      </c>
      <c r="J277" s="27">
        <f>J270+J276</f>
        <v>29.2</v>
      </c>
      <c r="K277" s="27">
        <f t="shared" si="221"/>
        <v>2.4293492006442766E-2</v>
      </c>
      <c r="L277" s="27">
        <f>L270+L276</f>
        <v>3929.2</v>
      </c>
      <c r="M277" s="27">
        <f>M270+M276</f>
        <v>0</v>
      </c>
      <c r="N277" s="27">
        <f t="shared" si="180"/>
        <v>0</v>
      </c>
    </row>
    <row r="278" spans="1:14" ht="15.75" customHeight="1" x14ac:dyDescent="0.35">
      <c r="A278" s="50" t="s">
        <v>115</v>
      </c>
      <c r="B278" s="81" t="s">
        <v>118</v>
      </c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3"/>
    </row>
    <row r="279" spans="1:14" ht="15.75" customHeight="1" x14ac:dyDescent="0.25">
      <c r="A279" s="85" t="s">
        <v>54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7"/>
    </row>
    <row r="280" spans="1:14" ht="15.75" customHeight="1" x14ac:dyDescent="0.25">
      <c r="A280" s="72" t="s">
        <v>119</v>
      </c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4"/>
    </row>
    <row r="281" spans="1:14" ht="18" customHeight="1" x14ac:dyDescent="0.25">
      <c r="A281" s="67" t="s">
        <v>27</v>
      </c>
      <c r="B281" s="68"/>
      <c r="C281" s="24">
        <f>F281+I281+L281</f>
        <v>98</v>
      </c>
      <c r="D281" s="24">
        <f>G281+J281+M281</f>
        <v>0</v>
      </c>
      <c r="E281" s="24">
        <f t="shared" ref="E281:E283" si="223">D281/C281*100</f>
        <v>0</v>
      </c>
      <c r="F281" s="11"/>
      <c r="G281" s="11"/>
      <c r="H281" s="11"/>
      <c r="I281" s="11"/>
      <c r="J281" s="11"/>
      <c r="K281" s="11"/>
      <c r="L281" s="11">
        <v>98</v>
      </c>
      <c r="M281" s="11">
        <v>0</v>
      </c>
      <c r="N281" s="24">
        <f>M281/L281*100</f>
        <v>0</v>
      </c>
    </row>
    <row r="282" spans="1:14" ht="30.75" customHeight="1" x14ac:dyDescent="0.25">
      <c r="A282" s="67" t="s">
        <v>26</v>
      </c>
      <c r="B282" s="68"/>
      <c r="C282" s="24">
        <f>F282+I282+L282</f>
        <v>1706.9</v>
      </c>
      <c r="D282" s="24">
        <f>G282+J282+M282</f>
        <v>111.9</v>
      </c>
      <c r="E282" s="24">
        <f t="shared" si="223"/>
        <v>6.5557443318296329</v>
      </c>
      <c r="F282" s="11"/>
      <c r="G282" s="11"/>
      <c r="H282" s="11"/>
      <c r="I282" s="11"/>
      <c r="J282" s="11"/>
      <c r="K282" s="11"/>
      <c r="L282" s="11">
        <v>1706.9</v>
      </c>
      <c r="M282" s="11">
        <v>111.9</v>
      </c>
      <c r="N282" s="24">
        <f>M282/L282*100</f>
        <v>6.5557443318296329</v>
      </c>
    </row>
    <row r="283" spans="1:14" ht="16.149999999999999" customHeight="1" x14ac:dyDescent="0.25">
      <c r="A283" s="90" t="s">
        <v>51</v>
      </c>
      <c r="B283" s="111"/>
      <c r="C283" s="25">
        <f>C281+C282</f>
        <v>1804.9</v>
      </c>
      <c r="D283" s="25">
        <f>D281+D282</f>
        <v>111.9</v>
      </c>
      <c r="E283" s="25">
        <f t="shared" si="223"/>
        <v>6.199789462020056</v>
      </c>
      <c r="F283" s="25">
        <f>F281+F282</f>
        <v>0</v>
      </c>
      <c r="G283" s="25">
        <f>G281+G282</f>
        <v>0</v>
      </c>
      <c r="H283" s="25"/>
      <c r="I283" s="25">
        <f>I281+I282</f>
        <v>0</v>
      </c>
      <c r="J283" s="25">
        <f>J281+J282</f>
        <v>0</v>
      </c>
      <c r="K283" s="25"/>
      <c r="L283" s="25">
        <f>L281+L282</f>
        <v>1804.9</v>
      </c>
      <c r="M283" s="25">
        <f>M281+M282</f>
        <v>111.9</v>
      </c>
      <c r="N283" s="24">
        <f>M283/L283*100</f>
        <v>6.199789462020056</v>
      </c>
    </row>
    <row r="284" spans="1:14" x14ac:dyDescent="0.25">
      <c r="A284" s="132" t="s">
        <v>120</v>
      </c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4"/>
    </row>
    <row r="285" spans="1:14" ht="30.75" customHeight="1" x14ac:dyDescent="0.25">
      <c r="A285" s="67" t="s">
        <v>26</v>
      </c>
      <c r="B285" s="68"/>
      <c r="C285" s="24">
        <f>F285+I285+L285</f>
        <v>378.5</v>
      </c>
      <c r="D285" s="24">
        <f>G285+J285+M285</f>
        <v>38.5</v>
      </c>
      <c r="E285" s="24">
        <f t="shared" ref="E285:E286" si="224">D285/C285*100</f>
        <v>10.171730515191546</v>
      </c>
      <c r="F285" s="11"/>
      <c r="G285" s="11"/>
      <c r="H285" s="11"/>
      <c r="I285" s="11"/>
      <c r="J285" s="11"/>
      <c r="K285" s="11"/>
      <c r="L285" s="11">
        <v>378.5</v>
      </c>
      <c r="M285" s="11">
        <v>38.5</v>
      </c>
      <c r="N285" s="24">
        <f>M285/L285*100</f>
        <v>10.171730515191546</v>
      </c>
    </row>
    <row r="286" spans="1:14" ht="16.149999999999999" customHeight="1" x14ac:dyDescent="0.25">
      <c r="A286" s="90" t="s">
        <v>51</v>
      </c>
      <c r="B286" s="111"/>
      <c r="C286" s="25">
        <f>C285</f>
        <v>378.5</v>
      </c>
      <c r="D286" s="25">
        <f>D285</f>
        <v>38.5</v>
      </c>
      <c r="E286" s="25">
        <f t="shared" si="224"/>
        <v>10.171730515191546</v>
      </c>
      <c r="F286" s="25">
        <f t="shared" ref="F286:G286" si="225">F285</f>
        <v>0</v>
      </c>
      <c r="G286" s="25">
        <f t="shared" si="225"/>
        <v>0</v>
      </c>
      <c r="H286" s="25"/>
      <c r="I286" s="25">
        <f t="shared" ref="I286:J286" si="226">I285</f>
        <v>0</v>
      </c>
      <c r="J286" s="25">
        <f t="shared" si="226"/>
        <v>0</v>
      </c>
      <c r="K286" s="25"/>
      <c r="L286" s="25">
        <f>L285</f>
        <v>378.5</v>
      </c>
      <c r="M286" s="25">
        <f>M285</f>
        <v>38.5</v>
      </c>
      <c r="N286" s="24">
        <f>M286/L286*100</f>
        <v>10.171730515191546</v>
      </c>
    </row>
    <row r="287" spans="1:14" x14ac:dyDescent="0.25">
      <c r="A287" s="72" t="s">
        <v>121</v>
      </c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4"/>
    </row>
    <row r="288" spans="1:14" ht="30" customHeight="1" x14ac:dyDescent="0.25">
      <c r="A288" s="67" t="s">
        <v>26</v>
      </c>
      <c r="B288" s="68"/>
      <c r="C288" s="24">
        <f>F288+I288+L288</f>
        <v>933.4</v>
      </c>
      <c r="D288" s="24">
        <f>G288+J288+M288</f>
        <v>87.5</v>
      </c>
      <c r="E288" s="24">
        <f t="shared" ref="E288:E289" si="227">D288/C288*100</f>
        <v>9.3743304049710741</v>
      </c>
      <c r="F288" s="11"/>
      <c r="G288" s="11"/>
      <c r="H288" s="11"/>
      <c r="I288" s="11">
        <v>933.4</v>
      </c>
      <c r="J288" s="11">
        <v>87.5</v>
      </c>
      <c r="K288" s="24">
        <f t="shared" ref="K288:K289" si="228">J288/I288*100</f>
        <v>9.3743304049710741</v>
      </c>
      <c r="L288" s="11"/>
      <c r="M288" s="11"/>
      <c r="N288" s="15"/>
    </row>
    <row r="289" spans="1:14" ht="16.149999999999999" customHeight="1" x14ac:dyDescent="0.25">
      <c r="A289" s="90" t="s">
        <v>51</v>
      </c>
      <c r="B289" s="111"/>
      <c r="C289" s="25">
        <f>C288</f>
        <v>933.4</v>
      </c>
      <c r="D289" s="25">
        <f>D288</f>
        <v>87.5</v>
      </c>
      <c r="E289" s="25">
        <f t="shared" si="227"/>
        <v>9.3743304049710741</v>
      </c>
      <c r="F289" s="25">
        <f t="shared" ref="F289:G289" si="229">F288</f>
        <v>0</v>
      </c>
      <c r="G289" s="25">
        <f t="shared" si="229"/>
        <v>0</v>
      </c>
      <c r="H289" s="25"/>
      <c r="I289" s="25">
        <f t="shared" ref="I289:J289" si="230">I288</f>
        <v>933.4</v>
      </c>
      <c r="J289" s="25">
        <f t="shared" si="230"/>
        <v>87.5</v>
      </c>
      <c r="K289" s="25">
        <f t="shared" si="228"/>
        <v>9.3743304049710741</v>
      </c>
      <c r="L289" s="25">
        <f>SUM(L288)</f>
        <v>0</v>
      </c>
      <c r="M289" s="25">
        <f>SUM(M288)</f>
        <v>0</v>
      </c>
      <c r="N289" s="58"/>
    </row>
    <row r="290" spans="1:14" ht="15.75" customHeight="1" x14ac:dyDescent="0.25">
      <c r="A290" s="90" t="s">
        <v>31</v>
      </c>
      <c r="B290" s="111"/>
      <c r="C290" s="27">
        <f>C283+C286+C289</f>
        <v>3116.8</v>
      </c>
      <c r="D290" s="27">
        <f>D283+D286+D289</f>
        <v>237.9</v>
      </c>
      <c r="E290" s="27">
        <f t="shared" ref="E290:E291" si="231">D290/C290*100</f>
        <v>7.6328285420944555</v>
      </c>
      <c r="F290" s="27">
        <f>F283+F286+F289</f>
        <v>0</v>
      </c>
      <c r="G290" s="27">
        <f>G283+G286+G289</f>
        <v>0</v>
      </c>
      <c r="H290" s="24"/>
      <c r="I290" s="27">
        <f>I283+I286+I289</f>
        <v>933.4</v>
      </c>
      <c r="J290" s="27">
        <f>J283+J286+J289</f>
        <v>87.5</v>
      </c>
      <c r="K290" s="27">
        <f t="shared" ref="K290:K291" si="232">J290/I290*100</f>
        <v>9.3743304049710741</v>
      </c>
      <c r="L290" s="27">
        <f>L283+L286+L289</f>
        <v>2183.4</v>
      </c>
      <c r="M290" s="27">
        <f>M283+M286+M289</f>
        <v>150.4</v>
      </c>
      <c r="N290" s="27">
        <f t="shared" ref="N290" si="233">M290/L290*100</f>
        <v>6.8883392873500053</v>
      </c>
    </row>
    <row r="291" spans="1:14" ht="38.25" customHeight="1" x14ac:dyDescent="0.3">
      <c r="A291" s="130" t="s">
        <v>34</v>
      </c>
      <c r="B291" s="131"/>
      <c r="C291" s="39">
        <f>C39+C62+C94+C112+C124+C143+C170+C193+C207+C217+C222+C237+C265+C277+C290</f>
        <v>3643865.9000000004</v>
      </c>
      <c r="D291" s="39">
        <f>D39+D62+D94+D112+D124+D143+D170+D193+D207+D217+D222+D237+D265+D277+D290</f>
        <v>398858.70000000007</v>
      </c>
      <c r="E291" s="39">
        <f t="shared" si="231"/>
        <v>10.946031246649337</v>
      </c>
      <c r="F291" s="39">
        <f>F39+F62+F94+F112+F124+F143+F170+F193+F207+F217+F222+F237+F265+F277+F290</f>
        <v>165034.09999999998</v>
      </c>
      <c r="G291" s="39">
        <f>G39+G62+G94+G112+G124+G143+G170+G193+G207+G217+G222+G237+G265+G277+G290</f>
        <v>23038.400000000001</v>
      </c>
      <c r="H291" s="27">
        <f t="shared" ref="H291" si="234">G291/F291*100</f>
        <v>13.959781645126675</v>
      </c>
      <c r="I291" s="39">
        <f>I39+I62+I94+I112+I124+I143+I170+I193+I207+I217+I222+I237+I265+I277+I290</f>
        <v>1951116</v>
      </c>
      <c r="J291" s="39">
        <f>J39+J62+J94+J112+J124+J143+J170+J193+J207+J217+J222+J237+J265+J277+J290</f>
        <v>217800.9</v>
      </c>
      <c r="K291" s="39">
        <f t="shared" si="232"/>
        <v>11.162888316225175</v>
      </c>
      <c r="L291" s="39">
        <f>L39+L62+L94+L112+L124+L143+L170+L193+L207+L217+L222+L237+L265+L277+L290</f>
        <v>1527715.7999999998</v>
      </c>
      <c r="M291" s="39">
        <f>M39+M62+M94+M112+M124+M143+M170+M193+M207+M217+M222+M237+M265+M277+M290</f>
        <v>158019.4</v>
      </c>
      <c r="N291" s="27">
        <f t="shared" si="180"/>
        <v>10.343507607894086</v>
      </c>
    </row>
    <row r="292" spans="1:14" x14ac:dyDescent="0.25">
      <c r="A292" s="5"/>
      <c r="B292" s="5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</row>
    <row r="293" spans="1:14" x14ac:dyDescent="0.25">
      <c r="A293" s="5"/>
      <c r="B293" s="7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</row>
    <row r="294" spans="1:14" x14ac:dyDescent="0.25">
      <c r="A294" s="5"/>
      <c r="B294" s="5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</row>
    <row r="295" spans="1:14" x14ac:dyDescent="0.25">
      <c r="A295" s="5"/>
      <c r="B295" s="5"/>
      <c r="C295" s="22"/>
      <c r="D295" s="22"/>
      <c r="E295" s="22"/>
      <c r="F295" s="22" t="s">
        <v>127</v>
      </c>
      <c r="G295" s="22"/>
      <c r="H295" s="22"/>
      <c r="I295" s="22"/>
      <c r="J295" s="22"/>
      <c r="K295" s="22"/>
      <c r="L295" s="22"/>
      <c r="M295" s="22"/>
      <c r="N295" s="22"/>
    </row>
    <row r="296" spans="1:14" x14ac:dyDescent="0.25">
      <c r="A296" s="5"/>
      <c r="B296" s="5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</row>
    <row r="297" spans="1:14" x14ac:dyDescent="0.25">
      <c r="A297" s="5"/>
      <c r="B297" s="5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</row>
    <row r="298" spans="1:14" x14ac:dyDescent="0.25">
      <c r="A298" s="5"/>
      <c r="B298" s="5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</row>
    <row r="299" spans="1:14" x14ac:dyDescent="0.25">
      <c r="A299" s="5"/>
      <c r="B299" s="5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</row>
    <row r="300" spans="1:14" x14ac:dyDescent="0.25">
      <c r="A300" s="5"/>
      <c r="B300" s="5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</row>
    <row r="301" spans="1:14" x14ac:dyDescent="0.25">
      <c r="A301" s="5"/>
      <c r="B301" s="5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</row>
    <row r="302" spans="1:14" x14ac:dyDescent="0.25">
      <c r="A302" s="5"/>
      <c r="B302" s="5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1:14" x14ac:dyDescent="0.25">
      <c r="A303" s="5"/>
      <c r="B303" s="5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x14ac:dyDescent="0.25">
      <c r="A304" s="5"/>
      <c r="B304" s="5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5"/>
      <c r="B305" s="5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5"/>
      <c r="B306" s="5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5"/>
      <c r="B307" s="5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5"/>
      <c r="B308" s="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5"/>
      <c r="B309" s="5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5"/>
      <c r="B310" s="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5"/>
      <c r="B311" s="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5"/>
      <c r="B312" s="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5"/>
      <c r="B313" s="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5"/>
      <c r="B314" s="5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5"/>
      <c r="B315" s="5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5"/>
      <c r="B316" s="5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5"/>
      <c r="B317" s="5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5"/>
      <c r="B318" s="5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5"/>
      <c r="B319" s="5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5"/>
      <c r="B320" s="5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5"/>
      <c r="B321" s="5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5">
      <c r="A322" s="5"/>
      <c r="B322" s="5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</sheetData>
  <mergeCells count="296">
    <mergeCell ref="A73:B73"/>
    <mergeCell ref="A74:B74"/>
    <mergeCell ref="A75:B75"/>
    <mergeCell ref="A110:B110"/>
    <mergeCell ref="A108:N108"/>
    <mergeCell ref="A109:B109"/>
    <mergeCell ref="A41:N41"/>
    <mergeCell ref="A42:N42"/>
    <mergeCell ref="A45:B45"/>
    <mergeCell ref="A46:B46"/>
    <mergeCell ref="A70:B70"/>
    <mergeCell ref="A71:B71"/>
    <mergeCell ref="A77:N77"/>
    <mergeCell ref="A59:N59"/>
    <mergeCell ref="A60:B60"/>
    <mergeCell ref="A61:B61"/>
    <mergeCell ref="A64:N64"/>
    <mergeCell ref="A54:B54"/>
    <mergeCell ref="A87:N87"/>
    <mergeCell ref="A88:B88"/>
    <mergeCell ref="A89:B89"/>
    <mergeCell ref="A62:B62"/>
    <mergeCell ref="A224:N224"/>
    <mergeCell ref="A239:N239"/>
    <mergeCell ref="A267:N267"/>
    <mergeCell ref="A279:N279"/>
    <mergeCell ref="A145:N145"/>
    <mergeCell ref="A156:B156"/>
    <mergeCell ref="A200:N200"/>
    <mergeCell ref="A205:B205"/>
    <mergeCell ref="A236:B236"/>
    <mergeCell ref="A150:N150"/>
    <mergeCell ref="A169:B169"/>
    <mergeCell ref="A173:N173"/>
    <mergeCell ref="A172:N172"/>
    <mergeCell ref="A174:B174"/>
    <mergeCell ref="A175:B175"/>
    <mergeCell ref="A176:N176"/>
    <mergeCell ref="A233:B233"/>
    <mergeCell ref="A235:B235"/>
    <mergeCell ref="A160:N160"/>
    <mergeCell ref="A163:N163"/>
    <mergeCell ref="A148:B148"/>
    <mergeCell ref="A193:B193"/>
    <mergeCell ref="A228:N228"/>
    <mergeCell ref="A85:B85"/>
    <mergeCell ref="A86:B86"/>
    <mergeCell ref="A166:N166"/>
    <mergeCell ref="A214:N214"/>
    <mergeCell ref="A159:B159"/>
    <mergeCell ref="A161:B161"/>
    <mergeCell ref="A162:B162"/>
    <mergeCell ref="A192:B192"/>
    <mergeCell ref="A195:N195"/>
    <mergeCell ref="A196:N196"/>
    <mergeCell ref="A197:B197"/>
    <mergeCell ref="A198:B198"/>
    <mergeCell ref="A199:N199"/>
    <mergeCell ref="A206:B206"/>
    <mergeCell ref="A114:N114"/>
    <mergeCell ref="A126:N126"/>
    <mergeCell ref="A209:N209"/>
    <mergeCell ref="A184:B184"/>
    <mergeCell ref="A185:B185"/>
    <mergeCell ref="A143:B143"/>
    <mergeCell ref="A186:N186"/>
    <mergeCell ref="B194:N194"/>
    <mergeCell ref="A191:B191"/>
    <mergeCell ref="E2:K2"/>
    <mergeCell ref="A135:B135"/>
    <mergeCell ref="A129:B129"/>
    <mergeCell ref="A130:B130"/>
    <mergeCell ref="A131:B131"/>
    <mergeCell ref="B95:N95"/>
    <mergeCell ref="A103:B103"/>
    <mergeCell ref="A99:B99"/>
    <mergeCell ref="A115:N115"/>
    <mergeCell ref="A118:N118"/>
    <mergeCell ref="A121:N121"/>
    <mergeCell ref="A80:B80"/>
    <mergeCell ref="A107:B107"/>
    <mergeCell ref="A81:N81"/>
    <mergeCell ref="A21:B21"/>
    <mergeCell ref="A22:B22"/>
    <mergeCell ref="A24:B24"/>
    <mergeCell ref="A50:N50"/>
    <mergeCell ref="A93:B93"/>
    <mergeCell ref="A96:N96"/>
    <mergeCell ref="A100:N100"/>
    <mergeCell ref="A111:B111"/>
    <mergeCell ref="A128:B128"/>
    <mergeCell ref="A78:N78"/>
    <mergeCell ref="A212:B212"/>
    <mergeCell ref="A222:B222"/>
    <mergeCell ref="A105:B105"/>
    <mergeCell ref="A97:N97"/>
    <mergeCell ref="A182:B182"/>
    <mergeCell ref="A190:B190"/>
    <mergeCell ref="A188:B188"/>
    <mergeCell ref="A187:B187"/>
    <mergeCell ref="A136:B136"/>
    <mergeCell ref="A112:B112"/>
    <mergeCell ref="A158:B158"/>
    <mergeCell ref="A137:N137"/>
    <mergeCell ref="A157:N157"/>
    <mergeCell ref="A98:B98"/>
    <mergeCell ref="A123:B123"/>
    <mergeCell ref="A124:B124"/>
    <mergeCell ref="A117:B117"/>
    <mergeCell ref="A119:B119"/>
    <mergeCell ref="A120:B120"/>
    <mergeCell ref="A106:B106"/>
    <mergeCell ref="A104:N104"/>
    <mergeCell ref="A140:B140"/>
    <mergeCell ref="A133:B133"/>
    <mergeCell ref="A219:N219"/>
    <mergeCell ref="A273:B273"/>
    <mergeCell ref="A274:B274"/>
    <mergeCell ref="A275:B275"/>
    <mergeCell ref="A257:N257"/>
    <mergeCell ref="A290:B290"/>
    <mergeCell ref="A291:B291"/>
    <mergeCell ref="A288:B288"/>
    <mergeCell ref="A289:B289"/>
    <mergeCell ref="A287:N287"/>
    <mergeCell ref="A286:B286"/>
    <mergeCell ref="A285:B285"/>
    <mergeCell ref="A284:N284"/>
    <mergeCell ref="A283:B283"/>
    <mergeCell ref="A261:B261"/>
    <mergeCell ref="A282:B282"/>
    <mergeCell ref="A258:B258"/>
    <mergeCell ref="A259:B259"/>
    <mergeCell ref="A260:N260"/>
    <mergeCell ref="B266:N266"/>
    <mergeCell ref="A248:B248"/>
    <mergeCell ref="A249:N249"/>
    <mergeCell ref="A251:B251"/>
    <mergeCell ref="A264:B264"/>
    <mergeCell ref="A262:B262"/>
    <mergeCell ref="A263:B263"/>
    <mergeCell ref="A1:N1"/>
    <mergeCell ref="A270:B270"/>
    <mergeCell ref="B144:N144"/>
    <mergeCell ref="A151:N151"/>
    <mergeCell ref="A154:N154"/>
    <mergeCell ref="A183:N183"/>
    <mergeCell ref="A167:B167"/>
    <mergeCell ref="A168:B168"/>
    <mergeCell ref="A170:B170"/>
    <mergeCell ref="A178:B178"/>
    <mergeCell ref="A179:B179"/>
    <mergeCell ref="A152:B152"/>
    <mergeCell ref="A153:B153"/>
    <mergeCell ref="A180:N180"/>
    <mergeCell ref="B171:N171"/>
    <mergeCell ref="A164:B164"/>
    <mergeCell ref="A165:B165"/>
    <mergeCell ref="A177:N177"/>
    <mergeCell ref="A155:B155"/>
    <mergeCell ref="A138:B138"/>
    <mergeCell ref="A139:B139"/>
    <mergeCell ref="A241:B241"/>
    <mergeCell ref="A268:N268"/>
    <mergeCell ref="A245:B245"/>
    <mergeCell ref="L3:N3"/>
    <mergeCell ref="B6:N6"/>
    <mergeCell ref="A16:N16"/>
    <mergeCell ref="A19:N19"/>
    <mergeCell ref="A23:N23"/>
    <mergeCell ref="A26:N26"/>
    <mergeCell ref="A29:N29"/>
    <mergeCell ref="A82:B82"/>
    <mergeCell ref="A83:B83"/>
    <mergeCell ref="A55:B55"/>
    <mergeCell ref="F3:H3"/>
    <mergeCell ref="I3:K3"/>
    <mergeCell ref="C3:C4"/>
    <mergeCell ref="A3:A4"/>
    <mergeCell ref="B3:B4"/>
    <mergeCell ref="D3:D4"/>
    <mergeCell ref="E3:E4"/>
    <mergeCell ref="A28:B28"/>
    <mergeCell ref="A31:B31"/>
    <mergeCell ref="A33:B33"/>
    <mergeCell ref="A34:B34"/>
    <mergeCell ref="A30:B30"/>
    <mergeCell ref="A44:B44"/>
    <mergeCell ref="A72:N72"/>
    <mergeCell ref="A281:B281"/>
    <mergeCell ref="A280:N280"/>
    <mergeCell ref="B278:N278"/>
    <mergeCell ref="A277:B277"/>
    <mergeCell ref="A211:B211"/>
    <mergeCell ref="A201:B201"/>
    <mergeCell ref="A189:N189"/>
    <mergeCell ref="A204:B204"/>
    <mergeCell ref="A202:B202"/>
    <mergeCell ref="A203:N203"/>
    <mergeCell ref="A225:N225"/>
    <mergeCell ref="A207:B207"/>
    <mergeCell ref="A213:B213"/>
    <mergeCell ref="B208:N208"/>
    <mergeCell ref="A210:N210"/>
    <mergeCell ref="A216:B216"/>
    <mergeCell ref="A271:N271"/>
    <mergeCell ref="A272:B272"/>
    <mergeCell ref="A276:B276"/>
    <mergeCell ref="A246:N246"/>
    <mergeCell ref="A247:B247"/>
    <mergeCell ref="A254:N254"/>
    <mergeCell ref="A255:B255"/>
    <mergeCell ref="A256:B256"/>
    <mergeCell ref="A269:B269"/>
    <mergeCell ref="A234:N234"/>
    <mergeCell ref="A243:N243"/>
    <mergeCell ref="A265:B265"/>
    <mergeCell ref="A253:B253"/>
    <mergeCell ref="A35:N35"/>
    <mergeCell ref="A39:B39"/>
    <mergeCell ref="A37:B37"/>
    <mergeCell ref="A181:B181"/>
    <mergeCell ref="A38:B38"/>
    <mergeCell ref="A47:N47"/>
    <mergeCell ref="A48:B48"/>
    <mergeCell ref="A237:B237"/>
    <mergeCell ref="A227:B227"/>
    <mergeCell ref="A230:B230"/>
    <mergeCell ref="A231:N231"/>
    <mergeCell ref="B218:N218"/>
    <mergeCell ref="A221:B221"/>
    <mergeCell ref="A220:N220"/>
    <mergeCell ref="A79:B79"/>
    <mergeCell ref="A58:B58"/>
    <mergeCell ref="A51:B51"/>
    <mergeCell ref="A149:B149"/>
    <mergeCell ref="A56:N56"/>
    <mergeCell ref="A52:B52"/>
    <mergeCell ref="A57:B57"/>
    <mergeCell ref="A146:N146"/>
    <mergeCell ref="A147:B147"/>
    <mergeCell ref="A232:B232"/>
    <mergeCell ref="B40:N40"/>
    <mergeCell ref="A10:B10"/>
    <mergeCell ref="A14:B14"/>
    <mergeCell ref="A15:N15"/>
    <mergeCell ref="A215:B215"/>
    <mergeCell ref="B223:N223"/>
    <mergeCell ref="B63:N63"/>
    <mergeCell ref="A66:N66"/>
    <mergeCell ref="A67:B67"/>
    <mergeCell ref="A68:B68"/>
    <mergeCell ref="A76:B76"/>
    <mergeCell ref="A69:N69"/>
    <mergeCell ref="A32:N32"/>
    <mergeCell ref="A49:B49"/>
    <mergeCell ref="A53:N53"/>
    <mergeCell ref="A84:N84"/>
    <mergeCell ref="A36:B36"/>
    <mergeCell ref="A226:B226"/>
    <mergeCell ref="A217:B217"/>
    <mergeCell ref="A7:N7"/>
    <mergeCell ref="A8:N8"/>
    <mergeCell ref="A11:N11"/>
    <mergeCell ref="A9:B9"/>
    <mergeCell ref="A27:B27"/>
    <mergeCell ref="A20:B20"/>
    <mergeCell ref="A13:B13"/>
    <mergeCell ref="A12:B12"/>
    <mergeCell ref="A25:B25"/>
    <mergeCell ref="A18:B18"/>
    <mergeCell ref="A17:B17"/>
    <mergeCell ref="A242:B242"/>
    <mergeCell ref="A252:B252"/>
    <mergeCell ref="A250:B250"/>
    <mergeCell ref="A244:B244"/>
    <mergeCell ref="A43:B43"/>
    <mergeCell ref="B238:N238"/>
    <mergeCell ref="A240:N240"/>
    <mergeCell ref="A229:B229"/>
    <mergeCell ref="A94:B94"/>
    <mergeCell ref="A101:N101"/>
    <mergeCell ref="A116:B116"/>
    <mergeCell ref="A122:B122"/>
    <mergeCell ref="B125:N125"/>
    <mergeCell ref="A127:N127"/>
    <mergeCell ref="A132:B132"/>
    <mergeCell ref="A102:B102"/>
    <mergeCell ref="B113:N113"/>
    <mergeCell ref="A141:B141"/>
    <mergeCell ref="A142:B142"/>
    <mergeCell ref="A134:N134"/>
    <mergeCell ref="A65:N65"/>
    <mergeCell ref="A90:N90"/>
    <mergeCell ref="A91:B91"/>
    <mergeCell ref="A92:B92"/>
  </mergeCells>
  <pageMargins left="0.47244094488188981" right="0.31496062992125984" top="0.43307086614173229" bottom="0.35433070866141736" header="0.31496062992125984" footer="0.31496062992125984"/>
  <pageSetup paperSize="9" scale="65" fitToHeight="0" orientation="landscape" r:id="rId1"/>
  <rowBreaks count="7" manualBreakCount="7">
    <brk id="39" max="13" man="1"/>
    <brk id="76" max="13" man="1"/>
    <brk id="115" max="13" man="1"/>
    <brk id="149" max="13" man="1"/>
    <brk id="185" max="13" man="1"/>
    <brk id="222" max="13" man="1"/>
    <brk id="25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2025-03-04T11:14:48Z</cp:lastPrinted>
  <dcterms:created xsi:type="dcterms:W3CDTF">2016-11-22T06:59:06Z</dcterms:created>
  <dcterms:modified xsi:type="dcterms:W3CDTF">2025-03-04T11:16:01Z</dcterms:modified>
</cp:coreProperties>
</file>