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30" windowWidth="12120" windowHeight="7395"/>
  </bookViews>
  <sheets>
    <sheet name="Лист1" sheetId="1" r:id="rId1"/>
  </sheets>
  <definedNames>
    <definedName name="_xlnm.Print_Titles" localSheetId="0">Лист1!$3:$4</definedName>
    <definedName name="_xlnm.Print_Area" localSheetId="0">Лист1!$A$1:$N$343</definedName>
  </definedNames>
  <calcPr calcId="144525"/>
</workbook>
</file>

<file path=xl/calcChain.xml><?xml version="1.0" encoding="utf-8"?>
<calcChain xmlns="http://schemas.openxmlformats.org/spreadsheetml/2006/main">
  <c r="N65" i="1" l="1"/>
  <c r="M65" i="1"/>
  <c r="D65" i="1"/>
  <c r="D64" i="1"/>
  <c r="C64" i="1"/>
  <c r="C65" i="1" s="1"/>
  <c r="L65" i="1"/>
  <c r="N64" i="1"/>
  <c r="E64" i="1" l="1"/>
  <c r="E65" i="1"/>
  <c r="N337" i="1"/>
  <c r="M338" i="1"/>
  <c r="L338" i="1"/>
  <c r="D337" i="1"/>
  <c r="D338" i="1" s="1"/>
  <c r="C337" i="1"/>
  <c r="C338" i="1" s="1"/>
  <c r="E338" i="1" l="1"/>
  <c r="N338" i="1"/>
  <c r="E337" i="1"/>
  <c r="K13" i="1"/>
  <c r="M94" i="1" l="1"/>
  <c r="L94" i="1"/>
  <c r="J94" i="1"/>
  <c r="I94" i="1"/>
  <c r="G94" i="1"/>
  <c r="F94" i="1"/>
  <c r="N93" i="1"/>
  <c r="D93" i="1"/>
  <c r="C93" i="1"/>
  <c r="C94" i="1" s="1"/>
  <c r="N61" i="1"/>
  <c r="N60" i="1"/>
  <c r="M18" i="1"/>
  <c r="L18" i="1"/>
  <c r="I18" i="1"/>
  <c r="N16" i="1"/>
  <c r="D16" i="1"/>
  <c r="C16" i="1"/>
  <c r="M10" i="1"/>
  <c r="L10" i="1"/>
  <c r="J10" i="1"/>
  <c r="I10" i="1"/>
  <c r="N8" i="1"/>
  <c r="K8" i="1"/>
  <c r="D8" i="1"/>
  <c r="C8" i="1"/>
  <c r="N94" i="1" l="1"/>
  <c r="E93" i="1"/>
  <c r="D94" i="1"/>
  <c r="E94" i="1" s="1"/>
  <c r="E16" i="1"/>
  <c r="E8" i="1"/>
  <c r="H70" i="1"/>
  <c r="N90" i="1" l="1"/>
  <c r="H69" i="1" l="1"/>
  <c r="M88" i="1" l="1"/>
  <c r="L88" i="1"/>
  <c r="N87" i="1"/>
  <c r="D87" i="1"/>
  <c r="C87" i="1"/>
  <c r="E87" i="1" l="1"/>
  <c r="M62" i="1"/>
  <c r="L62" i="1"/>
  <c r="D61" i="1"/>
  <c r="E61" i="1" s="1"/>
  <c r="C61" i="1"/>
  <c r="N62" i="1" l="1"/>
  <c r="N196" i="1"/>
  <c r="H175" i="1"/>
  <c r="K175" i="1"/>
  <c r="H172" i="1"/>
  <c r="J62" i="1" l="1"/>
  <c r="I62" i="1"/>
  <c r="G62" i="1"/>
  <c r="F62" i="1"/>
  <c r="D60" i="1"/>
  <c r="C60" i="1"/>
  <c r="C62" i="1" s="1"/>
  <c r="D62" i="1" l="1"/>
  <c r="E62" i="1" s="1"/>
  <c r="E60" i="1"/>
  <c r="N260" i="1"/>
  <c r="N70" i="1"/>
  <c r="N69" i="1"/>
  <c r="K328" i="1" l="1"/>
  <c r="N206" i="1" l="1"/>
  <c r="H38" i="1"/>
  <c r="K69" i="1" l="1"/>
  <c r="H29" i="1" l="1"/>
  <c r="K29" i="1"/>
  <c r="K197" i="1" l="1"/>
  <c r="N332" i="1" l="1"/>
  <c r="N333" i="1"/>
  <c r="N331" i="1"/>
  <c r="N267" i="1"/>
  <c r="K77" i="1" l="1"/>
  <c r="M14" i="1" l="1"/>
  <c r="L14" i="1"/>
  <c r="J14" i="1"/>
  <c r="I14" i="1"/>
  <c r="G14" i="1"/>
  <c r="F14" i="1"/>
  <c r="D13" i="1"/>
  <c r="C13" i="1"/>
  <c r="N13" i="1"/>
  <c r="E13" i="1" l="1"/>
  <c r="N282" i="1"/>
  <c r="C332" i="1" l="1"/>
  <c r="D332" i="1"/>
  <c r="C333" i="1"/>
  <c r="D333" i="1"/>
  <c r="C334" i="1"/>
  <c r="D334" i="1"/>
  <c r="D331" i="1"/>
  <c r="C331" i="1"/>
  <c r="M335" i="1"/>
  <c r="L335" i="1"/>
  <c r="J335" i="1"/>
  <c r="I335" i="1"/>
  <c r="G335" i="1"/>
  <c r="F335" i="1"/>
  <c r="J329" i="1"/>
  <c r="I329" i="1"/>
  <c r="G329" i="1"/>
  <c r="F329" i="1"/>
  <c r="D328" i="1"/>
  <c r="C328" i="1"/>
  <c r="C329" i="1" s="1"/>
  <c r="M326" i="1"/>
  <c r="L326" i="1"/>
  <c r="J326" i="1"/>
  <c r="I326" i="1"/>
  <c r="G326" i="1"/>
  <c r="F326" i="1"/>
  <c r="N325" i="1"/>
  <c r="D325" i="1"/>
  <c r="C325" i="1"/>
  <c r="C326" i="1" s="1"/>
  <c r="M323" i="1"/>
  <c r="L323" i="1"/>
  <c r="J323" i="1"/>
  <c r="I323" i="1"/>
  <c r="I339" i="1" s="1"/>
  <c r="G323" i="1"/>
  <c r="G339" i="1" s="1"/>
  <c r="F323" i="1"/>
  <c r="F339" i="1" s="1"/>
  <c r="N322" i="1"/>
  <c r="D322" i="1"/>
  <c r="D323" i="1" s="1"/>
  <c r="C322" i="1"/>
  <c r="C323" i="1" s="1"/>
  <c r="L339" i="1" l="1"/>
  <c r="M339" i="1"/>
  <c r="J339" i="1"/>
  <c r="K339" i="1" s="1"/>
  <c r="D329" i="1"/>
  <c r="E329" i="1" s="1"/>
  <c r="E328" i="1"/>
  <c r="K329" i="1"/>
  <c r="E325" i="1"/>
  <c r="N326" i="1"/>
  <c r="N335" i="1"/>
  <c r="E331" i="1"/>
  <c r="E332" i="1"/>
  <c r="N323" i="1"/>
  <c r="C335" i="1"/>
  <c r="C339" i="1" s="1"/>
  <c r="E333" i="1"/>
  <c r="D335" i="1"/>
  <c r="D326" i="1"/>
  <c r="E323" i="1"/>
  <c r="E322" i="1"/>
  <c r="E326" i="1" l="1"/>
  <c r="D339" i="1"/>
  <c r="E339" i="1" s="1"/>
  <c r="N339" i="1"/>
  <c r="E335" i="1"/>
  <c r="F176" i="1"/>
  <c r="L268" i="1" l="1"/>
  <c r="M268" i="1"/>
  <c r="F268" i="1"/>
  <c r="G268" i="1"/>
  <c r="M274" i="1"/>
  <c r="L274" i="1"/>
  <c r="N273" i="1"/>
  <c r="D273" i="1"/>
  <c r="C273" i="1"/>
  <c r="N268" i="1" l="1"/>
  <c r="F286" i="1"/>
  <c r="G286" i="1"/>
  <c r="H286" i="1"/>
  <c r="I286" i="1"/>
  <c r="J286" i="1"/>
  <c r="K286" i="1"/>
  <c r="L286" i="1"/>
  <c r="M286" i="1"/>
  <c r="F283" i="1"/>
  <c r="G283" i="1"/>
  <c r="H283" i="1"/>
  <c r="I283" i="1"/>
  <c r="J283" i="1"/>
  <c r="K283" i="1"/>
  <c r="L283" i="1"/>
  <c r="M283" i="1"/>
  <c r="N283" i="1" l="1"/>
  <c r="N285" i="1"/>
  <c r="N286" i="1" s="1"/>
  <c r="D285" i="1"/>
  <c r="D286" i="1" s="1"/>
  <c r="C285" i="1"/>
  <c r="C286" i="1" s="1"/>
  <c r="M124" i="1" l="1"/>
  <c r="F207" i="1" l="1"/>
  <c r="G207" i="1"/>
  <c r="H207" i="1"/>
  <c r="I207" i="1"/>
  <c r="J207" i="1"/>
  <c r="K207" i="1"/>
  <c r="L207" i="1"/>
  <c r="M207" i="1"/>
  <c r="F204" i="1"/>
  <c r="G204" i="1"/>
  <c r="H204" i="1"/>
  <c r="I204" i="1"/>
  <c r="J204" i="1"/>
  <c r="K204" i="1"/>
  <c r="L204" i="1"/>
  <c r="M204" i="1"/>
  <c r="D206" i="1"/>
  <c r="C206" i="1"/>
  <c r="C207" i="1" s="1"/>
  <c r="D207" i="1" l="1"/>
  <c r="E207" i="1" s="1"/>
  <c r="E206" i="1"/>
  <c r="N207" i="1"/>
  <c r="N204" i="1"/>
  <c r="M198" i="1"/>
  <c r="L198" i="1"/>
  <c r="J198" i="1"/>
  <c r="I198" i="1"/>
  <c r="C296" i="1"/>
  <c r="C297" i="1" s="1"/>
  <c r="D296" i="1"/>
  <c r="K296" i="1"/>
  <c r="F297" i="1"/>
  <c r="G297" i="1"/>
  <c r="I297" i="1"/>
  <c r="J297" i="1"/>
  <c r="L297" i="1"/>
  <c r="M297" i="1"/>
  <c r="C299" i="1"/>
  <c r="C300" i="1" s="1"/>
  <c r="D299" i="1"/>
  <c r="K299" i="1"/>
  <c r="D300" i="1"/>
  <c r="F300" i="1"/>
  <c r="G300" i="1"/>
  <c r="I300" i="1"/>
  <c r="J300" i="1"/>
  <c r="L300" i="1"/>
  <c r="M300" i="1"/>
  <c r="C302" i="1"/>
  <c r="C303" i="1" s="1"/>
  <c r="D302" i="1"/>
  <c r="K302" i="1"/>
  <c r="F303" i="1"/>
  <c r="G303" i="1"/>
  <c r="I303" i="1"/>
  <c r="J303" i="1"/>
  <c r="L303" i="1"/>
  <c r="M303" i="1"/>
  <c r="C305" i="1"/>
  <c r="C306" i="1" s="1"/>
  <c r="D305" i="1"/>
  <c r="K305" i="1"/>
  <c r="D306" i="1"/>
  <c r="F306" i="1"/>
  <c r="G306" i="1"/>
  <c r="I306" i="1"/>
  <c r="J306" i="1"/>
  <c r="L306" i="1"/>
  <c r="M306" i="1"/>
  <c r="C308" i="1"/>
  <c r="C309" i="1" s="1"/>
  <c r="D308" i="1"/>
  <c r="K308" i="1"/>
  <c r="N308" i="1"/>
  <c r="F309" i="1"/>
  <c r="G309" i="1"/>
  <c r="I309" i="1"/>
  <c r="J309" i="1"/>
  <c r="L309" i="1"/>
  <c r="M309" i="1"/>
  <c r="C311" i="1"/>
  <c r="D311" i="1"/>
  <c r="D312" i="1" s="1"/>
  <c r="N311" i="1"/>
  <c r="F312" i="1"/>
  <c r="G312" i="1"/>
  <c r="I312" i="1"/>
  <c r="J312" i="1"/>
  <c r="L312" i="1"/>
  <c r="M312" i="1"/>
  <c r="C314" i="1"/>
  <c r="C315" i="1" s="1"/>
  <c r="D314" i="1"/>
  <c r="D315" i="1" s="1"/>
  <c r="N314" i="1"/>
  <c r="F315" i="1"/>
  <c r="G315" i="1"/>
  <c r="I315" i="1"/>
  <c r="J315" i="1"/>
  <c r="L315" i="1"/>
  <c r="M315" i="1"/>
  <c r="C317" i="1"/>
  <c r="C318" i="1" s="1"/>
  <c r="D317" i="1"/>
  <c r="D318" i="1" s="1"/>
  <c r="H317" i="1"/>
  <c r="K317" i="1"/>
  <c r="N317" i="1"/>
  <c r="F318" i="1"/>
  <c r="G318" i="1"/>
  <c r="I318" i="1"/>
  <c r="J318" i="1"/>
  <c r="L318" i="1"/>
  <c r="M318" i="1"/>
  <c r="G198" i="1"/>
  <c r="F198" i="1"/>
  <c r="M173" i="1"/>
  <c r="L173" i="1"/>
  <c r="J173" i="1"/>
  <c r="I173" i="1"/>
  <c r="G173" i="1"/>
  <c r="F173" i="1"/>
  <c r="H173" i="1" l="1"/>
  <c r="E305" i="1"/>
  <c r="E306" i="1"/>
  <c r="K318" i="1"/>
  <c r="H318" i="1"/>
  <c r="E308" i="1"/>
  <c r="K306" i="1"/>
  <c r="E296" i="1"/>
  <c r="L319" i="1"/>
  <c r="G319" i="1"/>
  <c r="E311" i="1"/>
  <c r="E302" i="1"/>
  <c r="K300" i="1"/>
  <c r="D297" i="1"/>
  <c r="E297" i="1" s="1"/>
  <c r="E318" i="1"/>
  <c r="J319" i="1"/>
  <c r="E317" i="1"/>
  <c r="I319" i="1"/>
  <c r="F319" i="1"/>
  <c r="E314" i="1"/>
  <c r="N312" i="1"/>
  <c r="C312" i="1"/>
  <c r="E312" i="1" s="1"/>
  <c r="K309" i="1"/>
  <c r="D309" i="1"/>
  <c r="E309" i="1" s="1"/>
  <c r="D303" i="1"/>
  <c r="E299" i="1"/>
  <c r="K297" i="1"/>
  <c r="E315" i="1"/>
  <c r="M319" i="1"/>
  <c r="N319" i="1" s="1"/>
  <c r="E300" i="1"/>
  <c r="N318" i="1"/>
  <c r="N315" i="1"/>
  <c r="N309" i="1"/>
  <c r="C319" i="1"/>
  <c r="K303" i="1"/>
  <c r="K198" i="1"/>
  <c r="N198" i="1"/>
  <c r="N173" i="1"/>
  <c r="K173" i="1"/>
  <c r="H319" i="1" l="1"/>
  <c r="K319" i="1"/>
  <c r="E303" i="1"/>
  <c r="D319" i="1"/>
  <c r="E319" i="1" s="1"/>
  <c r="M33" i="1"/>
  <c r="L33" i="1"/>
  <c r="J33" i="1"/>
  <c r="I33" i="1"/>
  <c r="G33" i="1"/>
  <c r="F33" i="1"/>
  <c r="N32" i="1"/>
  <c r="D32" i="1"/>
  <c r="D33" i="1" s="1"/>
  <c r="C32" i="1"/>
  <c r="C33" i="1" s="1"/>
  <c r="N33" i="1" l="1"/>
  <c r="E33" i="1"/>
  <c r="E32" i="1"/>
  <c r="N271" i="1"/>
  <c r="N263" i="1"/>
  <c r="K260" i="1"/>
  <c r="N138" i="1"/>
  <c r="G88" i="1"/>
  <c r="F88" i="1"/>
  <c r="K54" i="1"/>
  <c r="I176" i="1" l="1"/>
  <c r="K23" i="1" l="1"/>
  <c r="M103" i="1" l="1"/>
  <c r="L103" i="1"/>
  <c r="J103" i="1"/>
  <c r="I103" i="1"/>
  <c r="G103" i="1"/>
  <c r="F103" i="1"/>
  <c r="D102" i="1"/>
  <c r="D103" i="1" s="1"/>
  <c r="C102" i="1"/>
  <c r="C103" i="1" s="1"/>
  <c r="H12" i="1"/>
  <c r="H14" i="1" s="1"/>
  <c r="L42" i="1" l="1"/>
  <c r="M140" i="1" l="1"/>
  <c r="L140" i="1"/>
  <c r="J140" i="1"/>
  <c r="I140" i="1"/>
  <c r="G140" i="1"/>
  <c r="F140" i="1"/>
  <c r="M100" i="1"/>
  <c r="L100" i="1"/>
  <c r="J100" i="1"/>
  <c r="I100" i="1"/>
  <c r="G100" i="1"/>
  <c r="F100" i="1"/>
  <c r="N99" i="1"/>
  <c r="D99" i="1"/>
  <c r="D100" i="1" s="1"/>
  <c r="C99" i="1"/>
  <c r="N100" i="1" l="1"/>
  <c r="E99" i="1"/>
  <c r="C100" i="1"/>
  <c r="E100" i="1" s="1"/>
  <c r="H77" i="1"/>
  <c r="M343" i="1" l="1"/>
  <c r="L343" i="1"/>
  <c r="J343" i="1"/>
  <c r="I343" i="1"/>
  <c r="G343" i="1"/>
  <c r="F343" i="1"/>
  <c r="M346" i="1"/>
  <c r="L346" i="1"/>
  <c r="J346" i="1"/>
  <c r="I346" i="1"/>
  <c r="M349" i="1"/>
  <c r="L349" i="1"/>
  <c r="J349" i="1"/>
  <c r="I349" i="1"/>
  <c r="G349" i="1"/>
  <c r="F349" i="1"/>
  <c r="M348" i="1"/>
  <c r="L348" i="1"/>
  <c r="J348" i="1"/>
  <c r="I348" i="1"/>
  <c r="G348" i="1"/>
  <c r="F348" i="1"/>
  <c r="M347" i="1"/>
  <c r="L347" i="1"/>
  <c r="J347" i="1"/>
  <c r="I347" i="1"/>
  <c r="G347" i="1"/>
  <c r="F347" i="1"/>
  <c r="M344" i="1"/>
  <c r="L344" i="1"/>
  <c r="J344" i="1"/>
  <c r="I344" i="1"/>
  <c r="G344" i="1"/>
  <c r="F344" i="1"/>
  <c r="M345" i="1"/>
  <c r="L345" i="1"/>
  <c r="J345" i="1"/>
  <c r="I345" i="1"/>
  <c r="G345" i="1"/>
  <c r="F345" i="1"/>
  <c r="N52" i="1"/>
  <c r="M264" i="1"/>
  <c r="L264" i="1"/>
  <c r="J264" i="1"/>
  <c r="I264" i="1"/>
  <c r="G264" i="1"/>
  <c r="F264" i="1"/>
  <c r="D263" i="1"/>
  <c r="C263" i="1"/>
  <c r="C264" i="1" s="1"/>
  <c r="C197" i="1"/>
  <c r="C196" i="1"/>
  <c r="D96" i="1"/>
  <c r="D97" i="1" s="1"/>
  <c r="C96" i="1"/>
  <c r="C97" i="1" s="1"/>
  <c r="F97" i="1"/>
  <c r="G97" i="1"/>
  <c r="I97" i="1"/>
  <c r="J97" i="1"/>
  <c r="N96" i="1"/>
  <c r="M97" i="1"/>
  <c r="L97" i="1"/>
  <c r="L176" i="1"/>
  <c r="C198" i="1" l="1"/>
  <c r="D264" i="1"/>
  <c r="E264" i="1" s="1"/>
  <c r="E263" i="1"/>
  <c r="N264" i="1"/>
  <c r="H345" i="1"/>
  <c r="N345" i="1"/>
  <c r="K344" i="1"/>
  <c r="N344" i="1"/>
  <c r="H347" i="1"/>
  <c r="K347" i="1"/>
  <c r="N349" i="1"/>
  <c r="H343" i="1"/>
  <c r="K345" i="1"/>
  <c r="N347" i="1"/>
  <c r="N348" i="1"/>
  <c r="I350" i="1"/>
  <c r="K348" i="1"/>
  <c r="M350" i="1"/>
  <c r="L350" i="1"/>
  <c r="K343" i="1"/>
  <c r="N343" i="1"/>
  <c r="N346" i="1"/>
  <c r="K346" i="1"/>
  <c r="J350" i="1"/>
  <c r="N97" i="1"/>
  <c r="E96" i="1"/>
  <c r="E97" i="1"/>
  <c r="N113" i="1"/>
  <c r="M165" i="1"/>
  <c r="L165" i="1"/>
  <c r="N139" i="1"/>
  <c r="D44" i="1"/>
  <c r="N130" i="1"/>
  <c r="C45" i="1"/>
  <c r="D45" i="1"/>
  <c r="M81" i="1"/>
  <c r="K350" i="1" l="1"/>
  <c r="N350" i="1"/>
  <c r="J244" i="1"/>
  <c r="G131" i="1"/>
  <c r="F131" i="1"/>
  <c r="J131" i="1"/>
  <c r="I131" i="1"/>
  <c r="M131" i="1"/>
  <c r="D131" i="1" s="1"/>
  <c r="L131" i="1"/>
  <c r="C131" i="1" s="1"/>
  <c r="C130" i="1"/>
  <c r="D130" i="1"/>
  <c r="G346" i="1"/>
  <c r="F346" i="1"/>
  <c r="F350" i="1" s="1"/>
  <c r="J71" i="1"/>
  <c r="I71" i="1"/>
  <c r="M71" i="1"/>
  <c r="L71" i="1"/>
  <c r="C69" i="1"/>
  <c r="J176" i="1"/>
  <c r="K176" i="1" s="1"/>
  <c r="K17" i="1"/>
  <c r="N71" i="1" l="1"/>
  <c r="K71" i="1"/>
  <c r="H346" i="1"/>
  <c r="G350" i="1"/>
  <c r="H350" i="1" s="1"/>
  <c r="N117" i="1" l="1"/>
  <c r="N118" i="1" s="1"/>
  <c r="D117" i="1"/>
  <c r="C117" i="1"/>
  <c r="M118" i="1"/>
  <c r="L118" i="1"/>
  <c r="J118" i="1"/>
  <c r="I118" i="1"/>
  <c r="G118" i="1"/>
  <c r="F118" i="1"/>
  <c r="D276" i="1"/>
  <c r="C276" i="1"/>
  <c r="M277" i="1"/>
  <c r="L277" i="1"/>
  <c r="J277" i="1"/>
  <c r="I277" i="1"/>
  <c r="G277" i="1"/>
  <c r="F277" i="1"/>
  <c r="D57" i="1"/>
  <c r="D58" i="1" s="1"/>
  <c r="C57" i="1"/>
  <c r="C58" i="1" s="1"/>
  <c r="M58" i="1"/>
  <c r="L58" i="1"/>
  <c r="J58" i="1"/>
  <c r="I58" i="1"/>
  <c r="G58" i="1"/>
  <c r="F58" i="1"/>
  <c r="N57" i="1"/>
  <c r="M185" i="1"/>
  <c r="L185" i="1"/>
  <c r="L219" i="1"/>
  <c r="D215" i="1"/>
  <c r="C215" i="1"/>
  <c r="N215" i="1"/>
  <c r="M216" i="1"/>
  <c r="L216" i="1"/>
  <c r="J216" i="1"/>
  <c r="I216" i="1"/>
  <c r="G216" i="1"/>
  <c r="F216" i="1"/>
  <c r="C111" i="1"/>
  <c r="D107" i="1"/>
  <c r="D29" i="1"/>
  <c r="C29" i="1"/>
  <c r="D277" i="1" l="1"/>
  <c r="E117" i="1"/>
  <c r="C277" i="1"/>
  <c r="E57" i="1"/>
  <c r="N58" i="1"/>
  <c r="E58" i="1"/>
  <c r="E215" i="1"/>
  <c r="D189" i="1"/>
  <c r="D184" i="1"/>
  <c r="C184" i="1"/>
  <c r="M244" i="1" l="1"/>
  <c r="L244" i="1"/>
  <c r="M236" i="1"/>
  <c r="L236" i="1"/>
  <c r="M201" i="1"/>
  <c r="L201" i="1"/>
  <c r="M170" i="1"/>
  <c r="L170" i="1"/>
  <c r="M114" i="1"/>
  <c r="L114" i="1"/>
  <c r="M75" i="1"/>
  <c r="L75" i="1"/>
  <c r="M46" i="1"/>
  <c r="L46" i="1"/>
  <c r="M292" i="1" l="1"/>
  <c r="L292" i="1"/>
  <c r="M289" i="1"/>
  <c r="L289" i="1"/>
  <c r="M280" i="1"/>
  <c r="L280" i="1"/>
  <c r="M261" i="1"/>
  <c r="L261" i="1"/>
  <c r="L293" i="1" s="1"/>
  <c r="D260" i="1"/>
  <c r="M256" i="1"/>
  <c r="L256" i="1"/>
  <c r="M253" i="1"/>
  <c r="L253" i="1"/>
  <c r="M247" i="1"/>
  <c r="L247" i="1"/>
  <c r="M239" i="1"/>
  <c r="M240" i="1" s="1"/>
  <c r="L239" i="1"/>
  <c r="L240" i="1" s="1"/>
  <c r="M231" i="1"/>
  <c r="L231" i="1"/>
  <c r="M228" i="1"/>
  <c r="L228" i="1"/>
  <c r="M225" i="1"/>
  <c r="L225" i="1"/>
  <c r="M219" i="1"/>
  <c r="M212" i="1"/>
  <c r="L212" i="1"/>
  <c r="L220" i="1" s="1"/>
  <c r="D218" i="1"/>
  <c r="D211" i="1"/>
  <c r="C211" i="1"/>
  <c r="C38" i="1"/>
  <c r="D197" i="1"/>
  <c r="D193" i="1"/>
  <c r="C193" i="1"/>
  <c r="C189" i="1"/>
  <c r="M190" i="1"/>
  <c r="L190" i="1"/>
  <c r="D181" i="1"/>
  <c r="C181" i="1"/>
  <c r="M182" i="1"/>
  <c r="L182" i="1"/>
  <c r="M179" i="1"/>
  <c r="M176" i="1"/>
  <c r="D172" i="1"/>
  <c r="D173" i="1" s="1"/>
  <c r="C172" i="1"/>
  <c r="C173" i="1" s="1"/>
  <c r="D164" i="1"/>
  <c r="C164" i="1"/>
  <c r="D161" i="1"/>
  <c r="C161" i="1"/>
  <c r="M162" i="1"/>
  <c r="L162" i="1"/>
  <c r="D156" i="1"/>
  <c r="C156" i="1"/>
  <c r="M159" i="1"/>
  <c r="L159" i="1"/>
  <c r="L154" i="1"/>
  <c r="M154" i="1"/>
  <c r="D146" i="1"/>
  <c r="C146" i="1"/>
  <c r="D145" i="1"/>
  <c r="C145" i="1"/>
  <c r="D142" i="1"/>
  <c r="C142" i="1"/>
  <c r="L143" i="1"/>
  <c r="M143" i="1"/>
  <c r="N261" i="1" l="1"/>
  <c r="M293" i="1"/>
  <c r="N293" i="1" s="1"/>
  <c r="L257" i="1"/>
  <c r="M186" i="1"/>
  <c r="E173" i="1"/>
  <c r="M257" i="1"/>
  <c r="M220" i="1"/>
  <c r="M232" i="1"/>
  <c r="L232" i="1"/>
  <c r="C136" i="1"/>
  <c r="C138" i="1"/>
  <c r="C139" i="1"/>
  <c r="C135" i="1"/>
  <c r="D129" i="1"/>
  <c r="C129" i="1"/>
  <c r="D126" i="1"/>
  <c r="C126" i="1"/>
  <c r="M127" i="1"/>
  <c r="L127" i="1"/>
  <c r="D122" i="1"/>
  <c r="C122" i="1"/>
  <c r="D116" i="1"/>
  <c r="C116" i="1"/>
  <c r="C118" i="1" s="1"/>
  <c r="D111" i="1"/>
  <c r="C112" i="1"/>
  <c r="D112" i="1"/>
  <c r="C113" i="1"/>
  <c r="D113" i="1"/>
  <c r="D110" i="1"/>
  <c r="C110" i="1"/>
  <c r="D90" i="1"/>
  <c r="C90" i="1"/>
  <c r="C91" i="1" s="1"/>
  <c r="M91" i="1"/>
  <c r="L91" i="1"/>
  <c r="D86" i="1"/>
  <c r="D88" i="1" s="1"/>
  <c r="C86" i="1"/>
  <c r="C88" i="1" s="1"/>
  <c r="D83" i="1"/>
  <c r="D84" i="1" s="1"/>
  <c r="C83" i="1"/>
  <c r="C84" i="1" s="1"/>
  <c r="M84" i="1"/>
  <c r="L84" i="1"/>
  <c r="D80" i="1"/>
  <c r="D81" i="1" s="1"/>
  <c r="C80" i="1"/>
  <c r="C81" i="1" s="1"/>
  <c r="L81" i="1"/>
  <c r="D77" i="1"/>
  <c r="D78" i="1" s="1"/>
  <c r="C77" i="1"/>
  <c r="C78" i="1" s="1"/>
  <c r="M78" i="1"/>
  <c r="L78" i="1"/>
  <c r="D73" i="1"/>
  <c r="D70" i="1"/>
  <c r="C70" i="1"/>
  <c r="C52" i="1"/>
  <c r="C53" i="1"/>
  <c r="C54" i="1"/>
  <c r="C51" i="1"/>
  <c r="L55" i="1"/>
  <c r="M49" i="1"/>
  <c r="L49" i="1"/>
  <c r="C44" i="1"/>
  <c r="D41" i="1"/>
  <c r="C41" i="1"/>
  <c r="M42" i="1"/>
  <c r="C37" i="1"/>
  <c r="M30" i="1"/>
  <c r="L30" i="1"/>
  <c r="C26" i="1"/>
  <c r="M27" i="1"/>
  <c r="L27" i="1"/>
  <c r="D23" i="1"/>
  <c r="D24" i="1" s="1"/>
  <c r="C23" i="1"/>
  <c r="C24" i="1" s="1"/>
  <c r="M24" i="1"/>
  <c r="L24" i="1"/>
  <c r="D20" i="1"/>
  <c r="D21" i="1" s="1"/>
  <c r="C20" i="1"/>
  <c r="C21" i="1" s="1"/>
  <c r="M21" i="1"/>
  <c r="L21" i="1"/>
  <c r="D17" i="1"/>
  <c r="D18" i="1" s="1"/>
  <c r="C9" i="1"/>
  <c r="C10" i="1" s="1"/>
  <c r="D9" i="1"/>
  <c r="D10" i="1" s="1"/>
  <c r="C12" i="1"/>
  <c r="C14" i="1" s="1"/>
  <c r="M104" i="1" l="1"/>
  <c r="L104" i="1"/>
  <c r="N91" i="1"/>
  <c r="D91" i="1"/>
  <c r="E91" i="1" s="1"/>
  <c r="E90" i="1"/>
  <c r="L34" i="1"/>
  <c r="M34" i="1"/>
  <c r="D118" i="1"/>
  <c r="E118" i="1" s="1"/>
  <c r="C345" i="1"/>
  <c r="D26" i="1"/>
  <c r="D12" i="1"/>
  <c r="D14" i="1" s="1"/>
  <c r="D114" i="1"/>
  <c r="N34" i="1" l="1"/>
  <c r="F179" i="1"/>
  <c r="G179" i="1"/>
  <c r="I179" i="1"/>
  <c r="J179" i="1"/>
  <c r="D108" i="1"/>
  <c r="F108" i="1"/>
  <c r="G108" i="1"/>
  <c r="I108" i="1"/>
  <c r="J108" i="1"/>
  <c r="L39" i="1"/>
  <c r="L66" i="1" s="1"/>
  <c r="N41" i="1"/>
  <c r="M108" i="1"/>
  <c r="M119" i="1" s="1"/>
  <c r="L123" i="1"/>
  <c r="L124" i="1" s="1"/>
  <c r="L132" i="1" s="1"/>
  <c r="M132" i="1"/>
  <c r="N142" i="1"/>
  <c r="N146" i="1"/>
  <c r="L147" i="1"/>
  <c r="L148" i="1" s="1"/>
  <c r="L166" i="1" s="1"/>
  <c r="M147" i="1"/>
  <c r="M148" i="1" s="1"/>
  <c r="M166" i="1" s="1"/>
  <c r="L157" i="1"/>
  <c r="M157" i="1"/>
  <c r="L158" i="1"/>
  <c r="M158" i="1"/>
  <c r="L192" i="1"/>
  <c r="L194" i="1" s="1"/>
  <c r="L208" i="1" s="1"/>
  <c r="M192" i="1"/>
  <c r="M194" i="1" s="1"/>
  <c r="M208" i="1" s="1"/>
  <c r="E77" i="1"/>
  <c r="I194" i="1"/>
  <c r="H194" i="1"/>
  <c r="H208" i="1" s="1"/>
  <c r="I201" i="1"/>
  <c r="J91" i="1"/>
  <c r="I91" i="1"/>
  <c r="G91" i="1"/>
  <c r="F91" i="1"/>
  <c r="J39" i="1"/>
  <c r="I39" i="1"/>
  <c r="G39" i="1"/>
  <c r="F39" i="1"/>
  <c r="C39" i="1"/>
  <c r="H39" i="1" l="1"/>
  <c r="N192" i="1"/>
  <c r="N164" i="1"/>
  <c r="N158" i="1"/>
  <c r="N157" i="1"/>
  <c r="N156" i="1"/>
  <c r="N147" i="1"/>
  <c r="N126" i="1"/>
  <c r="N112" i="1"/>
  <c r="N111" i="1"/>
  <c r="N110" i="1"/>
  <c r="N189" i="1"/>
  <c r="E189" i="1" s="1"/>
  <c r="N161" i="1"/>
  <c r="N145" i="1"/>
  <c r="N129" i="1"/>
  <c r="N123" i="1"/>
  <c r="N122" i="1"/>
  <c r="N86" i="1"/>
  <c r="N80" i="1"/>
  <c r="N211" i="1"/>
  <c r="N77" i="1"/>
  <c r="N29" i="1"/>
  <c r="N26" i="1"/>
  <c r="N23" i="1"/>
  <c r="N20" i="1"/>
  <c r="N12" i="1"/>
  <c r="N9" i="1"/>
  <c r="J225" i="1"/>
  <c r="I225" i="1"/>
  <c r="G225" i="1"/>
  <c r="F225" i="1"/>
  <c r="G71" i="1"/>
  <c r="F71" i="1"/>
  <c r="C71" i="1"/>
  <c r="C124" i="1"/>
  <c r="K266" i="1"/>
  <c r="K252" i="1"/>
  <c r="K246" i="1"/>
  <c r="K243" i="1"/>
  <c r="K172" i="1"/>
  <c r="K83" i="1"/>
  <c r="K45" i="1"/>
  <c r="K44" i="1"/>
  <c r="K38" i="1"/>
  <c r="K12" i="1"/>
  <c r="K14" i="1" s="1"/>
  <c r="K9" i="1"/>
  <c r="E211" i="1"/>
  <c r="E192" i="1"/>
  <c r="E164" i="1"/>
  <c r="E161" i="1"/>
  <c r="E158" i="1"/>
  <c r="E157" i="1"/>
  <c r="E156" i="1"/>
  <c r="E147" i="1"/>
  <c r="E146" i="1"/>
  <c r="E145" i="1"/>
  <c r="E142" i="1"/>
  <c r="E130" i="1"/>
  <c r="E129" i="1"/>
  <c r="E126" i="1"/>
  <c r="E123" i="1"/>
  <c r="E122" i="1"/>
  <c r="E112" i="1"/>
  <c r="E111" i="1"/>
  <c r="E110" i="1"/>
  <c r="E86" i="1"/>
  <c r="E83" i="1"/>
  <c r="E80" i="1"/>
  <c r="E41" i="1"/>
  <c r="E29" i="1"/>
  <c r="E26" i="1"/>
  <c r="E23" i="1"/>
  <c r="E20" i="1"/>
  <c r="E12" i="1"/>
  <c r="E14" i="1" s="1"/>
  <c r="E9" i="1"/>
  <c r="J292" i="1"/>
  <c r="I292" i="1"/>
  <c r="G292" i="1"/>
  <c r="F292" i="1"/>
  <c r="J289" i="1"/>
  <c r="I289" i="1"/>
  <c r="G289" i="1"/>
  <c r="F289" i="1"/>
  <c r="J280" i="1"/>
  <c r="I280" i="1"/>
  <c r="G280" i="1"/>
  <c r="F280" i="1"/>
  <c r="J274" i="1"/>
  <c r="I274" i="1"/>
  <c r="G274" i="1"/>
  <c r="F274" i="1"/>
  <c r="J268" i="1"/>
  <c r="I268" i="1"/>
  <c r="J261" i="1"/>
  <c r="J293" i="1" s="1"/>
  <c r="I261" i="1"/>
  <c r="G261" i="1"/>
  <c r="G293" i="1" s="1"/>
  <c r="F261" i="1"/>
  <c r="F293" i="1" s="1"/>
  <c r="D261" i="1"/>
  <c r="J256" i="1"/>
  <c r="I256" i="1"/>
  <c r="G256" i="1"/>
  <c r="F256" i="1"/>
  <c r="J253" i="1"/>
  <c r="I253" i="1"/>
  <c r="G253" i="1"/>
  <c r="F253" i="1"/>
  <c r="J250" i="1"/>
  <c r="I250" i="1"/>
  <c r="G250" i="1"/>
  <c r="F250" i="1"/>
  <c r="J247" i="1"/>
  <c r="J257" i="1" s="1"/>
  <c r="I247" i="1"/>
  <c r="G247" i="1"/>
  <c r="F247" i="1"/>
  <c r="I244" i="1"/>
  <c r="G244" i="1"/>
  <c r="F244" i="1"/>
  <c r="J239" i="1"/>
  <c r="I239" i="1"/>
  <c r="G239" i="1"/>
  <c r="F239" i="1"/>
  <c r="J236" i="1"/>
  <c r="I236" i="1"/>
  <c r="I240" i="1" s="1"/>
  <c r="G236" i="1"/>
  <c r="F236" i="1"/>
  <c r="F240" i="1" s="1"/>
  <c r="J231" i="1"/>
  <c r="I231" i="1"/>
  <c r="G231" i="1"/>
  <c r="F231" i="1"/>
  <c r="J228" i="1"/>
  <c r="I228" i="1"/>
  <c r="G228" i="1"/>
  <c r="F228" i="1"/>
  <c r="J219" i="1"/>
  <c r="I219" i="1"/>
  <c r="G219" i="1"/>
  <c r="F219" i="1"/>
  <c r="D219" i="1"/>
  <c r="J212" i="1"/>
  <c r="I212" i="1"/>
  <c r="G212" i="1"/>
  <c r="F212" i="1"/>
  <c r="D212" i="1"/>
  <c r="C212" i="1"/>
  <c r="J201" i="1"/>
  <c r="G201" i="1"/>
  <c r="F201" i="1"/>
  <c r="J194" i="1"/>
  <c r="G194" i="1"/>
  <c r="F194" i="1"/>
  <c r="D194" i="1"/>
  <c r="C194" i="1"/>
  <c r="J190" i="1"/>
  <c r="I190" i="1"/>
  <c r="I208" i="1" s="1"/>
  <c r="G190" i="1"/>
  <c r="F190" i="1"/>
  <c r="D190" i="1"/>
  <c r="C190" i="1"/>
  <c r="J185" i="1"/>
  <c r="I185" i="1"/>
  <c r="G185" i="1"/>
  <c r="F185" i="1"/>
  <c r="J182" i="1"/>
  <c r="I182" i="1"/>
  <c r="G182" i="1"/>
  <c r="F182" i="1"/>
  <c r="G176" i="1"/>
  <c r="H176" i="1" s="1"/>
  <c r="J170" i="1"/>
  <c r="I170" i="1"/>
  <c r="G170" i="1"/>
  <c r="F170" i="1"/>
  <c r="J165" i="1"/>
  <c r="I165" i="1"/>
  <c r="G165" i="1"/>
  <c r="F165" i="1"/>
  <c r="D165" i="1"/>
  <c r="C165" i="1"/>
  <c r="J162" i="1"/>
  <c r="I162" i="1"/>
  <c r="G162" i="1"/>
  <c r="F162" i="1"/>
  <c r="D162" i="1"/>
  <c r="C162" i="1"/>
  <c r="J159" i="1"/>
  <c r="I159" i="1"/>
  <c r="G159" i="1"/>
  <c r="F159" i="1"/>
  <c r="D159" i="1"/>
  <c r="C159" i="1"/>
  <c r="J154" i="1"/>
  <c r="I154" i="1"/>
  <c r="G154" i="1"/>
  <c r="F154" i="1"/>
  <c r="J148" i="1"/>
  <c r="I148" i="1"/>
  <c r="G148" i="1"/>
  <c r="F148" i="1"/>
  <c r="D148" i="1"/>
  <c r="C148" i="1"/>
  <c r="J143" i="1"/>
  <c r="I143" i="1"/>
  <c r="I166" i="1" s="1"/>
  <c r="G143" i="1"/>
  <c r="F143" i="1"/>
  <c r="F166" i="1" s="1"/>
  <c r="D143" i="1"/>
  <c r="C143" i="1"/>
  <c r="J127" i="1"/>
  <c r="I127" i="1"/>
  <c r="G127" i="1"/>
  <c r="F127" i="1"/>
  <c r="D127" i="1"/>
  <c r="C127" i="1"/>
  <c r="J124" i="1"/>
  <c r="I124" i="1"/>
  <c r="I132" i="1" s="1"/>
  <c r="G124" i="1"/>
  <c r="F124" i="1"/>
  <c r="F132" i="1" s="1"/>
  <c r="D124" i="1"/>
  <c r="J114" i="1"/>
  <c r="I114" i="1"/>
  <c r="I119" i="1" s="1"/>
  <c r="G114" i="1"/>
  <c r="F114" i="1"/>
  <c r="F119" i="1" s="1"/>
  <c r="C114" i="1"/>
  <c r="J88" i="1"/>
  <c r="I88" i="1"/>
  <c r="J84" i="1"/>
  <c r="I84" i="1"/>
  <c r="G84" i="1"/>
  <c r="F84" i="1"/>
  <c r="J81" i="1"/>
  <c r="I81" i="1"/>
  <c r="G81" i="1"/>
  <c r="F81" i="1"/>
  <c r="J78" i="1"/>
  <c r="I78" i="1"/>
  <c r="G78" i="1"/>
  <c r="F78" i="1"/>
  <c r="J75" i="1"/>
  <c r="J104" i="1" s="1"/>
  <c r="I75" i="1"/>
  <c r="I104" i="1" s="1"/>
  <c r="G75" i="1"/>
  <c r="F75" i="1"/>
  <c r="J55" i="1"/>
  <c r="I55" i="1"/>
  <c r="G55" i="1"/>
  <c r="F55" i="1"/>
  <c r="C55" i="1"/>
  <c r="J49" i="1"/>
  <c r="I49" i="1"/>
  <c r="G49" i="1"/>
  <c r="F49" i="1"/>
  <c r="J46" i="1"/>
  <c r="I46" i="1"/>
  <c r="G46" i="1"/>
  <c r="F46" i="1"/>
  <c r="J42" i="1"/>
  <c r="I42" i="1"/>
  <c r="G42" i="1"/>
  <c r="G66" i="1" s="1"/>
  <c r="F42" i="1"/>
  <c r="F66" i="1" s="1"/>
  <c r="D42" i="1"/>
  <c r="C42" i="1"/>
  <c r="J30" i="1"/>
  <c r="I30" i="1"/>
  <c r="G30" i="1"/>
  <c r="F30" i="1"/>
  <c r="D30" i="1"/>
  <c r="C30" i="1"/>
  <c r="J27" i="1"/>
  <c r="I27" i="1"/>
  <c r="G27" i="1"/>
  <c r="F27" i="1"/>
  <c r="D27" i="1"/>
  <c r="C27" i="1"/>
  <c r="J24" i="1"/>
  <c r="I24" i="1"/>
  <c r="G24" i="1"/>
  <c r="F24" i="1"/>
  <c r="J21" i="1"/>
  <c r="I21" i="1"/>
  <c r="G21" i="1"/>
  <c r="F21" i="1"/>
  <c r="J18" i="1"/>
  <c r="G18" i="1"/>
  <c r="F18" i="1"/>
  <c r="G10" i="1"/>
  <c r="F10" i="1"/>
  <c r="F104" i="1" l="1"/>
  <c r="G104" i="1"/>
  <c r="H71" i="1"/>
  <c r="H66" i="1"/>
  <c r="I66" i="1"/>
  <c r="F257" i="1"/>
  <c r="I257" i="1"/>
  <c r="J66" i="1"/>
  <c r="I293" i="1"/>
  <c r="K293" i="1" s="1"/>
  <c r="K30" i="1"/>
  <c r="H30" i="1"/>
  <c r="J34" i="1"/>
  <c r="K78" i="1"/>
  <c r="F186" i="1"/>
  <c r="F208" i="1"/>
  <c r="G208" i="1"/>
  <c r="J208" i="1"/>
  <c r="K208" i="1" s="1"/>
  <c r="D34" i="1"/>
  <c r="I186" i="1"/>
  <c r="G186" i="1"/>
  <c r="J186" i="1"/>
  <c r="C185" i="1"/>
  <c r="G34" i="1"/>
  <c r="F34" i="1"/>
  <c r="I34" i="1"/>
  <c r="G119" i="1"/>
  <c r="D185" i="1"/>
  <c r="G240" i="1"/>
  <c r="J240" i="1"/>
  <c r="G257" i="1"/>
  <c r="J132" i="1"/>
  <c r="G166" i="1"/>
  <c r="J166" i="1"/>
  <c r="K261" i="1"/>
  <c r="H78" i="1"/>
  <c r="G232" i="1"/>
  <c r="J232" i="1"/>
  <c r="F232" i="1"/>
  <c r="I232" i="1"/>
  <c r="N42" i="1"/>
  <c r="G132" i="1"/>
  <c r="N127" i="1"/>
  <c r="N131" i="1"/>
  <c r="N148" i="1"/>
  <c r="N159" i="1"/>
  <c r="N162" i="1"/>
  <c r="N165" i="1"/>
  <c r="F220" i="1"/>
  <c r="I220" i="1"/>
  <c r="K24" i="1"/>
  <c r="N190" i="1"/>
  <c r="N212" i="1"/>
  <c r="N21" i="1"/>
  <c r="N88" i="1"/>
  <c r="N114" i="1"/>
  <c r="N81" i="1"/>
  <c r="N143" i="1"/>
  <c r="D132" i="1"/>
  <c r="N124" i="1"/>
  <c r="D119" i="1"/>
  <c r="N78" i="1"/>
  <c r="E78" i="1"/>
  <c r="N30" i="1"/>
  <c r="N27" i="1"/>
  <c r="N24" i="1"/>
  <c r="J119" i="1"/>
  <c r="J220" i="1"/>
  <c r="G220" i="1"/>
  <c r="E88" i="1"/>
  <c r="E84" i="1"/>
  <c r="K18" i="1"/>
  <c r="E24" i="1"/>
  <c r="E27" i="1"/>
  <c r="E30" i="1"/>
  <c r="E127" i="1"/>
  <c r="E165" i="1"/>
  <c r="E190" i="1"/>
  <c r="E212" i="1"/>
  <c r="K268" i="1"/>
  <c r="K247" i="1"/>
  <c r="K253" i="1"/>
  <c r="K244" i="1"/>
  <c r="K257" i="1"/>
  <c r="E162" i="1"/>
  <c r="E159" i="1"/>
  <c r="E148" i="1"/>
  <c r="E143" i="1"/>
  <c r="E131" i="1"/>
  <c r="E124" i="1"/>
  <c r="C132" i="1"/>
  <c r="E114" i="1"/>
  <c r="K84" i="1"/>
  <c r="E81" i="1"/>
  <c r="K46" i="1"/>
  <c r="E42" i="1"/>
  <c r="K39" i="1"/>
  <c r="E21" i="1"/>
  <c r="K10" i="1"/>
  <c r="H186" i="1" l="1"/>
  <c r="H104" i="1"/>
  <c r="J340" i="1"/>
  <c r="F340" i="1"/>
  <c r="I340" i="1"/>
  <c r="G340" i="1"/>
  <c r="K34" i="1"/>
  <c r="H34" i="1"/>
  <c r="K186" i="1"/>
  <c r="K66" i="1"/>
  <c r="K104" i="1"/>
  <c r="E132" i="1"/>
  <c r="N14" i="1"/>
  <c r="K340" i="1" l="1"/>
  <c r="H340" i="1"/>
  <c r="N132" i="1"/>
  <c r="N10" i="1"/>
  <c r="E10" i="1"/>
  <c r="N17" i="1"/>
  <c r="C17" i="1"/>
  <c r="C18" i="1" s="1"/>
  <c r="E17" i="1" l="1"/>
  <c r="C34" i="1"/>
  <c r="E34" i="1" l="1"/>
  <c r="E18" i="1"/>
  <c r="N18" i="1" l="1"/>
  <c r="D37" i="1" l="1"/>
  <c r="E44" i="1" l="1"/>
  <c r="D46" i="1" l="1"/>
  <c r="E45" i="1" l="1"/>
  <c r="C46" i="1" l="1"/>
  <c r="E46" i="1" l="1"/>
  <c r="C48" i="1"/>
  <c r="C49" i="1" s="1"/>
  <c r="C66" i="1" s="1"/>
  <c r="N48" i="1" l="1"/>
  <c r="D48" i="1"/>
  <c r="E48" i="1" s="1"/>
  <c r="D49" i="1" l="1"/>
  <c r="E49" i="1" s="1"/>
  <c r="N49" i="1"/>
  <c r="N51" i="1"/>
  <c r="D51" i="1"/>
  <c r="E51" i="1" s="1"/>
  <c r="D52" i="1"/>
  <c r="D53" i="1"/>
  <c r="M55" i="1"/>
  <c r="D54" i="1"/>
  <c r="E52" i="1" l="1"/>
  <c r="N55" i="1"/>
  <c r="D55" i="1"/>
  <c r="E55" i="1" l="1"/>
  <c r="N73" i="1"/>
  <c r="C73" i="1"/>
  <c r="E73" i="1" s="1"/>
  <c r="C74" i="1"/>
  <c r="C75" i="1" l="1"/>
  <c r="C104" i="1" s="1"/>
  <c r="N74" i="1" l="1"/>
  <c r="D74" i="1"/>
  <c r="E74" i="1" l="1"/>
  <c r="D75" i="1"/>
  <c r="N75" i="1"/>
  <c r="E75" i="1" l="1"/>
  <c r="N104" i="1"/>
  <c r="N107" i="1" l="1"/>
  <c r="C107" i="1"/>
  <c r="E107" i="1" s="1"/>
  <c r="L108" i="1"/>
  <c r="L119" i="1" s="1"/>
  <c r="N108" i="1" l="1"/>
  <c r="C108" i="1"/>
  <c r="E108" i="1" l="1"/>
  <c r="C119" i="1"/>
  <c r="E119" i="1" l="1"/>
  <c r="N119" i="1"/>
  <c r="N135" i="1"/>
  <c r="D135" i="1"/>
  <c r="N136" i="1"/>
  <c r="D136" i="1"/>
  <c r="D138" i="1"/>
  <c r="E138" i="1" s="1"/>
  <c r="D139" i="1"/>
  <c r="E139" i="1" s="1"/>
  <c r="N140" i="1"/>
  <c r="E135" i="1" l="1"/>
  <c r="E136" i="1"/>
  <c r="C150" i="1" l="1"/>
  <c r="N150" i="1"/>
  <c r="D150" i="1"/>
  <c r="C151" i="1"/>
  <c r="N151" i="1"/>
  <c r="D151" i="1"/>
  <c r="C152" i="1"/>
  <c r="N152" i="1"/>
  <c r="D152" i="1"/>
  <c r="C153" i="1"/>
  <c r="E150" i="1" l="1"/>
  <c r="E152" i="1"/>
  <c r="E151" i="1"/>
  <c r="C154" i="1"/>
  <c r="N153" i="1"/>
  <c r="D153" i="1"/>
  <c r="E153" i="1" l="1"/>
  <c r="D154" i="1"/>
  <c r="N154" i="1" l="1"/>
  <c r="E154" i="1"/>
  <c r="N166" i="1" l="1"/>
  <c r="E184" i="1"/>
  <c r="N184" i="1"/>
  <c r="N185" i="1"/>
  <c r="E185" i="1"/>
  <c r="E172" i="1" l="1"/>
  <c r="N172" i="1"/>
  <c r="C169" i="1" l="1"/>
  <c r="C170" i="1" l="1"/>
  <c r="N169" i="1"/>
  <c r="D169" i="1"/>
  <c r="E169" i="1" l="1"/>
  <c r="D170" i="1"/>
  <c r="E170" i="1" l="1"/>
  <c r="N170" i="1"/>
  <c r="C175" i="1"/>
  <c r="C176" i="1" l="1"/>
  <c r="N175" i="1"/>
  <c r="D175" i="1"/>
  <c r="E175" i="1" l="1"/>
  <c r="D176" i="1"/>
  <c r="E176" i="1" l="1"/>
  <c r="N176" i="1"/>
  <c r="D178" i="1"/>
  <c r="D179" i="1" l="1"/>
  <c r="N178" i="1"/>
  <c r="L179" i="1"/>
  <c r="L186" i="1" s="1"/>
  <c r="L340" i="1" s="1"/>
  <c r="C178" i="1"/>
  <c r="C182" i="1"/>
  <c r="E178" i="1" l="1"/>
  <c r="N179" i="1"/>
  <c r="C179" i="1"/>
  <c r="C186" i="1" s="1"/>
  <c r="E179" i="1" l="1"/>
  <c r="N181" i="1"/>
  <c r="E181" i="1"/>
  <c r="D182" i="1"/>
  <c r="D186" i="1" s="1"/>
  <c r="E182" i="1" l="1"/>
  <c r="N182" i="1"/>
  <c r="E186" i="1" l="1"/>
  <c r="N186" i="1"/>
  <c r="M39" i="1"/>
  <c r="M66" i="1" s="1"/>
  <c r="D38" i="1"/>
  <c r="E38" i="1" l="1"/>
  <c r="D345" i="1"/>
  <c r="E345" i="1" s="1"/>
  <c r="D39" i="1"/>
  <c r="D66" i="1" s="1"/>
  <c r="M340" i="1" l="1"/>
  <c r="N340" i="1" s="1"/>
  <c r="E39" i="1"/>
  <c r="E66" i="1"/>
  <c r="N66" i="1"/>
  <c r="N197" i="1"/>
  <c r="E197" i="1"/>
  <c r="D196" i="1"/>
  <c r="D198" i="1" s="1"/>
  <c r="E198" i="1" l="1"/>
  <c r="C200" i="1"/>
  <c r="C201" i="1" l="1"/>
  <c r="N200" i="1"/>
  <c r="D200" i="1"/>
  <c r="E200" i="1" l="1"/>
  <c r="D201" i="1"/>
  <c r="C203" i="1"/>
  <c r="C204" i="1" s="1"/>
  <c r="C208" i="1" s="1"/>
  <c r="N201" i="1" l="1"/>
  <c r="E201" i="1"/>
  <c r="N203" i="1"/>
  <c r="D203" i="1"/>
  <c r="D204" i="1" s="1"/>
  <c r="D208" i="1" s="1"/>
  <c r="E208" i="1" s="1"/>
  <c r="E203" i="1" l="1"/>
  <c r="E204" i="1" s="1"/>
  <c r="N208" i="1" l="1"/>
  <c r="C214" i="1"/>
  <c r="C216" i="1" s="1"/>
  <c r="N214" i="1"/>
  <c r="D214" i="1"/>
  <c r="D216" i="1" s="1"/>
  <c r="N216" i="1"/>
  <c r="E214" i="1" l="1"/>
  <c r="D220" i="1" l="1"/>
  <c r="E216" i="1"/>
  <c r="N218" i="1" l="1"/>
  <c r="C218" i="1"/>
  <c r="C219" i="1" s="1"/>
  <c r="N219" i="1" l="1"/>
  <c r="E219" i="1"/>
  <c r="C220" i="1"/>
  <c r="E218" i="1"/>
  <c r="E220" i="1" l="1"/>
  <c r="N220" i="1"/>
  <c r="C223" i="1"/>
  <c r="N223" i="1"/>
  <c r="D223" i="1"/>
  <c r="C224" i="1"/>
  <c r="N224" i="1"/>
  <c r="D224" i="1"/>
  <c r="E223" i="1" l="1"/>
  <c r="C225" i="1"/>
  <c r="E224" i="1"/>
  <c r="D225" i="1"/>
  <c r="E225" i="1" l="1"/>
  <c r="N225" i="1"/>
  <c r="C227" i="1"/>
  <c r="C228" i="1" s="1"/>
  <c r="N227" i="1" l="1"/>
  <c r="D227" i="1"/>
  <c r="E227" i="1" s="1"/>
  <c r="D228" i="1" l="1"/>
  <c r="E228" i="1" l="1"/>
  <c r="N228" i="1"/>
  <c r="C230" i="1"/>
  <c r="C231" i="1" s="1"/>
  <c r="C232" i="1" l="1"/>
  <c r="N230" i="1" l="1"/>
  <c r="D230" i="1"/>
  <c r="E230" i="1" s="1"/>
  <c r="D231" i="1" l="1"/>
  <c r="E231" i="1" l="1"/>
  <c r="D232" i="1"/>
  <c r="N231" i="1"/>
  <c r="E232" i="1" l="1"/>
  <c r="N232" i="1"/>
  <c r="D235" i="1"/>
  <c r="D236" i="1" s="1"/>
  <c r="C238" i="1"/>
  <c r="C239" i="1" s="1"/>
  <c r="N238" i="1"/>
  <c r="D238" i="1"/>
  <c r="E238" i="1" l="1"/>
  <c r="D239" i="1"/>
  <c r="N239" i="1" s="1"/>
  <c r="E239" i="1" l="1"/>
  <c r="D240" i="1"/>
  <c r="D243" i="1"/>
  <c r="D244" i="1" l="1"/>
  <c r="N243" i="1" l="1"/>
  <c r="C243" i="1"/>
  <c r="E243" i="1" l="1"/>
  <c r="C244" i="1"/>
  <c r="N244" i="1"/>
  <c r="C246" i="1"/>
  <c r="C247" i="1" s="1"/>
  <c r="E244" i="1" l="1"/>
  <c r="D246" i="1"/>
  <c r="E246" i="1" l="1"/>
  <c r="D247" i="1"/>
  <c r="E247" i="1" l="1"/>
  <c r="L250" i="1"/>
  <c r="C249" i="1"/>
  <c r="C250" i="1" s="1"/>
  <c r="M250" i="1"/>
  <c r="D249" i="1"/>
  <c r="D250" i="1" s="1"/>
  <c r="C252" i="1"/>
  <c r="D252" i="1"/>
  <c r="C253" i="1" l="1"/>
  <c r="D253" i="1"/>
  <c r="E252" i="1"/>
  <c r="C255" i="1"/>
  <c r="C256" i="1" s="1"/>
  <c r="C257" i="1" l="1"/>
  <c r="E253" i="1"/>
  <c r="C344" i="1"/>
  <c r="N255" i="1"/>
  <c r="D255" i="1"/>
  <c r="E255" i="1" l="1"/>
  <c r="D344" i="1"/>
  <c r="E344" i="1" s="1"/>
  <c r="D256" i="1"/>
  <c r="D257" i="1" s="1"/>
  <c r="E256" i="1" l="1"/>
  <c r="N256" i="1"/>
  <c r="N257" i="1" l="1"/>
  <c r="E257" i="1"/>
  <c r="C260" i="1"/>
  <c r="E260" i="1" s="1"/>
  <c r="C261" i="1" l="1"/>
  <c r="E261" i="1" l="1"/>
  <c r="D267" i="1"/>
  <c r="C267" i="1"/>
  <c r="D266" i="1"/>
  <c r="E267" i="1" l="1"/>
  <c r="D268" i="1"/>
  <c r="C266" i="1" l="1"/>
  <c r="E266" i="1" l="1"/>
  <c r="C268" i="1"/>
  <c r="E268" i="1" l="1"/>
  <c r="C271" i="1"/>
  <c r="C347" i="1" s="1"/>
  <c r="D271" i="1"/>
  <c r="C270" i="1"/>
  <c r="N270" i="1"/>
  <c r="D270" i="1"/>
  <c r="C272" i="1"/>
  <c r="C348" i="1" s="1"/>
  <c r="C274" i="1" l="1"/>
  <c r="D347" i="1"/>
  <c r="E347" i="1" s="1"/>
  <c r="E271" i="1"/>
  <c r="E270" i="1"/>
  <c r="D272" i="1"/>
  <c r="D274" i="1" s="1"/>
  <c r="N272" i="1"/>
  <c r="E272" i="1" l="1"/>
  <c r="D348" i="1"/>
  <c r="E348" i="1" s="1"/>
  <c r="N274" i="1" l="1"/>
  <c r="E274" i="1"/>
  <c r="C279" i="1"/>
  <c r="N279" i="1"/>
  <c r="D279" i="1"/>
  <c r="C280" i="1" l="1"/>
  <c r="C346" i="1"/>
  <c r="E279" i="1"/>
  <c r="D346" i="1"/>
  <c r="D280" i="1"/>
  <c r="N280" i="1"/>
  <c r="D282" i="1"/>
  <c r="D283" i="1" l="1"/>
  <c r="E346" i="1"/>
  <c r="D349" i="1"/>
  <c r="E280" i="1"/>
  <c r="C282" i="1"/>
  <c r="C283" i="1" s="1"/>
  <c r="E282" i="1" l="1"/>
  <c r="E283" i="1"/>
  <c r="C349" i="1"/>
  <c r="E349" i="1" s="1"/>
  <c r="C288" i="1"/>
  <c r="C289" i="1" s="1"/>
  <c r="D288" i="1" l="1"/>
  <c r="D289" i="1" s="1"/>
  <c r="C291" i="1"/>
  <c r="C292" i="1" s="1"/>
  <c r="C293" i="1" s="1"/>
  <c r="N291" i="1" l="1"/>
  <c r="D291" i="1"/>
  <c r="E291" i="1" s="1"/>
  <c r="D292" i="1" l="1"/>
  <c r="D293" i="1" s="1"/>
  <c r="E293" i="1" s="1"/>
  <c r="E292" i="1" l="1"/>
  <c r="N292" i="1"/>
  <c r="N235" i="1" l="1"/>
  <c r="C235" i="1"/>
  <c r="E235" i="1" l="1"/>
  <c r="C343" i="1"/>
  <c r="C350" i="1" s="1"/>
  <c r="C236" i="1"/>
  <c r="N236" i="1" l="1"/>
  <c r="E236" i="1"/>
  <c r="C240" i="1"/>
  <c r="E240" i="1" l="1"/>
  <c r="N240" i="1"/>
  <c r="C137" i="1" l="1"/>
  <c r="C140" i="1" s="1"/>
  <c r="C166" i="1" s="1"/>
  <c r="C340" i="1" s="1"/>
  <c r="N137" i="1"/>
  <c r="D137" i="1"/>
  <c r="D140" i="1" s="1"/>
  <c r="E140" i="1" l="1"/>
  <c r="D166" i="1"/>
  <c r="E137" i="1"/>
  <c r="D69" i="1"/>
  <c r="E166" i="1" l="1"/>
  <c r="D343" i="1"/>
  <c r="E343" i="1" s="1"/>
  <c r="D71" i="1"/>
  <c r="D104" i="1" s="1"/>
  <c r="D350" i="1" l="1"/>
  <c r="E350" i="1" s="1"/>
  <c r="D340" i="1" l="1"/>
  <c r="E340" i="1" s="1"/>
  <c r="E104" i="1"/>
</calcChain>
</file>

<file path=xl/sharedStrings.xml><?xml version="1.0" encoding="utf-8"?>
<sst xmlns="http://schemas.openxmlformats.org/spreadsheetml/2006/main" count="380" uniqueCount="153">
  <si>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</si>
  <si>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</si>
  <si>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</si>
  <si>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</si>
  <si>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</si>
  <si>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</si>
  <si>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</si>
  <si>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</si>
  <si>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</si>
  <si>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</si>
  <si>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</si>
  <si>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</si>
  <si>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</si>
  <si>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</si>
  <si>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</si>
  <si>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</si>
  <si>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</si>
  <si>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</si>
  <si>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</si>
  <si>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</si>
  <si>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</si>
  <si>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</si>
  <si>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</si>
  <si>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</si>
  <si>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</si>
  <si>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</si>
  <si>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</si>
  <si>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</si>
  <si>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</si>
  <si>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</si>
  <si>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</si>
  <si>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</si>
  <si>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</si>
  <si>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</si>
  <si>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</si>
  <si>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</si>
  <si>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</si>
  <si>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</si>
  <si>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</si>
  <si>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</si>
  <si>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</si>
  <si>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</si>
  <si>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</si>
  <si>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</si>
  <si>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</si>
  <si>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</si>
  <si>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</si>
  <si>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</si>
  <si>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</si>
  <si>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</si>
  <si>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</si>
  <si>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</si>
  <si>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</si>
  <si>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</si>
  <si>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</si>
  <si>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</si>
  <si>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</si>
  <si>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</si>
  <si>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</si>
  <si>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</si>
  <si>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</si>
  <si>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</si>
  <si>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</si>
  <si>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</si>
  <si>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</si>
  <si>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</si>
  <si>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</si>
  <si>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</si>
  <si>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</si>
  <si>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</si>
  <si>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</si>
  <si>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</si>
  <si>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</si>
  <si>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</si>
  <si>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</si>
  <si>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</si>
  <si>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</si>
  <si>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</si>
  <si>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</si>
  <si>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</si>
  <si>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</si>
  <si>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</si>
  <si>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</si>
  <si>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</si>
  <si>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</si>
  <si>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</si>
  <si>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</si>
  <si>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</si>
  <si>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</si>
  <si>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</si>
  <si>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</si>
  <si>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</si>
  <si>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</si>
  <si>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</si>
  <si>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</si>
  <si>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</si>
  <si>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</si>
  <si>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</si>
  <si>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</si>
  <si>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</si>
  <si>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</si>
  <si>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</si>
  <si>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</si>
  <si>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</si>
  <si>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</si>
  <si>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</si>
  <si>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</si>
  <si>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</si>
  <si>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</si>
  <si>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</si>
  <si>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</si>
  <si>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</si>
  <si>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</si>
  <si>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</si>
  <si>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</si>
  <si>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</si>
  <si>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</si>
  <si>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</si>
  <si>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</si>
  <si>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</si>
  <si>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</si>
  <si>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</si>
  <si>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</si>
  <si>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</si>
  <si>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</si>
  <si>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</si>
  <si>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</si>
  <si>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</si>
  <si>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</si>
  <si>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</si>
  <si>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</si>
  <si>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</si>
  <si>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</si>
  <si>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</si>
  <si>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</si>
  <si>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</si>
  <si>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</si>
  <si>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Подпрограмма "Развитие коммунального хозяйства"</t>
  </si>
  <si>
    <t>Подпрограмма № 2  "Поддержка некоммерческой общественной организации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органов"</t>
  </si>
  <si>
    <t>Основное мероприятие №1. «Организация работы профильных лагерей, организованных муниципальными образовательными  организациями, осуществляющими организацию отдыха и оздоровления  обучающихся в каникулярное время с дневным пребыванием с обязательной организацией их питания»</t>
  </si>
  <si>
    <t xml:space="preserve"> </t>
  </si>
  <si>
    <t>Основное мероприятие №1 Организация и проведение социально значимых мероприятий, направленных на поддержку семьи и детей, укрепление семейных ценностей и традиций</t>
  </si>
  <si>
    <t>Основное мероприятие № 4 "Финансовое обеспечение деятельности муниципального  казенного  учреждения  «Единая служба заказчика» муниципального образования Кавказский район "</t>
  </si>
  <si>
    <t>Основное мероприятие №5. Обеспечение деятельности в области бухгалтерского и бюджетного учета</t>
  </si>
  <si>
    <t>Основное мероприятие №7. Прочие мероприятия в области образования</t>
  </si>
  <si>
    <t>4125,0</t>
  </si>
  <si>
    <t>Основное мероприятие № 1 «Проведение информационно-разъяснительной работы среди населения Кавказского района путем размещения тематических баннеров и раздачи полиграфической продукции (листовок, плакатов, буклетов и др.)»</t>
  </si>
  <si>
    <t>Основное мероприятие № 5 "Приобретение жилых помещений в муниципальную собственность муниципального образования Кавказский район"</t>
  </si>
  <si>
    <t>1818,8</t>
  </si>
  <si>
    <t>1730,2</t>
  </si>
  <si>
    <t>Основное мероприятие №2 Предоставление дополнительной меры социальной поддержки отдельных категорий граждан</t>
  </si>
  <si>
    <t>Исполнение  муниципальных программ муниципального образования Кавказский район на 01.11.2024  года (бюджетные средства)</t>
  </si>
  <si>
    <t>Уточненная сводная бюджетная роспись на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</si>
</sst>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10" fillId="2" borderId="6" xfId="0" applyFont="1" applyFill="1" applyBorder="1" applyAlignment="1">
      <alignment horizontal="left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1"/>
  <sheetViews>
    <sheetView tabSelected="1" zoomScale="69" zoomScaleNormal="69" workbookViewId="0">
      <pane xSplit="6" ySplit="11" topLeftCell="G12" activePane="bottomRight" state="frozen"/>
      <selection pane="topRight" activeCell="G1" sqref="G1"/>
      <selection pane="bottomLeft" activeCell="A11" sqref="A11"/>
      <selection pane="bottomRight" activeCell="Q134" sqref="Q134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3" t="s">
        <v>151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14.25" customHeight="1" x14ac:dyDescent="0.25">
      <c r="E2" s="96" t="s">
        <v>102</v>
      </c>
      <c r="F2" s="97"/>
      <c r="G2" s="97"/>
      <c r="H2" s="97"/>
      <c r="I2" s="97"/>
      <c r="J2" s="97"/>
      <c r="K2" s="97"/>
    </row>
    <row r="3" spans="1:14" ht="19.5" customHeight="1" x14ac:dyDescent="0.25">
      <c r="A3" s="109" t="s">
        <v>0</v>
      </c>
      <c r="B3" s="109" t="s">
        <v>1</v>
      </c>
      <c r="C3" s="107" t="s">
        <v>152</v>
      </c>
      <c r="D3" s="107" t="s">
        <v>103</v>
      </c>
      <c r="E3" s="107" t="s">
        <v>16</v>
      </c>
      <c r="F3" s="104" t="s">
        <v>26</v>
      </c>
      <c r="G3" s="105"/>
      <c r="H3" s="106"/>
      <c r="I3" s="104" t="s">
        <v>27</v>
      </c>
      <c r="J3" s="105"/>
      <c r="K3" s="106"/>
      <c r="L3" s="104" t="s">
        <v>105</v>
      </c>
      <c r="M3" s="105"/>
      <c r="N3" s="106"/>
    </row>
    <row r="4" spans="1:14" ht="81.75" customHeight="1" x14ac:dyDescent="0.25">
      <c r="A4" s="110"/>
      <c r="B4" s="110"/>
      <c r="C4" s="108"/>
      <c r="D4" s="108"/>
      <c r="E4" s="108"/>
      <c r="F4" s="13" t="s">
        <v>152</v>
      </c>
      <c r="G4" s="13" t="s">
        <v>103</v>
      </c>
      <c r="H4" s="13" t="s">
        <v>16</v>
      </c>
      <c r="I4" s="13" t="s">
        <v>152</v>
      </c>
      <c r="J4" s="13" t="s">
        <v>103</v>
      </c>
      <c r="K4" s="13" t="s">
        <v>16</v>
      </c>
      <c r="L4" s="13" t="s">
        <v>152</v>
      </c>
      <c r="M4" s="13" t="s">
        <v>103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3" t="s">
        <v>2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</row>
    <row r="7" spans="1:14" ht="15.75" customHeight="1" x14ac:dyDescent="0.25">
      <c r="A7" s="77" t="s">
        <v>28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9"/>
    </row>
    <row r="8" spans="1:14" ht="15.75" customHeight="1" x14ac:dyDescent="0.25">
      <c r="A8" s="64" t="s">
        <v>36</v>
      </c>
      <c r="B8" s="65"/>
      <c r="C8" s="32">
        <f>F8+I8+L8</f>
        <v>5943.8</v>
      </c>
      <c r="D8" s="32">
        <f>G8+J8+M8</f>
        <v>5584</v>
      </c>
      <c r="E8" s="32">
        <f>D8/C8*100</f>
        <v>93.946633466805736</v>
      </c>
      <c r="F8" s="56"/>
      <c r="G8" s="56"/>
      <c r="H8" s="56"/>
      <c r="I8" s="57" t="s">
        <v>145</v>
      </c>
      <c r="J8" s="60">
        <v>3853.8</v>
      </c>
      <c r="K8" s="32">
        <f>J8/I8*100</f>
        <v>93.425454545454542</v>
      </c>
      <c r="L8" s="57" t="s">
        <v>148</v>
      </c>
      <c r="M8" s="57" t="s">
        <v>149</v>
      </c>
      <c r="N8" s="32">
        <f>M8/L8*100</f>
        <v>95.128656256872674</v>
      </c>
    </row>
    <row r="9" spans="1:14" ht="32.25" customHeight="1" x14ac:dyDescent="0.25">
      <c r="A9" s="64" t="s">
        <v>29</v>
      </c>
      <c r="B9" s="65"/>
      <c r="C9" s="32">
        <f>F9+I9+L9</f>
        <v>813656.4</v>
      </c>
      <c r="D9" s="32">
        <f>G9+J9+M9</f>
        <v>702443.1</v>
      </c>
      <c r="E9" s="32">
        <f>D9/C9*100</f>
        <v>86.331662849330499</v>
      </c>
      <c r="F9" s="14"/>
      <c r="G9" s="14"/>
      <c r="H9" s="32"/>
      <c r="I9" s="14">
        <v>581215.4</v>
      </c>
      <c r="J9" s="14">
        <v>531520.1</v>
      </c>
      <c r="K9" s="32">
        <f>J9/I9*100</f>
        <v>91.449761998735752</v>
      </c>
      <c r="L9" s="14">
        <v>232441</v>
      </c>
      <c r="M9" s="14">
        <v>170923</v>
      </c>
      <c r="N9" s="32">
        <f>M9/L9*100</f>
        <v>73.533929040057473</v>
      </c>
    </row>
    <row r="10" spans="1:14" x14ac:dyDescent="0.25">
      <c r="A10" s="80" t="s">
        <v>31</v>
      </c>
      <c r="B10" s="65"/>
      <c r="C10" s="33">
        <f>C8+C9</f>
        <v>819600.20000000007</v>
      </c>
      <c r="D10" s="33">
        <f>D8+D9</f>
        <v>708027.1</v>
      </c>
      <c r="E10" s="33">
        <f>D10/C10*100</f>
        <v>86.386887167670281</v>
      </c>
      <c r="F10" s="33">
        <f t="shared" ref="F10:G10" si="0">F9</f>
        <v>0</v>
      </c>
      <c r="G10" s="33">
        <f t="shared" si="0"/>
        <v>0</v>
      </c>
      <c r="H10" s="32"/>
      <c r="I10" s="33">
        <f>I8+I9</f>
        <v>585340.4</v>
      </c>
      <c r="J10" s="33">
        <f>J8+J9</f>
        <v>535373.9</v>
      </c>
      <c r="K10" s="33">
        <f>J10/I10*100</f>
        <v>91.463685062572139</v>
      </c>
      <c r="L10" s="33">
        <f>L8+L9</f>
        <v>234259.8</v>
      </c>
      <c r="M10" s="33">
        <f>M8+M9</f>
        <v>172653.2</v>
      </c>
      <c r="N10" s="33">
        <f>M10/L10*100</f>
        <v>73.701591139410183</v>
      </c>
    </row>
    <row r="11" spans="1:14" ht="15.75" customHeight="1" x14ac:dyDescent="0.25">
      <c r="A11" s="77" t="s">
        <v>30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9"/>
    </row>
    <row r="12" spans="1:14" ht="31.5" customHeight="1" x14ac:dyDescent="0.25">
      <c r="A12" s="64" t="s">
        <v>114</v>
      </c>
      <c r="B12" s="65"/>
      <c r="C12" s="32">
        <f>I12+L12+F12</f>
        <v>1164716.3</v>
      </c>
      <c r="D12" s="32">
        <f>J12+M12+G12</f>
        <v>948129.1</v>
      </c>
      <c r="E12" s="32">
        <f t="shared" ref="E12:E13" si="1">D12/C12*100</f>
        <v>81.404295621174001</v>
      </c>
      <c r="F12" s="14">
        <v>140471.4</v>
      </c>
      <c r="G12" s="14">
        <v>106798.9</v>
      </c>
      <c r="H12" s="32">
        <f>G12/F12*100</f>
        <v>76.028928308538241</v>
      </c>
      <c r="I12" s="14">
        <v>806821.8</v>
      </c>
      <c r="J12" s="14">
        <v>691579</v>
      </c>
      <c r="K12" s="32">
        <f t="shared" ref="K12:K13" si="2">J12/I12*100</f>
        <v>85.716449406795888</v>
      </c>
      <c r="L12" s="14">
        <v>217423.1</v>
      </c>
      <c r="M12" s="14">
        <v>149751.20000000001</v>
      </c>
      <c r="N12" s="32">
        <f t="shared" ref="N12:N14" si="3">M12/L12*100</f>
        <v>68.875478272547866</v>
      </c>
    </row>
    <row r="13" spans="1:14" ht="21.75" customHeight="1" x14ac:dyDescent="0.25">
      <c r="A13" s="64" t="s">
        <v>36</v>
      </c>
      <c r="B13" s="65"/>
      <c r="C13" s="32">
        <f>I13+L13+F13</f>
        <v>70662.2</v>
      </c>
      <c r="D13" s="32">
        <f>J13+M13+G13</f>
        <v>48012.9</v>
      </c>
      <c r="E13" s="32">
        <f t="shared" si="1"/>
        <v>67.94707778699221</v>
      </c>
      <c r="F13" s="14"/>
      <c r="G13" s="14"/>
      <c r="H13" s="32"/>
      <c r="I13" s="14">
        <v>31669.7</v>
      </c>
      <c r="J13" s="14">
        <v>20766.400000000001</v>
      </c>
      <c r="K13" s="32">
        <f t="shared" si="2"/>
        <v>65.571824172631892</v>
      </c>
      <c r="L13" s="14">
        <v>38992.5</v>
      </c>
      <c r="M13" s="14">
        <v>27246.5</v>
      </c>
      <c r="N13" s="32">
        <f t="shared" ref="N13" si="4">M13/L13*100</f>
        <v>69.876258254792589</v>
      </c>
    </row>
    <row r="14" spans="1:14" x14ac:dyDescent="0.25">
      <c r="A14" s="80" t="s">
        <v>31</v>
      </c>
      <c r="B14" s="63"/>
      <c r="C14" s="33">
        <f>C12+C13</f>
        <v>1235378.5</v>
      </c>
      <c r="D14" s="33">
        <f>D12+D13</f>
        <v>996142</v>
      </c>
      <c r="E14" s="33">
        <f>E12</f>
        <v>81.404295621174001</v>
      </c>
      <c r="F14" s="33">
        <f>F12+F13</f>
        <v>140471.4</v>
      </c>
      <c r="G14" s="33">
        <f>G12+G13</f>
        <v>106798.9</v>
      </c>
      <c r="H14" s="33">
        <f>H12</f>
        <v>76.028928308538241</v>
      </c>
      <c r="I14" s="33">
        <f>I12+I13</f>
        <v>838491.5</v>
      </c>
      <c r="J14" s="33">
        <f>J12+J13</f>
        <v>712345.4</v>
      </c>
      <c r="K14" s="33">
        <f>K12</f>
        <v>85.716449406795888</v>
      </c>
      <c r="L14" s="33">
        <f>L12+L13</f>
        <v>256415.6</v>
      </c>
      <c r="M14" s="33">
        <f>M12+M13</f>
        <v>176997.7</v>
      </c>
      <c r="N14" s="33">
        <f t="shared" si="3"/>
        <v>69.027664463472576</v>
      </c>
    </row>
    <row r="15" spans="1:14" ht="15.75" customHeight="1" x14ac:dyDescent="0.25">
      <c r="A15" s="69" t="s">
        <v>32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1"/>
    </row>
    <row r="16" spans="1:14" ht="15.75" customHeight="1" x14ac:dyDescent="0.25">
      <c r="A16" s="64" t="s">
        <v>36</v>
      </c>
      <c r="B16" s="65"/>
      <c r="C16" s="32">
        <f>I16+L16+F16</f>
        <v>853.9</v>
      </c>
      <c r="D16" s="32">
        <f>J16+M16+G16</f>
        <v>853.8</v>
      </c>
      <c r="E16" s="32">
        <f t="shared" ref="E16:E18" si="5">D16/C16*100</f>
        <v>99.988289026818123</v>
      </c>
      <c r="F16" s="59"/>
      <c r="G16" s="59"/>
      <c r="H16" s="58"/>
      <c r="I16" s="59"/>
      <c r="J16" s="59"/>
      <c r="K16" s="32"/>
      <c r="L16" s="59">
        <v>853.9</v>
      </c>
      <c r="M16" s="61">
        <v>853.8</v>
      </c>
      <c r="N16" s="32">
        <f>M16/L16*100</f>
        <v>99.988289026818123</v>
      </c>
    </row>
    <row r="17" spans="1:19" ht="27.75" customHeight="1" x14ac:dyDescent="0.25">
      <c r="A17" s="72" t="s">
        <v>29</v>
      </c>
      <c r="B17" s="65"/>
      <c r="C17" s="32">
        <f>I17+L17+F17</f>
        <v>82476.100000000006</v>
      </c>
      <c r="D17" s="32">
        <f>J17+M17+G17</f>
        <v>60913.5</v>
      </c>
      <c r="E17" s="32">
        <f t="shared" si="5"/>
        <v>73.855941296933295</v>
      </c>
      <c r="F17" s="14"/>
      <c r="G17" s="14"/>
      <c r="H17" s="32"/>
      <c r="I17" s="14">
        <v>481.6</v>
      </c>
      <c r="J17" s="14">
        <v>381.6</v>
      </c>
      <c r="K17" s="32">
        <f t="shared" ref="K17:K18" si="6">J17/I17*100</f>
        <v>79.2358803986711</v>
      </c>
      <c r="L17" s="14">
        <v>81994.5</v>
      </c>
      <c r="M17" s="14">
        <v>60531.9</v>
      </c>
      <c r="N17" s="32">
        <f>M17/L17*100</f>
        <v>73.824341876589287</v>
      </c>
    </row>
    <row r="18" spans="1:19" x14ac:dyDescent="0.25">
      <c r="A18" s="62" t="s">
        <v>31</v>
      </c>
      <c r="B18" s="63"/>
      <c r="C18" s="33">
        <f>C16+C17</f>
        <v>83330</v>
      </c>
      <c r="D18" s="33">
        <f>D16+D17</f>
        <v>61767.3</v>
      </c>
      <c r="E18" s="33">
        <f t="shared" si="5"/>
        <v>74.12372494899796</v>
      </c>
      <c r="F18" s="33">
        <f t="shared" ref="F18:G18" si="7">F17</f>
        <v>0</v>
      </c>
      <c r="G18" s="33">
        <f t="shared" si="7"/>
        <v>0</v>
      </c>
      <c r="H18" s="32"/>
      <c r="I18" s="33">
        <f t="shared" ref="I18:J18" si="8">I17</f>
        <v>481.6</v>
      </c>
      <c r="J18" s="33">
        <f t="shared" si="8"/>
        <v>381.6</v>
      </c>
      <c r="K18" s="33">
        <f t="shared" si="6"/>
        <v>79.2358803986711</v>
      </c>
      <c r="L18" s="33">
        <f>SUM(L16:L17)</f>
        <v>82848.399999999994</v>
      </c>
      <c r="M18" s="33">
        <f>SUM(M16:M17)</f>
        <v>61385.700000000004</v>
      </c>
      <c r="N18" s="33">
        <f>M18/L18*100</f>
        <v>74.09400785048355</v>
      </c>
    </row>
    <row r="19" spans="1:19" ht="15.75" customHeight="1" x14ac:dyDescent="0.25">
      <c r="A19" s="69" t="s">
        <v>33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</row>
    <row r="20" spans="1:19" ht="30.75" customHeight="1" x14ac:dyDescent="0.25">
      <c r="A20" s="72" t="s">
        <v>29</v>
      </c>
      <c r="B20" s="141"/>
      <c r="C20" s="32">
        <f>I20+L20+F20</f>
        <v>10984.8</v>
      </c>
      <c r="D20" s="32">
        <f>J20+M20+G20</f>
        <v>8205.9</v>
      </c>
      <c r="E20" s="32">
        <f t="shared" ref="E20:E21" si="9">D20/C20*100</f>
        <v>74.702315927463403</v>
      </c>
      <c r="F20" s="14"/>
      <c r="G20" s="14"/>
      <c r="H20" s="32"/>
      <c r="I20" s="14"/>
      <c r="J20" s="14"/>
      <c r="K20" s="32"/>
      <c r="L20" s="14">
        <v>10984.8</v>
      </c>
      <c r="M20" s="14">
        <v>8205.9</v>
      </c>
      <c r="N20" s="32">
        <f>M20/L20*100</f>
        <v>74.702315927463403</v>
      </c>
      <c r="S20" s="1" t="s">
        <v>140</v>
      </c>
    </row>
    <row r="21" spans="1:19" x14ac:dyDescent="0.25">
      <c r="A21" s="111" t="s">
        <v>31</v>
      </c>
      <c r="B21" s="111"/>
      <c r="C21" s="33">
        <f t="shared" ref="C21:D21" si="10">C20</f>
        <v>10984.8</v>
      </c>
      <c r="D21" s="33">
        <f t="shared" si="10"/>
        <v>8205.9</v>
      </c>
      <c r="E21" s="33">
        <f t="shared" si="9"/>
        <v>74.702315927463403</v>
      </c>
      <c r="F21" s="33">
        <f t="shared" ref="F21:G21" si="11">F20</f>
        <v>0</v>
      </c>
      <c r="G21" s="33">
        <f t="shared" si="11"/>
        <v>0</v>
      </c>
      <c r="H21" s="32"/>
      <c r="I21" s="33">
        <f t="shared" ref="I21:M21" si="12">I20</f>
        <v>0</v>
      </c>
      <c r="J21" s="33">
        <f t="shared" si="12"/>
        <v>0</v>
      </c>
      <c r="K21" s="32"/>
      <c r="L21" s="33">
        <f t="shared" si="12"/>
        <v>10984.8</v>
      </c>
      <c r="M21" s="33">
        <f t="shared" si="12"/>
        <v>8205.9</v>
      </c>
      <c r="N21" s="33">
        <f>M21/L21*100</f>
        <v>74.702315927463403</v>
      </c>
    </row>
    <row r="22" spans="1:19" ht="15.75" customHeight="1" x14ac:dyDescent="0.25">
      <c r="A22" s="69" t="s">
        <v>143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</row>
    <row r="23" spans="1:19" ht="30" customHeight="1" x14ac:dyDescent="0.25">
      <c r="A23" s="76" t="s">
        <v>29</v>
      </c>
      <c r="B23" s="68"/>
      <c r="C23" s="32">
        <f>I23+L23+F23</f>
        <v>55414.9</v>
      </c>
      <c r="D23" s="32">
        <f>J23+M23+G23</f>
        <v>40937.800000000003</v>
      </c>
      <c r="E23" s="32">
        <f t="shared" ref="E23:E24" si="13">D23/C23*100</f>
        <v>73.875076919745425</v>
      </c>
      <c r="F23" s="14"/>
      <c r="G23" s="14"/>
      <c r="H23" s="32"/>
      <c r="I23" s="14">
        <v>18732</v>
      </c>
      <c r="J23" s="14">
        <v>12745.1</v>
      </c>
      <c r="K23" s="32">
        <f t="shared" ref="K23:K24" si="14">J23/I23*100</f>
        <v>68.039184283578905</v>
      </c>
      <c r="L23" s="14">
        <v>36682.9</v>
      </c>
      <c r="M23" s="14">
        <v>28192.7</v>
      </c>
      <c r="N23" s="32">
        <f>M23/L23*100</f>
        <v>76.855155944595438</v>
      </c>
    </row>
    <row r="24" spans="1:19" x14ac:dyDescent="0.25">
      <c r="A24" s="67" t="s">
        <v>31</v>
      </c>
      <c r="B24" s="87"/>
      <c r="C24" s="33">
        <f t="shared" ref="C24:D24" si="15">C23</f>
        <v>55414.9</v>
      </c>
      <c r="D24" s="33">
        <f t="shared" si="15"/>
        <v>40937.800000000003</v>
      </c>
      <c r="E24" s="33">
        <f t="shared" si="13"/>
        <v>73.875076919745425</v>
      </c>
      <c r="F24" s="33">
        <f t="shared" ref="F24:G24" si="16">F23</f>
        <v>0</v>
      </c>
      <c r="G24" s="33">
        <f t="shared" si="16"/>
        <v>0</v>
      </c>
      <c r="H24" s="32"/>
      <c r="I24" s="33">
        <f t="shared" ref="I24:M24" si="17">I23</f>
        <v>18732</v>
      </c>
      <c r="J24" s="33">
        <f t="shared" si="17"/>
        <v>12745.1</v>
      </c>
      <c r="K24" s="35">
        <f t="shared" si="14"/>
        <v>68.039184283578905</v>
      </c>
      <c r="L24" s="33">
        <f t="shared" si="17"/>
        <v>36682.9</v>
      </c>
      <c r="M24" s="33">
        <f t="shared" si="17"/>
        <v>28192.7</v>
      </c>
      <c r="N24" s="33">
        <f>M24/L24*100</f>
        <v>76.855155944595438</v>
      </c>
    </row>
    <row r="25" spans="1:19" ht="15.75" hidden="1" customHeight="1" x14ac:dyDescent="0.25">
      <c r="A25" s="69" t="s">
        <v>108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</row>
    <row r="26" spans="1:19" ht="30.75" hidden="1" customHeight="1" x14ac:dyDescent="0.3">
      <c r="A26" s="76" t="s">
        <v>29</v>
      </c>
      <c r="B26" s="68"/>
      <c r="C26" s="14">
        <f>I26+L26+F26</f>
        <v>0</v>
      </c>
      <c r="D26" s="14">
        <f>J26+M26+G26</f>
        <v>0</v>
      </c>
      <c r="E26" s="14" t="e">
        <f t="shared" ref="E26:E27" si="18">D26/C26*100</f>
        <v>#DIV/0!</v>
      </c>
      <c r="F26" s="14"/>
      <c r="G26" s="14"/>
      <c r="H26" s="14"/>
      <c r="I26" s="14">
        <v>0</v>
      </c>
      <c r="J26" s="14"/>
      <c r="K26" s="14"/>
      <c r="L26" s="14">
        <v>0</v>
      </c>
      <c r="M26" s="14">
        <v>0</v>
      </c>
      <c r="N26" s="14" t="e">
        <f t="shared" ref="N26:N27" si="19">M26/L26*100</f>
        <v>#DIV/0!</v>
      </c>
    </row>
    <row r="27" spans="1:19" ht="16.149999999999999" hidden="1" x14ac:dyDescent="0.35">
      <c r="A27" s="67" t="s">
        <v>31</v>
      </c>
      <c r="B27" s="87"/>
      <c r="C27" s="15">
        <f>C26</f>
        <v>0</v>
      </c>
      <c r="D27" s="15">
        <f>D26</f>
        <v>0</v>
      </c>
      <c r="E27" s="15" t="e">
        <f t="shared" si="18"/>
        <v>#DIV/0!</v>
      </c>
      <c r="F27" s="15">
        <f t="shared" ref="F27:G27" si="20">F26</f>
        <v>0</v>
      </c>
      <c r="G27" s="15">
        <f t="shared" si="20"/>
        <v>0</v>
      </c>
      <c r="H27" s="15"/>
      <c r="I27" s="15">
        <f t="shared" ref="I27:M27" si="21">I26</f>
        <v>0</v>
      </c>
      <c r="J27" s="15">
        <f t="shared" si="21"/>
        <v>0</v>
      </c>
      <c r="K27" s="15"/>
      <c r="L27" s="15">
        <f t="shared" si="21"/>
        <v>0</v>
      </c>
      <c r="M27" s="15">
        <f t="shared" si="21"/>
        <v>0</v>
      </c>
      <c r="N27" s="15" t="e">
        <f t="shared" si="19"/>
        <v>#DIV/0!</v>
      </c>
    </row>
    <row r="28" spans="1:19" ht="15.75" customHeight="1" x14ac:dyDescent="0.25">
      <c r="A28" s="69" t="s">
        <v>144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</row>
    <row r="29" spans="1:19" ht="30.75" customHeight="1" x14ac:dyDescent="0.25">
      <c r="A29" s="76" t="s">
        <v>29</v>
      </c>
      <c r="B29" s="68"/>
      <c r="C29" s="32">
        <f>I29+L29+F29</f>
        <v>8521.2999999999993</v>
      </c>
      <c r="D29" s="32">
        <f>J29+M29+G29</f>
        <v>6674.9</v>
      </c>
      <c r="E29" s="32">
        <f t="shared" ref="E29:E30" si="22">D29/C29*100</f>
        <v>78.331944656331785</v>
      </c>
      <c r="F29" s="14">
        <v>1096</v>
      </c>
      <c r="G29" s="14">
        <v>1096</v>
      </c>
      <c r="H29" s="32">
        <f t="shared" ref="H29:H30" si="23">G29/F29*100</f>
        <v>100</v>
      </c>
      <c r="I29" s="14">
        <v>46.2</v>
      </c>
      <c r="J29" s="14">
        <v>46.2</v>
      </c>
      <c r="K29" s="32">
        <f t="shared" ref="K29:K30" si="24">J29/I29*100</f>
        <v>100</v>
      </c>
      <c r="L29" s="14">
        <v>7379.1</v>
      </c>
      <c r="M29" s="14">
        <v>5532.7</v>
      </c>
      <c r="N29" s="32">
        <f t="shared" ref="N29:N30" si="25">M29/L29*100</f>
        <v>74.977978344242516</v>
      </c>
    </row>
    <row r="30" spans="1:19" x14ac:dyDescent="0.25">
      <c r="A30" s="112" t="s">
        <v>31</v>
      </c>
      <c r="B30" s="113"/>
      <c r="C30" s="34">
        <f>C29</f>
        <v>8521.2999999999993</v>
      </c>
      <c r="D30" s="34">
        <f>D29</f>
        <v>6674.9</v>
      </c>
      <c r="E30" s="34">
        <f t="shared" si="22"/>
        <v>78.331944656331785</v>
      </c>
      <c r="F30" s="34">
        <f t="shared" ref="F30:G30" si="26">F29</f>
        <v>1096</v>
      </c>
      <c r="G30" s="34">
        <f t="shared" si="26"/>
        <v>1096</v>
      </c>
      <c r="H30" s="32">
        <f t="shared" si="23"/>
        <v>100</v>
      </c>
      <c r="I30" s="34">
        <f t="shared" ref="I30:J30" si="27">I29</f>
        <v>46.2</v>
      </c>
      <c r="J30" s="34">
        <f t="shared" si="27"/>
        <v>46.2</v>
      </c>
      <c r="K30" s="32">
        <f t="shared" si="24"/>
        <v>100</v>
      </c>
      <c r="L30" s="34">
        <f>L29</f>
        <v>7379.1</v>
      </c>
      <c r="M30" s="34">
        <f>M29</f>
        <v>5532.7</v>
      </c>
      <c r="N30" s="37">
        <f t="shared" si="25"/>
        <v>74.977978344242516</v>
      </c>
    </row>
    <row r="31" spans="1:19" s="50" customFormat="1" ht="15.75" customHeight="1" x14ac:dyDescent="0.25">
      <c r="A31" s="69" t="s">
        <v>127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1"/>
      <c r="P31" s="51"/>
    </row>
    <row r="32" spans="1:19" s="50" customFormat="1" ht="15.75" customHeight="1" x14ac:dyDescent="0.25">
      <c r="A32" s="142" t="s">
        <v>29</v>
      </c>
      <c r="B32" s="142"/>
      <c r="C32" s="52">
        <f>I32+L32+F32</f>
        <v>245</v>
      </c>
      <c r="D32" s="52">
        <f>J32+M32+G32</f>
        <v>165.5</v>
      </c>
      <c r="E32" s="52">
        <f t="shared" ref="E32:E34" si="28">D32/C32*100</f>
        <v>67.551020408163268</v>
      </c>
      <c r="F32" s="52"/>
      <c r="G32" s="52"/>
      <c r="H32" s="52"/>
      <c r="I32" s="52"/>
      <c r="J32" s="52"/>
      <c r="K32" s="52"/>
      <c r="L32" s="20">
        <v>245</v>
      </c>
      <c r="M32" s="20">
        <v>165.5</v>
      </c>
      <c r="N32" s="14">
        <f t="shared" ref="N32:N34" si="29">M32/L32*100</f>
        <v>67.551020408163268</v>
      </c>
      <c r="P32" s="51"/>
    </row>
    <row r="33" spans="1:17" s="50" customFormat="1" ht="15.75" customHeight="1" x14ac:dyDescent="0.25">
      <c r="A33" s="112" t="s">
        <v>31</v>
      </c>
      <c r="B33" s="113"/>
      <c r="C33" s="52">
        <f>C32</f>
        <v>245</v>
      </c>
      <c r="D33" s="52">
        <f>D32</f>
        <v>165.5</v>
      </c>
      <c r="E33" s="52">
        <f t="shared" si="28"/>
        <v>67.551020408163268</v>
      </c>
      <c r="F33" s="52">
        <f t="shared" ref="F33:G33" si="30">F32</f>
        <v>0</v>
      </c>
      <c r="G33" s="52">
        <f t="shared" si="30"/>
        <v>0</v>
      </c>
      <c r="H33" s="52"/>
      <c r="I33" s="52">
        <f t="shared" ref="I33:J33" si="31">I32</f>
        <v>0</v>
      </c>
      <c r="J33" s="52">
        <f t="shared" si="31"/>
        <v>0</v>
      </c>
      <c r="K33" s="52"/>
      <c r="L33" s="52">
        <f>L32</f>
        <v>245</v>
      </c>
      <c r="M33" s="52">
        <f>M32</f>
        <v>165.5</v>
      </c>
      <c r="N33" s="53">
        <f t="shared" si="29"/>
        <v>67.551020408163268</v>
      </c>
      <c r="P33" s="51"/>
    </row>
    <row r="34" spans="1:17" s="3" customFormat="1" ht="15.75" customHeight="1" x14ac:dyDescent="0.25">
      <c r="A34" s="143" t="s">
        <v>50</v>
      </c>
      <c r="B34" s="144"/>
      <c r="C34" s="35">
        <f>C10+C14+C18+C21+C24+C27+C30+C33</f>
        <v>2213474.6999999997</v>
      </c>
      <c r="D34" s="35">
        <f>D10+D14+D18+D21+D24+D27+D30+D33</f>
        <v>1821920.5</v>
      </c>
      <c r="E34" s="35">
        <f t="shared" si="28"/>
        <v>82.31042803425764</v>
      </c>
      <c r="F34" s="35">
        <f>F10+F14+F18+F21+F24+F27+F30+F33</f>
        <v>141567.4</v>
      </c>
      <c r="G34" s="35">
        <f>G10+G14+G18+G21+G24+G27+G30+G33</f>
        <v>107894.9</v>
      </c>
      <c r="H34" s="35">
        <f t="shared" ref="H34" si="32">G34/F34*100</f>
        <v>76.214509837716875</v>
      </c>
      <c r="I34" s="35">
        <f>I10+I14+I18+I21+I24+I27+I30+I33</f>
        <v>1443091.7</v>
      </c>
      <c r="J34" s="35">
        <f>J10+J14+J18+J21+J24+J27+J30+J33</f>
        <v>1260892.2000000002</v>
      </c>
      <c r="K34" s="35">
        <f t="shared" ref="K34" si="33">J34/I34*100</f>
        <v>87.374364359520612</v>
      </c>
      <c r="L34" s="35">
        <f>L10+L14+L18+L21+L24+L27+L30+L33</f>
        <v>628815.60000000009</v>
      </c>
      <c r="M34" s="35">
        <f>M10+M14+M18+M21+M24+M27+M30+M33</f>
        <v>453133.40000000008</v>
      </c>
      <c r="N34" s="35">
        <f t="shared" si="29"/>
        <v>72.061411962425865</v>
      </c>
      <c r="P34" s="4"/>
    </row>
    <row r="35" spans="1:17" ht="22.5" customHeight="1" x14ac:dyDescent="0.35">
      <c r="A35" s="7" t="s">
        <v>18</v>
      </c>
      <c r="B35" s="138" t="s">
        <v>3</v>
      </c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40"/>
    </row>
    <row r="36" spans="1:17" ht="15.75" customHeight="1" x14ac:dyDescent="0.25">
      <c r="A36" s="77" t="s">
        <v>34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</row>
    <row r="37" spans="1:17" ht="15.6" hidden="1" x14ac:dyDescent="0.3">
      <c r="A37" s="64" t="s">
        <v>36</v>
      </c>
      <c r="B37" s="65"/>
      <c r="C37" s="14">
        <f>I37+L37+F37</f>
        <v>0</v>
      </c>
      <c r="D37" s="14">
        <f>J37+M37+G37</f>
        <v>0</v>
      </c>
      <c r="E37" s="14"/>
      <c r="F37" s="16">
        <v>0</v>
      </c>
      <c r="G37" s="16">
        <v>0</v>
      </c>
      <c r="H37" s="16"/>
      <c r="I37" s="16">
        <v>0</v>
      </c>
      <c r="J37" s="16">
        <v>0</v>
      </c>
      <c r="K37" s="14"/>
      <c r="L37" s="14">
        <v>0</v>
      </c>
      <c r="M37" s="14">
        <v>0</v>
      </c>
      <c r="N37" s="14"/>
    </row>
    <row r="38" spans="1:17" ht="32.25" customHeight="1" x14ac:dyDescent="0.25">
      <c r="A38" s="93" t="s">
        <v>35</v>
      </c>
      <c r="B38" s="68"/>
      <c r="C38" s="32">
        <f>I38+L38+F38</f>
        <v>128168.7</v>
      </c>
      <c r="D38" s="32">
        <f>J38+M38+G38</f>
        <v>100705.2</v>
      </c>
      <c r="E38" s="32">
        <f t="shared" ref="E38:E39" si="34">D38/C38*100</f>
        <v>78.572381556495458</v>
      </c>
      <c r="F38" s="16">
        <v>9619</v>
      </c>
      <c r="G38" s="16">
        <v>9618.9</v>
      </c>
      <c r="H38" s="32">
        <f t="shared" ref="H38:H39" si="35">G38/F38*100</f>
        <v>99.998960390893018</v>
      </c>
      <c r="I38" s="16">
        <v>118549.7</v>
      </c>
      <c r="J38" s="16">
        <v>91086.3</v>
      </c>
      <c r="K38" s="32">
        <f t="shared" ref="K38:K39" si="36">J38/I38*100</f>
        <v>76.833851118982167</v>
      </c>
      <c r="L38" s="14"/>
      <c r="M38" s="14"/>
      <c r="N38" s="32"/>
    </row>
    <row r="39" spans="1:17" x14ac:dyDescent="0.25">
      <c r="A39" s="85" t="s">
        <v>37</v>
      </c>
      <c r="B39" s="68"/>
      <c r="C39" s="38">
        <f>C38+C37</f>
        <v>128168.7</v>
      </c>
      <c r="D39" s="38">
        <f>D38+D37</f>
        <v>100705.2</v>
      </c>
      <c r="E39" s="33">
        <f t="shared" si="34"/>
        <v>78.572381556495458</v>
      </c>
      <c r="F39" s="38">
        <f>F38+F37</f>
        <v>9619</v>
      </c>
      <c r="G39" s="38">
        <f>G38+G37</f>
        <v>9618.9</v>
      </c>
      <c r="H39" s="35">
        <f t="shared" si="35"/>
        <v>99.998960390893018</v>
      </c>
      <c r="I39" s="38">
        <f>I38+I37</f>
        <v>118549.7</v>
      </c>
      <c r="J39" s="38">
        <f>J38+J37</f>
        <v>91086.3</v>
      </c>
      <c r="K39" s="35">
        <f t="shared" si="36"/>
        <v>76.833851118982167</v>
      </c>
      <c r="L39" s="38">
        <f>L38+L37</f>
        <v>0</v>
      </c>
      <c r="M39" s="38">
        <f>M38+M37</f>
        <v>0</v>
      </c>
      <c r="N39" s="32"/>
    </row>
    <row r="40" spans="1:17" ht="30" customHeight="1" x14ac:dyDescent="0.25">
      <c r="A40" s="77" t="s">
        <v>138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</row>
    <row r="41" spans="1:17" x14ac:dyDescent="0.25">
      <c r="A41" s="64" t="s">
        <v>36</v>
      </c>
      <c r="B41" s="65"/>
      <c r="C41" s="32">
        <f>I41+L41+F41</f>
        <v>800</v>
      </c>
      <c r="D41" s="32">
        <f>J41+M41+G41</f>
        <v>800</v>
      </c>
      <c r="E41" s="32">
        <f t="shared" ref="E41:E42" si="37">D41/C41*100</f>
        <v>100</v>
      </c>
      <c r="F41" s="16"/>
      <c r="G41" s="16"/>
      <c r="H41" s="32"/>
      <c r="I41" s="16"/>
      <c r="J41" s="16"/>
      <c r="K41" s="32"/>
      <c r="L41" s="14">
        <v>800</v>
      </c>
      <c r="M41" s="14">
        <v>800</v>
      </c>
      <c r="N41" s="32">
        <f t="shared" ref="N41:N124" si="38">M41/L41*100</f>
        <v>100</v>
      </c>
    </row>
    <row r="42" spans="1:17" x14ac:dyDescent="0.25">
      <c r="A42" s="85" t="s">
        <v>37</v>
      </c>
      <c r="B42" s="68"/>
      <c r="C42" s="38">
        <f>C41</f>
        <v>800</v>
      </c>
      <c r="D42" s="38">
        <f>D41</f>
        <v>800</v>
      </c>
      <c r="E42" s="33">
        <f t="shared" si="37"/>
        <v>100</v>
      </c>
      <c r="F42" s="38">
        <f t="shared" ref="F42:G42" si="39">F41</f>
        <v>0</v>
      </c>
      <c r="G42" s="38">
        <f t="shared" si="39"/>
        <v>0</v>
      </c>
      <c r="H42" s="32"/>
      <c r="I42" s="38">
        <f t="shared" ref="I42:J42" si="40">I41</f>
        <v>0</v>
      </c>
      <c r="J42" s="38">
        <f t="shared" si="40"/>
        <v>0</v>
      </c>
      <c r="K42" s="33"/>
      <c r="L42" s="33">
        <f>L41</f>
        <v>800</v>
      </c>
      <c r="M42" s="33">
        <f>M41</f>
        <v>800</v>
      </c>
      <c r="N42" s="33">
        <f t="shared" si="38"/>
        <v>100</v>
      </c>
    </row>
    <row r="43" spans="1:17" ht="15.75" customHeight="1" x14ac:dyDescent="0.25">
      <c r="A43" s="77" t="s">
        <v>38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9"/>
      <c r="Q43" s="1" t="s">
        <v>140</v>
      </c>
    </row>
    <row r="44" spans="1:17" x14ac:dyDescent="0.25">
      <c r="A44" s="64" t="s">
        <v>36</v>
      </c>
      <c r="B44" s="65"/>
      <c r="C44" s="32">
        <f>I44+L44+F44</f>
        <v>14789.5</v>
      </c>
      <c r="D44" s="32">
        <f>J44+M44+G44</f>
        <v>10735.8</v>
      </c>
      <c r="E44" s="32">
        <f t="shared" ref="E44:E46" si="41">D44/C44*100</f>
        <v>72.590689340410421</v>
      </c>
      <c r="F44" s="16"/>
      <c r="G44" s="16"/>
      <c r="H44" s="32"/>
      <c r="I44" s="16">
        <v>14789.5</v>
      </c>
      <c r="J44" s="16">
        <v>10735.8</v>
      </c>
      <c r="K44" s="32">
        <f t="shared" ref="K44:K46" si="42">J44/I44*100</f>
        <v>72.590689340410421</v>
      </c>
      <c r="L44" s="14"/>
      <c r="M44" s="14"/>
      <c r="N44" s="32"/>
    </row>
    <row r="45" spans="1:17" ht="30.75" customHeight="1" x14ac:dyDescent="0.25">
      <c r="A45" s="64" t="s">
        <v>29</v>
      </c>
      <c r="B45" s="65"/>
      <c r="C45" s="32">
        <f>I45+L45+F45</f>
        <v>113231.8</v>
      </c>
      <c r="D45" s="32">
        <f>J45+M45+G45</f>
        <v>89758.8</v>
      </c>
      <c r="E45" s="32">
        <f t="shared" si="41"/>
        <v>79.269957732721736</v>
      </c>
      <c r="F45" s="16"/>
      <c r="G45" s="16"/>
      <c r="H45" s="32"/>
      <c r="I45" s="16">
        <v>113231.8</v>
      </c>
      <c r="J45" s="16">
        <v>89758.8</v>
      </c>
      <c r="K45" s="32">
        <f t="shared" si="42"/>
        <v>79.269957732721736</v>
      </c>
      <c r="L45" s="14"/>
      <c r="M45" s="14"/>
      <c r="N45" s="32"/>
    </row>
    <row r="46" spans="1:17" x14ac:dyDescent="0.25">
      <c r="A46" s="85" t="s">
        <v>37</v>
      </c>
      <c r="B46" s="68"/>
      <c r="C46" s="38">
        <f>C44+C45</f>
        <v>128021.3</v>
      </c>
      <c r="D46" s="38">
        <f>D44+D45</f>
        <v>100494.6</v>
      </c>
      <c r="E46" s="33">
        <f t="shared" si="41"/>
        <v>78.498343635004488</v>
      </c>
      <c r="F46" s="38">
        <f t="shared" ref="F46:G46" si="43">F44+F45</f>
        <v>0</v>
      </c>
      <c r="G46" s="38">
        <f t="shared" si="43"/>
        <v>0</v>
      </c>
      <c r="H46" s="32"/>
      <c r="I46" s="38">
        <f t="shared" ref="I46:J46" si="44">I44+I45</f>
        <v>128021.3</v>
      </c>
      <c r="J46" s="38">
        <f t="shared" si="44"/>
        <v>100494.6</v>
      </c>
      <c r="K46" s="33">
        <f t="shared" si="42"/>
        <v>78.498343635004488</v>
      </c>
      <c r="L46" s="33">
        <f>SUM(L44:L45)</f>
        <v>0</v>
      </c>
      <c r="M46" s="33">
        <f>SUM(M44:M45)</f>
        <v>0</v>
      </c>
      <c r="N46" s="32"/>
    </row>
    <row r="47" spans="1:17" ht="31.5" customHeight="1" x14ac:dyDescent="0.25">
      <c r="A47" s="77" t="s">
        <v>39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9"/>
    </row>
    <row r="48" spans="1:17" x14ac:dyDescent="0.25">
      <c r="A48" s="64" t="s">
        <v>36</v>
      </c>
      <c r="B48" s="65"/>
      <c r="C48" s="32">
        <f>I48+L48+F48</f>
        <v>7242.1</v>
      </c>
      <c r="D48" s="32">
        <f>J48+M48+G48</f>
        <v>6017.8</v>
      </c>
      <c r="E48" s="32">
        <f t="shared" ref="E48:E49" si="45">D48/C48*100</f>
        <v>83.094682481600628</v>
      </c>
      <c r="F48" s="16"/>
      <c r="G48" s="16"/>
      <c r="H48" s="32"/>
      <c r="I48" s="16"/>
      <c r="J48" s="16"/>
      <c r="K48" s="32"/>
      <c r="L48" s="14">
        <v>7242.1</v>
      </c>
      <c r="M48" s="14">
        <v>6017.8</v>
      </c>
      <c r="N48" s="32">
        <f t="shared" si="38"/>
        <v>83.094682481600628</v>
      </c>
    </row>
    <row r="49" spans="1:14" x14ac:dyDescent="0.25">
      <c r="A49" s="80" t="s">
        <v>37</v>
      </c>
      <c r="B49" s="65"/>
      <c r="C49" s="38">
        <f>C48</f>
        <v>7242.1</v>
      </c>
      <c r="D49" s="38">
        <f>D48</f>
        <v>6017.8</v>
      </c>
      <c r="E49" s="33">
        <f t="shared" si="45"/>
        <v>83.094682481600628</v>
      </c>
      <c r="F49" s="38">
        <f t="shared" ref="F49:G49" si="46">F48</f>
        <v>0</v>
      </c>
      <c r="G49" s="38">
        <f t="shared" si="46"/>
        <v>0</v>
      </c>
      <c r="H49" s="32"/>
      <c r="I49" s="38">
        <f t="shared" ref="I49:J49" si="47">I48</f>
        <v>0</v>
      </c>
      <c r="J49" s="38">
        <f t="shared" si="47"/>
        <v>0</v>
      </c>
      <c r="K49" s="32"/>
      <c r="L49" s="33">
        <f>L48</f>
        <v>7242.1</v>
      </c>
      <c r="M49" s="33">
        <f>M48</f>
        <v>6017.8</v>
      </c>
      <c r="N49" s="33">
        <f t="shared" si="38"/>
        <v>83.094682481600628</v>
      </c>
    </row>
    <row r="50" spans="1:14" ht="15.75" customHeight="1" x14ac:dyDescent="0.25">
      <c r="A50" s="77" t="s">
        <v>40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9"/>
    </row>
    <row r="51" spans="1:14" ht="15.6" hidden="1" x14ac:dyDescent="0.3">
      <c r="A51" s="64" t="s">
        <v>36</v>
      </c>
      <c r="B51" s="65"/>
      <c r="C51" s="14">
        <f>I51+L51+F51</f>
        <v>0</v>
      </c>
      <c r="D51" s="14">
        <f>J51+M51+G51</f>
        <v>0</v>
      </c>
      <c r="E51" s="14" t="e">
        <f t="shared" ref="E51:E66" si="48">D51/C51*100</f>
        <v>#DIV/0!</v>
      </c>
      <c r="F51" s="16"/>
      <c r="G51" s="16"/>
      <c r="H51" s="14"/>
      <c r="I51" s="16"/>
      <c r="J51" s="16"/>
      <c r="K51" s="14"/>
      <c r="L51" s="14">
        <v>0</v>
      </c>
      <c r="M51" s="14">
        <v>0</v>
      </c>
      <c r="N51" s="14" t="e">
        <f t="shared" si="38"/>
        <v>#DIV/0!</v>
      </c>
    </row>
    <row r="52" spans="1:14" ht="32.25" customHeight="1" x14ac:dyDescent="0.25">
      <c r="A52" s="64" t="s">
        <v>41</v>
      </c>
      <c r="B52" s="65"/>
      <c r="C52" s="32">
        <f t="shared" ref="C52:C54" si="49">I52+L52+F52</f>
        <v>485</v>
      </c>
      <c r="D52" s="32">
        <f t="shared" ref="D52:D54" si="50">J52+M52+G52</f>
        <v>485</v>
      </c>
      <c r="E52" s="32">
        <f t="shared" si="48"/>
        <v>100</v>
      </c>
      <c r="F52" s="16"/>
      <c r="G52" s="16"/>
      <c r="H52" s="32"/>
      <c r="I52" s="16"/>
      <c r="J52" s="16"/>
      <c r="K52" s="32"/>
      <c r="L52" s="14">
        <v>485</v>
      </c>
      <c r="M52" s="14">
        <v>485</v>
      </c>
      <c r="N52" s="32">
        <f t="shared" si="38"/>
        <v>100</v>
      </c>
    </row>
    <row r="53" spans="1:14" ht="30.75" hidden="1" customHeight="1" x14ac:dyDescent="0.25">
      <c r="A53" s="64" t="s">
        <v>126</v>
      </c>
      <c r="B53" s="65"/>
      <c r="C53" s="32">
        <f t="shared" si="49"/>
        <v>0</v>
      </c>
      <c r="D53" s="32">
        <f t="shared" si="50"/>
        <v>0</v>
      </c>
      <c r="E53" s="32"/>
      <c r="F53" s="16"/>
      <c r="G53" s="16"/>
      <c r="H53" s="32"/>
      <c r="I53" s="16"/>
      <c r="J53" s="16"/>
      <c r="K53" s="32"/>
      <c r="L53" s="14"/>
      <c r="M53" s="14"/>
      <c r="N53" s="32"/>
    </row>
    <row r="54" spans="1:14" ht="33.75" hidden="1" customHeight="1" x14ac:dyDescent="0.25">
      <c r="A54" s="64" t="s">
        <v>43</v>
      </c>
      <c r="B54" s="65"/>
      <c r="C54" s="32">
        <f t="shared" si="49"/>
        <v>0</v>
      </c>
      <c r="D54" s="32">
        <f t="shared" si="50"/>
        <v>0</v>
      </c>
      <c r="E54" s="32">
        <v>0</v>
      </c>
      <c r="F54" s="16"/>
      <c r="G54" s="16"/>
      <c r="H54" s="32"/>
      <c r="I54" s="16"/>
      <c r="J54" s="16"/>
      <c r="K54" s="32" t="e">
        <f t="shared" ref="K54" si="51">J54/I54*100</f>
        <v>#DIV/0!</v>
      </c>
      <c r="L54" s="14">
        <v>0</v>
      </c>
      <c r="M54" s="14">
        <v>0</v>
      </c>
      <c r="N54" s="14"/>
    </row>
    <row r="55" spans="1:14" x14ac:dyDescent="0.25">
      <c r="A55" s="80" t="s">
        <v>37</v>
      </c>
      <c r="B55" s="63"/>
      <c r="C55" s="38">
        <f>C51+C52+C53+C54</f>
        <v>485</v>
      </c>
      <c r="D55" s="38">
        <f>D51+D52+D53+D54</f>
        <v>485</v>
      </c>
      <c r="E55" s="33">
        <f t="shared" si="48"/>
        <v>100</v>
      </c>
      <c r="F55" s="38">
        <f t="shared" ref="F55:G55" si="52">F51+F52+F53+F54</f>
        <v>0</v>
      </c>
      <c r="G55" s="38">
        <f t="shared" si="52"/>
        <v>0</v>
      </c>
      <c r="H55" s="32"/>
      <c r="I55" s="38">
        <f t="shared" ref="I55:M55" si="53">I51+I52+I53+I54</f>
        <v>0</v>
      </c>
      <c r="J55" s="38">
        <f t="shared" si="53"/>
        <v>0</v>
      </c>
      <c r="K55" s="32"/>
      <c r="L55" s="38">
        <f t="shared" si="53"/>
        <v>485</v>
      </c>
      <c r="M55" s="38">
        <f t="shared" si="53"/>
        <v>485</v>
      </c>
      <c r="N55" s="33">
        <f t="shared" si="38"/>
        <v>100</v>
      </c>
    </row>
    <row r="56" spans="1:14" x14ac:dyDescent="0.25">
      <c r="A56" s="77" t="s">
        <v>112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8"/>
    </row>
    <row r="57" spans="1:14" x14ac:dyDescent="0.25">
      <c r="A57" s="64" t="s">
        <v>35</v>
      </c>
      <c r="B57" s="95"/>
      <c r="C57" s="32">
        <f t="shared" ref="C57:D57" si="54">I57+L57+F57</f>
        <v>4200</v>
      </c>
      <c r="D57" s="32">
        <f t="shared" si="54"/>
        <v>4200</v>
      </c>
      <c r="E57" s="32">
        <f t="shared" si="48"/>
        <v>100</v>
      </c>
      <c r="F57" s="19"/>
      <c r="G57" s="19"/>
      <c r="H57" s="32"/>
      <c r="I57" s="19"/>
      <c r="J57" s="19"/>
      <c r="K57" s="32"/>
      <c r="L57" s="16">
        <v>4200</v>
      </c>
      <c r="M57" s="16">
        <v>4200</v>
      </c>
      <c r="N57" s="35">
        <f t="shared" si="38"/>
        <v>100</v>
      </c>
    </row>
    <row r="58" spans="1:14" x14ac:dyDescent="0.25">
      <c r="A58" s="80" t="s">
        <v>37</v>
      </c>
      <c r="B58" s="95"/>
      <c r="C58" s="38">
        <f>C57</f>
        <v>4200</v>
      </c>
      <c r="D58" s="38">
        <f>D57</f>
        <v>4200</v>
      </c>
      <c r="E58" s="32">
        <f t="shared" si="48"/>
        <v>100</v>
      </c>
      <c r="F58" s="38">
        <f>F57</f>
        <v>0</v>
      </c>
      <c r="G58" s="38">
        <f>G57</f>
        <v>0</v>
      </c>
      <c r="H58" s="32"/>
      <c r="I58" s="38">
        <f>I57</f>
        <v>0</v>
      </c>
      <c r="J58" s="38">
        <f>J57</f>
        <v>0</v>
      </c>
      <c r="K58" s="32"/>
      <c r="L58" s="38">
        <f>L57</f>
        <v>4200</v>
      </c>
      <c r="M58" s="38">
        <f>M57</f>
        <v>4200</v>
      </c>
      <c r="N58" s="33">
        <f t="shared" si="38"/>
        <v>100</v>
      </c>
    </row>
    <row r="59" spans="1:14" ht="24.75" customHeight="1" x14ac:dyDescent="0.25">
      <c r="A59" s="77" t="s">
        <v>141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9"/>
    </row>
    <row r="60" spans="1:14" x14ac:dyDescent="0.25">
      <c r="A60" s="64" t="s">
        <v>36</v>
      </c>
      <c r="B60" s="65"/>
      <c r="C60" s="32">
        <f>I60+L60+F60</f>
        <v>4016.8</v>
      </c>
      <c r="D60" s="32">
        <f>J60+M60+G60</f>
        <v>2216.8000000000002</v>
      </c>
      <c r="E60" s="32">
        <f t="shared" si="48"/>
        <v>55.188209520015938</v>
      </c>
      <c r="F60" s="16"/>
      <c r="G60" s="16"/>
      <c r="H60" s="32"/>
      <c r="I60" s="16"/>
      <c r="J60" s="16"/>
      <c r="K60" s="32"/>
      <c r="L60" s="14">
        <v>4016.8</v>
      </c>
      <c r="M60" s="14">
        <v>2216.8000000000002</v>
      </c>
      <c r="N60" s="35">
        <f t="shared" si="38"/>
        <v>55.188209520015938</v>
      </c>
    </row>
    <row r="61" spans="1:14" ht="31.5" hidden="1" customHeight="1" x14ac:dyDescent="0.25">
      <c r="A61" s="64" t="s">
        <v>41</v>
      </c>
      <c r="B61" s="65"/>
      <c r="C61" s="32">
        <f>I61+L61+F61</f>
        <v>0</v>
      </c>
      <c r="D61" s="32">
        <f>J61+M61+G61</f>
        <v>0</v>
      </c>
      <c r="E61" s="32" t="e">
        <f t="shared" si="48"/>
        <v>#DIV/0!</v>
      </c>
      <c r="F61" s="16"/>
      <c r="G61" s="16"/>
      <c r="H61" s="32"/>
      <c r="I61" s="16"/>
      <c r="J61" s="16"/>
      <c r="K61" s="32"/>
      <c r="L61" s="14">
        <v>0</v>
      </c>
      <c r="M61" s="14">
        <v>0</v>
      </c>
      <c r="N61" s="35" t="e">
        <f t="shared" si="38"/>
        <v>#DIV/0!</v>
      </c>
    </row>
    <row r="62" spans="1:14" x14ac:dyDescent="0.25">
      <c r="A62" s="80" t="s">
        <v>37</v>
      </c>
      <c r="B62" s="65"/>
      <c r="C62" s="38">
        <f>C60+C61</f>
        <v>4016.8</v>
      </c>
      <c r="D62" s="38">
        <f>D60+D61</f>
        <v>2216.8000000000002</v>
      </c>
      <c r="E62" s="35">
        <f t="shared" si="48"/>
        <v>55.188209520015938</v>
      </c>
      <c r="F62" s="38">
        <f t="shared" ref="F62:G62" si="55">F60</f>
        <v>0</v>
      </c>
      <c r="G62" s="38">
        <f t="shared" si="55"/>
        <v>0</v>
      </c>
      <c r="H62" s="32"/>
      <c r="I62" s="38">
        <f t="shared" ref="I62:J62" si="56">I60</f>
        <v>0</v>
      </c>
      <c r="J62" s="38">
        <f t="shared" si="56"/>
        <v>0</v>
      </c>
      <c r="K62" s="32"/>
      <c r="L62" s="33">
        <f>L60+L61</f>
        <v>4016.8</v>
      </c>
      <c r="M62" s="33">
        <f>M60+M61</f>
        <v>2216.8000000000002</v>
      </c>
      <c r="N62" s="35">
        <f t="shared" si="38"/>
        <v>55.188209520015938</v>
      </c>
    </row>
    <row r="63" spans="1:14" ht="15.75" customHeight="1" x14ac:dyDescent="0.25">
      <c r="A63" s="77" t="s">
        <v>150</v>
      </c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9"/>
    </row>
    <row r="64" spans="1:14" x14ac:dyDescent="0.25">
      <c r="A64" s="64" t="s">
        <v>36</v>
      </c>
      <c r="B64" s="65"/>
      <c r="C64" s="32">
        <f>I64+L64+F64</f>
        <v>35800</v>
      </c>
      <c r="D64" s="32">
        <f>J64+M64+G64</f>
        <v>7800</v>
      </c>
      <c r="E64" s="32">
        <f t="shared" si="48"/>
        <v>21.787709497206702</v>
      </c>
      <c r="F64" s="17"/>
      <c r="G64" s="17"/>
      <c r="H64" s="32"/>
      <c r="I64" s="17"/>
      <c r="J64" s="17"/>
      <c r="K64" s="32"/>
      <c r="L64" s="14">
        <v>35800</v>
      </c>
      <c r="M64" s="14">
        <v>7800</v>
      </c>
      <c r="N64" s="35">
        <f t="shared" si="38"/>
        <v>21.787709497206702</v>
      </c>
    </row>
    <row r="65" spans="1:14" x14ac:dyDescent="0.25">
      <c r="A65" s="80" t="s">
        <v>37</v>
      </c>
      <c r="B65" s="65"/>
      <c r="C65" s="38">
        <f>C64</f>
        <v>35800</v>
      </c>
      <c r="D65" s="38">
        <f>D64</f>
        <v>7800</v>
      </c>
      <c r="E65" s="32">
        <f t="shared" si="48"/>
        <v>21.787709497206702</v>
      </c>
      <c r="F65" s="38"/>
      <c r="G65" s="38"/>
      <c r="H65" s="32"/>
      <c r="I65" s="38"/>
      <c r="J65" s="38"/>
      <c r="K65" s="32"/>
      <c r="L65" s="33">
        <f>L64</f>
        <v>35800</v>
      </c>
      <c r="M65" s="33">
        <f>M64</f>
        <v>7800</v>
      </c>
      <c r="N65" s="35">
        <f t="shared" si="38"/>
        <v>21.787709497206702</v>
      </c>
    </row>
    <row r="66" spans="1:14" x14ac:dyDescent="0.25">
      <c r="A66" s="80" t="s">
        <v>50</v>
      </c>
      <c r="B66" s="65"/>
      <c r="C66" s="39">
        <f>C39+C42+C46+C49+C55+C58+C62+C65</f>
        <v>308733.89999999997</v>
      </c>
      <c r="D66" s="39">
        <f>D39+D42+D46+D49+D55+D58+D62+D65</f>
        <v>222719.39999999997</v>
      </c>
      <c r="E66" s="35">
        <f t="shared" si="48"/>
        <v>72.139599830144988</v>
      </c>
      <c r="F66" s="39">
        <f>F39+F42+F46+F49+F55+F58+F62</f>
        <v>9619</v>
      </c>
      <c r="G66" s="39">
        <f>G39+G42+G46+G49+G55+G58+G62</f>
        <v>9618.9</v>
      </c>
      <c r="H66" s="35">
        <f t="shared" ref="H66" si="57">G66/F66*100</f>
        <v>99.998960390893018</v>
      </c>
      <c r="I66" s="39">
        <f>I39+I42+I46+I49+I55+I58+I62</f>
        <v>246571</v>
      </c>
      <c r="J66" s="39">
        <f>J39+J42+J46+J49+J55+J58+J62</f>
        <v>191580.90000000002</v>
      </c>
      <c r="K66" s="35">
        <f t="shared" ref="K66" si="58">J66/I66*100</f>
        <v>77.698066682618801</v>
      </c>
      <c r="L66" s="39">
        <f>L39+L42+L46+L49+L55+L58+L62+L65</f>
        <v>52543.9</v>
      </c>
      <c r="M66" s="39">
        <f>M39+M42+M46+M49+M55+M58+M62+M65</f>
        <v>21519.599999999999</v>
      </c>
      <c r="N66" s="35">
        <f t="shared" si="38"/>
        <v>40.955467713664191</v>
      </c>
    </row>
    <row r="67" spans="1:14" ht="33" customHeight="1" x14ac:dyDescent="0.35">
      <c r="A67" s="54" t="s">
        <v>19</v>
      </c>
      <c r="B67" s="73" t="s">
        <v>4</v>
      </c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5"/>
    </row>
    <row r="68" spans="1:14" ht="15.75" customHeight="1" x14ac:dyDescent="0.25">
      <c r="A68" s="77" t="s">
        <v>44</v>
      </c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9"/>
    </row>
    <row r="69" spans="1:14" x14ac:dyDescent="0.25">
      <c r="A69" s="64" t="s">
        <v>36</v>
      </c>
      <c r="B69" s="65"/>
      <c r="C69" s="32">
        <f t="shared" ref="C69:C70" si="59">I69+L69+F69</f>
        <v>36341.4</v>
      </c>
      <c r="D69" s="32">
        <f t="shared" ref="D69:D70" si="60">J69+M69+G69</f>
        <v>10583.9</v>
      </c>
      <c r="E69" s="32"/>
      <c r="F69" s="16">
        <v>9478.5</v>
      </c>
      <c r="G69" s="16">
        <v>9478.5</v>
      </c>
      <c r="H69" s="32">
        <f t="shared" ref="H69:H71" si="61">G69/F69*100</f>
        <v>100</v>
      </c>
      <c r="I69" s="16">
        <v>22215.9</v>
      </c>
      <c r="J69" s="16">
        <v>1074.0999999999999</v>
      </c>
      <c r="K69" s="32">
        <f t="shared" ref="K69" si="62">J69/I69*100</f>
        <v>4.8348255078569844</v>
      </c>
      <c r="L69" s="14">
        <v>4647</v>
      </c>
      <c r="M69" s="14">
        <v>31.3</v>
      </c>
      <c r="N69" s="32">
        <f t="shared" si="38"/>
        <v>0.67355282978265552</v>
      </c>
    </row>
    <row r="70" spans="1:14" hidden="1" x14ac:dyDescent="0.25">
      <c r="A70" s="64" t="s">
        <v>41</v>
      </c>
      <c r="B70" s="65"/>
      <c r="C70" s="32">
        <f t="shared" si="59"/>
        <v>0</v>
      </c>
      <c r="D70" s="32">
        <f t="shared" si="60"/>
        <v>0</v>
      </c>
      <c r="E70" s="32"/>
      <c r="F70" s="16"/>
      <c r="G70" s="16"/>
      <c r="H70" s="32" t="e">
        <f t="shared" si="61"/>
        <v>#DIV/0!</v>
      </c>
      <c r="I70" s="16"/>
      <c r="J70" s="16"/>
      <c r="K70" s="32"/>
      <c r="L70" s="14">
        <v>0</v>
      </c>
      <c r="M70" s="14">
        <v>0</v>
      </c>
      <c r="N70" s="32" t="e">
        <f t="shared" si="38"/>
        <v>#DIV/0!</v>
      </c>
    </row>
    <row r="71" spans="1:14" x14ac:dyDescent="0.25">
      <c r="A71" s="85" t="s">
        <v>37</v>
      </c>
      <c r="B71" s="68"/>
      <c r="C71" s="38">
        <f>C69+C70</f>
        <v>36341.4</v>
      </c>
      <c r="D71" s="38">
        <f>D69+D70</f>
        <v>10583.9</v>
      </c>
      <c r="E71" s="33"/>
      <c r="F71" s="38">
        <f>F69+F70</f>
        <v>9478.5</v>
      </c>
      <c r="G71" s="38">
        <f>G69+G70</f>
        <v>9478.5</v>
      </c>
      <c r="H71" s="32">
        <f t="shared" si="61"/>
        <v>100</v>
      </c>
      <c r="I71" s="38">
        <f>SUM(I69:I70)</f>
        <v>22215.9</v>
      </c>
      <c r="J71" s="38">
        <f>SUM(J69:J70)</f>
        <v>1074.0999999999999</v>
      </c>
      <c r="K71" s="32">
        <f t="shared" ref="K71" si="63">J71/I71*100</f>
        <v>4.8348255078569844</v>
      </c>
      <c r="L71" s="38">
        <f>SUM(L69:L70)</f>
        <v>4647</v>
      </c>
      <c r="M71" s="38">
        <f>SUM(M69:M70)</f>
        <v>31.3</v>
      </c>
      <c r="N71" s="32">
        <f t="shared" si="38"/>
        <v>0.67355282978265552</v>
      </c>
    </row>
    <row r="72" spans="1:14" ht="15.75" customHeight="1" x14ac:dyDescent="0.25">
      <c r="A72" s="77" t="s">
        <v>45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9"/>
    </row>
    <row r="73" spans="1:14" x14ac:dyDescent="0.25">
      <c r="A73" s="64" t="s">
        <v>36</v>
      </c>
      <c r="B73" s="65"/>
      <c r="C73" s="32">
        <f t="shared" ref="C73:D73" si="64">I73+L73+F73</f>
        <v>5420.3</v>
      </c>
      <c r="D73" s="32">
        <f t="shared" si="64"/>
        <v>2070.6999999999998</v>
      </c>
      <c r="E73" s="32">
        <f t="shared" ref="E73:E78" si="65">D73/C73*100</f>
        <v>38.202682508348239</v>
      </c>
      <c r="F73" s="16"/>
      <c r="G73" s="16"/>
      <c r="H73" s="32"/>
      <c r="I73" s="16"/>
      <c r="J73" s="16"/>
      <c r="K73" s="32"/>
      <c r="L73" s="14">
        <v>5420.3</v>
      </c>
      <c r="M73" s="14">
        <v>2070.6999999999998</v>
      </c>
      <c r="N73" s="32">
        <f t="shared" si="38"/>
        <v>38.202682508348239</v>
      </c>
    </row>
    <row r="74" spans="1:14" ht="28.5" customHeight="1" x14ac:dyDescent="0.25">
      <c r="A74" s="64" t="s">
        <v>41</v>
      </c>
      <c r="B74" s="65"/>
      <c r="C74" s="32">
        <f t="shared" ref="C74" si="66">I74+L74+F74</f>
        <v>460</v>
      </c>
      <c r="D74" s="32">
        <f t="shared" ref="D74" si="67">J74+M74+G74</f>
        <v>341.1</v>
      </c>
      <c r="E74" s="32">
        <f t="shared" si="65"/>
        <v>74.152173913043484</v>
      </c>
      <c r="F74" s="17"/>
      <c r="G74" s="17"/>
      <c r="H74" s="32"/>
      <c r="I74" s="16"/>
      <c r="J74" s="16"/>
      <c r="K74" s="32"/>
      <c r="L74" s="14">
        <v>460</v>
      </c>
      <c r="M74" s="14">
        <v>341.1</v>
      </c>
      <c r="N74" s="32">
        <f t="shared" si="38"/>
        <v>74.152173913043484</v>
      </c>
    </row>
    <row r="75" spans="1:14" x14ac:dyDescent="0.25">
      <c r="A75" s="85" t="s">
        <v>37</v>
      </c>
      <c r="B75" s="68"/>
      <c r="C75" s="38">
        <f>C73+C74</f>
        <v>5880.3</v>
      </c>
      <c r="D75" s="38">
        <f>D73+D74</f>
        <v>2411.7999999999997</v>
      </c>
      <c r="E75" s="33">
        <f t="shared" si="65"/>
        <v>41.014914205057558</v>
      </c>
      <c r="F75" s="38">
        <f t="shared" ref="F75:G75" si="68">F73+F74</f>
        <v>0</v>
      </c>
      <c r="G75" s="38">
        <f t="shared" si="68"/>
        <v>0</v>
      </c>
      <c r="H75" s="32"/>
      <c r="I75" s="38">
        <f t="shared" ref="I75:J75" si="69">I73+I74</f>
        <v>0</v>
      </c>
      <c r="J75" s="38">
        <f t="shared" si="69"/>
        <v>0</v>
      </c>
      <c r="K75" s="33">
        <v>0</v>
      </c>
      <c r="L75" s="33">
        <f>SUM(L73:L74)</f>
        <v>5880.3</v>
      </c>
      <c r="M75" s="33">
        <f>SUM(M73:M74)</f>
        <v>2411.7999999999997</v>
      </c>
      <c r="N75" s="33">
        <f t="shared" si="38"/>
        <v>41.014914205057558</v>
      </c>
    </row>
    <row r="76" spans="1:14" ht="15.75" customHeight="1" x14ac:dyDescent="0.25">
      <c r="A76" s="77" t="s">
        <v>76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9"/>
    </row>
    <row r="77" spans="1:14" x14ac:dyDescent="0.25">
      <c r="A77" s="64" t="s">
        <v>36</v>
      </c>
      <c r="B77" s="65"/>
      <c r="C77" s="32">
        <f t="shared" ref="C77" si="70">I77+L77+F77</f>
        <v>2989.7000000000003</v>
      </c>
      <c r="D77" s="32">
        <f t="shared" ref="D77" si="71">J77+M77+G77</f>
        <v>2989.5000000000005</v>
      </c>
      <c r="E77" s="32">
        <f t="shared" si="65"/>
        <v>99.993310365588528</v>
      </c>
      <c r="F77" s="16">
        <v>314.39999999999998</v>
      </c>
      <c r="G77" s="16">
        <v>314.39999999999998</v>
      </c>
      <c r="H77" s="36">
        <f t="shared" ref="H77:H78" si="72">G77/F77*100</f>
        <v>100</v>
      </c>
      <c r="I77" s="16">
        <v>1509.3</v>
      </c>
      <c r="J77" s="16">
        <v>1509.2</v>
      </c>
      <c r="K77" s="36">
        <f t="shared" ref="K77:K78" si="73">J77/I77*100</f>
        <v>99.993374411979076</v>
      </c>
      <c r="L77" s="14">
        <v>1166</v>
      </c>
      <c r="M77" s="14">
        <v>1165.9000000000001</v>
      </c>
      <c r="N77" s="32">
        <f t="shared" si="38"/>
        <v>99.991423670668965</v>
      </c>
    </row>
    <row r="78" spans="1:14" x14ac:dyDescent="0.25">
      <c r="A78" s="85" t="s">
        <v>37</v>
      </c>
      <c r="B78" s="68"/>
      <c r="C78" s="38">
        <f>C77</f>
        <v>2989.7000000000003</v>
      </c>
      <c r="D78" s="38">
        <f>D77</f>
        <v>2989.5000000000005</v>
      </c>
      <c r="E78" s="35">
        <f t="shared" si="65"/>
        <v>99.993310365588528</v>
      </c>
      <c r="F78" s="38">
        <f t="shared" ref="F78:G78" si="74">F77</f>
        <v>314.39999999999998</v>
      </c>
      <c r="G78" s="38">
        <f t="shared" si="74"/>
        <v>314.39999999999998</v>
      </c>
      <c r="H78" s="39">
        <f t="shared" si="72"/>
        <v>100</v>
      </c>
      <c r="I78" s="38">
        <f t="shared" ref="I78:J78" si="75">I77</f>
        <v>1509.3</v>
      </c>
      <c r="J78" s="38">
        <f t="shared" si="75"/>
        <v>1509.2</v>
      </c>
      <c r="K78" s="39">
        <f t="shared" si="73"/>
        <v>99.993374411979076</v>
      </c>
      <c r="L78" s="33">
        <f>L77</f>
        <v>1166</v>
      </c>
      <c r="M78" s="33">
        <f>M77</f>
        <v>1165.9000000000001</v>
      </c>
      <c r="N78" s="33">
        <f t="shared" si="38"/>
        <v>99.991423670668965</v>
      </c>
    </row>
    <row r="79" spans="1:14" ht="15.75" hidden="1" customHeight="1" x14ac:dyDescent="0.25">
      <c r="A79" s="77" t="s">
        <v>46</v>
      </c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9"/>
    </row>
    <row r="80" spans="1:14" hidden="1" x14ac:dyDescent="0.25">
      <c r="A80" s="64" t="s">
        <v>36</v>
      </c>
      <c r="B80" s="65"/>
      <c r="C80" s="14">
        <f t="shared" ref="C80" si="76">I80+L80+F80</f>
        <v>0</v>
      </c>
      <c r="D80" s="14">
        <f t="shared" ref="D80" si="77">J80+M80+G80</f>
        <v>0</v>
      </c>
      <c r="E80" s="14" t="e">
        <f t="shared" ref="E80:E81" si="78">D80/C80*100</f>
        <v>#DIV/0!</v>
      </c>
      <c r="F80" s="16"/>
      <c r="G80" s="16"/>
      <c r="H80" s="14"/>
      <c r="I80" s="16"/>
      <c r="J80" s="16"/>
      <c r="K80" s="14"/>
      <c r="L80" s="14">
        <v>0</v>
      </c>
      <c r="M80" s="14">
        <v>0</v>
      </c>
      <c r="N80" s="14" t="e">
        <f t="shared" si="38"/>
        <v>#DIV/0!</v>
      </c>
    </row>
    <row r="81" spans="1:14" hidden="1" x14ac:dyDescent="0.25">
      <c r="A81" s="80" t="s">
        <v>31</v>
      </c>
      <c r="B81" s="65"/>
      <c r="C81" s="17">
        <f>C80</f>
        <v>0</v>
      </c>
      <c r="D81" s="17">
        <f>D80</f>
        <v>0</v>
      </c>
      <c r="E81" s="15" t="e">
        <f t="shared" si="78"/>
        <v>#DIV/0!</v>
      </c>
      <c r="F81" s="17">
        <f t="shared" ref="F81:G81" si="79">F80</f>
        <v>0</v>
      </c>
      <c r="G81" s="17">
        <f t="shared" si="79"/>
        <v>0</v>
      </c>
      <c r="H81" s="15"/>
      <c r="I81" s="17">
        <f t="shared" ref="I81:J81" si="80">I80</f>
        <v>0</v>
      </c>
      <c r="J81" s="17">
        <f t="shared" si="80"/>
        <v>0</v>
      </c>
      <c r="K81" s="15"/>
      <c r="L81" s="15">
        <f>L80</f>
        <v>0</v>
      </c>
      <c r="M81" s="15">
        <f>M80</f>
        <v>0</v>
      </c>
      <c r="N81" s="15" t="e">
        <f t="shared" si="38"/>
        <v>#DIV/0!</v>
      </c>
    </row>
    <row r="82" spans="1:14" ht="33" customHeight="1" x14ac:dyDescent="0.25">
      <c r="A82" s="77" t="s">
        <v>47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9"/>
    </row>
    <row r="83" spans="1:14" ht="33" customHeight="1" x14ac:dyDescent="0.25">
      <c r="A83" s="64" t="s">
        <v>35</v>
      </c>
      <c r="B83" s="65"/>
      <c r="C83" s="32">
        <f t="shared" ref="C83" si="81">I83+L83+F83</f>
        <v>755.8</v>
      </c>
      <c r="D83" s="32">
        <f t="shared" ref="D83" si="82">J83+M83+G83</f>
        <v>612.4</v>
      </c>
      <c r="E83" s="32">
        <f t="shared" ref="E83:E84" si="83">D83/C83*100</f>
        <v>81.026726647261185</v>
      </c>
      <c r="F83" s="16"/>
      <c r="G83" s="16"/>
      <c r="H83" s="32"/>
      <c r="I83" s="16">
        <v>755.8</v>
      </c>
      <c r="J83" s="16">
        <v>612.4</v>
      </c>
      <c r="K83" s="32">
        <f t="shared" ref="K83:K84" si="84">J83/I83*100</f>
        <v>81.026726647261185</v>
      </c>
      <c r="L83" s="14"/>
      <c r="M83" s="14"/>
      <c r="N83" s="32"/>
    </row>
    <row r="84" spans="1:14" x14ac:dyDescent="0.25">
      <c r="A84" s="80" t="s">
        <v>31</v>
      </c>
      <c r="B84" s="63"/>
      <c r="C84" s="38">
        <f>C83</f>
        <v>755.8</v>
      </c>
      <c r="D84" s="38">
        <f>D83</f>
        <v>612.4</v>
      </c>
      <c r="E84" s="33">
        <f t="shared" si="83"/>
        <v>81.026726647261185</v>
      </c>
      <c r="F84" s="38">
        <f t="shared" ref="F84:G84" si="85">F83</f>
        <v>0</v>
      </c>
      <c r="G84" s="38">
        <f t="shared" si="85"/>
        <v>0</v>
      </c>
      <c r="H84" s="38"/>
      <c r="I84" s="38">
        <f t="shared" ref="I84:J84" si="86">I83</f>
        <v>755.8</v>
      </c>
      <c r="J84" s="38">
        <f t="shared" si="86"/>
        <v>612.4</v>
      </c>
      <c r="K84" s="33">
        <f t="shared" si="84"/>
        <v>81.026726647261185</v>
      </c>
      <c r="L84" s="33">
        <f>L83</f>
        <v>0</v>
      </c>
      <c r="M84" s="33">
        <f>M83</f>
        <v>0</v>
      </c>
      <c r="N84" s="32"/>
    </row>
    <row r="85" spans="1:14" ht="33" customHeight="1" x14ac:dyDescent="0.25">
      <c r="A85" s="77" t="s">
        <v>48</v>
      </c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9"/>
    </row>
    <row r="86" spans="1:14" hidden="1" x14ac:dyDescent="0.25">
      <c r="A86" s="93" t="s">
        <v>36</v>
      </c>
      <c r="B86" s="68"/>
      <c r="C86" s="32">
        <f t="shared" ref="C86" si="87">I86+L86+F86</f>
        <v>0</v>
      </c>
      <c r="D86" s="32">
        <f t="shared" ref="D86:D87" si="88">J86+M86+G86</f>
        <v>0</v>
      </c>
      <c r="E86" s="32" t="e">
        <f>D86/C86*100</f>
        <v>#DIV/0!</v>
      </c>
      <c r="F86" s="14"/>
      <c r="G86" s="14"/>
      <c r="H86" s="32"/>
      <c r="I86" s="14"/>
      <c r="J86" s="14"/>
      <c r="K86" s="32"/>
      <c r="L86" s="14">
        <v>0</v>
      </c>
      <c r="M86" s="14">
        <v>0</v>
      </c>
      <c r="N86" s="32" t="e">
        <f t="shared" si="38"/>
        <v>#DIV/0!</v>
      </c>
    </row>
    <row r="87" spans="1:14" x14ac:dyDescent="0.25">
      <c r="A87" s="64" t="s">
        <v>35</v>
      </c>
      <c r="B87" s="95"/>
      <c r="C87" s="32">
        <f>I87+L87+F87</f>
        <v>1000</v>
      </c>
      <c r="D87" s="32">
        <f t="shared" si="88"/>
        <v>701.2</v>
      </c>
      <c r="E87" s="32">
        <f>D87/C87*100</f>
        <v>70.12</v>
      </c>
      <c r="F87" s="14"/>
      <c r="G87" s="14"/>
      <c r="H87" s="32"/>
      <c r="I87" s="14"/>
      <c r="J87" s="14"/>
      <c r="K87" s="32"/>
      <c r="L87" s="14">
        <v>1000</v>
      </c>
      <c r="M87" s="14">
        <v>701.2</v>
      </c>
      <c r="N87" s="32">
        <f t="shared" si="38"/>
        <v>70.12</v>
      </c>
    </row>
    <row r="88" spans="1:14" x14ac:dyDescent="0.25">
      <c r="A88" s="94" t="s">
        <v>31</v>
      </c>
      <c r="B88" s="94"/>
      <c r="C88" s="38">
        <f>C86+C87</f>
        <v>1000</v>
      </c>
      <c r="D88" s="38">
        <f>D86+D87</f>
        <v>701.2</v>
      </c>
      <c r="E88" s="33">
        <f t="shared" ref="E88:E104" si="89">D88/C88*100</f>
        <v>70.12</v>
      </c>
      <c r="F88" s="38">
        <f t="shared" ref="F88:G88" si="90">F86</f>
        <v>0</v>
      </c>
      <c r="G88" s="38">
        <f t="shared" si="90"/>
        <v>0</v>
      </c>
      <c r="H88" s="32"/>
      <c r="I88" s="33">
        <f t="shared" ref="I88:J88" si="91">I86</f>
        <v>0</v>
      </c>
      <c r="J88" s="33">
        <f t="shared" si="91"/>
        <v>0</v>
      </c>
      <c r="K88" s="32"/>
      <c r="L88" s="33">
        <f>L86+L87</f>
        <v>1000</v>
      </c>
      <c r="M88" s="33">
        <f>M86+M87</f>
        <v>701.2</v>
      </c>
      <c r="N88" s="33">
        <f t="shared" si="38"/>
        <v>70.12</v>
      </c>
    </row>
    <row r="89" spans="1:14" ht="32.25" customHeight="1" x14ac:dyDescent="0.25">
      <c r="A89" s="69" t="s">
        <v>142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1"/>
    </row>
    <row r="90" spans="1:14" x14ac:dyDescent="0.25">
      <c r="A90" s="93" t="s">
        <v>36</v>
      </c>
      <c r="B90" s="68"/>
      <c r="C90" s="14">
        <f t="shared" ref="C90" si="92">I90+L90+F90</f>
        <v>12508.5</v>
      </c>
      <c r="D90" s="14">
        <f t="shared" ref="D90" si="93">J90+M90+G90</f>
        <v>8106.1</v>
      </c>
      <c r="E90" s="32">
        <f t="shared" ref="E90:E91" si="94">D90/C90*100</f>
        <v>64.804732781708438</v>
      </c>
      <c r="F90" s="21"/>
      <c r="G90" s="21"/>
      <c r="H90" s="20"/>
      <c r="I90" s="21"/>
      <c r="J90" s="21"/>
      <c r="K90" s="20"/>
      <c r="L90" s="20">
        <v>12508.5</v>
      </c>
      <c r="M90" s="20">
        <v>8106.1</v>
      </c>
      <c r="N90" s="32">
        <f t="shared" si="38"/>
        <v>64.804732781708438</v>
      </c>
    </row>
    <row r="91" spans="1:14" x14ac:dyDescent="0.25">
      <c r="A91" s="94" t="s">
        <v>31</v>
      </c>
      <c r="B91" s="94"/>
      <c r="C91" s="17">
        <f>C90</f>
        <v>12508.5</v>
      </c>
      <c r="D91" s="17">
        <f>D90</f>
        <v>8106.1</v>
      </c>
      <c r="E91" s="32">
        <f t="shared" si="94"/>
        <v>64.804732781708438</v>
      </c>
      <c r="F91" s="21">
        <f t="shared" ref="F91:G91" si="95">F90</f>
        <v>0</v>
      </c>
      <c r="G91" s="21">
        <f t="shared" si="95"/>
        <v>0</v>
      </c>
      <c r="H91" s="20"/>
      <c r="I91" s="21">
        <f t="shared" ref="I91:J91" si="96">I90</f>
        <v>0</v>
      </c>
      <c r="J91" s="21">
        <f t="shared" si="96"/>
        <v>0</v>
      </c>
      <c r="K91" s="20"/>
      <c r="L91" s="21">
        <f>L90</f>
        <v>12508.5</v>
      </c>
      <c r="M91" s="21">
        <f>M90</f>
        <v>8106.1</v>
      </c>
      <c r="N91" s="32">
        <f t="shared" si="38"/>
        <v>64.804732781708438</v>
      </c>
    </row>
    <row r="92" spans="1:14" x14ac:dyDescent="0.25">
      <c r="A92" s="69" t="s">
        <v>147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1"/>
    </row>
    <row r="93" spans="1:14" ht="33" customHeight="1" x14ac:dyDescent="0.25">
      <c r="A93" s="64" t="s">
        <v>35</v>
      </c>
      <c r="B93" s="65"/>
      <c r="C93" s="14">
        <f t="shared" ref="C93" si="97">I93+L93+F93</f>
        <v>11250</v>
      </c>
      <c r="D93" s="14">
        <f t="shared" ref="D93" si="98">J93+M93+G93</f>
        <v>11250</v>
      </c>
      <c r="E93" s="32">
        <f t="shared" ref="E93:E94" si="99">D93/C93*100</f>
        <v>100</v>
      </c>
      <c r="F93" s="21"/>
      <c r="G93" s="21"/>
      <c r="H93" s="20"/>
      <c r="I93" s="21"/>
      <c r="J93" s="21"/>
      <c r="K93" s="20"/>
      <c r="L93" s="20">
        <v>11250</v>
      </c>
      <c r="M93" s="20">
        <v>11250</v>
      </c>
      <c r="N93" s="32">
        <f t="shared" ref="N93:N94" si="100">M93/L93*100</f>
        <v>100</v>
      </c>
    </row>
    <row r="94" spans="1:14" x14ac:dyDescent="0.25">
      <c r="A94" s="94" t="s">
        <v>31</v>
      </c>
      <c r="B94" s="94"/>
      <c r="C94" s="17">
        <f>C93</f>
        <v>11250</v>
      </c>
      <c r="D94" s="17">
        <f>D93</f>
        <v>11250</v>
      </c>
      <c r="E94" s="32">
        <f t="shared" si="99"/>
        <v>100</v>
      </c>
      <c r="F94" s="21">
        <f t="shared" ref="F94:G94" si="101">F93</f>
        <v>0</v>
      </c>
      <c r="G94" s="21">
        <f t="shared" si="101"/>
        <v>0</v>
      </c>
      <c r="H94" s="20"/>
      <c r="I94" s="21">
        <f t="shared" ref="I94:J94" si="102">I93</f>
        <v>0</v>
      </c>
      <c r="J94" s="21">
        <f t="shared" si="102"/>
        <v>0</v>
      </c>
      <c r="K94" s="20"/>
      <c r="L94" s="21">
        <f>L93</f>
        <v>11250</v>
      </c>
      <c r="M94" s="21">
        <f>M93</f>
        <v>11250</v>
      </c>
      <c r="N94" s="32">
        <f t="shared" si="100"/>
        <v>100</v>
      </c>
    </row>
    <row r="95" spans="1:14" x14ac:dyDescent="0.25">
      <c r="A95" s="77" t="s">
        <v>113</v>
      </c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5"/>
    </row>
    <row r="96" spans="1:14" x14ac:dyDescent="0.25">
      <c r="A96" s="76" t="s">
        <v>36</v>
      </c>
      <c r="B96" s="137"/>
      <c r="C96" s="32">
        <f t="shared" ref="C96:D96" si="103">I96+L96+F96</f>
        <v>1735.6</v>
      </c>
      <c r="D96" s="32">
        <f t="shared" si="103"/>
        <v>1735.5</v>
      </c>
      <c r="E96" s="32">
        <f t="shared" ref="E96:E100" si="104">D96/C96*100</f>
        <v>99.994238303756632</v>
      </c>
      <c r="F96" s="22"/>
      <c r="G96" s="22"/>
      <c r="H96" s="32"/>
      <c r="I96" s="22"/>
      <c r="J96" s="22"/>
      <c r="K96" s="32"/>
      <c r="L96" s="22">
        <v>1735.6</v>
      </c>
      <c r="M96" s="22">
        <v>1735.5</v>
      </c>
      <c r="N96" s="32">
        <f t="shared" si="38"/>
        <v>99.994238303756632</v>
      </c>
    </row>
    <row r="97" spans="1:14" x14ac:dyDescent="0.25">
      <c r="A97" s="67" t="s">
        <v>37</v>
      </c>
      <c r="B97" s="116"/>
      <c r="C97" s="38">
        <f>C96</f>
        <v>1735.6</v>
      </c>
      <c r="D97" s="38">
        <f>D96</f>
        <v>1735.5</v>
      </c>
      <c r="E97" s="32">
        <f t="shared" si="104"/>
        <v>99.994238303756632</v>
      </c>
      <c r="F97" s="38">
        <f t="shared" ref="F97:G97" si="105">F96</f>
        <v>0</v>
      </c>
      <c r="G97" s="38">
        <f t="shared" si="105"/>
        <v>0</v>
      </c>
      <c r="H97" s="32"/>
      <c r="I97" s="38">
        <f t="shared" ref="I97:J97" si="106">I96</f>
        <v>0</v>
      </c>
      <c r="J97" s="38">
        <f t="shared" si="106"/>
        <v>0</v>
      </c>
      <c r="K97" s="32"/>
      <c r="L97" s="38">
        <f t="shared" ref="L97:M97" si="107">L96</f>
        <v>1735.6</v>
      </c>
      <c r="M97" s="38">
        <f t="shared" si="107"/>
        <v>1735.5</v>
      </c>
      <c r="N97" s="32">
        <f t="shared" si="38"/>
        <v>99.994238303756632</v>
      </c>
    </row>
    <row r="98" spans="1:14" x14ac:dyDescent="0.25">
      <c r="A98" s="77" t="s">
        <v>124</v>
      </c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5"/>
    </row>
    <row r="99" spans="1:14" x14ac:dyDescent="0.25">
      <c r="A99" s="76" t="s">
        <v>36</v>
      </c>
      <c r="B99" s="116"/>
      <c r="C99" s="32">
        <f t="shared" ref="C99:D99" si="108">I99+L99+F99</f>
        <v>989</v>
      </c>
      <c r="D99" s="32">
        <f t="shared" si="108"/>
        <v>209.2</v>
      </c>
      <c r="E99" s="32">
        <f t="shared" si="104"/>
        <v>21.152679474216381</v>
      </c>
      <c r="F99" s="16"/>
      <c r="G99" s="16"/>
      <c r="H99" s="32"/>
      <c r="I99" s="16"/>
      <c r="J99" s="16"/>
      <c r="K99" s="32"/>
      <c r="L99" s="16">
        <v>989</v>
      </c>
      <c r="M99" s="16">
        <v>209.2</v>
      </c>
      <c r="N99" s="32">
        <f t="shared" si="38"/>
        <v>21.152679474216381</v>
      </c>
    </row>
    <row r="100" spans="1:14" x14ac:dyDescent="0.25">
      <c r="A100" s="67" t="s">
        <v>37</v>
      </c>
      <c r="B100" s="116"/>
      <c r="C100" s="33">
        <f>C99</f>
        <v>989</v>
      </c>
      <c r="D100" s="33">
        <f>D99</f>
        <v>209.2</v>
      </c>
      <c r="E100" s="33">
        <f t="shared" si="104"/>
        <v>21.152679474216381</v>
      </c>
      <c r="F100" s="33">
        <f t="shared" ref="F100:G100" si="109">F99</f>
        <v>0</v>
      </c>
      <c r="G100" s="33">
        <f t="shared" si="109"/>
        <v>0</v>
      </c>
      <c r="H100" s="32"/>
      <c r="I100" s="33">
        <f t="shared" ref="I100:J100" si="110">I99</f>
        <v>0</v>
      </c>
      <c r="J100" s="33">
        <f t="shared" si="110"/>
        <v>0</v>
      </c>
      <c r="K100" s="32"/>
      <c r="L100" s="33">
        <f t="shared" ref="L100:M100" si="111">L99</f>
        <v>989</v>
      </c>
      <c r="M100" s="33">
        <f t="shared" si="111"/>
        <v>209.2</v>
      </c>
      <c r="N100" s="33">
        <f t="shared" si="38"/>
        <v>21.152679474216381</v>
      </c>
    </row>
    <row r="101" spans="1:14" hidden="1" x14ac:dyDescent="0.25">
      <c r="A101" s="77" t="s">
        <v>137</v>
      </c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5"/>
    </row>
    <row r="102" spans="1:14" hidden="1" x14ac:dyDescent="0.25">
      <c r="A102" s="64" t="s">
        <v>36</v>
      </c>
      <c r="B102" s="65"/>
      <c r="C102" s="32">
        <f t="shared" ref="C102:D102" si="112">I102+L102+F102</f>
        <v>0</v>
      </c>
      <c r="D102" s="32">
        <f t="shared" si="112"/>
        <v>0</v>
      </c>
      <c r="E102" s="32"/>
      <c r="F102" s="15"/>
      <c r="G102" s="15"/>
      <c r="H102" s="32"/>
      <c r="I102" s="18">
        <v>0</v>
      </c>
      <c r="J102" s="18">
        <v>0</v>
      </c>
      <c r="K102" s="32"/>
      <c r="L102" s="14">
        <v>0</v>
      </c>
      <c r="M102" s="14">
        <v>0</v>
      </c>
      <c r="N102" s="32"/>
    </row>
    <row r="103" spans="1:14" hidden="1" x14ac:dyDescent="0.25">
      <c r="A103" s="80" t="s">
        <v>37</v>
      </c>
      <c r="B103" s="95"/>
      <c r="C103" s="33">
        <f>C102</f>
        <v>0</v>
      </c>
      <c r="D103" s="33">
        <f>D102</f>
        <v>0</v>
      </c>
      <c r="E103" s="32"/>
      <c r="F103" s="33">
        <f t="shared" ref="F103:G103" si="113">F102</f>
        <v>0</v>
      </c>
      <c r="G103" s="33">
        <f t="shared" si="113"/>
        <v>0</v>
      </c>
      <c r="H103" s="32"/>
      <c r="I103" s="33">
        <f t="shared" ref="I103:J103" si="114">I102</f>
        <v>0</v>
      </c>
      <c r="J103" s="33">
        <f t="shared" si="114"/>
        <v>0</v>
      </c>
      <c r="K103" s="32"/>
      <c r="L103" s="33">
        <f t="shared" ref="L103:M103" si="115">L102</f>
        <v>0</v>
      </c>
      <c r="M103" s="33">
        <f t="shared" si="115"/>
        <v>0</v>
      </c>
      <c r="N103" s="32"/>
    </row>
    <row r="104" spans="1:14" x14ac:dyDescent="0.25">
      <c r="A104" s="67" t="s">
        <v>50</v>
      </c>
      <c r="B104" s="68"/>
      <c r="C104" s="42">
        <f>C71+C75+C78+C81+C84+C88+C91+C97+C100+C103+C94</f>
        <v>73450.3</v>
      </c>
      <c r="D104" s="42">
        <f>D71+D75+D78+D81+D84+D88+D91+D97+D100+D103+D94</f>
        <v>38599.600000000006</v>
      </c>
      <c r="E104" s="42">
        <f t="shared" si="89"/>
        <v>52.551997745414248</v>
      </c>
      <c r="F104" s="42">
        <f>F71+F75+F78+F81+F84+F88+F91+F97+F100+F103+F94</f>
        <v>9792.9</v>
      </c>
      <c r="G104" s="42">
        <f>G71+G75+G78+G81+G84+G88+G91+G97+G100+G103+G94</f>
        <v>9792.9</v>
      </c>
      <c r="H104" s="42">
        <f>G104/F104*100</f>
        <v>100</v>
      </c>
      <c r="I104" s="42">
        <f>I71+I75+I78+I81+I84+I88+I91+I97+I100+I103+I94</f>
        <v>24481</v>
      </c>
      <c r="J104" s="42">
        <f>J71+J75+J78+J81+J84+J88+J91+J97+J100+J103+J94</f>
        <v>3195.7000000000003</v>
      </c>
      <c r="K104" s="42">
        <f t="shared" ref="K104" si="116">J104/I104*100</f>
        <v>13.053796822025246</v>
      </c>
      <c r="L104" s="42">
        <f>L71+L75+L78+L81+L84+L88+L91+L97+L100+L103+L94</f>
        <v>39176.399999999994</v>
      </c>
      <c r="M104" s="42">
        <f>M71+M75+M78+M81+M84+M88+M91+M97+M100+M103+M94</f>
        <v>25611</v>
      </c>
      <c r="N104" s="42">
        <f t="shared" si="38"/>
        <v>65.373541213587785</v>
      </c>
    </row>
    <row r="105" spans="1:14" ht="22.5" customHeight="1" x14ac:dyDescent="0.35">
      <c r="A105" s="54" t="s">
        <v>20</v>
      </c>
      <c r="B105" s="73" t="s">
        <v>5</v>
      </c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5"/>
    </row>
    <row r="106" spans="1:14" ht="22.5" customHeight="1" x14ac:dyDescent="0.25">
      <c r="A106" s="69" t="s">
        <v>49</v>
      </c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1"/>
    </row>
    <row r="107" spans="1:14" ht="22.5" customHeight="1" x14ac:dyDescent="0.25">
      <c r="A107" s="76" t="s">
        <v>36</v>
      </c>
      <c r="B107" s="68"/>
      <c r="C107" s="32">
        <f t="shared" ref="C107" si="117">I107+L107+F107</f>
        <v>270</v>
      </c>
      <c r="D107" s="32">
        <f>J107+M107+G107</f>
        <v>67.900000000000006</v>
      </c>
      <c r="E107" s="32">
        <f t="shared" ref="E107:E108" si="118">D107/C107*100</f>
        <v>25.148148148148152</v>
      </c>
      <c r="F107" s="14"/>
      <c r="G107" s="14"/>
      <c r="H107" s="32"/>
      <c r="I107" s="14"/>
      <c r="J107" s="14"/>
      <c r="K107" s="32"/>
      <c r="L107" s="14">
        <v>270</v>
      </c>
      <c r="M107" s="14">
        <v>67.900000000000006</v>
      </c>
      <c r="N107" s="32">
        <f t="shared" si="38"/>
        <v>25.148148148148152</v>
      </c>
    </row>
    <row r="108" spans="1:14" ht="15.75" customHeight="1" x14ac:dyDescent="0.25">
      <c r="A108" s="62" t="s">
        <v>37</v>
      </c>
      <c r="B108" s="63"/>
      <c r="C108" s="33">
        <f>C107</f>
        <v>270</v>
      </c>
      <c r="D108" s="33">
        <f>D107</f>
        <v>67.900000000000006</v>
      </c>
      <c r="E108" s="33">
        <f t="shared" si="118"/>
        <v>25.148148148148152</v>
      </c>
      <c r="F108" s="33">
        <f t="shared" ref="F108:G108" si="119">F107</f>
        <v>0</v>
      </c>
      <c r="G108" s="33">
        <f t="shared" si="119"/>
        <v>0</v>
      </c>
      <c r="H108" s="32"/>
      <c r="I108" s="33">
        <f t="shared" ref="I108:M108" si="120">I107</f>
        <v>0</v>
      </c>
      <c r="J108" s="33">
        <f t="shared" si="120"/>
        <v>0</v>
      </c>
      <c r="K108" s="35"/>
      <c r="L108" s="33">
        <f t="shared" si="120"/>
        <v>270</v>
      </c>
      <c r="M108" s="33">
        <f t="shared" si="120"/>
        <v>67.900000000000006</v>
      </c>
      <c r="N108" s="33">
        <f t="shared" si="38"/>
        <v>25.148148148148152</v>
      </c>
    </row>
    <row r="109" spans="1:14" ht="15.75" customHeight="1" x14ac:dyDescent="0.25">
      <c r="A109" s="69" t="s">
        <v>109</v>
      </c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1"/>
    </row>
    <row r="110" spans="1:14" x14ac:dyDescent="0.25">
      <c r="A110" s="76" t="s">
        <v>36</v>
      </c>
      <c r="B110" s="68"/>
      <c r="C110" s="32">
        <f t="shared" ref="C110" si="121">I110+L110+F110</f>
        <v>20</v>
      </c>
      <c r="D110" s="32">
        <f t="shared" ref="D110" si="122">J110+M110+G110</f>
        <v>12.2</v>
      </c>
      <c r="E110" s="32">
        <f t="shared" ref="E110:E114" si="123">D110/C110*100</f>
        <v>61</v>
      </c>
      <c r="F110" s="14"/>
      <c r="G110" s="14"/>
      <c r="H110" s="32"/>
      <c r="I110" s="14"/>
      <c r="J110" s="14"/>
      <c r="K110" s="32"/>
      <c r="L110" s="14">
        <v>20</v>
      </c>
      <c r="M110" s="14">
        <v>12.2</v>
      </c>
      <c r="N110" s="32">
        <f t="shared" si="38"/>
        <v>61</v>
      </c>
    </row>
    <row r="111" spans="1:14" ht="34.5" customHeight="1" x14ac:dyDescent="0.25">
      <c r="A111" s="76" t="s">
        <v>41</v>
      </c>
      <c r="B111" s="68"/>
      <c r="C111" s="32">
        <f t="shared" ref="C111:C113" si="124">I111+L111+F111</f>
        <v>2600.6</v>
      </c>
      <c r="D111" s="32">
        <f t="shared" ref="D111:D113" si="125">J111+M111+G111</f>
        <v>2600.6</v>
      </c>
      <c r="E111" s="32">
        <f t="shared" si="123"/>
        <v>100</v>
      </c>
      <c r="F111" s="14"/>
      <c r="G111" s="14"/>
      <c r="H111" s="32"/>
      <c r="I111" s="14"/>
      <c r="J111" s="14"/>
      <c r="K111" s="32"/>
      <c r="L111" s="14">
        <v>2600.6</v>
      </c>
      <c r="M111" s="14">
        <v>2600.6</v>
      </c>
      <c r="N111" s="32">
        <f t="shared" si="38"/>
        <v>100</v>
      </c>
    </row>
    <row r="112" spans="1:14" ht="30.75" hidden="1" customHeight="1" x14ac:dyDescent="0.25">
      <c r="A112" s="64" t="s">
        <v>42</v>
      </c>
      <c r="B112" s="65"/>
      <c r="C112" s="32">
        <f t="shared" si="124"/>
        <v>0</v>
      </c>
      <c r="D112" s="32">
        <f t="shared" si="125"/>
        <v>0</v>
      </c>
      <c r="E112" s="32" t="e">
        <f t="shared" si="123"/>
        <v>#DIV/0!</v>
      </c>
      <c r="F112" s="14"/>
      <c r="G112" s="14"/>
      <c r="H112" s="32"/>
      <c r="I112" s="14"/>
      <c r="J112" s="14"/>
      <c r="K112" s="32"/>
      <c r="L112" s="14">
        <v>0</v>
      </c>
      <c r="M112" s="14">
        <v>0</v>
      </c>
      <c r="N112" s="14" t="e">
        <f t="shared" si="38"/>
        <v>#DIV/0!</v>
      </c>
    </row>
    <row r="113" spans="1:17" ht="35.25" hidden="1" customHeight="1" x14ac:dyDescent="0.25">
      <c r="A113" s="64" t="s">
        <v>43</v>
      </c>
      <c r="B113" s="65"/>
      <c r="C113" s="32">
        <f t="shared" si="124"/>
        <v>0</v>
      </c>
      <c r="D113" s="32">
        <f t="shared" si="125"/>
        <v>0</v>
      </c>
      <c r="E113" s="32"/>
      <c r="F113" s="14"/>
      <c r="G113" s="14"/>
      <c r="H113" s="32"/>
      <c r="I113" s="14"/>
      <c r="J113" s="14"/>
      <c r="K113" s="32"/>
      <c r="L113" s="14">
        <v>0</v>
      </c>
      <c r="M113" s="14">
        <v>0</v>
      </c>
      <c r="N113" s="14" t="e">
        <f t="shared" si="38"/>
        <v>#DIV/0!</v>
      </c>
    </row>
    <row r="114" spans="1:17" ht="17.25" customHeight="1" x14ac:dyDescent="0.25">
      <c r="A114" s="80" t="s">
        <v>37</v>
      </c>
      <c r="B114" s="63"/>
      <c r="C114" s="33">
        <f>C110+C111+C112+C113</f>
        <v>2620.6</v>
      </c>
      <c r="D114" s="33">
        <f>D110+D111+D112+D113</f>
        <v>2612.7999999999997</v>
      </c>
      <c r="E114" s="33">
        <f t="shared" si="123"/>
        <v>99.702358238571307</v>
      </c>
      <c r="F114" s="33">
        <f t="shared" ref="F114:G114" si="126">F110+F111+F112+F113</f>
        <v>0</v>
      </c>
      <c r="G114" s="33">
        <f t="shared" si="126"/>
        <v>0</v>
      </c>
      <c r="H114" s="32"/>
      <c r="I114" s="33">
        <f t="shared" ref="I114:J114" si="127">I110+I111+I112+I113</f>
        <v>0</v>
      </c>
      <c r="J114" s="33">
        <f t="shared" si="127"/>
        <v>0</v>
      </c>
      <c r="K114" s="32"/>
      <c r="L114" s="33">
        <f>SUM(L110:L113)</f>
        <v>2620.6</v>
      </c>
      <c r="M114" s="33">
        <f>SUM(M110:M113)</f>
        <v>2612.7999999999997</v>
      </c>
      <c r="N114" s="33">
        <f t="shared" si="38"/>
        <v>99.702358238571307</v>
      </c>
    </row>
    <row r="115" spans="1:17" ht="19.5" customHeight="1" x14ac:dyDescent="0.25">
      <c r="A115" s="82" t="s">
        <v>106</v>
      </c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4"/>
    </row>
    <row r="116" spans="1:17" ht="17.25" hidden="1" customHeight="1" x14ac:dyDescent="0.25">
      <c r="A116" s="76" t="s">
        <v>36</v>
      </c>
      <c r="B116" s="68"/>
      <c r="C116" s="32">
        <f t="shared" ref="C116:C117" si="128">I116+L116+F116</f>
        <v>0</v>
      </c>
      <c r="D116" s="32">
        <f t="shared" ref="D116:D117" si="129">J116+M116+G116</f>
        <v>0</v>
      </c>
      <c r="E116" s="32"/>
      <c r="F116" s="15"/>
      <c r="G116" s="15"/>
      <c r="H116" s="32"/>
      <c r="I116" s="15"/>
      <c r="J116" s="15"/>
      <c r="K116" s="32"/>
      <c r="L116" s="14"/>
      <c r="M116" s="14"/>
      <c r="N116" s="32"/>
    </row>
    <row r="117" spans="1:17" ht="32.25" customHeight="1" x14ac:dyDescent="0.25">
      <c r="A117" s="76" t="s">
        <v>41</v>
      </c>
      <c r="B117" s="68"/>
      <c r="C117" s="32">
        <f t="shared" si="128"/>
        <v>500</v>
      </c>
      <c r="D117" s="32">
        <f t="shared" si="129"/>
        <v>500</v>
      </c>
      <c r="E117" s="32">
        <f t="shared" ref="E117:E118" si="130">D117/C117*100</f>
        <v>100</v>
      </c>
      <c r="F117" s="15"/>
      <c r="G117" s="15"/>
      <c r="H117" s="32"/>
      <c r="I117" s="15"/>
      <c r="J117" s="15"/>
      <c r="K117" s="32"/>
      <c r="L117" s="14">
        <v>500</v>
      </c>
      <c r="M117" s="14">
        <v>500</v>
      </c>
      <c r="N117" s="32">
        <f t="shared" si="38"/>
        <v>100</v>
      </c>
    </row>
    <row r="118" spans="1:17" ht="17.25" customHeight="1" x14ac:dyDescent="0.25">
      <c r="A118" s="80" t="s">
        <v>37</v>
      </c>
      <c r="B118" s="63"/>
      <c r="C118" s="33">
        <f>C116+C117</f>
        <v>500</v>
      </c>
      <c r="D118" s="33">
        <f>D116+D117</f>
        <v>500</v>
      </c>
      <c r="E118" s="32">
        <f t="shared" si="130"/>
        <v>100</v>
      </c>
      <c r="F118" s="33">
        <f t="shared" ref="F118:G118" si="131">F116+F117</f>
        <v>0</v>
      </c>
      <c r="G118" s="33">
        <f t="shared" si="131"/>
        <v>0</v>
      </c>
      <c r="H118" s="32"/>
      <c r="I118" s="33">
        <f t="shared" ref="I118:J118" si="132">I116+I117</f>
        <v>0</v>
      </c>
      <c r="J118" s="33">
        <f t="shared" si="132"/>
        <v>0</v>
      </c>
      <c r="K118" s="32"/>
      <c r="L118" s="33">
        <f t="shared" ref="L118:N118" si="133">L116+L117</f>
        <v>500</v>
      </c>
      <c r="M118" s="33">
        <f t="shared" si="133"/>
        <v>500</v>
      </c>
      <c r="N118" s="33">
        <f t="shared" si="133"/>
        <v>100</v>
      </c>
    </row>
    <row r="119" spans="1:17" ht="15.75" customHeight="1" x14ac:dyDescent="0.25">
      <c r="A119" s="67" t="s">
        <v>50</v>
      </c>
      <c r="B119" s="68"/>
      <c r="C119" s="35">
        <f>C108+C114+C118</f>
        <v>3390.6</v>
      </c>
      <c r="D119" s="35">
        <f>D108+D114+D118</f>
        <v>3180.7</v>
      </c>
      <c r="E119" s="35">
        <f t="shared" ref="E119" si="134">D119/C119*100</f>
        <v>93.809355276352264</v>
      </c>
      <c r="F119" s="35">
        <f t="shared" ref="F119:G119" si="135">F108+F114+F118</f>
        <v>0</v>
      </c>
      <c r="G119" s="35">
        <f t="shared" si="135"/>
        <v>0</v>
      </c>
      <c r="H119" s="32"/>
      <c r="I119" s="35">
        <f t="shared" ref="I119:M119" si="136">I108+I114+I118</f>
        <v>0</v>
      </c>
      <c r="J119" s="35">
        <f t="shared" si="136"/>
        <v>0</v>
      </c>
      <c r="K119" s="35"/>
      <c r="L119" s="35">
        <f t="shared" si="136"/>
        <v>3390.6</v>
      </c>
      <c r="M119" s="35">
        <f t="shared" si="136"/>
        <v>3180.7</v>
      </c>
      <c r="N119" s="35">
        <f t="shared" si="38"/>
        <v>93.809355276352264</v>
      </c>
    </row>
    <row r="120" spans="1:17" s="11" customFormat="1" ht="16.5" customHeight="1" x14ac:dyDescent="0.35">
      <c r="A120" s="54" t="s">
        <v>21</v>
      </c>
      <c r="B120" s="73" t="s">
        <v>6</v>
      </c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5"/>
    </row>
    <row r="121" spans="1:17" ht="32.25" customHeight="1" x14ac:dyDescent="0.25">
      <c r="A121" s="77" t="s">
        <v>104</v>
      </c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9"/>
    </row>
    <row r="122" spans="1:17" s="2" customFormat="1" x14ac:dyDescent="0.25">
      <c r="A122" s="72" t="s">
        <v>36</v>
      </c>
      <c r="B122" s="65"/>
      <c r="C122" s="32">
        <f t="shared" ref="C122" si="137">I122+L122+F122</f>
        <v>22637.599999999999</v>
      </c>
      <c r="D122" s="32">
        <f t="shared" ref="D122" si="138">J122+M122+G122</f>
        <v>16687.5</v>
      </c>
      <c r="E122" s="32">
        <f t="shared" ref="E122:E124" si="139">D122/C122*100</f>
        <v>73.715853270664738</v>
      </c>
      <c r="F122" s="14"/>
      <c r="G122" s="14"/>
      <c r="H122" s="32"/>
      <c r="I122" s="14"/>
      <c r="J122" s="14"/>
      <c r="K122" s="32"/>
      <c r="L122" s="14">
        <v>22637.599999999999</v>
      </c>
      <c r="M122" s="14">
        <v>16687.5</v>
      </c>
      <c r="N122" s="32">
        <f t="shared" si="38"/>
        <v>73.715853270664738</v>
      </c>
    </row>
    <row r="123" spans="1:17" ht="30.75" hidden="1" customHeight="1" x14ac:dyDescent="0.25">
      <c r="A123" s="72" t="s">
        <v>51</v>
      </c>
      <c r="B123" s="65"/>
      <c r="C123" s="14">
        <v>0</v>
      </c>
      <c r="D123" s="14">
        <v>0</v>
      </c>
      <c r="E123" s="14" t="e">
        <f t="shared" si="139"/>
        <v>#DIV/0!</v>
      </c>
      <c r="F123" s="14"/>
      <c r="G123" s="14"/>
      <c r="H123" s="32"/>
      <c r="I123" s="14"/>
      <c r="J123" s="14"/>
      <c r="K123" s="32"/>
      <c r="L123" s="18">
        <f t="shared" ref="L123" si="140">C123-F123-I123</f>
        <v>0</v>
      </c>
      <c r="M123" s="14"/>
      <c r="N123" s="18" t="e">
        <f t="shared" si="38"/>
        <v>#DIV/0!</v>
      </c>
    </row>
    <row r="124" spans="1:17" x14ac:dyDescent="0.25">
      <c r="A124" s="67" t="s">
        <v>37</v>
      </c>
      <c r="B124" s="87"/>
      <c r="C124" s="33">
        <f>C122+C123</f>
        <v>22637.599999999999</v>
      </c>
      <c r="D124" s="33">
        <f>D122+D123</f>
        <v>16687.5</v>
      </c>
      <c r="E124" s="33">
        <f t="shared" si="139"/>
        <v>73.715853270664738</v>
      </c>
      <c r="F124" s="33">
        <f t="shared" ref="F124:G124" si="141">F122+F123</f>
        <v>0</v>
      </c>
      <c r="G124" s="33">
        <f t="shared" si="141"/>
        <v>0</v>
      </c>
      <c r="H124" s="32"/>
      <c r="I124" s="33">
        <f t="shared" ref="I124:J124" si="142">I122+I123</f>
        <v>0</v>
      </c>
      <c r="J124" s="33">
        <f t="shared" si="142"/>
        <v>0</v>
      </c>
      <c r="K124" s="32"/>
      <c r="L124" s="33">
        <f>SUM(L122:L123)</f>
        <v>22637.599999999999</v>
      </c>
      <c r="M124" s="33">
        <f>M122+M123</f>
        <v>16687.5</v>
      </c>
      <c r="N124" s="33">
        <f t="shared" si="38"/>
        <v>73.715853270664738</v>
      </c>
    </row>
    <row r="125" spans="1:17" ht="25.5" customHeight="1" x14ac:dyDescent="0.25">
      <c r="A125" s="69" t="s">
        <v>52</v>
      </c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1"/>
    </row>
    <row r="126" spans="1:17" x14ac:dyDescent="0.25">
      <c r="A126" s="72" t="s">
        <v>36</v>
      </c>
      <c r="B126" s="65"/>
      <c r="C126" s="32">
        <f t="shared" ref="C126" si="143">I126+L126+F126</f>
        <v>12600.3</v>
      </c>
      <c r="D126" s="32">
        <f t="shared" ref="D126" si="144">J126+M126+G126</f>
        <v>10321</v>
      </c>
      <c r="E126" s="32">
        <f t="shared" ref="E126:E127" si="145">D126/C126*100</f>
        <v>81.910748156789921</v>
      </c>
      <c r="F126" s="14"/>
      <c r="G126" s="14"/>
      <c r="H126" s="32"/>
      <c r="I126" s="14"/>
      <c r="J126" s="14"/>
      <c r="K126" s="32"/>
      <c r="L126" s="14">
        <v>12600.3</v>
      </c>
      <c r="M126" s="14">
        <v>10321</v>
      </c>
      <c r="N126" s="32">
        <f t="shared" ref="N126:N182" si="146">M126/L126*100</f>
        <v>81.910748156789921</v>
      </c>
    </row>
    <row r="127" spans="1:17" x14ac:dyDescent="0.25">
      <c r="A127" s="62" t="s">
        <v>37</v>
      </c>
      <c r="B127" s="63"/>
      <c r="C127" s="33">
        <f>C126</f>
        <v>12600.3</v>
      </c>
      <c r="D127" s="33">
        <f>D126</f>
        <v>10321</v>
      </c>
      <c r="E127" s="33">
        <f t="shared" si="145"/>
        <v>81.910748156789921</v>
      </c>
      <c r="F127" s="33">
        <f t="shared" ref="F127:G127" si="147">F126</f>
        <v>0</v>
      </c>
      <c r="G127" s="33">
        <f t="shared" si="147"/>
        <v>0</v>
      </c>
      <c r="H127" s="32"/>
      <c r="I127" s="33">
        <f t="shared" ref="I127:J127" si="148">I126</f>
        <v>0</v>
      </c>
      <c r="J127" s="33">
        <f t="shared" si="148"/>
        <v>0</v>
      </c>
      <c r="K127" s="32"/>
      <c r="L127" s="33">
        <f>L126</f>
        <v>12600.3</v>
      </c>
      <c r="M127" s="33">
        <f>M126</f>
        <v>10321</v>
      </c>
      <c r="N127" s="33">
        <f t="shared" si="146"/>
        <v>81.910748156789921</v>
      </c>
    </row>
    <row r="128" spans="1:17" ht="34.5" customHeight="1" x14ac:dyDescent="0.25">
      <c r="A128" s="69" t="s">
        <v>53</v>
      </c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1"/>
      <c r="Q128" s="1" t="s">
        <v>140</v>
      </c>
    </row>
    <row r="129" spans="1:14" ht="18.75" customHeight="1" x14ac:dyDescent="0.25">
      <c r="A129" s="72" t="s">
        <v>36</v>
      </c>
      <c r="B129" s="65"/>
      <c r="C129" s="32">
        <f t="shared" ref="C129" si="149">I129+L129+F129</f>
        <v>9058.2999999999993</v>
      </c>
      <c r="D129" s="32">
        <f t="shared" ref="D129" si="150">J129+M129+G129</f>
        <v>3946.6</v>
      </c>
      <c r="E129" s="32">
        <f t="shared" ref="E129:E132" si="151">D129/C129*100</f>
        <v>43.568881578221081</v>
      </c>
      <c r="F129" s="14"/>
      <c r="G129" s="14"/>
      <c r="H129" s="32"/>
      <c r="I129" s="14"/>
      <c r="J129" s="14"/>
      <c r="K129" s="32"/>
      <c r="L129" s="14">
        <v>9058.2999999999993</v>
      </c>
      <c r="M129" s="14">
        <v>3946.6</v>
      </c>
      <c r="N129" s="32">
        <f t="shared" si="146"/>
        <v>43.568881578221081</v>
      </c>
    </row>
    <row r="130" spans="1:14" ht="34.5" hidden="1" customHeight="1" x14ac:dyDescent="0.25">
      <c r="A130" s="64" t="s">
        <v>94</v>
      </c>
      <c r="B130" s="65"/>
      <c r="C130" s="32">
        <f t="shared" ref="C130" si="152">I130+L130+F130</f>
        <v>0</v>
      </c>
      <c r="D130" s="32">
        <f t="shared" ref="D130" si="153">J130+M130+G130</f>
        <v>0</v>
      </c>
      <c r="E130" s="32" t="e">
        <f t="shared" si="151"/>
        <v>#DIV/0!</v>
      </c>
      <c r="F130" s="14"/>
      <c r="G130" s="14"/>
      <c r="H130" s="32"/>
      <c r="I130" s="14">
        <v>0</v>
      </c>
      <c r="J130" s="14">
        <v>0</v>
      </c>
      <c r="K130" s="32"/>
      <c r="L130" s="14">
        <v>0</v>
      </c>
      <c r="M130" s="14">
        <v>0</v>
      </c>
      <c r="N130" s="14" t="e">
        <f t="shared" si="146"/>
        <v>#DIV/0!</v>
      </c>
    </row>
    <row r="131" spans="1:14" x14ac:dyDescent="0.25">
      <c r="A131" s="62" t="s">
        <v>37</v>
      </c>
      <c r="B131" s="63"/>
      <c r="C131" s="35">
        <f t="shared" ref="C131" si="154">I131+L131+F131</f>
        <v>9058.2999999999993</v>
      </c>
      <c r="D131" s="35">
        <f t="shared" ref="D131" si="155">J131+M131+G131</f>
        <v>3946.6</v>
      </c>
      <c r="E131" s="32">
        <f t="shared" si="151"/>
        <v>43.568881578221081</v>
      </c>
      <c r="F131" s="33">
        <f>SUM(F129:F130)</f>
        <v>0</v>
      </c>
      <c r="G131" s="33">
        <f>SUM(G129:G130)</f>
        <v>0</v>
      </c>
      <c r="H131" s="32"/>
      <c r="I131" s="33">
        <f>SUM(I129:I130)</f>
        <v>0</v>
      </c>
      <c r="J131" s="33">
        <f>SUM(J129:J130)</f>
        <v>0</v>
      </c>
      <c r="K131" s="32"/>
      <c r="L131" s="33">
        <f>SUM(L129:L130)</f>
        <v>9058.2999999999993</v>
      </c>
      <c r="M131" s="33">
        <f>SUM(M129:M130)</f>
        <v>3946.6</v>
      </c>
      <c r="N131" s="33">
        <f t="shared" si="146"/>
        <v>43.568881578221081</v>
      </c>
    </row>
    <row r="132" spans="1:14" x14ac:dyDescent="0.25">
      <c r="A132" s="85" t="s">
        <v>50</v>
      </c>
      <c r="B132" s="87"/>
      <c r="C132" s="35">
        <f>C124+C127+C131</f>
        <v>44296.2</v>
      </c>
      <c r="D132" s="35">
        <f>D124+D127+D131</f>
        <v>30955.1</v>
      </c>
      <c r="E132" s="35">
        <f t="shared" si="151"/>
        <v>69.882066633255221</v>
      </c>
      <c r="F132" s="35">
        <f>F124+F127+F131</f>
        <v>0</v>
      </c>
      <c r="G132" s="35">
        <f t="shared" ref="G132" si="156">G124+G127+G131</f>
        <v>0</v>
      </c>
      <c r="H132" s="32"/>
      <c r="I132" s="35">
        <f t="shared" ref="I132:J132" si="157">I124+I127+I131</f>
        <v>0</v>
      </c>
      <c r="J132" s="35">
        <f t="shared" si="157"/>
        <v>0</v>
      </c>
      <c r="K132" s="35"/>
      <c r="L132" s="35">
        <f>L124+L127+L131</f>
        <v>44296.2</v>
      </c>
      <c r="M132" s="35">
        <f>M124+M127+M131</f>
        <v>30955.1</v>
      </c>
      <c r="N132" s="35">
        <f t="shared" si="146"/>
        <v>69.882066633255221</v>
      </c>
    </row>
    <row r="133" spans="1:14" ht="21" customHeight="1" x14ac:dyDescent="0.35">
      <c r="A133" s="54" t="s">
        <v>22</v>
      </c>
      <c r="B133" s="73" t="s">
        <v>7</v>
      </c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5"/>
    </row>
    <row r="134" spans="1:14" ht="33.75" customHeight="1" x14ac:dyDescent="0.25">
      <c r="A134" s="69" t="s">
        <v>54</v>
      </c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1"/>
    </row>
    <row r="135" spans="1:14" ht="28.5" customHeight="1" x14ac:dyDescent="0.25">
      <c r="A135" s="72" t="s">
        <v>41</v>
      </c>
      <c r="B135" s="65"/>
      <c r="C135" s="40">
        <f t="shared" ref="C135" si="158">I135+L135+F135</f>
        <v>84626.4</v>
      </c>
      <c r="D135" s="40">
        <f t="shared" ref="D135" si="159">J135+M135+G135</f>
        <v>61170.6</v>
      </c>
      <c r="E135" s="40">
        <f t="shared" ref="E135:E140" si="160">D135/C135*100</f>
        <v>72.283117325090046</v>
      </c>
      <c r="F135" s="20"/>
      <c r="G135" s="20"/>
      <c r="H135" s="32"/>
      <c r="I135" s="20"/>
      <c r="J135" s="20"/>
      <c r="K135" s="32"/>
      <c r="L135" s="20">
        <v>84626.4</v>
      </c>
      <c r="M135" s="20">
        <v>61170.6</v>
      </c>
      <c r="N135" s="40">
        <f t="shared" si="146"/>
        <v>72.283117325090046</v>
      </c>
    </row>
    <row r="136" spans="1:14" x14ac:dyDescent="0.25">
      <c r="A136" s="64" t="s">
        <v>42</v>
      </c>
      <c r="B136" s="65"/>
      <c r="C136" s="40">
        <f t="shared" ref="C136:C139" si="161">I136+L136+F136</f>
        <v>2722.5</v>
      </c>
      <c r="D136" s="40">
        <f t="shared" ref="D136:D139" si="162">J136+M136+G136</f>
        <v>2003.4</v>
      </c>
      <c r="E136" s="40">
        <f t="shared" si="160"/>
        <v>73.586776859504127</v>
      </c>
      <c r="F136" s="20"/>
      <c r="G136" s="20"/>
      <c r="H136" s="32"/>
      <c r="I136" s="20"/>
      <c r="J136" s="20"/>
      <c r="K136" s="32"/>
      <c r="L136" s="20">
        <v>2722.5</v>
      </c>
      <c r="M136" s="20">
        <v>2003.4</v>
      </c>
      <c r="N136" s="40">
        <f t="shared" si="146"/>
        <v>73.586776859504127</v>
      </c>
    </row>
    <row r="137" spans="1:14" ht="30.75" customHeight="1" x14ac:dyDescent="0.25">
      <c r="A137" s="64" t="s">
        <v>43</v>
      </c>
      <c r="B137" s="65"/>
      <c r="C137" s="40">
        <f t="shared" si="161"/>
        <v>2523.1999999999998</v>
      </c>
      <c r="D137" s="40">
        <f t="shared" si="162"/>
        <v>1070.7</v>
      </c>
      <c r="E137" s="40">
        <f t="shared" si="160"/>
        <v>42.434210526315795</v>
      </c>
      <c r="F137" s="20"/>
      <c r="G137" s="20"/>
      <c r="H137" s="32"/>
      <c r="I137" s="20"/>
      <c r="J137" s="20"/>
      <c r="K137" s="32"/>
      <c r="L137" s="20">
        <v>2523.1999999999998</v>
      </c>
      <c r="M137" s="20">
        <v>1070.7</v>
      </c>
      <c r="N137" s="40">
        <f t="shared" si="146"/>
        <v>42.434210526315795</v>
      </c>
    </row>
    <row r="138" spans="1:14" ht="33.75" customHeight="1" x14ac:dyDescent="0.25">
      <c r="A138" s="64" t="s">
        <v>55</v>
      </c>
      <c r="B138" s="65"/>
      <c r="C138" s="40">
        <f t="shared" si="161"/>
        <v>50</v>
      </c>
      <c r="D138" s="40">
        <f t="shared" si="162"/>
        <v>41.2</v>
      </c>
      <c r="E138" s="32">
        <f>D138/C138*100</f>
        <v>82.4</v>
      </c>
      <c r="F138" s="20"/>
      <c r="G138" s="20"/>
      <c r="H138" s="32"/>
      <c r="I138" s="20"/>
      <c r="J138" s="20"/>
      <c r="K138" s="32"/>
      <c r="L138" s="20">
        <v>50</v>
      </c>
      <c r="M138" s="20">
        <v>41.2</v>
      </c>
      <c r="N138" s="32">
        <f>M138/L138*100</f>
        <v>82.4</v>
      </c>
    </row>
    <row r="139" spans="1:14" ht="18.75" customHeight="1" x14ac:dyDescent="0.25">
      <c r="A139" s="64" t="s">
        <v>36</v>
      </c>
      <c r="B139" s="65"/>
      <c r="C139" s="40">
        <f t="shared" si="161"/>
        <v>227.2</v>
      </c>
      <c r="D139" s="40">
        <f t="shared" si="162"/>
        <v>208.5</v>
      </c>
      <c r="E139" s="40">
        <f t="shared" si="160"/>
        <v>91.769366197183103</v>
      </c>
      <c r="F139" s="20"/>
      <c r="G139" s="20"/>
      <c r="H139" s="32"/>
      <c r="I139" s="20"/>
      <c r="J139" s="20"/>
      <c r="K139" s="32"/>
      <c r="L139" s="20">
        <v>227.2</v>
      </c>
      <c r="M139" s="20">
        <v>208.5</v>
      </c>
      <c r="N139" s="40">
        <f t="shared" si="146"/>
        <v>91.769366197183103</v>
      </c>
    </row>
    <row r="140" spans="1:14" x14ac:dyDescent="0.25">
      <c r="A140" s="62" t="s">
        <v>37</v>
      </c>
      <c r="B140" s="63"/>
      <c r="C140" s="41">
        <f>SUM(C135:C139)</f>
        <v>90149.299999999988</v>
      </c>
      <c r="D140" s="41">
        <f>SUM(D135:D139)</f>
        <v>64494.399999999994</v>
      </c>
      <c r="E140" s="41">
        <f t="shared" si="160"/>
        <v>71.541764606047977</v>
      </c>
      <c r="F140" s="41">
        <f t="shared" ref="F140:G140" si="163">SUM(F135:F139)</f>
        <v>0</v>
      </c>
      <c r="G140" s="41">
        <f t="shared" si="163"/>
        <v>0</v>
      </c>
      <c r="H140" s="32"/>
      <c r="I140" s="41">
        <f t="shared" ref="I140:J140" si="164">SUM(I135:I139)</f>
        <v>0</v>
      </c>
      <c r="J140" s="41">
        <f t="shared" si="164"/>
        <v>0</v>
      </c>
      <c r="K140" s="32"/>
      <c r="L140" s="41">
        <f t="shared" ref="L140:M140" si="165">SUM(L135:L139)</f>
        <v>90149.299999999988</v>
      </c>
      <c r="M140" s="41">
        <f t="shared" si="165"/>
        <v>64494.399999999994</v>
      </c>
      <c r="N140" s="41">
        <f t="shared" si="146"/>
        <v>71.541764606047977</v>
      </c>
    </row>
    <row r="141" spans="1:14" ht="15.75" customHeight="1" x14ac:dyDescent="0.25">
      <c r="A141" s="69" t="s">
        <v>56</v>
      </c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1"/>
    </row>
    <row r="142" spans="1:14" x14ac:dyDescent="0.25">
      <c r="A142" s="72" t="s">
        <v>36</v>
      </c>
      <c r="B142" s="65"/>
      <c r="C142" s="32">
        <f t="shared" ref="C142" si="166">I142+L142+F142</f>
        <v>600</v>
      </c>
      <c r="D142" s="32">
        <f t="shared" ref="D142" si="167">J142+M142+G142</f>
        <v>600</v>
      </c>
      <c r="E142" s="32">
        <f t="shared" ref="E142:E143" si="168">D142/C142*100</f>
        <v>100</v>
      </c>
      <c r="F142" s="14"/>
      <c r="G142" s="14"/>
      <c r="H142" s="32"/>
      <c r="I142" s="14"/>
      <c r="J142" s="14"/>
      <c r="K142" s="32"/>
      <c r="L142" s="14">
        <v>600</v>
      </c>
      <c r="M142" s="14">
        <v>600</v>
      </c>
      <c r="N142" s="32">
        <f t="shared" si="146"/>
        <v>100</v>
      </c>
    </row>
    <row r="143" spans="1:14" x14ac:dyDescent="0.25">
      <c r="A143" s="62" t="s">
        <v>37</v>
      </c>
      <c r="B143" s="63"/>
      <c r="C143" s="33">
        <f>C142</f>
        <v>600</v>
      </c>
      <c r="D143" s="33">
        <f>D142</f>
        <v>600</v>
      </c>
      <c r="E143" s="33">
        <f t="shared" si="168"/>
        <v>100</v>
      </c>
      <c r="F143" s="33">
        <f t="shared" ref="F143:G143" si="169">F142</f>
        <v>0</v>
      </c>
      <c r="G143" s="33">
        <f t="shared" si="169"/>
        <v>0</v>
      </c>
      <c r="H143" s="32"/>
      <c r="I143" s="33">
        <f t="shared" ref="I143:J143" si="170">I142</f>
        <v>0</v>
      </c>
      <c r="J143" s="33">
        <f t="shared" si="170"/>
        <v>0</v>
      </c>
      <c r="K143" s="32"/>
      <c r="L143" s="33">
        <f>L142</f>
        <v>600</v>
      </c>
      <c r="M143" s="33">
        <f>M142</f>
        <v>600</v>
      </c>
      <c r="N143" s="33">
        <f t="shared" si="146"/>
        <v>100</v>
      </c>
    </row>
    <row r="144" spans="1:14" ht="15.75" hidden="1" customHeight="1" x14ac:dyDescent="0.25">
      <c r="A144" s="69" t="s">
        <v>57</v>
      </c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1"/>
    </row>
    <row r="145" spans="1:14" ht="15.6" hidden="1" x14ac:dyDescent="0.3">
      <c r="A145" s="72" t="s">
        <v>36</v>
      </c>
      <c r="B145" s="65"/>
      <c r="C145" s="14">
        <f t="shared" ref="C145:C146" si="171">I145+L145+F145</f>
        <v>0</v>
      </c>
      <c r="D145" s="14">
        <f t="shared" ref="D145:D146" si="172">J145+M145+G145</f>
        <v>0</v>
      </c>
      <c r="E145" s="14" t="e">
        <f t="shared" ref="E145:E148" si="173">D145/C145*100</f>
        <v>#DIV/0!</v>
      </c>
      <c r="F145" s="14"/>
      <c r="G145" s="14"/>
      <c r="H145" s="14"/>
      <c r="I145" s="14"/>
      <c r="J145" s="14"/>
      <c r="K145" s="14"/>
      <c r="L145" s="14"/>
      <c r="M145" s="14"/>
      <c r="N145" s="14" t="e">
        <f t="shared" si="146"/>
        <v>#DIV/0!</v>
      </c>
    </row>
    <row r="146" spans="1:14" ht="30" hidden="1" customHeight="1" x14ac:dyDescent="0.25">
      <c r="A146" s="72" t="s">
        <v>41</v>
      </c>
      <c r="B146" s="65"/>
      <c r="C146" s="14">
        <f t="shared" si="171"/>
        <v>0</v>
      </c>
      <c r="D146" s="14">
        <f t="shared" si="172"/>
        <v>0</v>
      </c>
      <c r="E146" s="14" t="e">
        <f t="shared" si="173"/>
        <v>#DIV/0!</v>
      </c>
      <c r="F146" s="14"/>
      <c r="G146" s="14"/>
      <c r="H146" s="14"/>
      <c r="I146" s="14"/>
      <c r="J146" s="14"/>
      <c r="K146" s="14"/>
      <c r="L146" s="14"/>
      <c r="M146" s="14"/>
      <c r="N146" s="14" t="e">
        <f t="shared" si="146"/>
        <v>#DIV/0!</v>
      </c>
    </row>
    <row r="147" spans="1:14" ht="30.75" hidden="1" customHeight="1" x14ac:dyDescent="0.25">
      <c r="A147" s="64" t="s">
        <v>55</v>
      </c>
      <c r="B147" s="65"/>
      <c r="C147" s="14">
        <v>0</v>
      </c>
      <c r="D147" s="14">
        <v>0</v>
      </c>
      <c r="E147" s="14" t="e">
        <f t="shared" si="173"/>
        <v>#DIV/0!</v>
      </c>
      <c r="F147" s="14"/>
      <c r="G147" s="14"/>
      <c r="H147" s="14"/>
      <c r="I147" s="14"/>
      <c r="J147" s="14"/>
      <c r="K147" s="14"/>
      <c r="L147" s="18">
        <f t="shared" ref="L147:L158" si="174">C147-F147-I147</f>
        <v>0</v>
      </c>
      <c r="M147" s="18">
        <f t="shared" ref="M147:M158" si="175">D147-G147-J147</f>
        <v>0</v>
      </c>
      <c r="N147" s="18" t="e">
        <f t="shared" si="146"/>
        <v>#DIV/0!</v>
      </c>
    </row>
    <row r="148" spans="1:14" hidden="1" x14ac:dyDescent="0.25">
      <c r="A148" s="62" t="s">
        <v>37</v>
      </c>
      <c r="B148" s="63"/>
      <c r="C148" s="15">
        <f>C145+C146+C147</f>
        <v>0</v>
      </c>
      <c r="D148" s="15">
        <f>D145+D146+D147</f>
        <v>0</v>
      </c>
      <c r="E148" s="15" t="e">
        <f t="shared" si="173"/>
        <v>#DIV/0!</v>
      </c>
      <c r="F148" s="15">
        <f t="shared" ref="F148:G148" si="176">F145+F146+F147</f>
        <v>0</v>
      </c>
      <c r="G148" s="15">
        <f t="shared" si="176"/>
        <v>0</v>
      </c>
      <c r="H148" s="15"/>
      <c r="I148" s="15">
        <f t="shared" ref="I148:J148" si="177">I145+I146+I147</f>
        <v>0</v>
      </c>
      <c r="J148" s="15">
        <f t="shared" si="177"/>
        <v>0</v>
      </c>
      <c r="K148" s="15"/>
      <c r="L148" s="15">
        <f>SUM(L145:L147)</f>
        <v>0</v>
      </c>
      <c r="M148" s="15">
        <f>SUM(M145:M147)</f>
        <v>0</v>
      </c>
      <c r="N148" s="15" t="e">
        <f t="shared" si="146"/>
        <v>#DIV/0!</v>
      </c>
    </row>
    <row r="149" spans="1:14" ht="15.75" customHeight="1" x14ac:dyDescent="0.25">
      <c r="A149" s="77" t="s">
        <v>58</v>
      </c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9"/>
    </row>
    <row r="150" spans="1:14" x14ac:dyDescent="0.25">
      <c r="A150" s="72" t="s">
        <v>36</v>
      </c>
      <c r="B150" s="65"/>
      <c r="C150" s="32">
        <f t="shared" ref="C150:C153" si="178">I150+L150+F150</f>
        <v>100</v>
      </c>
      <c r="D150" s="32">
        <f t="shared" ref="D150:D153" si="179">J150+M150+G150</f>
        <v>0</v>
      </c>
      <c r="E150" s="32">
        <f t="shared" ref="E150:E154" si="180">D150/C150*100</f>
        <v>0</v>
      </c>
      <c r="F150" s="14"/>
      <c r="G150" s="14"/>
      <c r="H150" s="32"/>
      <c r="I150" s="14"/>
      <c r="J150" s="14"/>
      <c r="K150" s="32"/>
      <c r="L150" s="14">
        <v>100</v>
      </c>
      <c r="M150" s="14">
        <v>0</v>
      </c>
      <c r="N150" s="32">
        <f t="shared" si="146"/>
        <v>0</v>
      </c>
    </row>
    <row r="151" spans="1:14" ht="28.5" customHeight="1" x14ac:dyDescent="0.25">
      <c r="A151" s="72" t="s">
        <v>41</v>
      </c>
      <c r="B151" s="65"/>
      <c r="C151" s="32">
        <f t="shared" si="178"/>
        <v>11531.4</v>
      </c>
      <c r="D151" s="32">
        <f t="shared" si="179"/>
        <v>5977.7</v>
      </c>
      <c r="E151" s="32">
        <f t="shared" si="180"/>
        <v>51.83845846991693</v>
      </c>
      <c r="F151" s="14"/>
      <c r="G151" s="14"/>
      <c r="H151" s="32"/>
      <c r="I151" s="14"/>
      <c r="J151" s="14"/>
      <c r="K151" s="32"/>
      <c r="L151" s="14">
        <v>11531.4</v>
      </c>
      <c r="M151" s="14">
        <v>5977.7</v>
      </c>
      <c r="N151" s="32">
        <f t="shared" si="146"/>
        <v>51.83845846991693</v>
      </c>
    </row>
    <row r="152" spans="1:14" x14ac:dyDescent="0.25">
      <c r="A152" s="64" t="s">
        <v>42</v>
      </c>
      <c r="B152" s="65"/>
      <c r="C152" s="32">
        <f t="shared" si="178"/>
        <v>297</v>
      </c>
      <c r="D152" s="32">
        <f t="shared" si="179"/>
        <v>229.7</v>
      </c>
      <c r="E152" s="32">
        <f t="shared" si="180"/>
        <v>77.340067340067336</v>
      </c>
      <c r="F152" s="14"/>
      <c r="G152" s="14"/>
      <c r="H152" s="32"/>
      <c r="I152" s="14"/>
      <c r="J152" s="14"/>
      <c r="K152" s="32"/>
      <c r="L152" s="14">
        <v>297</v>
      </c>
      <c r="M152" s="14">
        <v>229.7</v>
      </c>
      <c r="N152" s="32">
        <f t="shared" si="146"/>
        <v>77.340067340067336</v>
      </c>
    </row>
    <row r="153" spans="1:14" ht="33.75" customHeight="1" x14ac:dyDescent="0.25">
      <c r="A153" s="64" t="s">
        <v>43</v>
      </c>
      <c r="B153" s="65"/>
      <c r="C153" s="32">
        <f t="shared" si="178"/>
        <v>993.6</v>
      </c>
      <c r="D153" s="32">
        <f t="shared" si="179"/>
        <v>836.6</v>
      </c>
      <c r="E153" s="32">
        <f t="shared" si="180"/>
        <v>84.198872785829309</v>
      </c>
      <c r="F153" s="14"/>
      <c r="G153" s="14"/>
      <c r="H153" s="32"/>
      <c r="I153" s="14"/>
      <c r="J153" s="14"/>
      <c r="K153" s="32"/>
      <c r="L153" s="14">
        <v>993.6</v>
      </c>
      <c r="M153" s="14">
        <v>836.6</v>
      </c>
      <c r="N153" s="32">
        <f t="shared" si="146"/>
        <v>84.198872785829309</v>
      </c>
    </row>
    <row r="154" spans="1:14" x14ac:dyDescent="0.25">
      <c r="A154" s="62" t="s">
        <v>37</v>
      </c>
      <c r="B154" s="63"/>
      <c r="C154" s="33">
        <f>C150+C151+C152+C153</f>
        <v>12922</v>
      </c>
      <c r="D154" s="33">
        <f>D150+D151+D152+D153</f>
        <v>7044</v>
      </c>
      <c r="E154" s="33">
        <f t="shared" si="180"/>
        <v>54.511685497600993</v>
      </c>
      <c r="F154" s="33">
        <f t="shared" ref="F154:G154" si="181">F150+F151+F152+F153</f>
        <v>0</v>
      </c>
      <c r="G154" s="33">
        <f t="shared" si="181"/>
        <v>0</v>
      </c>
      <c r="H154" s="32"/>
      <c r="I154" s="33">
        <f t="shared" ref="I154:J154" si="182">I150+I151+I152+I153</f>
        <v>0</v>
      </c>
      <c r="J154" s="33">
        <f t="shared" si="182"/>
        <v>0</v>
      </c>
      <c r="K154" s="32"/>
      <c r="L154" s="33">
        <f>SUM(L150:L153)</f>
        <v>12922</v>
      </c>
      <c r="M154" s="33">
        <f>SUM(M150:M153)</f>
        <v>7044</v>
      </c>
      <c r="N154" s="33">
        <f t="shared" si="146"/>
        <v>54.511685497600993</v>
      </c>
    </row>
    <row r="155" spans="1:14" ht="15.75" hidden="1" customHeight="1" x14ac:dyDescent="0.25">
      <c r="A155" s="69" t="s">
        <v>59</v>
      </c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1"/>
    </row>
    <row r="156" spans="1:14" hidden="1" x14ac:dyDescent="0.25">
      <c r="A156" s="72" t="s">
        <v>36</v>
      </c>
      <c r="B156" s="65"/>
      <c r="C156" s="43">
        <f t="shared" ref="C156" si="183">I156+L156+F156</f>
        <v>0</v>
      </c>
      <c r="D156" s="43">
        <f t="shared" ref="D156" si="184">J156+M156+G156</f>
        <v>0</v>
      </c>
      <c r="E156" s="43" t="e">
        <f t="shared" ref="E156:E159" si="185">D156/C156*100</f>
        <v>#DIV/0!</v>
      </c>
      <c r="F156" s="25"/>
      <c r="G156" s="25"/>
      <c r="H156" s="32"/>
      <c r="I156" s="25"/>
      <c r="J156" s="25"/>
      <c r="K156" s="32"/>
      <c r="L156" s="25">
        <v>0</v>
      </c>
      <c r="M156" s="25">
        <v>0</v>
      </c>
      <c r="N156" s="43" t="e">
        <f t="shared" si="146"/>
        <v>#DIV/0!</v>
      </c>
    </row>
    <row r="157" spans="1:14" hidden="1" x14ac:dyDescent="0.25">
      <c r="A157" s="64" t="s">
        <v>42</v>
      </c>
      <c r="B157" s="65"/>
      <c r="C157" s="43">
        <v>0</v>
      </c>
      <c r="D157" s="43">
        <v>0</v>
      </c>
      <c r="E157" s="43" t="e">
        <f t="shared" si="185"/>
        <v>#DIV/0!</v>
      </c>
      <c r="F157" s="25"/>
      <c r="G157" s="25"/>
      <c r="H157" s="32"/>
      <c r="I157" s="25"/>
      <c r="J157" s="25"/>
      <c r="K157" s="32"/>
      <c r="L157" s="26">
        <f t="shared" si="174"/>
        <v>0</v>
      </c>
      <c r="M157" s="26">
        <f t="shared" si="175"/>
        <v>0</v>
      </c>
      <c r="N157" s="45" t="e">
        <f t="shared" si="146"/>
        <v>#DIV/0!</v>
      </c>
    </row>
    <row r="158" spans="1:14" ht="30.75" hidden="1" customHeight="1" x14ac:dyDescent="0.25">
      <c r="A158" s="64" t="s">
        <v>55</v>
      </c>
      <c r="B158" s="65"/>
      <c r="C158" s="43">
        <v>0</v>
      </c>
      <c r="D158" s="43">
        <v>0</v>
      </c>
      <c r="E158" s="43" t="e">
        <f t="shared" si="185"/>
        <v>#DIV/0!</v>
      </c>
      <c r="F158" s="25"/>
      <c r="G158" s="25"/>
      <c r="H158" s="32"/>
      <c r="I158" s="25"/>
      <c r="J158" s="25"/>
      <c r="K158" s="32"/>
      <c r="L158" s="26">
        <f t="shared" si="174"/>
        <v>0</v>
      </c>
      <c r="M158" s="26">
        <f t="shared" si="175"/>
        <v>0</v>
      </c>
      <c r="N158" s="45" t="e">
        <f t="shared" si="146"/>
        <v>#DIV/0!</v>
      </c>
    </row>
    <row r="159" spans="1:14" hidden="1" x14ac:dyDescent="0.25">
      <c r="A159" s="62" t="s">
        <v>37</v>
      </c>
      <c r="B159" s="63"/>
      <c r="C159" s="44">
        <f>C156+C157+C158</f>
        <v>0</v>
      </c>
      <c r="D159" s="44">
        <f>D156+D157+D158</f>
        <v>0</v>
      </c>
      <c r="E159" s="44" t="e">
        <f t="shared" si="185"/>
        <v>#DIV/0!</v>
      </c>
      <c r="F159" s="27">
        <f t="shared" ref="F159:G159" si="186">F156+F157+F158</f>
        <v>0</v>
      </c>
      <c r="G159" s="27">
        <f t="shared" si="186"/>
        <v>0</v>
      </c>
      <c r="H159" s="32"/>
      <c r="I159" s="27">
        <f t="shared" ref="I159:J159" si="187">I156+I157+I158</f>
        <v>0</v>
      </c>
      <c r="J159" s="27">
        <f t="shared" si="187"/>
        <v>0</v>
      </c>
      <c r="K159" s="32"/>
      <c r="L159" s="27">
        <f>L156</f>
        <v>0</v>
      </c>
      <c r="M159" s="27">
        <f>M156</f>
        <v>0</v>
      </c>
      <c r="N159" s="44" t="e">
        <f t="shared" si="146"/>
        <v>#DIV/0!</v>
      </c>
    </row>
    <row r="160" spans="1:14" ht="15.75" hidden="1" customHeight="1" x14ac:dyDescent="0.25">
      <c r="A160" s="69" t="s">
        <v>60</v>
      </c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1"/>
    </row>
    <row r="161" spans="1:14" ht="15.75" hidden="1" customHeight="1" x14ac:dyDescent="0.25">
      <c r="A161" s="72" t="s">
        <v>36</v>
      </c>
      <c r="B161" s="65"/>
      <c r="C161" s="43">
        <f t="shared" ref="C161" si="188">I161+L161+F161</f>
        <v>0</v>
      </c>
      <c r="D161" s="43">
        <f t="shared" ref="D161" si="189">J161+M161+G161</f>
        <v>0</v>
      </c>
      <c r="E161" s="43" t="e">
        <f t="shared" ref="E161:E162" si="190">D161/C161*100</f>
        <v>#DIV/0!</v>
      </c>
      <c r="F161" s="25"/>
      <c r="G161" s="25"/>
      <c r="H161" s="32"/>
      <c r="I161" s="25"/>
      <c r="J161" s="25"/>
      <c r="K161" s="32"/>
      <c r="L161" s="25">
        <v>0</v>
      </c>
      <c r="M161" s="25">
        <v>0</v>
      </c>
      <c r="N161" s="43" t="e">
        <f t="shared" si="146"/>
        <v>#DIV/0!</v>
      </c>
    </row>
    <row r="162" spans="1:14" ht="15.75" hidden="1" customHeight="1" x14ac:dyDescent="0.25">
      <c r="A162" s="62" t="s">
        <v>37</v>
      </c>
      <c r="B162" s="63"/>
      <c r="C162" s="44">
        <f>C161</f>
        <v>0</v>
      </c>
      <c r="D162" s="44">
        <f>D161</f>
        <v>0</v>
      </c>
      <c r="E162" s="44" t="e">
        <f t="shared" si="190"/>
        <v>#DIV/0!</v>
      </c>
      <c r="F162" s="44">
        <f t="shared" ref="F162:G162" si="191">F161</f>
        <v>0</v>
      </c>
      <c r="G162" s="44">
        <f t="shared" si="191"/>
        <v>0</v>
      </c>
      <c r="H162" s="32"/>
      <c r="I162" s="44">
        <f t="shared" ref="I162:J162" si="192">I161</f>
        <v>0</v>
      </c>
      <c r="J162" s="44">
        <f t="shared" si="192"/>
        <v>0</v>
      </c>
      <c r="K162" s="32"/>
      <c r="L162" s="44">
        <f>SUM(L161)</f>
        <v>0</v>
      </c>
      <c r="M162" s="44">
        <f>SUM(M161)</f>
        <v>0</v>
      </c>
      <c r="N162" s="44" t="e">
        <f t="shared" si="146"/>
        <v>#DIV/0!</v>
      </c>
    </row>
    <row r="163" spans="1:14" ht="15.75" hidden="1" customHeight="1" x14ac:dyDescent="0.25">
      <c r="A163" s="69" t="s">
        <v>61</v>
      </c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1"/>
    </row>
    <row r="164" spans="1:14" hidden="1" x14ac:dyDescent="0.25">
      <c r="A164" s="72" t="s">
        <v>36</v>
      </c>
      <c r="B164" s="65"/>
      <c r="C164" s="43">
        <f t="shared" ref="C164" si="193">I164+L164+F164</f>
        <v>0</v>
      </c>
      <c r="D164" s="43">
        <f t="shared" ref="D164" si="194">J164+M164+G164</f>
        <v>0</v>
      </c>
      <c r="E164" s="43" t="e">
        <f t="shared" ref="E164:E166" si="195">D164/C164*100</f>
        <v>#DIV/0!</v>
      </c>
      <c r="F164" s="25"/>
      <c r="G164" s="25"/>
      <c r="H164" s="32"/>
      <c r="I164" s="25"/>
      <c r="J164" s="25"/>
      <c r="K164" s="32"/>
      <c r="L164" s="25">
        <v>0</v>
      </c>
      <c r="M164" s="25">
        <v>0</v>
      </c>
      <c r="N164" s="43" t="e">
        <f t="shared" si="146"/>
        <v>#DIV/0!</v>
      </c>
    </row>
    <row r="165" spans="1:14" hidden="1" x14ac:dyDescent="0.25">
      <c r="A165" s="62" t="s">
        <v>37</v>
      </c>
      <c r="B165" s="63"/>
      <c r="C165" s="44">
        <f>C164</f>
        <v>0</v>
      </c>
      <c r="D165" s="44">
        <f>D164</f>
        <v>0</v>
      </c>
      <c r="E165" s="44" t="e">
        <f t="shared" si="195"/>
        <v>#DIV/0!</v>
      </c>
      <c r="F165" s="44">
        <f t="shared" ref="F165:G165" si="196">F164</f>
        <v>0</v>
      </c>
      <c r="G165" s="44">
        <f t="shared" si="196"/>
        <v>0</v>
      </c>
      <c r="H165" s="32"/>
      <c r="I165" s="44">
        <f t="shared" ref="I165:M165" si="197">I164</f>
        <v>0</v>
      </c>
      <c r="J165" s="44">
        <f t="shared" si="197"/>
        <v>0</v>
      </c>
      <c r="K165" s="32"/>
      <c r="L165" s="44">
        <f t="shared" si="197"/>
        <v>0</v>
      </c>
      <c r="M165" s="44">
        <f t="shared" si="197"/>
        <v>0</v>
      </c>
      <c r="N165" s="43" t="e">
        <f t="shared" si="146"/>
        <v>#DIV/0!</v>
      </c>
    </row>
    <row r="166" spans="1:14" x14ac:dyDescent="0.25">
      <c r="A166" s="80" t="s">
        <v>50</v>
      </c>
      <c r="B166" s="63"/>
      <c r="C166" s="46">
        <f>C140+C143+C148+C154+C159+C162+C165</f>
        <v>103671.29999999999</v>
      </c>
      <c r="D166" s="46">
        <f>D140+D143+D148+D154+D159+D162+D165</f>
        <v>72138.399999999994</v>
      </c>
      <c r="E166" s="46">
        <f t="shared" si="195"/>
        <v>69.583771014736001</v>
      </c>
      <c r="F166" s="46">
        <f>F140+F143+F148+F154+F159+F162+F165</f>
        <v>0</v>
      </c>
      <c r="G166" s="46">
        <f>G140+G143+G148+G154+G159+G162+G165</f>
        <v>0</v>
      </c>
      <c r="H166" s="32"/>
      <c r="I166" s="46">
        <f>I140+I143+I148+I154+I159+I162+I165</f>
        <v>0</v>
      </c>
      <c r="J166" s="46">
        <f>J140+J143+J148+J154+J159+J162+J165</f>
        <v>0</v>
      </c>
      <c r="K166" s="32"/>
      <c r="L166" s="46">
        <f>L140+L143+L148+L154+L159+L162+L165</f>
        <v>103671.29999999999</v>
      </c>
      <c r="M166" s="46">
        <f>M140+M143+M148+M154+M159+M162+M165</f>
        <v>72138.399999999994</v>
      </c>
      <c r="N166" s="44">
        <f t="shared" si="146"/>
        <v>69.583771014736001</v>
      </c>
    </row>
    <row r="167" spans="1:14" ht="20.25" customHeight="1" x14ac:dyDescent="0.35">
      <c r="A167" s="54" t="s">
        <v>23</v>
      </c>
      <c r="B167" s="73" t="s">
        <v>8</v>
      </c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5"/>
    </row>
    <row r="168" spans="1:14" ht="15.75" customHeight="1" x14ac:dyDescent="0.25">
      <c r="A168" s="77" t="s">
        <v>62</v>
      </c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9"/>
    </row>
    <row r="169" spans="1:14" x14ac:dyDescent="0.25">
      <c r="A169" s="64" t="s">
        <v>42</v>
      </c>
      <c r="B169" s="65"/>
      <c r="C169" s="40">
        <f>F169+I169+L169</f>
        <v>4036.6</v>
      </c>
      <c r="D169" s="40">
        <f>G169+J169+M169</f>
        <v>2930.7</v>
      </c>
      <c r="E169" s="40">
        <f t="shared" ref="E169:E170" si="198">D169/C169*100</f>
        <v>72.603180894812454</v>
      </c>
      <c r="F169" s="20"/>
      <c r="G169" s="20"/>
      <c r="H169" s="32"/>
      <c r="I169" s="20"/>
      <c r="J169" s="20"/>
      <c r="K169" s="32"/>
      <c r="L169" s="20">
        <v>4036.6</v>
      </c>
      <c r="M169" s="20">
        <v>2930.7</v>
      </c>
      <c r="N169" s="40">
        <f t="shared" si="146"/>
        <v>72.603180894812454</v>
      </c>
    </row>
    <row r="170" spans="1:14" x14ac:dyDescent="0.25">
      <c r="A170" s="80" t="s">
        <v>31</v>
      </c>
      <c r="B170" s="81"/>
      <c r="C170" s="41">
        <f>C169</f>
        <v>4036.6</v>
      </c>
      <c r="D170" s="41">
        <f>D169</f>
        <v>2930.7</v>
      </c>
      <c r="E170" s="41">
        <f t="shared" si="198"/>
        <v>72.603180894812454</v>
      </c>
      <c r="F170" s="41">
        <f t="shared" ref="F170:G170" si="199">F169</f>
        <v>0</v>
      </c>
      <c r="G170" s="41">
        <f t="shared" si="199"/>
        <v>0</v>
      </c>
      <c r="H170" s="32"/>
      <c r="I170" s="41">
        <f t="shared" ref="I170:J170" si="200">I169</f>
        <v>0</v>
      </c>
      <c r="J170" s="41">
        <f t="shared" si="200"/>
        <v>0</v>
      </c>
      <c r="K170" s="32"/>
      <c r="L170" s="41">
        <f>SUM(L169)</f>
        <v>4036.6</v>
      </c>
      <c r="M170" s="41">
        <f>SUM(M169)</f>
        <v>2930.7</v>
      </c>
      <c r="N170" s="41">
        <f t="shared" si="146"/>
        <v>72.603180894812454</v>
      </c>
    </row>
    <row r="171" spans="1:14" ht="15.75" customHeight="1" x14ac:dyDescent="0.25">
      <c r="A171" s="77" t="s">
        <v>63</v>
      </c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9"/>
    </row>
    <row r="172" spans="1:14" x14ac:dyDescent="0.25">
      <c r="A172" s="64" t="s">
        <v>42</v>
      </c>
      <c r="B172" s="65"/>
      <c r="C172" s="40">
        <f>F172+I172+L172</f>
        <v>135715.29999999999</v>
      </c>
      <c r="D172" s="40">
        <f>G172+J172+M172</f>
        <v>103307.8</v>
      </c>
      <c r="E172" s="40">
        <f t="shared" ref="E172:E173" si="201">D172/C172*100</f>
        <v>76.120967938029111</v>
      </c>
      <c r="F172" s="20">
        <v>3634.9</v>
      </c>
      <c r="G172" s="20">
        <v>3634.9</v>
      </c>
      <c r="H172" s="40">
        <f t="shared" ref="H172:H173" si="202">G172/F172*100</f>
        <v>100</v>
      </c>
      <c r="I172" s="20">
        <v>14902.7</v>
      </c>
      <c r="J172" s="20">
        <v>11754.7</v>
      </c>
      <c r="K172" s="40">
        <f t="shared" ref="K172:K173" si="203">J172/I172*100</f>
        <v>78.876311004046258</v>
      </c>
      <c r="L172" s="20">
        <v>117177.7</v>
      </c>
      <c r="M172" s="20">
        <v>87918.2</v>
      </c>
      <c r="N172" s="47">
        <f t="shared" si="146"/>
        <v>75.029805159172781</v>
      </c>
    </row>
    <row r="173" spans="1:14" x14ac:dyDescent="0.25">
      <c r="A173" s="85" t="s">
        <v>31</v>
      </c>
      <c r="B173" s="86"/>
      <c r="C173" s="41">
        <f>C172</f>
        <v>135715.29999999999</v>
      </c>
      <c r="D173" s="41">
        <f>D172</f>
        <v>103307.8</v>
      </c>
      <c r="E173" s="41">
        <f t="shared" si="201"/>
        <v>76.120967938029111</v>
      </c>
      <c r="F173" s="41">
        <f t="shared" ref="F173:G173" si="204">F172</f>
        <v>3634.9</v>
      </c>
      <c r="G173" s="41">
        <f t="shared" si="204"/>
        <v>3634.9</v>
      </c>
      <c r="H173" s="40">
        <f t="shared" si="202"/>
        <v>100</v>
      </c>
      <c r="I173" s="41">
        <f t="shared" ref="I173:J173" si="205">I172</f>
        <v>14902.7</v>
      </c>
      <c r="J173" s="41">
        <f t="shared" si="205"/>
        <v>11754.7</v>
      </c>
      <c r="K173" s="32">
        <f t="shared" si="203"/>
        <v>78.876311004046258</v>
      </c>
      <c r="L173" s="41">
        <f>SUM(L172)</f>
        <v>117177.7</v>
      </c>
      <c r="M173" s="41">
        <f>SUM(M172)</f>
        <v>87918.2</v>
      </c>
      <c r="N173" s="41">
        <f t="shared" ref="N173" si="206">M173/L173*100</f>
        <v>75.029805159172781</v>
      </c>
    </row>
    <row r="174" spans="1:14" ht="15.75" customHeight="1" x14ac:dyDescent="0.25">
      <c r="A174" s="77" t="s">
        <v>64</v>
      </c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9"/>
    </row>
    <row r="175" spans="1:14" x14ac:dyDescent="0.25">
      <c r="A175" s="64" t="s">
        <v>42</v>
      </c>
      <c r="B175" s="65"/>
      <c r="C175" s="43">
        <f>F175+I175+L175</f>
        <v>11486.1</v>
      </c>
      <c r="D175" s="43">
        <f>G175+J175+M175</f>
        <v>5651.8</v>
      </c>
      <c r="E175" s="43">
        <f t="shared" ref="E175:E176" si="207">D175/C175*100</f>
        <v>49.205561504775339</v>
      </c>
      <c r="F175" s="25">
        <v>370.9</v>
      </c>
      <c r="G175" s="25">
        <v>370.9</v>
      </c>
      <c r="H175" s="43">
        <f t="shared" ref="H175:H176" si="208">G175/F175*100</f>
        <v>100</v>
      </c>
      <c r="I175" s="25">
        <v>104.6</v>
      </c>
      <c r="J175" s="25">
        <v>104.6</v>
      </c>
      <c r="K175" s="43">
        <f t="shared" ref="K175:K176" si="209">J175/I175*100</f>
        <v>100</v>
      </c>
      <c r="L175" s="25">
        <v>11010.6</v>
      </c>
      <c r="M175" s="25">
        <v>5176.3</v>
      </c>
      <c r="N175" s="43">
        <f t="shared" si="146"/>
        <v>47.011970283181661</v>
      </c>
    </row>
    <row r="176" spans="1:14" x14ac:dyDescent="0.25">
      <c r="A176" s="85" t="s">
        <v>31</v>
      </c>
      <c r="B176" s="86"/>
      <c r="C176" s="44">
        <f>C175</f>
        <v>11486.1</v>
      </c>
      <c r="D176" s="44">
        <f>D175</f>
        <v>5651.8</v>
      </c>
      <c r="E176" s="44">
        <f t="shared" si="207"/>
        <v>49.205561504775339</v>
      </c>
      <c r="F176" s="44">
        <f>F175</f>
        <v>370.9</v>
      </c>
      <c r="G176" s="44">
        <f t="shared" ref="G176" si="210">G175</f>
        <v>370.9</v>
      </c>
      <c r="H176" s="43">
        <f t="shared" si="208"/>
        <v>100</v>
      </c>
      <c r="I176" s="44">
        <f t="shared" ref="I176:J176" si="211">I175</f>
        <v>104.6</v>
      </c>
      <c r="J176" s="44">
        <f t="shared" si="211"/>
        <v>104.6</v>
      </c>
      <c r="K176" s="43">
        <f t="shared" si="209"/>
        <v>100</v>
      </c>
      <c r="L176" s="44">
        <f>SUM(L175)</f>
        <v>11010.6</v>
      </c>
      <c r="M176" s="44">
        <f>SUM(M175)</f>
        <v>5176.3</v>
      </c>
      <c r="N176" s="44">
        <f t="shared" si="146"/>
        <v>47.011970283181661</v>
      </c>
    </row>
    <row r="177" spans="1:14" ht="15.75" customHeight="1" x14ac:dyDescent="0.25">
      <c r="A177" s="69" t="s">
        <v>65</v>
      </c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1"/>
    </row>
    <row r="178" spans="1:14" x14ac:dyDescent="0.25">
      <c r="A178" s="64" t="s">
        <v>42</v>
      </c>
      <c r="B178" s="65"/>
      <c r="C178" s="43">
        <f>F178+I178+L178</f>
        <v>7727.3</v>
      </c>
      <c r="D178" s="43">
        <f>G178+J178+M178</f>
        <v>5435.2</v>
      </c>
      <c r="E178" s="43">
        <f t="shared" ref="E178:E179" si="212">D178/C178*100</f>
        <v>70.337634102467874</v>
      </c>
      <c r="F178" s="25"/>
      <c r="G178" s="25"/>
      <c r="H178" s="32"/>
      <c r="I178" s="25"/>
      <c r="J178" s="25"/>
      <c r="K178" s="32"/>
      <c r="L178" s="25">
        <v>7727.3</v>
      </c>
      <c r="M178" s="25">
        <v>5435.2</v>
      </c>
      <c r="N178" s="43">
        <f t="shared" si="146"/>
        <v>70.337634102467874</v>
      </c>
    </row>
    <row r="179" spans="1:14" ht="15.75" customHeight="1" x14ac:dyDescent="0.25">
      <c r="A179" s="80" t="s">
        <v>31</v>
      </c>
      <c r="B179" s="81"/>
      <c r="C179" s="44">
        <f>C178</f>
        <v>7727.3</v>
      </c>
      <c r="D179" s="44">
        <f>D178</f>
        <v>5435.2</v>
      </c>
      <c r="E179" s="44">
        <f t="shared" si="212"/>
        <v>70.337634102467874</v>
      </c>
      <c r="F179" s="44">
        <f t="shared" ref="F179:G179" si="213">F178</f>
        <v>0</v>
      </c>
      <c r="G179" s="44">
        <f t="shared" si="213"/>
        <v>0</v>
      </c>
      <c r="H179" s="32"/>
      <c r="I179" s="44">
        <f t="shared" ref="I179:J179" si="214">I178</f>
        <v>0</v>
      </c>
      <c r="J179" s="44">
        <f t="shared" si="214"/>
        <v>0</v>
      </c>
      <c r="K179" s="32"/>
      <c r="L179" s="44">
        <f>SUM(L178)</f>
        <v>7727.3</v>
      </c>
      <c r="M179" s="44">
        <f>SUM(M178)</f>
        <v>5435.2</v>
      </c>
      <c r="N179" s="44">
        <f t="shared" si="146"/>
        <v>70.337634102467874</v>
      </c>
    </row>
    <row r="180" spans="1:14" ht="15.75" customHeight="1" x14ac:dyDescent="0.25">
      <c r="A180" s="77" t="s">
        <v>66</v>
      </c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9"/>
    </row>
    <row r="181" spans="1:14" x14ac:dyDescent="0.25">
      <c r="A181" s="64" t="s">
        <v>42</v>
      </c>
      <c r="B181" s="65"/>
      <c r="C181" s="40">
        <f>F181+I181+L181</f>
        <v>18885.400000000001</v>
      </c>
      <c r="D181" s="40">
        <f>G181+J181+M181</f>
        <v>13571.2</v>
      </c>
      <c r="E181" s="40">
        <f t="shared" ref="E181:E182" si="215">D181/C181*100</f>
        <v>71.860802524701612</v>
      </c>
      <c r="F181" s="20"/>
      <c r="G181" s="20"/>
      <c r="H181" s="32"/>
      <c r="I181" s="20"/>
      <c r="J181" s="20"/>
      <c r="K181" s="32"/>
      <c r="L181" s="20">
        <v>18885.400000000001</v>
      </c>
      <c r="M181" s="20">
        <v>13571.2</v>
      </c>
      <c r="N181" s="40">
        <f t="shared" si="146"/>
        <v>71.860802524701612</v>
      </c>
    </row>
    <row r="182" spans="1:14" x14ac:dyDescent="0.25">
      <c r="A182" s="85" t="s">
        <v>31</v>
      </c>
      <c r="B182" s="86"/>
      <c r="C182" s="41">
        <f>C181</f>
        <v>18885.400000000001</v>
      </c>
      <c r="D182" s="41">
        <f>D181</f>
        <v>13571.2</v>
      </c>
      <c r="E182" s="41">
        <f t="shared" si="215"/>
        <v>71.860802524701612</v>
      </c>
      <c r="F182" s="41">
        <f t="shared" ref="F182:G182" si="216">F181</f>
        <v>0</v>
      </c>
      <c r="G182" s="41">
        <f t="shared" si="216"/>
        <v>0</v>
      </c>
      <c r="H182" s="32"/>
      <c r="I182" s="41">
        <f t="shared" ref="I182:J182" si="217">I181</f>
        <v>0</v>
      </c>
      <c r="J182" s="41">
        <f t="shared" si="217"/>
        <v>0</v>
      </c>
      <c r="K182" s="32"/>
      <c r="L182" s="41">
        <f>SUM(L181)</f>
        <v>18885.400000000001</v>
      </c>
      <c r="M182" s="41">
        <f>SUM(M181)</f>
        <v>13571.2</v>
      </c>
      <c r="N182" s="41">
        <f t="shared" si="146"/>
        <v>71.860802524701612</v>
      </c>
    </row>
    <row r="183" spans="1:14" ht="15.75" customHeight="1" x14ac:dyDescent="0.25">
      <c r="A183" s="69" t="s">
        <v>67</v>
      </c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1"/>
    </row>
    <row r="184" spans="1:14" x14ac:dyDescent="0.25">
      <c r="A184" s="64" t="s">
        <v>42</v>
      </c>
      <c r="B184" s="65"/>
      <c r="C184" s="40">
        <f>F184+I184+L184</f>
        <v>3905.9</v>
      </c>
      <c r="D184" s="40">
        <f>G184+J184+M184</f>
        <v>2758.6</v>
      </c>
      <c r="E184" s="40">
        <f t="shared" ref="E184:E186" si="218">D184/C184*100</f>
        <v>70.626488133336736</v>
      </c>
      <c r="F184" s="20"/>
      <c r="G184" s="20"/>
      <c r="H184" s="32"/>
      <c r="I184" s="20"/>
      <c r="J184" s="20"/>
      <c r="K184" s="32"/>
      <c r="L184" s="20">
        <v>3905.9</v>
      </c>
      <c r="M184" s="20">
        <v>2758.6</v>
      </c>
      <c r="N184" s="40">
        <f t="shared" ref="N184:N244" si="219">M184/L184*100</f>
        <v>70.626488133336736</v>
      </c>
    </row>
    <row r="185" spans="1:14" x14ac:dyDescent="0.25">
      <c r="A185" s="85" t="s">
        <v>31</v>
      </c>
      <c r="B185" s="86"/>
      <c r="C185" s="41">
        <f>F185+I185+L185</f>
        <v>3905.9</v>
      </c>
      <c r="D185" s="41">
        <f>G185+J185+M185</f>
        <v>2758.6</v>
      </c>
      <c r="E185" s="41">
        <f t="shared" si="218"/>
        <v>70.626488133336736</v>
      </c>
      <c r="F185" s="41">
        <f t="shared" ref="F185:G185" si="220">F184</f>
        <v>0</v>
      </c>
      <c r="G185" s="41">
        <f t="shared" si="220"/>
        <v>0</v>
      </c>
      <c r="H185" s="32"/>
      <c r="I185" s="41">
        <f t="shared" ref="I185:M185" si="221">I184</f>
        <v>0</v>
      </c>
      <c r="J185" s="41">
        <f t="shared" si="221"/>
        <v>0</v>
      </c>
      <c r="K185" s="32"/>
      <c r="L185" s="41">
        <f t="shared" si="221"/>
        <v>3905.9</v>
      </c>
      <c r="M185" s="41">
        <f t="shared" si="221"/>
        <v>2758.6</v>
      </c>
      <c r="N185" s="40">
        <f t="shared" si="219"/>
        <v>70.626488133336736</v>
      </c>
    </row>
    <row r="186" spans="1:14" x14ac:dyDescent="0.25">
      <c r="A186" s="85" t="s">
        <v>50</v>
      </c>
      <c r="B186" s="87"/>
      <c r="C186" s="42">
        <f>C170+C173+C176+C179+C185+C182</f>
        <v>181756.59999999998</v>
      </c>
      <c r="D186" s="42">
        <f>D170+D173+D176+D179+D185+D182</f>
        <v>133655.30000000002</v>
      </c>
      <c r="E186" s="42">
        <f t="shared" si="218"/>
        <v>73.535321413362723</v>
      </c>
      <c r="F186" s="42">
        <f>F170+F173+F176+F179+F185+F182</f>
        <v>4005.8</v>
      </c>
      <c r="G186" s="42">
        <f>G170+G173+G176+G179+G185+G182</f>
        <v>4005.8</v>
      </c>
      <c r="H186" s="41">
        <f t="shared" ref="H186" si="222">G186/F186*100</f>
        <v>100</v>
      </c>
      <c r="I186" s="42">
        <f>I170+I173+I176+I179+I185+I182</f>
        <v>15007.300000000001</v>
      </c>
      <c r="J186" s="42">
        <f>J170+J173+J176+J179+J185+J182</f>
        <v>11859.300000000001</v>
      </c>
      <c r="K186" s="42">
        <f t="shared" ref="K186" si="223">J186/I186*100</f>
        <v>79.02354187628687</v>
      </c>
      <c r="L186" s="42">
        <f>L170+L173+L176+L179+L185+L182</f>
        <v>162743.49999999997</v>
      </c>
      <c r="M186" s="42">
        <f>M170+M173+M176+M179+M185+M182</f>
        <v>117790.2</v>
      </c>
      <c r="N186" s="41">
        <f t="shared" si="219"/>
        <v>72.377821541259721</v>
      </c>
    </row>
    <row r="187" spans="1:14" s="11" customFormat="1" ht="27.75" customHeight="1" x14ac:dyDescent="0.35">
      <c r="A187" s="54" t="s">
        <v>24</v>
      </c>
      <c r="B187" s="73" t="s">
        <v>9</v>
      </c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5"/>
    </row>
    <row r="188" spans="1:14" ht="15.75" customHeight="1" x14ac:dyDescent="0.25">
      <c r="A188" s="69" t="s">
        <v>68</v>
      </c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1"/>
    </row>
    <row r="189" spans="1:14" ht="30" customHeight="1" x14ac:dyDescent="0.25">
      <c r="A189" s="64" t="s">
        <v>43</v>
      </c>
      <c r="B189" s="65"/>
      <c r="C189" s="40">
        <f>F189+I189+L189</f>
        <v>3806.5</v>
      </c>
      <c r="D189" s="40">
        <f>G189+J189+M189</f>
        <v>2892</v>
      </c>
      <c r="E189" s="40">
        <f>H189+K189+N189</f>
        <v>75.975305398660183</v>
      </c>
      <c r="F189" s="20"/>
      <c r="G189" s="20"/>
      <c r="H189" s="32"/>
      <c r="I189" s="20"/>
      <c r="J189" s="20"/>
      <c r="K189" s="32"/>
      <c r="L189" s="20">
        <v>3806.5</v>
      </c>
      <c r="M189" s="20">
        <v>2892</v>
      </c>
      <c r="N189" s="40">
        <f t="shared" si="219"/>
        <v>75.975305398660183</v>
      </c>
    </row>
    <row r="190" spans="1:14" x14ac:dyDescent="0.25">
      <c r="A190" s="85" t="s">
        <v>31</v>
      </c>
      <c r="B190" s="86"/>
      <c r="C190" s="41">
        <f>C189</f>
        <v>3806.5</v>
      </c>
      <c r="D190" s="41">
        <f>D189</f>
        <v>2892</v>
      </c>
      <c r="E190" s="40">
        <f t="shared" ref="E190" si="224">D190/C190*100</f>
        <v>75.975305398660183</v>
      </c>
      <c r="F190" s="41">
        <f t="shared" ref="F190:G190" si="225">F189</f>
        <v>0</v>
      </c>
      <c r="G190" s="41">
        <f t="shared" si="225"/>
        <v>0</v>
      </c>
      <c r="H190" s="32"/>
      <c r="I190" s="41">
        <f t="shared" ref="I190:J190" si="226">I189</f>
        <v>0</v>
      </c>
      <c r="J190" s="41">
        <f t="shared" si="226"/>
        <v>0</v>
      </c>
      <c r="K190" s="32"/>
      <c r="L190" s="41">
        <f>SUM(L189)</f>
        <v>3806.5</v>
      </c>
      <c r="M190" s="41">
        <f>SUM(M189)</f>
        <v>2892</v>
      </c>
      <c r="N190" s="41">
        <f t="shared" si="219"/>
        <v>75.975305398660183</v>
      </c>
    </row>
    <row r="191" spans="1:14" ht="15.75" hidden="1" customHeight="1" x14ac:dyDescent="0.25">
      <c r="A191" s="77" t="s">
        <v>69</v>
      </c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9"/>
    </row>
    <row r="192" spans="1:14" hidden="1" x14ac:dyDescent="0.25">
      <c r="A192" s="72" t="s">
        <v>36</v>
      </c>
      <c r="B192" s="65"/>
      <c r="C192" s="14">
        <v>0</v>
      </c>
      <c r="D192" s="14">
        <v>0</v>
      </c>
      <c r="E192" s="14" t="e">
        <f t="shared" ref="E192" si="227">D192/C192*100</f>
        <v>#DIV/0!</v>
      </c>
      <c r="F192" s="14"/>
      <c r="G192" s="14"/>
      <c r="H192" s="23"/>
      <c r="I192" s="14"/>
      <c r="J192" s="14"/>
      <c r="K192" s="23"/>
      <c r="L192" s="24">
        <f t="shared" ref="L192" si="228">C192-F192-I192</f>
        <v>0</v>
      </c>
      <c r="M192" s="24">
        <f t="shared" ref="M192" si="229">D192-G192-J192</f>
        <v>0</v>
      </c>
      <c r="N192" s="18" t="e">
        <f t="shared" si="219"/>
        <v>#DIV/0!</v>
      </c>
    </row>
    <row r="193" spans="1:14" ht="31.5" hidden="1" customHeight="1" x14ac:dyDescent="0.25">
      <c r="A193" s="64" t="s">
        <v>43</v>
      </c>
      <c r="B193" s="65"/>
      <c r="C193" s="14">
        <f>F193+I193+L193</f>
        <v>0</v>
      </c>
      <c r="D193" s="14">
        <f>G193+J193+M193</f>
        <v>0</v>
      </c>
      <c r="E193" s="14"/>
      <c r="F193" s="14"/>
      <c r="G193" s="14"/>
      <c r="H193" s="14"/>
      <c r="I193" s="14"/>
      <c r="J193" s="14"/>
      <c r="K193" s="14"/>
      <c r="L193" s="18"/>
      <c r="M193" s="18">
        <v>0</v>
      </c>
      <c r="N193" s="18"/>
    </row>
    <row r="194" spans="1:14" hidden="1" x14ac:dyDescent="0.25">
      <c r="A194" s="85" t="s">
        <v>31</v>
      </c>
      <c r="B194" s="86"/>
      <c r="C194" s="15">
        <f>C192+C193</f>
        <v>0</v>
      </c>
      <c r="D194" s="15">
        <f>D192+D193</f>
        <v>0</v>
      </c>
      <c r="E194" s="14"/>
      <c r="F194" s="15">
        <f t="shared" ref="F194:I194" si="230">F192+F193</f>
        <v>0</v>
      </c>
      <c r="G194" s="15">
        <f t="shared" si="230"/>
        <v>0</v>
      </c>
      <c r="H194" s="15">
        <f t="shared" si="230"/>
        <v>0</v>
      </c>
      <c r="I194" s="15">
        <f t="shared" si="230"/>
        <v>0</v>
      </c>
      <c r="J194" s="15">
        <f t="shared" ref="J194" si="231">J192+J193</f>
        <v>0</v>
      </c>
      <c r="K194" s="14"/>
      <c r="L194" s="18">
        <f>SUM(L192:L193)</f>
        <v>0</v>
      </c>
      <c r="M194" s="18">
        <f>SUM(M192:M193)</f>
        <v>0</v>
      </c>
      <c r="N194" s="18"/>
    </row>
    <row r="195" spans="1:14" ht="15.75" customHeight="1" x14ac:dyDescent="0.25">
      <c r="A195" s="77" t="s">
        <v>70</v>
      </c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9"/>
    </row>
    <row r="196" spans="1:14" x14ac:dyDescent="0.25">
      <c r="A196" s="72" t="s">
        <v>36</v>
      </c>
      <c r="B196" s="65"/>
      <c r="C196" s="40">
        <f t="shared" ref="C196:D197" si="232">F196+I196+L196</f>
        <v>10550</v>
      </c>
      <c r="D196" s="40">
        <f t="shared" si="232"/>
        <v>360</v>
      </c>
      <c r="E196" s="40"/>
      <c r="F196" s="20"/>
      <c r="G196" s="20"/>
      <c r="H196" s="32"/>
      <c r="I196" s="20"/>
      <c r="J196" s="20"/>
      <c r="K196" s="40"/>
      <c r="L196" s="20">
        <v>10550</v>
      </c>
      <c r="M196" s="20">
        <v>360</v>
      </c>
      <c r="N196" s="40">
        <f t="shared" si="219"/>
        <v>3.4123222748815163</v>
      </c>
    </row>
    <row r="197" spans="1:14" ht="30" customHeight="1" x14ac:dyDescent="0.25">
      <c r="A197" s="64" t="s">
        <v>43</v>
      </c>
      <c r="B197" s="65"/>
      <c r="C197" s="40">
        <f t="shared" si="232"/>
        <v>253349.1</v>
      </c>
      <c r="D197" s="40">
        <f t="shared" si="232"/>
        <v>169166.5</v>
      </c>
      <c r="E197" s="40">
        <f t="shared" ref="E197:E198" si="233">D197/C197*100</f>
        <v>66.772094315709026</v>
      </c>
      <c r="F197" s="20"/>
      <c r="G197" s="20"/>
      <c r="H197" s="32"/>
      <c r="I197" s="20">
        <v>4774.8999999999996</v>
      </c>
      <c r="J197" s="20">
        <v>2356.6999999999998</v>
      </c>
      <c r="K197" s="40">
        <f t="shared" ref="K197:K198" si="234">J197/I197*100</f>
        <v>49.356007455653526</v>
      </c>
      <c r="L197" s="20">
        <v>248574.2</v>
      </c>
      <c r="M197" s="20">
        <v>166809.79999999999</v>
      </c>
      <c r="N197" s="40">
        <f t="shared" si="219"/>
        <v>67.106642604099704</v>
      </c>
    </row>
    <row r="198" spans="1:14" ht="18.75" customHeight="1" x14ac:dyDescent="0.25">
      <c r="A198" s="80" t="s">
        <v>31</v>
      </c>
      <c r="B198" s="81"/>
      <c r="C198" s="41">
        <f>C196+C197</f>
        <v>263899.09999999998</v>
      </c>
      <c r="D198" s="41">
        <f>D196+D197</f>
        <v>169526.5</v>
      </c>
      <c r="E198" s="40">
        <f t="shared" si="233"/>
        <v>64.239135336194792</v>
      </c>
      <c r="F198" s="41">
        <f t="shared" ref="F198:G198" si="235">F197</f>
        <v>0</v>
      </c>
      <c r="G198" s="41">
        <f t="shared" si="235"/>
        <v>0</v>
      </c>
      <c r="H198" s="32"/>
      <c r="I198" s="41">
        <f>I196+I197</f>
        <v>4774.8999999999996</v>
      </c>
      <c r="J198" s="41">
        <f>J196+J197</f>
        <v>2356.6999999999998</v>
      </c>
      <c r="K198" s="32">
        <f t="shared" si="234"/>
        <v>49.356007455653526</v>
      </c>
      <c r="L198" s="41">
        <f>L196+L197</f>
        <v>259124.2</v>
      </c>
      <c r="M198" s="41">
        <f>M196+M197</f>
        <v>167169.79999999999</v>
      </c>
      <c r="N198" s="41">
        <f t="shared" ref="N198" si="236">M198/L198*100</f>
        <v>64.513387788558532</v>
      </c>
    </row>
    <row r="199" spans="1:14" ht="15.75" customHeight="1" x14ac:dyDescent="0.25">
      <c r="A199" s="69" t="s">
        <v>71</v>
      </c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1"/>
    </row>
    <row r="200" spans="1:14" ht="31.5" customHeight="1" x14ac:dyDescent="0.25">
      <c r="A200" s="64" t="s">
        <v>43</v>
      </c>
      <c r="B200" s="65"/>
      <c r="C200" s="40">
        <f>F200+I200+L200</f>
        <v>4193.6000000000004</v>
      </c>
      <c r="D200" s="40">
        <f>G200+J200+M200</f>
        <v>2823.2</v>
      </c>
      <c r="E200" s="40">
        <f t="shared" ref="E200:E201" si="237">D200/C200*100</f>
        <v>67.321632964517349</v>
      </c>
      <c r="F200" s="20"/>
      <c r="G200" s="20"/>
      <c r="H200" s="32"/>
      <c r="I200" s="20"/>
      <c r="J200" s="20"/>
      <c r="K200" s="32"/>
      <c r="L200" s="20">
        <v>4193.6000000000004</v>
      </c>
      <c r="M200" s="20">
        <v>2823.2</v>
      </c>
      <c r="N200" s="40">
        <f t="shared" si="219"/>
        <v>67.321632964517349</v>
      </c>
    </row>
    <row r="201" spans="1:14" x14ac:dyDescent="0.25">
      <c r="A201" s="80" t="s">
        <v>31</v>
      </c>
      <c r="B201" s="81"/>
      <c r="C201" s="41">
        <f>C200</f>
        <v>4193.6000000000004</v>
      </c>
      <c r="D201" s="41">
        <f>D200</f>
        <v>2823.2</v>
      </c>
      <c r="E201" s="41">
        <f t="shared" si="237"/>
        <v>67.321632964517349</v>
      </c>
      <c r="F201" s="41">
        <f t="shared" ref="F201:I201" si="238">F200</f>
        <v>0</v>
      </c>
      <c r="G201" s="41">
        <f t="shared" si="238"/>
        <v>0</v>
      </c>
      <c r="H201" s="41"/>
      <c r="I201" s="41">
        <f t="shared" si="238"/>
        <v>0</v>
      </c>
      <c r="J201" s="41">
        <f t="shared" ref="J201" si="239">J200</f>
        <v>0</v>
      </c>
      <c r="K201" s="32"/>
      <c r="L201" s="41">
        <f>SUM(L200)</f>
        <v>4193.6000000000004</v>
      </c>
      <c r="M201" s="41">
        <f>SUM(M200)</f>
        <v>2823.2</v>
      </c>
      <c r="N201" s="41">
        <f t="shared" si="219"/>
        <v>67.321632964517349</v>
      </c>
    </row>
    <row r="202" spans="1:14" ht="28.5" customHeight="1" x14ac:dyDescent="0.25">
      <c r="A202" s="69" t="s">
        <v>72</v>
      </c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1"/>
    </row>
    <row r="203" spans="1:14" ht="31.5" customHeight="1" x14ac:dyDescent="0.25">
      <c r="A203" s="64" t="s">
        <v>43</v>
      </c>
      <c r="B203" s="65"/>
      <c r="C203" s="40">
        <f>F203+I203+L203</f>
        <v>1700</v>
      </c>
      <c r="D203" s="40">
        <f>G203+J203+M203</f>
        <v>1582.4</v>
      </c>
      <c r="E203" s="40">
        <f t="shared" ref="E203" si="240">D203/C203*100</f>
        <v>93.082352941176467</v>
      </c>
      <c r="F203" s="20"/>
      <c r="G203" s="20"/>
      <c r="H203" s="32"/>
      <c r="I203" s="20"/>
      <c r="J203" s="20"/>
      <c r="K203" s="32"/>
      <c r="L203" s="20">
        <v>1700</v>
      </c>
      <c r="M203" s="20">
        <v>1582.4</v>
      </c>
      <c r="N203" s="40">
        <f t="shared" si="219"/>
        <v>93.082352941176467</v>
      </c>
    </row>
    <row r="204" spans="1:14" x14ac:dyDescent="0.25">
      <c r="A204" s="85" t="s">
        <v>31</v>
      </c>
      <c r="B204" s="86"/>
      <c r="C204" s="41">
        <f>C203</f>
        <v>1700</v>
      </c>
      <c r="D204" s="41">
        <f t="shared" ref="D204:M204" si="241">D203</f>
        <v>1582.4</v>
      </c>
      <c r="E204" s="41">
        <f t="shared" si="241"/>
        <v>93.082352941176467</v>
      </c>
      <c r="F204" s="41">
        <f t="shared" si="241"/>
        <v>0</v>
      </c>
      <c r="G204" s="41">
        <f t="shared" si="241"/>
        <v>0</v>
      </c>
      <c r="H204" s="41">
        <f t="shared" si="241"/>
        <v>0</v>
      </c>
      <c r="I204" s="41">
        <f t="shared" si="241"/>
        <v>0</v>
      </c>
      <c r="J204" s="41">
        <f t="shared" si="241"/>
        <v>0</v>
      </c>
      <c r="K204" s="41">
        <f t="shared" si="241"/>
        <v>0</v>
      </c>
      <c r="L204" s="41">
        <f t="shared" si="241"/>
        <v>1700</v>
      </c>
      <c r="M204" s="41">
        <f t="shared" si="241"/>
        <v>1582.4</v>
      </c>
      <c r="N204" s="41">
        <f>M204/L204*100</f>
        <v>93.082352941176467</v>
      </c>
    </row>
    <row r="205" spans="1:14" x14ac:dyDescent="0.25">
      <c r="A205" s="69" t="s">
        <v>136</v>
      </c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1"/>
    </row>
    <row r="206" spans="1:14" ht="31.5" customHeight="1" x14ac:dyDescent="0.25">
      <c r="A206" s="64" t="s">
        <v>43</v>
      </c>
      <c r="B206" s="65"/>
      <c r="C206" s="40">
        <f>F206+I206+L206</f>
        <v>5000</v>
      </c>
      <c r="D206" s="40">
        <f>G206+J206+M206</f>
        <v>4500</v>
      </c>
      <c r="E206" s="40">
        <f t="shared" ref="E206:E207" si="242">D206/C206*100</f>
        <v>90</v>
      </c>
      <c r="F206" s="20"/>
      <c r="G206" s="20"/>
      <c r="H206" s="32"/>
      <c r="I206" s="20"/>
      <c r="J206" s="20"/>
      <c r="K206" s="32"/>
      <c r="L206" s="20">
        <v>5000</v>
      </c>
      <c r="M206" s="20">
        <v>4500</v>
      </c>
      <c r="N206" s="40">
        <f t="shared" si="219"/>
        <v>90</v>
      </c>
    </row>
    <row r="207" spans="1:14" x14ac:dyDescent="0.25">
      <c r="A207" s="85" t="s">
        <v>31</v>
      </c>
      <c r="B207" s="86"/>
      <c r="C207" s="41">
        <f>C206</f>
        <v>5000</v>
      </c>
      <c r="D207" s="41">
        <f t="shared" ref="D207:M207" si="243">D206</f>
        <v>4500</v>
      </c>
      <c r="E207" s="40">
        <f t="shared" si="242"/>
        <v>90</v>
      </c>
      <c r="F207" s="41">
        <f t="shared" si="243"/>
        <v>0</v>
      </c>
      <c r="G207" s="41">
        <f t="shared" si="243"/>
        <v>0</v>
      </c>
      <c r="H207" s="41">
        <f t="shared" si="243"/>
        <v>0</v>
      </c>
      <c r="I207" s="41">
        <f t="shared" si="243"/>
        <v>0</v>
      </c>
      <c r="J207" s="41">
        <f t="shared" si="243"/>
        <v>0</v>
      </c>
      <c r="K207" s="41">
        <f t="shared" si="243"/>
        <v>0</v>
      </c>
      <c r="L207" s="41">
        <f t="shared" si="243"/>
        <v>5000</v>
      </c>
      <c r="M207" s="41">
        <f t="shared" si="243"/>
        <v>4500</v>
      </c>
      <c r="N207" s="40">
        <f t="shared" si="219"/>
        <v>90</v>
      </c>
    </row>
    <row r="208" spans="1:14" x14ac:dyDescent="0.25">
      <c r="A208" s="85" t="s">
        <v>50</v>
      </c>
      <c r="B208" s="87"/>
      <c r="C208" s="42">
        <f t="shared" ref="C208:M208" si="244">C190+C194+C198+C201+C204+C207</f>
        <v>278599.19999999995</v>
      </c>
      <c r="D208" s="42">
        <f t="shared" si="244"/>
        <v>181324.1</v>
      </c>
      <c r="E208" s="42">
        <f t="shared" ref="E208" si="245">D208/C208*100</f>
        <v>65.084214168597768</v>
      </c>
      <c r="F208" s="42">
        <f t="shared" si="244"/>
        <v>0</v>
      </c>
      <c r="G208" s="42">
        <f t="shared" si="244"/>
        <v>0</v>
      </c>
      <c r="H208" s="42">
        <f t="shared" si="244"/>
        <v>0</v>
      </c>
      <c r="I208" s="42">
        <f t="shared" si="244"/>
        <v>4774.8999999999996</v>
      </c>
      <c r="J208" s="42">
        <f t="shared" si="244"/>
        <v>2356.6999999999998</v>
      </c>
      <c r="K208" s="42">
        <f t="shared" ref="K208" si="246">J208/I208*100</f>
        <v>49.356007455653526</v>
      </c>
      <c r="L208" s="42">
        <f t="shared" si="244"/>
        <v>273824.3</v>
      </c>
      <c r="M208" s="42">
        <f t="shared" si="244"/>
        <v>178967.4</v>
      </c>
      <c r="N208" s="42">
        <f t="shared" si="219"/>
        <v>65.358479871947083</v>
      </c>
    </row>
    <row r="209" spans="1:17" ht="28.5" customHeight="1" x14ac:dyDescent="0.35">
      <c r="A209" s="54" t="s">
        <v>25</v>
      </c>
      <c r="B209" s="73" t="s">
        <v>10</v>
      </c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5"/>
    </row>
    <row r="210" spans="1:17" ht="15.75" customHeight="1" x14ac:dyDescent="0.25">
      <c r="A210" s="77" t="s">
        <v>73</v>
      </c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9"/>
    </row>
    <row r="211" spans="1:17" x14ac:dyDescent="0.25">
      <c r="A211" s="72" t="s">
        <v>36</v>
      </c>
      <c r="B211" s="65"/>
      <c r="C211" s="40">
        <f>F211+I211+L211</f>
        <v>795.7</v>
      </c>
      <c r="D211" s="40">
        <f>G211+J211+M211</f>
        <v>705.6</v>
      </c>
      <c r="E211" s="40">
        <f t="shared" ref="E211:E212" si="247">D211/C211*100</f>
        <v>88.676636923463619</v>
      </c>
      <c r="F211" s="20"/>
      <c r="G211" s="20"/>
      <c r="H211" s="32"/>
      <c r="I211" s="20"/>
      <c r="J211" s="20"/>
      <c r="K211" s="32"/>
      <c r="L211" s="20">
        <v>795.7</v>
      </c>
      <c r="M211" s="20">
        <v>705.6</v>
      </c>
      <c r="N211" s="40">
        <f t="shared" si="219"/>
        <v>88.676636923463619</v>
      </c>
    </row>
    <row r="212" spans="1:17" x14ac:dyDescent="0.25">
      <c r="A212" s="62" t="s">
        <v>37</v>
      </c>
      <c r="B212" s="63"/>
      <c r="C212" s="41">
        <f>C211</f>
        <v>795.7</v>
      </c>
      <c r="D212" s="41">
        <f>D211</f>
        <v>705.6</v>
      </c>
      <c r="E212" s="41">
        <f t="shared" si="247"/>
        <v>88.676636923463619</v>
      </c>
      <c r="F212" s="41">
        <f t="shared" ref="F212:G212" si="248">F211</f>
        <v>0</v>
      </c>
      <c r="G212" s="41">
        <f t="shared" si="248"/>
        <v>0</v>
      </c>
      <c r="H212" s="32"/>
      <c r="I212" s="41">
        <f t="shared" ref="I212:J212" si="249">I211</f>
        <v>0</v>
      </c>
      <c r="J212" s="41">
        <f t="shared" si="249"/>
        <v>0</v>
      </c>
      <c r="K212" s="32"/>
      <c r="L212" s="41">
        <f>SUM(L211)</f>
        <v>795.7</v>
      </c>
      <c r="M212" s="41">
        <f>SUM(M211)</f>
        <v>705.6</v>
      </c>
      <c r="N212" s="47">
        <f t="shared" si="219"/>
        <v>88.676636923463619</v>
      </c>
    </row>
    <row r="213" spans="1:17" ht="15.75" customHeight="1" x14ac:dyDescent="0.25">
      <c r="A213" s="77" t="s">
        <v>74</v>
      </c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9"/>
    </row>
    <row r="214" spans="1:17" x14ac:dyDescent="0.25">
      <c r="A214" s="122" t="s">
        <v>36</v>
      </c>
      <c r="B214" s="123"/>
      <c r="C214" s="40">
        <f>F214+I214+L214</f>
        <v>230</v>
      </c>
      <c r="D214" s="40">
        <f>G214+J214+M214</f>
        <v>77.599999999999994</v>
      </c>
      <c r="E214" s="40">
        <f t="shared" ref="E214:E216" si="250">D214/C214*100</f>
        <v>33.739130434782602</v>
      </c>
      <c r="F214" s="20"/>
      <c r="G214" s="20"/>
      <c r="H214" s="32"/>
      <c r="I214" s="20"/>
      <c r="J214" s="20"/>
      <c r="K214" s="32"/>
      <c r="L214" s="20">
        <v>230</v>
      </c>
      <c r="M214" s="22">
        <v>77.599999999999994</v>
      </c>
      <c r="N214" s="47">
        <f t="shared" si="219"/>
        <v>33.739130434782602</v>
      </c>
    </row>
    <row r="215" spans="1:17" x14ac:dyDescent="0.25">
      <c r="A215" s="120" t="s">
        <v>83</v>
      </c>
      <c r="B215" s="121"/>
      <c r="C215" s="40">
        <f>F215+I215+L215</f>
        <v>1130</v>
      </c>
      <c r="D215" s="40">
        <f>G215+J215+M215</f>
        <v>945</v>
      </c>
      <c r="E215" s="40">
        <f t="shared" si="250"/>
        <v>83.628318584070797</v>
      </c>
      <c r="F215" s="20"/>
      <c r="G215" s="20"/>
      <c r="H215" s="32"/>
      <c r="I215" s="20"/>
      <c r="J215" s="20"/>
      <c r="K215" s="32"/>
      <c r="L215" s="20">
        <v>1130</v>
      </c>
      <c r="M215" s="20">
        <v>945</v>
      </c>
      <c r="N215" s="40">
        <f t="shared" si="219"/>
        <v>83.628318584070797</v>
      </c>
      <c r="Q215" s="11"/>
    </row>
    <row r="216" spans="1:17" x14ac:dyDescent="0.25">
      <c r="A216" s="127" t="s">
        <v>37</v>
      </c>
      <c r="B216" s="128"/>
      <c r="C216" s="41">
        <f>C214+C215</f>
        <v>1360</v>
      </c>
      <c r="D216" s="41">
        <f>D214+D215</f>
        <v>1022.6</v>
      </c>
      <c r="E216" s="41">
        <f t="shared" si="250"/>
        <v>75.191176470588232</v>
      </c>
      <c r="F216" s="41">
        <f>F214+F215</f>
        <v>0</v>
      </c>
      <c r="G216" s="41">
        <f>G214+G215</f>
        <v>0</v>
      </c>
      <c r="H216" s="32"/>
      <c r="I216" s="41">
        <f>I214+I215</f>
        <v>0</v>
      </c>
      <c r="J216" s="41">
        <f>J214+J215</f>
        <v>0</v>
      </c>
      <c r="K216" s="32"/>
      <c r="L216" s="41">
        <f>L214+L215</f>
        <v>1360</v>
      </c>
      <c r="M216" s="41">
        <f>M214+M215</f>
        <v>1022.6</v>
      </c>
      <c r="N216" s="47">
        <f t="shared" si="219"/>
        <v>75.191176470588232</v>
      </c>
    </row>
    <row r="217" spans="1:17" ht="31.5" hidden="1" customHeight="1" x14ac:dyDescent="0.25">
      <c r="A217" s="124" t="s">
        <v>75</v>
      </c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6"/>
    </row>
    <row r="218" spans="1:17" hidden="1" x14ac:dyDescent="0.25">
      <c r="A218" s="135" t="s">
        <v>36</v>
      </c>
      <c r="B218" s="136"/>
      <c r="C218" s="40">
        <f>F218+I218+L218</f>
        <v>0</v>
      </c>
      <c r="D218" s="40">
        <f>G218+J218+M218</f>
        <v>0</v>
      </c>
      <c r="E218" s="40" t="e">
        <f t="shared" ref="E218:E220" si="251">D218/C218*100</f>
        <v>#DIV/0!</v>
      </c>
      <c r="F218" s="40"/>
      <c r="G218" s="40"/>
      <c r="H218" s="40"/>
      <c r="I218" s="40"/>
      <c r="J218" s="40"/>
      <c r="K218" s="40"/>
      <c r="L218" s="40"/>
      <c r="M218" s="40"/>
      <c r="N218" s="40" t="e">
        <f t="shared" si="219"/>
        <v>#DIV/0!</v>
      </c>
    </row>
    <row r="219" spans="1:17" hidden="1" x14ac:dyDescent="0.25">
      <c r="A219" s="127" t="s">
        <v>37</v>
      </c>
      <c r="B219" s="128"/>
      <c r="C219" s="41">
        <f>C218</f>
        <v>0</v>
      </c>
      <c r="D219" s="41">
        <f>D218</f>
        <v>0</v>
      </c>
      <c r="E219" s="41" t="e">
        <f t="shared" si="251"/>
        <v>#DIV/0!</v>
      </c>
      <c r="F219" s="41">
        <f t="shared" ref="F219:G219" si="252">F218</f>
        <v>0</v>
      </c>
      <c r="G219" s="41">
        <f t="shared" si="252"/>
        <v>0</v>
      </c>
      <c r="H219" s="41"/>
      <c r="I219" s="41">
        <f t="shared" ref="I219:J219" si="253">I218</f>
        <v>0</v>
      </c>
      <c r="J219" s="41">
        <f t="shared" si="253"/>
        <v>0</v>
      </c>
      <c r="K219" s="41"/>
      <c r="L219" s="41">
        <f>SUM(L218)</f>
        <v>0</v>
      </c>
      <c r="M219" s="41">
        <f>SUM(M218)</f>
        <v>0</v>
      </c>
      <c r="N219" s="40" t="e">
        <f t="shared" si="219"/>
        <v>#DIV/0!</v>
      </c>
    </row>
    <row r="220" spans="1:17" x14ac:dyDescent="0.25">
      <c r="A220" s="129" t="s">
        <v>50</v>
      </c>
      <c r="B220" s="130"/>
      <c r="C220" s="42">
        <f>C212+C216+C219</f>
        <v>2155.6999999999998</v>
      </c>
      <c r="D220" s="42">
        <f>D212+D216+D219</f>
        <v>1728.2</v>
      </c>
      <c r="E220" s="42">
        <f t="shared" si="251"/>
        <v>80.168854664378159</v>
      </c>
      <c r="F220" s="42">
        <f t="shared" ref="F220:G220" si="254">F212+F216+F219</f>
        <v>0</v>
      </c>
      <c r="G220" s="42">
        <f t="shared" si="254"/>
        <v>0</v>
      </c>
      <c r="H220" s="32"/>
      <c r="I220" s="42">
        <f t="shared" ref="I220:M220" si="255">I212+I216+I219</f>
        <v>0</v>
      </c>
      <c r="J220" s="42">
        <f t="shared" si="255"/>
        <v>0</v>
      </c>
      <c r="K220" s="32"/>
      <c r="L220" s="42">
        <f t="shared" si="255"/>
        <v>2155.6999999999998</v>
      </c>
      <c r="M220" s="42">
        <f t="shared" si="255"/>
        <v>1728.2</v>
      </c>
      <c r="N220" s="42">
        <f t="shared" si="219"/>
        <v>80.168854664378159</v>
      </c>
      <c r="O220" s="11"/>
    </row>
    <row r="221" spans="1:17" ht="21" customHeight="1" x14ac:dyDescent="0.35">
      <c r="A221" s="54">
        <v>10</v>
      </c>
      <c r="B221" s="73" t="s">
        <v>11</v>
      </c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5"/>
    </row>
    <row r="222" spans="1:17" ht="15.75" customHeight="1" x14ac:dyDescent="0.25">
      <c r="A222" s="69" t="s">
        <v>77</v>
      </c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1"/>
    </row>
    <row r="223" spans="1:17" ht="30" customHeight="1" x14ac:dyDescent="0.25">
      <c r="A223" s="64" t="s">
        <v>41</v>
      </c>
      <c r="B223" s="119"/>
      <c r="C223" s="40">
        <f>F223+I223+L223</f>
        <v>390</v>
      </c>
      <c r="D223" s="40">
        <f>G223+J223+M223</f>
        <v>90</v>
      </c>
      <c r="E223" s="40">
        <f t="shared" ref="E223:E225" si="256">D223/C223*100</f>
        <v>23.076923076923077</v>
      </c>
      <c r="F223" s="20"/>
      <c r="G223" s="20"/>
      <c r="H223" s="32"/>
      <c r="I223" s="20"/>
      <c r="J223" s="20"/>
      <c r="K223" s="32"/>
      <c r="L223" s="20">
        <v>390</v>
      </c>
      <c r="M223" s="20">
        <v>90</v>
      </c>
      <c r="N223" s="40">
        <f t="shared" si="219"/>
        <v>23.076923076923077</v>
      </c>
    </row>
    <row r="224" spans="1:17" ht="30.75" customHeight="1" x14ac:dyDescent="0.25">
      <c r="A224" s="64" t="s">
        <v>55</v>
      </c>
      <c r="B224" s="65"/>
      <c r="C224" s="40">
        <f>F224+I224+L224</f>
        <v>850</v>
      </c>
      <c r="D224" s="40">
        <f>G224+J224+M224</f>
        <v>651.79999999999995</v>
      </c>
      <c r="E224" s="40">
        <f t="shared" si="256"/>
        <v>76.682352941176475</v>
      </c>
      <c r="F224" s="20"/>
      <c r="G224" s="20"/>
      <c r="H224" s="32"/>
      <c r="I224" s="20"/>
      <c r="J224" s="20"/>
      <c r="K224" s="32"/>
      <c r="L224" s="20">
        <v>850</v>
      </c>
      <c r="M224" s="20">
        <v>651.79999999999995</v>
      </c>
      <c r="N224" s="40">
        <f t="shared" si="219"/>
        <v>76.682352941176475</v>
      </c>
    </row>
    <row r="225" spans="1:19" x14ac:dyDescent="0.25">
      <c r="A225" s="80" t="s">
        <v>31</v>
      </c>
      <c r="B225" s="81"/>
      <c r="C225" s="41">
        <f>C224+C223</f>
        <v>1240</v>
      </c>
      <c r="D225" s="41">
        <f>D224+D223</f>
        <v>741.8</v>
      </c>
      <c r="E225" s="41">
        <f t="shared" si="256"/>
        <v>59.822580645161281</v>
      </c>
      <c r="F225" s="41">
        <f t="shared" ref="F225:G225" si="257">F224+F223</f>
        <v>0</v>
      </c>
      <c r="G225" s="41">
        <f t="shared" si="257"/>
        <v>0</v>
      </c>
      <c r="H225" s="32"/>
      <c r="I225" s="41">
        <f t="shared" ref="I225:J225" si="258">I224+I223</f>
        <v>0</v>
      </c>
      <c r="J225" s="41">
        <f t="shared" si="258"/>
        <v>0</v>
      </c>
      <c r="K225" s="32"/>
      <c r="L225" s="41">
        <f>SUM(L223:L224)</f>
        <v>1240</v>
      </c>
      <c r="M225" s="41">
        <f>SUM(M223:M224)</f>
        <v>741.8</v>
      </c>
      <c r="N225" s="41">
        <f t="shared" si="219"/>
        <v>59.822580645161281</v>
      </c>
    </row>
    <row r="226" spans="1:19" ht="15.75" customHeight="1" x14ac:dyDescent="0.25">
      <c r="A226" s="77" t="s">
        <v>78</v>
      </c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9"/>
    </row>
    <row r="227" spans="1:19" ht="30.75" customHeight="1" x14ac:dyDescent="0.25">
      <c r="A227" s="64" t="s">
        <v>55</v>
      </c>
      <c r="B227" s="65"/>
      <c r="C227" s="40">
        <f>F227+I227+L227</f>
        <v>10119.799999999999</v>
      </c>
      <c r="D227" s="40">
        <f>G227+J227+M227</f>
        <v>6797.3</v>
      </c>
      <c r="E227" s="40">
        <f t="shared" ref="E227:E228" si="259">D227/C227*100</f>
        <v>67.168323484653854</v>
      </c>
      <c r="F227" s="20"/>
      <c r="G227" s="20"/>
      <c r="H227" s="32"/>
      <c r="I227" s="20"/>
      <c r="J227" s="20"/>
      <c r="K227" s="32"/>
      <c r="L227" s="20">
        <v>10119.799999999999</v>
      </c>
      <c r="M227" s="20">
        <v>6797.3</v>
      </c>
      <c r="N227" s="40">
        <f t="shared" si="219"/>
        <v>67.168323484653854</v>
      </c>
    </row>
    <row r="228" spans="1:19" x14ac:dyDescent="0.25">
      <c r="A228" s="80" t="s">
        <v>31</v>
      </c>
      <c r="B228" s="81"/>
      <c r="C228" s="41">
        <f>C227</f>
        <v>10119.799999999999</v>
      </c>
      <c r="D228" s="41">
        <f>D227</f>
        <v>6797.3</v>
      </c>
      <c r="E228" s="41">
        <f t="shared" si="259"/>
        <v>67.168323484653854</v>
      </c>
      <c r="F228" s="41">
        <f t="shared" ref="F228:G228" si="260">F227</f>
        <v>0</v>
      </c>
      <c r="G228" s="41">
        <f t="shared" si="260"/>
        <v>0</v>
      </c>
      <c r="H228" s="32"/>
      <c r="I228" s="41">
        <f t="shared" ref="I228:J228" si="261">I227</f>
        <v>0</v>
      </c>
      <c r="J228" s="41">
        <f t="shared" si="261"/>
        <v>0</v>
      </c>
      <c r="K228" s="32"/>
      <c r="L228" s="41">
        <f>SUM(L227)</f>
        <v>10119.799999999999</v>
      </c>
      <c r="M228" s="41">
        <f>SUM(M227)</f>
        <v>6797.3</v>
      </c>
      <c r="N228" s="41">
        <f t="shared" si="219"/>
        <v>67.168323484653854</v>
      </c>
    </row>
    <row r="229" spans="1:19" ht="15.75" customHeight="1" x14ac:dyDescent="0.25">
      <c r="A229" s="69" t="s">
        <v>79</v>
      </c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1"/>
    </row>
    <row r="230" spans="1:19" ht="28.5" customHeight="1" x14ac:dyDescent="0.25">
      <c r="A230" s="64" t="s">
        <v>55</v>
      </c>
      <c r="B230" s="65"/>
      <c r="C230" s="32">
        <f>F230+I230+L230</f>
        <v>4579</v>
      </c>
      <c r="D230" s="32">
        <f>G230+J230+M230</f>
        <v>3322.1</v>
      </c>
      <c r="E230" s="32">
        <f t="shared" ref="E230:E232" si="262">D230/C230*100</f>
        <v>72.550775278445073</v>
      </c>
      <c r="F230" s="14"/>
      <c r="G230" s="14"/>
      <c r="H230" s="32"/>
      <c r="I230" s="14"/>
      <c r="J230" s="14"/>
      <c r="K230" s="32"/>
      <c r="L230" s="14">
        <v>4579</v>
      </c>
      <c r="M230" s="14">
        <v>3322.1</v>
      </c>
      <c r="N230" s="32">
        <f t="shared" si="219"/>
        <v>72.550775278445073</v>
      </c>
    </row>
    <row r="231" spans="1:19" x14ac:dyDescent="0.25">
      <c r="A231" s="80" t="s">
        <v>31</v>
      </c>
      <c r="B231" s="81"/>
      <c r="C231" s="33">
        <f>C230</f>
        <v>4579</v>
      </c>
      <c r="D231" s="33">
        <f>D230</f>
        <v>3322.1</v>
      </c>
      <c r="E231" s="33">
        <f t="shared" si="262"/>
        <v>72.550775278445073</v>
      </c>
      <c r="F231" s="33">
        <f t="shared" ref="F231:G231" si="263">F230</f>
        <v>0</v>
      </c>
      <c r="G231" s="33">
        <f t="shared" si="263"/>
        <v>0</v>
      </c>
      <c r="H231" s="32"/>
      <c r="I231" s="33">
        <f t="shared" ref="I231:J231" si="264">I230</f>
        <v>0</v>
      </c>
      <c r="J231" s="33">
        <f t="shared" si="264"/>
        <v>0</v>
      </c>
      <c r="K231" s="32"/>
      <c r="L231" s="33">
        <f>SUM(L230)</f>
        <v>4579</v>
      </c>
      <c r="M231" s="33">
        <f>SUM(M230)</f>
        <v>3322.1</v>
      </c>
      <c r="N231" s="33">
        <f t="shared" si="219"/>
        <v>72.550775278445073</v>
      </c>
    </row>
    <row r="232" spans="1:19" x14ac:dyDescent="0.25">
      <c r="A232" s="85" t="s">
        <v>50</v>
      </c>
      <c r="B232" s="87"/>
      <c r="C232" s="35">
        <f>C225+C228+C231</f>
        <v>15938.8</v>
      </c>
      <c r="D232" s="35">
        <f>D225+D228+D231</f>
        <v>10861.2</v>
      </c>
      <c r="E232" s="32">
        <f t="shared" si="262"/>
        <v>68.143147539337974</v>
      </c>
      <c r="F232" s="35">
        <f>F225+F228+F231</f>
        <v>0</v>
      </c>
      <c r="G232" s="35">
        <f>G225+G228+G231</f>
        <v>0</v>
      </c>
      <c r="H232" s="32"/>
      <c r="I232" s="35">
        <f>I225+I228+I231</f>
        <v>0</v>
      </c>
      <c r="J232" s="35">
        <f>J225+J228+J231</f>
        <v>0</v>
      </c>
      <c r="K232" s="32"/>
      <c r="L232" s="35">
        <f>L225+L228+L231</f>
        <v>15938.8</v>
      </c>
      <c r="M232" s="35">
        <f>M225+M228+M231</f>
        <v>10861.2</v>
      </c>
      <c r="N232" s="35">
        <f t="shared" si="219"/>
        <v>68.143147539337974</v>
      </c>
    </row>
    <row r="233" spans="1:19" ht="22.5" customHeight="1" x14ac:dyDescent="0.35">
      <c r="A233" s="54">
        <v>11</v>
      </c>
      <c r="B233" s="73" t="s">
        <v>12</v>
      </c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5"/>
    </row>
    <row r="234" spans="1:19" ht="15.75" customHeight="1" x14ac:dyDescent="0.25">
      <c r="A234" s="69" t="s">
        <v>80</v>
      </c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1"/>
      <c r="S234" s="1" t="s">
        <v>140</v>
      </c>
    </row>
    <row r="235" spans="1:19" x14ac:dyDescent="0.25">
      <c r="A235" s="72" t="s">
        <v>36</v>
      </c>
      <c r="B235" s="65"/>
      <c r="C235" s="32">
        <f>F235+I235+L235</f>
        <v>2400</v>
      </c>
      <c r="D235" s="32">
        <f>G235+J235+M235</f>
        <v>1470</v>
      </c>
      <c r="E235" s="32">
        <f t="shared" ref="E235:E236" si="265">D235/C235*100</f>
        <v>61.250000000000007</v>
      </c>
      <c r="F235" s="14"/>
      <c r="G235" s="14"/>
      <c r="H235" s="32"/>
      <c r="I235" s="14"/>
      <c r="J235" s="14"/>
      <c r="K235" s="32"/>
      <c r="L235" s="14">
        <v>2400</v>
      </c>
      <c r="M235" s="14">
        <v>1470</v>
      </c>
      <c r="N235" s="32">
        <f t="shared" si="219"/>
        <v>61.250000000000007</v>
      </c>
    </row>
    <row r="236" spans="1:19" x14ac:dyDescent="0.25">
      <c r="A236" s="80" t="s">
        <v>31</v>
      </c>
      <c r="B236" s="81"/>
      <c r="C236" s="48">
        <f>C235</f>
        <v>2400</v>
      </c>
      <c r="D236" s="48">
        <f>D235</f>
        <v>1470</v>
      </c>
      <c r="E236" s="33">
        <f t="shared" si="265"/>
        <v>61.250000000000007</v>
      </c>
      <c r="F236" s="48">
        <f t="shared" ref="F236:G236" si="266">F235</f>
        <v>0</v>
      </c>
      <c r="G236" s="48">
        <f t="shared" si="266"/>
        <v>0</v>
      </c>
      <c r="H236" s="32"/>
      <c r="I236" s="48">
        <f t="shared" ref="I236:J236" si="267">I235</f>
        <v>0</v>
      </c>
      <c r="J236" s="48">
        <f t="shared" si="267"/>
        <v>0</v>
      </c>
      <c r="K236" s="32"/>
      <c r="L236" s="33">
        <f>SUM(L235)</f>
        <v>2400</v>
      </c>
      <c r="M236" s="33">
        <f>SUM(M235)</f>
        <v>1470</v>
      </c>
      <c r="N236" s="33">
        <f t="shared" si="219"/>
        <v>61.250000000000007</v>
      </c>
    </row>
    <row r="237" spans="1:19" ht="15.75" customHeight="1" x14ac:dyDescent="0.25">
      <c r="A237" s="69" t="s">
        <v>81</v>
      </c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1"/>
    </row>
    <row r="238" spans="1:19" x14ac:dyDescent="0.25">
      <c r="A238" s="72" t="s">
        <v>36</v>
      </c>
      <c r="B238" s="65"/>
      <c r="C238" s="32">
        <f>F238+I238+L238</f>
        <v>6889.5</v>
      </c>
      <c r="D238" s="32">
        <f>G238+J238+M238</f>
        <v>5477.8</v>
      </c>
      <c r="E238" s="32">
        <f t="shared" ref="E238:E240" si="268">D238/C238*100</f>
        <v>79.509398359822924</v>
      </c>
      <c r="F238" s="14"/>
      <c r="G238" s="14"/>
      <c r="H238" s="32"/>
      <c r="I238" s="14"/>
      <c r="J238" s="14"/>
      <c r="K238" s="32"/>
      <c r="L238" s="14">
        <v>6889.5</v>
      </c>
      <c r="M238" s="14">
        <v>5477.8</v>
      </c>
      <c r="N238" s="32">
        <f t="shared" si="219"/>
        <v>79.509398359822924</v>
      </c>
    </row>
    <row r="239" spans="1:19" x14ac:dyDescent="0.25">
      <c r="A239" s="80" t="s">
        <v>31</v>
      </c>
      <c r="B239" s="81"/>
      <c r="C239" s="33">
        <f>C238</f>
        <v>6889.5</v>
      </c>
      <c r="D239" s="33">
        <f>D238</f>
        <v>5477.8</v>
      </c>
      <c r="E239" s="33">
        <f t="shared" si="268"/>
        <v>79.509398359822924</v>
      </c>
      <c r="F239" s="33">
        <f t="shared" ref="F239:G239" si="269">F238</f>
        <v>0</v>
      </c>
      <c r="G239" s="33">
        <f t="shared" si="269"/>
        <v>0</v>
      </c>
      <c r="H239" s="32"/>
      <c r="I239" s="33">
        <f t="shared" ref="I239:J239" si="270">I238</f>
        <v>0</v>
      </c>
      <c r="J239" s="33">
        <f t="shared" si="270"/>
        <v>0</v>
      </c>
      <c r="K239" s="32"/>
      <c r="L239" s="33">
        <f>SUM(L238)</f>
        <v>6889.5</v>
      </c>
      <c r="M239" s="33">
        <f>SUM(M238)</f>
        <v>5477.8</v>
      </c>
      <c r="N239" s="33">
        <f t="shared" si="219"/>
        <v>79.509398359822924</v>
      </c>
    </row>
    <row r="240" spans="1:19" x14ac:dyDescent="0.25">
      <c r="A240" s="85" t="s">
        <v>50</v>
      </c>
      <c r="B240" s="87"/>
      <c r="C240" s="35">
        <f>C236+C239</f>
        <v>9289.5</v>
      </c>
      <c r="D240" s="35">
        <f>D236+D239</f>
        <v>6947.8</v>
      </c>
      <c r="E240" s="35">
        <f t="shared" si="268"/>
        <v>74.791969427848642</v>
      </c>
      <c r="F240" s="35">
        <f t="shared" ref="F240:G240" si="271">F236+F239</f>
        <v>0</v>
      </c>
      <c r="G240" s="35">
        <f t="shared" si="271"/>
        <v>0</v>
      </c>
      <c r="H240" s="32"/>
      <c r="I240" s="35">
        <f t="shared" ref="I240:M240" si="272">I236+I239</f>
        <v>0</v>
      </c>
      <c r="J240" s="35">
        <f t="shared" si="272"/>
        <v>0</v>
      </c>
      <c r="K240" s="32"/>
      <c r="L240" s="35">
        <f t="shared" si="272"/>
        <v>9289.5</v>
      </c>
      <c r="M240" s="35">
        <f t="shared" si="272"/>
        <v>6947.8</v>
      </c>
      <c r="N240" s="35">
        <f t="shared" si="219"/>
        <v>74.791969427848642</v>
      </c>
      <c r="O240" s="11"/>
    </row>
    <row r="241" spans="1:14" ht="22.5" customHeight="1" x14ac:dyDescent="0.35">
      <c r="A241" s="54">
        <v>12</v>
      </c>
      <c r="B241" s="73" t="s">
        <v>13</v>
      </c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5"/>
    </row>
    <row r="242" spans="1:14" ht="15.75" customHeight="1" x14ac:dyDescent="0.25">
      <c r="A242" s="77" t="s">
        <v>82</v>
      </c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9"/>
    </row>
    <row r="243" spans="1:14" ht="30.75" customHeight="1" x14ac:dyDescent="0.25">
      <c r="A243" s="64" t="s">
        <v>83</v>
      </c>
      <c r="B243" s="66"/>
      <c r="C243" s="32">
        <f>F243+I243+L243</f>
        <v>7354.4</v>
      </c>
      <c r="D243" s="32">
        <f>G243+J243+M243</f>
        <v>5352</v>
      </c>
      <c r="E243" s="32">
        <f t="shared" ref="E243:E244" si="273">D243/C243*100</f>
        <v>72.772761884042211</v>
      </c>
      <c r="F243" s="14"/>
      <c r="G243" s="14"/>
      <c r="H243" s="32"/>
      <c r="I243" s="14">
        <v>756</v>
      </c>
      <c r="J243" s="14">
        <v>528</v>
      </c>
      <c r="K243" s="32">
        <f t="shared" ref="K243:K244" si="274">J243/I243*100</f>
        <v>69.841269841269835</v>
      </c>
      <c r="L243" s="14">
        <v>6598.4</v>
      </c>
      <c r="M243" s="14">
        <v>4824</v>
      </c>
      <c r="N243" s="32">
        <f t="shared" si="219"/>
        <v>73.1086323957323</v>
      </c>
    </row>
    <row r="244" spans="1:14" x14ac:dyDescent="0.25">
      <c r="A244" s="80" t="s">
        <v>31</v>
      </c>
      <c r="B244" s="81"/>
      <c r="C244" s="33">
        <f>C243</f>
        <v>7354.4</v>
      </c>
      <c r="D244" s="33">
        <f>D243</f>
        <v>5352</v>
      </c>
      <c r="E244" s="33">
        <f t="shared" si="273"/>
        <v>72.772761884042211</v>
      </c>
      <c r="F244" s="33">
        <f t="shared" ref="F244:G244" si="275">F243</f>
        <v>0</v>
      </c>
      <c r="G244" s="33">
        <f t="shared" si="275"/>
        <v>0</v>
      </c>
      <c r="H244" s="32"/>
      <c r="I244" s="33">
        <f t="shared" ref="I244:J244" si="276">I243</f>
        <v>756</v>
      </c>
      <c r="J244" s="33">
        <f t="shared" si="276"/>
        <v>528</v>
      </c>
      <c r="K244" s="33">
        <f t="shared" si="274"/>
        <v>69.841269841269835</v>
      </c>
      <c r="L244" s="33">
        <f>SUM(L243)</f>
        <v>6598.4</v>
      </c>
      <c r="M244" s="33">
        <f>SUM(M243)</f>
        <v>4824</v>
      </c>
      <c r="N244" s="33">
        <f t="shared" si="219"/>
        <v>73.1086323957323</v>
      </c>
    </row>
    <row r="245" spans="1:14" ht="15.75" customHeight="1" x14ac:dyDescent="0.25">
      <c r="A245" s="77" t="s">
        <v>84</v>
      </c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9"/>
    </row>
    <row r="246" spans="1:14" ht="30.75" customHeight="1" x14ac:dyDescent="0.25">
      <c r="A246" s="64" t="s">
        <v>83</v>
      </c>
      <c r="B246" s="66"/>
      <c r="C246" s="32">
        <f>F246+I246+L246</f>
        <v>5418.7</v>
      </c>
      <c r="D246" s="32">
        <f>G246+J246+M246</f>
        <v>3234.4</v>
      </c>
      <c r="E246" s="32">
        <f t="shared" ref="E246:E247" si="277">D246/C246*100</f>
        <v>59.689593444922217</v>
      </c>
      <c r="F246" s="14"/>
      <c r="G246" s="14"/>
      <c r="H246" s="32"/>
      <c r="I246" s="14">
        <v>5418.7</v>
      </c>
      <c r="J246" s="14">
        <v>3234.4</v>
      </c>
      <c r="K246" s="32">
        <f t="shared" ref="K246:K247" si="278">J246/I246*100</f>
        <v>59.689593444922217</v>
      </c>
      <c r="L246" s="14"/>
      <c r="M246" s="14"/>
      <c r="N246" s="32"/>
    </row>
    <row r="247" spans="1:14" x14ac:dyDescent="0.25">
      <c r="A247" s="80" t="s">
        <v>31</v>
      </c>
      <c r="B247" s="81"/>
      <c r="C247" s="33">
        <f>C246</f>
        <v>5418.7</v>
      </c>
      <c r="D247" s="33">
        <f>D246</f>
        <v>3234.4</v>
      </c>
      <c r="E247" s="33">
        <f t="shared" si="277"/>
        <v>59.689593444922217</v>
      </c>
      <c r="F247" s="33">
        <f t="shared" ref="F247:G247" si="279">F246</f>
        <v>0</v>
      </c>
      <c r="G247" s="33">
        <f t="shared" si="279"/>
        <v>0</v>
      </c>
      <c r="H247" s="32"/>
      <c r="I247" s="33">
        <f t="shared" ref="I247:J247" si="280">I246</f>
        <v>5418.7</v>
      </c>
      <c r="J247" s="33">
        <f t="shared" si="280"/>
        <v>3234.4</v>
      </c>
      <c r="K247" s="33">
        <f t="shared" si="278"/>
        <v>59.689593444922217</v>
      </c>
      <c r="L247" s="33">
        <f>SUM(L246)</f>
        <v>0</v>
      </c>
      <c r="M247" s="33">
        <f>SUM(M246)</f>
        <v>0</v>
      </c>
      <c r="N247" s="32"/>
    </row>
    <row r="248" spans="1:14" ht="15.75" hidden="1" customHeight="1" x14ac:dyDescent="0.25">
      <c r="A248" s="77" t="s">
        <v>85</v>
      </c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9"/>
    </row>
    <row r="249" spans="1:14" ht="30.75" hidden="1" customHeight="1" x14ac:dyDescent="0.25">
      <c r="A249" s="64" t="s">
        <v>83</v>
      </c>
      <c r="B249" s="66"/>
      <c r="C249" s="14">
        <f>F249+I249+L249</f>
        <v>0</v>
      </c>
      <c r="D249" s="14">
        <f>G249+J249+M249</f>
        <v>0</v>
      </c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1:14" hidden="1" x14ac:dyDescent="0.25">
      <c r="A250" s="80" t="s">
        <v>31</v>
      </c>
      <c r="B250" s="81"/>
      <c r="C250" s="15">
        <f>C249</f>
        <v>0</v>
      </c>
      <c r="D250" s="15">
        <f>D249</f>
        <v>0</v>
      </c>
      <c r="E250" s="14"/>
      <c r="F250" s="15">
        <f t="shared" ref="F250:G250" si="281">F249</f>
        <v>0</v>
      </c>
      <c r="G250" s="15">
        <f t="shared" si="281"/>
        <v>0</v>
      </c>
      <c r="H250" s="14"/>
      <c r="I250" s="15">
        <f t="shared" ref="I250:J250" si="282">I249</f>
        <v>0</v>
      </c>
      <c r="J250" s="15">
        <f t="shared" si="282"/>
        <v>0</v>
      </c>
      <c r="K250" s="14"/>
      <c r="L250" s="15">
        <f>SUM(L249)</f>
        <v>0</v>
      </c>
      <c r="M250" s="15">
        <f>SUM(M249)</f>
        <v>0</v>
      </c>
      <c r="N250" s="15"/>
    </row>
    <row r="251" spans="1:14" ht="15.75" customHeight="1" x14ac:dyDescent="0.25">
      <c r="A251" s="77" t="s">
        <v>86</v>
      </c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9"/>
    </row>
    <row r="252" spans="1:14" ht="30.75" customHeight="1" x14ac:dyDescent="0.25">
      <c r="A252" s="64" t="s">
        <v>83</v>
      </c>
      <c r="B252" s="66"/>
      <c r="C252" s="32">
        <f>F252+I252+L252</f>
        <v>1979.3</v>
      </c>
      <c r="D252" s="32">
        <f>G252+J252+M252</f>
        <v>0</v>
      </c>
      <c r="E252" s="32">
        <f t="shared" ref="E252:E253" si="283">D252/C252*100</f>
        <v>0</v>
      </c>
      <c r="F252" s="14"/>
      <c r="G252" s="14"/>
      <c r="H252" s="32"/>
      <c r="I252" s="14">
        <v>1979.3</v>
      </c>
      <c r="J252" s="14">
        <v>0</v>
      </c>
      <c r="K252" s="32">
        <f t="shared" ref="K252:K253" si="284">J252/I252*100</f>
        <v>0</v>
      </c>
      <c r="L252" s="14"/>
      <c r="M252" s="14"/>
      <c r="N252" s="32"/>
    </row>
    <row r="253" spans="1:14" x14ac:dyDescent="0.25">
      <c r="A253" s="80" t="s">
        <v>31</v>
      </c>
      <c r="B253" s="81"/>
      <c r="C253" s="33">
        <f>C252</f>
        <v>1979.3</v>
      </c>
      <c r="D253" s="33">
        <f>D252</f>
        <v>0</v>
      </c>
      <c r="E253" s="33">
        <f t="shared" si="283"/>
        <v>0</v>
      </c>
      <c r="F253" s="33">
        <f t="shared" ref="F253:G253" si="285">F252</f>
        <v>0</v>
      </c>
      <c r="G253" s="33">
        <f t="shared" si="285"/>
        <v>0</v>
      </c>
      <c r="H253" s="32"/>
      <c r="I253" s="33">
        <f t="shared" ref="I253:J253" si="286">I252</f>
        <v>1979.3</v>
      </c>
      <c r="J253" s="33">
        <f t="shared" si="286"/>
        <v>0</v>
      </c>
      <c r="K253" s="33">
        <f t="shared" si="284"/>
        <v>0</v>
      </c>
      <c r="L253" s="33">
        <f>SUM(L252)</f>
        <v>0</v>
      </c>
      <c r="M253" s="33">
        <f>SUM(M252)</f>
        <v>0</v>
      </c>
      <c r="N253" s="32"/>
    </row>
    <row r="254" spans="1:14" ht="15.75" customHeight="1" x14ac:dyDescent="0.25">
      <c r="A254" s="77" t="s">
        <v>87</v>
      </c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9"/>
    </row>
    <row r="255" spans="1:14" ht="33" customHeight="1" x14ac:dyDescent="0.25">
      <c r="A255" s="64" t="s">
        <v>83</v>
      </c>
      <c r="B255" s="66"/>
      <c r="C255" s="32">
        <f>F255+I255+L255</f>
        <v>200</v>
      </c>
      <c r="D255" s="32">
        <f>G255+J255+M255</f>
        <v>0</v>
      </c>
      <c r="E255" s="32">
        <f t="shared" ref="E255:E257" si="287">D255/C255*100</f>
        <v>0</v>
      </c>
      <c r="F255" s="14"/>
      <c r="G255" s="14"/>
      <c r="H255" s="32"/>
      <c r="I255" s="14"/>
      <c r="J255" s="14"/>
      <c r="K255" s="32"/>
      <c r="L255" s="14">
        <v>200</v>
      </c>
      <c r="M255" s="14">
        <v>0</v>
      </c>
      <c r="N255" s="32">
        <f t="shared" ref="N255:N340" si="288">M255/L255*100</f>
        <v>0</v>
      </c>
    </row>
    <row r="256" spans="1:14" x14ac:dyDescent="0.25">
      <c r="A256" s="62" t="s">
        <v>37</v>
      </c>
      <c r="B256" s="63"/>
      <c r="C256" s="33">
        <f>C255</f>
        <v>200</v>
      </c>
      <c r="D256" s="33">
        <f>D255</f>
        <v>0</v>
      </c>
      <c r="E256" s="33">
        <f t="shared" si="287"/>
        <v>0</v>
      </c>
      <c r="F256" s="33">
        <f t="shared" ref="F256:G256" si="289">F255</f>
        <v>0</v>
      </c>
      <c r="G256" s="33">
        <f t="shared" si="289"/>
        <v>0</v>
      </c>
      <c r="H256" s="32"/>
      <c r="I256" s="33">
        <f t="shared" ref="I256:J256" si="290">I255</f>
        <v>0</v>
      </c>
      <c r="J256" s="33">
        <f t="shared" si="290"/>
        <v>0</v>
      </c>
      <c r="K256" s="32"/>
      <c r="L256" s="33">
        <f>SUM(L255)</f>
        <v>200</v>
      </c>
      <c r="M256" s="33">
        <f>SUM(M255)</f>
        <v>0</v>
      </c>
      <c r="N256" s="33">
        <f t="shared" si="288"/>
        <v>0</v>
      </c>
    </row>
    <row r="257" spans="1:14" x14ac:dyDescent="0.25">
      <c r="A257" s="85" t="s">
        <v>50</v>
      </c>
      <c r="B257" s="87"/>
      <c r="C257" s="35">
        <f t="shared" ref="C257:D257" si="291">C244+C247+C256+C253+C249</f>
        <v>14952.399999999998</v>
      </c>
      <c r="D257" s="35">
        <f t="shared" si="291"/>
        <v>8586.4</v>
      </c>
      <c r="E257" s="35">
        <f t="shared" si="287"/>
        <v>57.424895000133766</v>
      </c>
      <c r="F257" s="35">
        <f t="shared" ref="F257:G257" si="292">F244+F247+F256+F253+F249</f>
        <v>0</v>
      </c>
      <c r="G257" s="35">
        <f t="shared" si="292"/>
        <v>0</v>
      </c>
      <c r="H257" s="32"/>
      <c r="I257" s="35">
        <f>I244+I247+I256+I253+I249</f>
        <v>8154</v>
      </c>
      <c r="J257" s="35">
        <f>J244+J247+J256+J253+J249</f>
        <v>3762.4</v>
      </c>
      <c r="K257" s="35">
        <f t="shared" ref="K257" si="293">J257/I257*100</f>
        <v>46.141770909982831</v>
      </c>
      <c r="L257" s="35">
        <f t="shared" ref="L257:M257" si="294">L244+L247+L256+L253+L249</f>
        <v>6798.4</v>
      </c>
      <c r="M257" s="35">
        <f t="shared" si="294"/>
        <v>4824</v>
      </c>
      <c r="N257" s="35">
        <f t="shared" si="288"/>
        <v>70.957872440574249</v>
      </c>
    </row>
    <row r="258" spans="1:14" ht="21.75" customHeight="1" x14ac:dyDescent="0.35">
      <c r="A258" s="54">
        <v>13</v>
      </c>
      <c r="B258" s="73" t="s">
        <v>14</v>
      </c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5"/>
    </row>
    <row r="259" spans="1:14" ht="30.75" customHeight="1" x14ac:dyDescent="0.25">
      <c r="A259" s="77" t="s">
        <v>139</v>
      </c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9"/>
    </row>
    <row r="260" spans="1:14" ht="32.25" customHeight="1" x14ac:dyDescent="0.25">
      <c r="A260" s="72" t="s">
        <v>41</v>
      </c>
      <c r="B260" s="65"/>
      <c r="C260" s="32">
        <f>F260+I260+L260</f>
        <v>4212.3999999999996</v>
      </c>
      <c r="D260" s="32">
        <f>G260+J260+M260</f>
        <v>4200.8999999999996</v>
      </c>
      <c r="E260" s="32">
        <f t="shared" ref="E260:E261" si="295">D260/C260*100</f>
        <v>99.726996486563479</v>
      </c>
      <c r="F260" s="14"/>
      <c r="G260" s="14"/>
      <c r="H260" s="32"/>
      <c r="I260" s="14">
        <v>2345.1</v>
      </c>
      <c r="J260" s="14">
        <v>2338.3000000000002</v>
      </c>
      <c r="K260" s="32">
        <f t="shared" ref="K260:K261" si="296">J260/I260*100</f>
        <v>99.710033687262808</v>
      </c>
      <c r="L260" s="14">
        <v>1867.3</v>
      </c>
      <c r="M260" s="14">
        <v>1862.6</v>
      </c>
      <c r="N260" s="32">
        <f t="shared" si="288"/>
        <v>99.748299684035771</v>
      </c>
    </row>
    <row r="261" spans="1:14" x14ac:dyDescent="0.25">
      <c r="A261" s="80" t="s">
        <v>31</v>
      </c>
      <c r="B261" s="81"/>
      <c r="C261" s="33">
        <f>C260</f>
        <v>4212.3999999999996</v>
      </c>
      <c r="D261" s="33">
        <f>D260</f>
        <v>4200.8999999999996</v>
      </c>
      <c r="E261" s="32">
        <f t="shared" si="295"/>
        <v>99.726996486563479</v>
      </c>
      <c r="F261" s="33">
        <f t="shared" ref="F261:G261" si="297">F260</f>
        <v>0</v>
      </c>
      <c r="G261" s="33">
        <f t="shared" si="297"/>
        <v>0</v>
      </c>
      <c r="H261" s="32"/>
      <c r="I261" s="33">
        <f t="shared" ref="I261:J261" si="298">I260</f>
        <v>2345.1</v>
      </c>
      <c r="J261" s="33">
        <f t="shared" si="298"/>
        <v>2338.3000000000002</v>
      </c>
      <c r="K261" s="32">
        <f t="shared" si="296"/>
        <v>99.710033687262808</v>
      </c>
      <c r="L261" s="33">
        <f>SUM(L260)</f>
        <v>1867.3</v>
      </c>
      <c r="M261" s="33">
        <f>SUM(M260)</f>
        <v>1862.6</v>
      </c>
      <c r="N261" s="35">
        <f t="shared" si="288"/>
        <v>99.748299684035771</v>
      </c>
    </row>
    <row r="262" spans="1:14" x14ac:dyDescent="0.25">
      <c r="A262" s="77" t="s">
        <v>125</v>
      </c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2"/>
    </row>
    <row r="263" spans="1:14" x14ac:dyDescent="0.25">
      <c r="A263" s="72" t="s">
        <v>41</v>
      </c>
      <c r="B263" s="65"/>
      <c r="C263" s="32">
        <f>F263+I263+L263</f>
        <v>165.2</v>
      </c>
      <c r="D263" s="32">
        <f>G263+J263+M263</f>
        <v>165.2</v>
      </c>
      <c r="E263" s="32">
        <f t="shared" ref="E263:E264" si="299">D263/C263*100</f>
        <v>100</v>
      </c>
      <c r="F263" s="15"/>
      <c r="G263" s="15"/>
      <c r="H263" s="32"/>
      <c r="I263" s="14"/>
      <c r="J263" s="14"/>
      <c r="K263" s="32"/>
      <c r="L263" s="14">
        <v>165.2</v>
      </c>
      <c r="M263" s="14">
        <v>165.2</v>
      </c>
      <c r="N263" s="32">
        <f t="shared" ref="N263:N264" si="300">M263/L263*100</f>
        <v>100</v>
      </c>
    </row>
    <row r="264" spans="1:14" x14ac:dyDescent="0.25">
      <c r="A264" s="80" t="s">
        <v>31</v>
      </c>
      <c r="B264" s="81"/>
      <c r="C264" s="33">
        <f>C263</f>
        <v>165.2</v>
      </c>
      <c r="D264" s="33">
        <f>D263</f>
        <v>165.2</v>
      </c>
      <c r="E264" s="32">
        <f t="shared" si="299"/>
        <v>100</v>
      </c>
      <c r="F264" s="33">
        <f t="shared" ref="F264:G264" si="301">F263</f>
        <v>0</v>
      </c>
      <c r="G264" s="33">
        <f t="shared" si="301"/>
        <v>0</v>
      </c>
      <c r="H264" s="32"/>
      <c r="I264" s="33">
        <f t="shared" ref="I264:J264" si="302">I263</f>
        <v>0</v>
      </c>
      <c r="J264" s="33">
        <f t="shared" si="302"/>
        <v>0</v>
      </c>
      <c r="K264" s="32"/>
      <c r="L264" s="33">
        <f t="shared" ref="L264:M264" si="303">L263</f>
        <v>165.2</v>
      </c>
      <c r="M264" s="33">
        <f t="shared" si="303"/>
        <v>165.2</v>
      </c>
      <c r="N264" s="35">
        <f t="shared" si="300"/>
        <v>100</v>
      </c>
    </row>
    <row r="265" spans="1:14" ht="19.5" customHeight="1" x14ac:dyDescent="0.25">
      <c r="A265" s="77" t="s">
        <v>88</v>
      </c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9"/>
    </row>
    <row r="266" spans="1:14" ht="30.75" customHeight="1" x14ac:dyDescent="0.25">
      <c r="A266" s="72" t="s">
        <v>41</v>
      </c>
      <c r="B266" s="65"/>
      <c r="C266" s="32">
        <f>F266+I266+L266</f>
        <v>261</v>
      </c>
      <c r="D266" s="32">
        <f>G266+J266+M266</f>
        <v>261</v>
      </c>
      <c r="E266" s="32">
        <f t="shared" ref="E266:E268" si="304">D266/C266*100</f>
        <v>100</v>
      </c>
      <c r="F266" s="14"/>
      <c r="G266" s="14"/>
      <c r="H266" s="32"/>
      <c r="I266" s="14">
        <v>261</v>
      </c>
      <c r="J266" s="14">
        <v>261</v>
      </c>
      <c r="K266" s="32">
        <f t="shared" ref="K266:K268" si="305">J266/I266*100</f>
        <v>100</v>
      </c>
      <c r="L266" s="14"/>
      <c r="M266" s="14"/>
      <c r="N266" s="32"/>
    </row>
    <row r="267" spans="1:14" ht="30.75" customHeight="1" x14ac:dyDescent="0.25">
      <c r="A267" s="64" t="s">
        <v>55</v>
      </c>
      <c r="B267" s="65"/>
      <c r="C267" s="32">
        <f>F267+I267+L267</f>
        <v>150</v>
      </c>
      <c r="D267" s="32">
        <f>G267+J267+M267</f>
        <v>148.6</v>
      </c>
      <c r="E267" s="32">
        <f t="shared" si="304"/>
        <v>99.066666666666663</v>
      </c>
      <c r="F267" s="14"/>
      <c r="G267" s="14"/>
      <c r="H267" s="32"/>
      <c r="I267" s="14"/>
      <c r="J267" s="14"/>
      <c r="K267" s="32"/>
      <c r="L267" s="14">
        <v>150</v>
      </c>
      <c r="M267" s="14">
        <v>148.6</v>
      </c>
      <c r="N267" s="32">
        <f t="shared" ref="N267:N268" si="306">M267/L267*100</f>
        <v>99.066666666666663</v>
      </c>
    </row>
    <row r="268" spans="1:14" x14ac:dyDescent="0.25">
      <c r="A268" s="80" t="s">
        <v>31</v>
      </c>
      <c r="B268" s="81"/>
      <c r="C268" s="33">
        <f>C266+C267</f>
        <v>411</v>
      </c>
      <c r="D268" s="33">
        <f>D266+D267</f>
        <v>409.6</v>
      </c>
      <c r="E268" s="33">
        <f t="shared" si="304"/>
        <v>99.65936739659368</v>
      </c>
      <c r="F268" s="33">
        <f>F266+F267</f>
        <v>0</v>
      </c>
      <c r="G268" s="33">
        <f>G266+G267</f>
        <v>0</v>
      </c>
      <c r="H268" s="32"/>
      <c r="I268" s="33">
        <f>I266+I267</f>
        <v>261</v>
      </c>
      <c r="J268" s="33">
        <f>J266+J267</f>
        <v>261</v>
      </c>
      <c r="K268" s="33">
        <f t="shared" si="305"/>
        <v>100</v>
      </c>
      <c r="L268" s="33">
        <f>SUM(L266:L267)</f>
        <v>150</v>
      </c>
      <c r="M268" s="33">
        <f>SUM(M266:M267)</f>
        <v>148.6</v>
      </c>
      <c r="N268" s="32">
        <f t="shared" si="306"/>
        <v>99.066666666666663</v>
      </c>
    </row>
    <row r="269" spans="1:14" ht="30" customHeight="1" x14ac:dyDescent="0.25">
      <c r="A269" s="69" t="s">
        <v>89</v>
      </c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1"/>
    </row>
    <row r="270" spans="1:14" ht="33" customHeight="1" x14ac:dyDescent="0.25">
      <c r="A270" s="72" t="s">
        <v>41</v>
      </c>
      <c r="B270" s="65"/>
      <c r="C270" s="32">
        <f t="shared" ref="C270:D272" si="307">F270+I270+L270</f>
        <v>1167.5</v>
      </c>
      <c r="D270" s="32">
        <f t="shared" si="307"/>
        <v>1014.5</v>
      </c>
      <c r="E270" s="32">
        <f t="shared" ref="E270:E274" si="308">D270/C270*100</f>
        <v>86.895074946466806</v>
      </c>
      <c r="F270" s="14"/>
      <c r="G270" s="14"/>
      <c r="H270" s="32"/>
      <c r="I270" s="14"/>
      <c r="J270" s="14"/>
      <c r="K270" s="32"/>
      <c r="L270" s="14">
        <v>1167.5</v>
      </c>
      <c r="M270" s="14">
        <v>1014.5</v>
      </c>
      <c r="N270" s="32">
        <f t="shared" si="288"/>
        <v>86.895074946466806</v>
      </c>
    </row>
    <row r="271" spans="1:14" x14ac:dyDescent="0.25">
      <c r="A271" s="64" t="s">
        <v>42</v>
      </c>
      <c r="B271" s="65"/>
      <c r="C271" s="32">
        <f t="shared" si="307"/>
        <v>70</v>
      </c>
      <c r="D271" s="32">
        <f t="shared" si="307"/>
        <v>70</v>
      </c>
      <c r="E271" s="32">
        <f>D271/C271*100</f>
        <v>100</v>
      </c>
      <c r="F271" s="14"/>
      <c r="G271" s="14"/>
      <c r="H271" s="32"/>
      <c r="I271" s="14"/>
      <c r="J271" s="14"/>
      <c r="K271" s="32"/>
      <c r="L271" s="14">
        <v>70</v>
      </c>
      <c r="M271" s="14">
        <v>70</v>
      </c>
      <c r="N271" s="32">
        <f>M271/L271*100</f>
        <v>100</v>
      </c>
    </row>
    <row r="272" spans="1:14" ht="30.75" customHeight="1" x14ac:dyDescent="0.25">
      <c r="A272" s="64" t="s">
        <v>43</v>
      </c>
      <c r="B272" s="65"/>
      <c r="C272" s="32">
        <f t="shared" si="307"/>
        <v>200</v>
      </c>
      <c r="D272" s="32">
        <f t="shared" si="307"/>
        <v>77.099999999999994</v>
      </c>
      <c r="E272" s="32">
        <f t="shared" si="308"/>
        <v>38.549999999999997</v>
      </c>
      <c r="F272" s="14"/>
      <c r="G272" s="14"/>
      <c r="H272" s="32"/>
      <c r="I272" s="14"/>
      <c r="J272" s="14"/>
      <c r="K272" s="32"/>
      <c r="L272" s="14">
        <v>200</v>
      </c>
      <c r="M272" s="14">
        <v>77.099999999999994</v>
      </c>
      <c r="N272" s="32">
        <f t="shared" si="288"/>
        <v>38.549999999999997</v>
      </c>
    </row>
    <row r="273" spans="1:14" ht="30.75" hidden="1" customHeight="1" x14ac:dyDescent="0.25">
      <c r="A273" s="64" t="s">
        <v>55</v>
      </c>
      <c r="B273" s="65"/>
      <c r="C273" s="32">
        <f>F273+I273+L273</f>
        <v>0</v>
      </c>
      <c r="D273" s="32">
        <f>G273+J273+M273</f>
        <v>0</v>
      </c>
      <c r="E273" s="32"/>
      <c r="F273" s="14"/>
      <c r="G273" s="14"/>
      <c r="H273" s="32"/>
      <c r="I273" s="14"/>
      <c r="J273" s="14"/>
      <c r="K273" s="32"/>
      <c r="L273" s="14">
        <v>0</v>
      </c>
      <c r="M273" s="14">
        <v>0</v>
      </c>
      <c r="N273" s="32" t="e">
        <f>M273/L273*100</f>
        <v>#DIV/0!</v>
      </c>
    </row>
    <row r="274" spans="1:14" x14ac:dyDescent="0.25">
      <c r="A274" s="80" t="s">
        <v>31</v>
      </c>
      <c r="B274" s="81"/>
      <c r="C274" s="33">
        <f>C270+C271+C272+C273</f>
        <v>1437.5</v>
      </c>
      <c r="D274" s="33">
        <f>D270+D271+D272+D273</f>
        <v>1161.5999999999999</v>
      </c>
      <c r="E274" s="33">
        <f t="shared" si="308"/>
        <v>80.806956521739124</v>
      </c>
      <c r="F274" s="33">
        <f t="shared" ref="F274:G274" si="309">F270+F271+F272</f>
        <v>0</v>
      </c>
      <c r="G274" s="33">
        <f t="shared" si="309"/>
        <v>0</v>
      </c>
      <c r="H274" s="32"/>
      <c r="I274" s="33">
        <f t="shared" ref="I274:J274" si="310">I270+I271+I272</f>
        <v>0</v>
      </c>
      <c r="J274" s="33">
        <f t="shared" si="310"/>
        <v>0</v>
      </c>
      <c r="K274" s="32"/>
      <c r="L274" s="33">
        <f>SUM(L270:L273)</f>
        <v>1437.5</v>
      </c>
      <c r="M274" s="33">
        <f>SUM(M270:M273)</f>
        <v>1161.5999999999999</v>
      </c>
      <c r="N274" s="33">
        <f t="shared" si="288"/>
        <v>80.806956521739124</v>
      </c>
    </row>
    <row r="275" spans="1:14" hidden="1" x14ac:dyDescent="0.25">
      <c r="A275" s="77" t="s">
        <v>110</v>
      </c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8"/>
    </row>
    <row r="276" spans="1:14" hidden="1" x14ac:dyDescent="0.25">
      <c r="A276" s="64" t="s">
        <v>41</v>
      </c>
      <c r="B276" s="95"/>
      <c r="C276" s="32">
        <f t="shared" ref="C276:D276" si="311">F276+I276+L276</f>
        <v>0</v>
      </c>
      <c r="D276" s="32">
        <f t="shared" si="311"/>
        <v>0</v>
      </c>
      <c r="E276" s="32"/>
      <c r="F276" s="18"/>
      <c r="G276" s="18"/>
      <c r="H276" s="32"/>
      <c r="I276" s="18"/>
      <c r="J276" s="18"/>
      <c r="K276" s="32"/>
      <c r="L276" s="18">
        <v>0</v>
      </c>
      <c r="M276" s="18">
        <v>0</v>
      </c>
      <c r="N276" s="32"/>
    </row>
    <row r="277" spans="1:14" hidden="1" x14ac:dyDescent="0.25">
      <c r="A277" s="80" t="s">
        <v>31</v>
      </c>
      <c r="B277" s="81"/>
      <c r="C277" s="33">
        <f>C276</f>
        <v>0</v>
      </c>
      <c r="D277" s="33">
        <f>D276</f>
        <v>0</v>
      </c>
      <c r="E277" s="32"/>
      <c r="F277" s="33">
        <f t="shared" ref="F277:G277" si="312">F276</f>
        <v>0</v>
      </c>
      <c r="G277" s="33">
        <f t="shared" si="312"/>
        <v>0</v>
      </c>
      <c r="H277" s="32"/>
      <c r="I277" s="33">
        <f t="shared" ref="I277:J277" si="313">I276</f>
        <v>0</v>
      </c>
      <c r="J277" s="33">
        <f t="shared" si="313"/>
        <v>0</v>
      </c>
      <c r="K277" s="32"/>
      <c r="L277" s="33">
        <f t="shared" ref="L277:M277" si="314">L276</f>
        <v>0</v>
      </c>
      <c r="M277" s="33">
        <f t="shared" si="314"/>
        <v>0</v>
      </c>
      <c r="N277" s="32"/>
    </row>
    <row r="278" spans="1:14" ht="15.75" customHeight="1" x14ac:dyDescent="0.25">
      <c r="A278" s="77" t="s">
        <v>90</v>
      </c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9"/>
    </row>
    <row r="279" spans="1:14" ht="30" customHeight="1" x14ac:dyDescent="0.25">
      <c r="A279" s="72" t="s">
        <v>41</v>
      </c>
      <c r="B279" s="65"/>
      <c r="C279" s="32">
        <f>F279+I279+L279</f>
        <v>20</v>
      </c>
      <c r="D279" s="32">
        <f>G279+J279+M279</f>
        <v>18.5</v>
      </c>
      <c r="E279" s="32">
        <f t="shared" ref="E279:E280" si="315">D279/C279*100</f>
        <v>92.5</v>
      </c>
      <c r="F279" s="14"/>
      <c r="G279" s="14"/>
      <c r="H279" s="32"/>
      <c r="I279" s="14"/>
      <c r="J279" s="14"/>
      <c r="K279" s="32"/>
      <c r="L279" s="14">
        <v>20</v>
      </c>
      <c r="M279" s="14">
        <v>18.5</v>
      </c>
      <c r="N279" s="32">
        <f t="shared" si="288"/>
        <v>92.5</v>
      </c>
    </row>
    <row r="280" spans="1:14" x14ac:dyDescent="0.25">
      <c r="A280" s="80" t="s">
        <v>31</v>
      </c>
      <c r="B280" s="81"/>
      <c r="C280" s="33">
        <f>C279</f>
        <v>20</v>
      </c>
      <c r="D280" s="33">
        <f>D279</f>
        <v>18.5</v>
      </c>
      <c r="E280" s="33">
        <f t="shared" si="315"/>
        <v>92.5</v>
      </c>
      <c r="F280" s="33">
        <f t="shared" ref="F280:G280" si="316">F279</f>
        <v>0</v>
      </c>
      <c r="G280" s="33">
        <f t="shared" si="316"/>
        <v>0</v>
      </c>
      <c r="H280" s="32"/>
      <c r="I280" s="33">
        <f t="shared" ref="I280:J280" si="317">I279</f>
        <v>0</v>
      </c>
      <c r="J280" s="33">
        <f t="shared" si="317"/>
        <v>0</v>
      </c>
      <c r="K280" s="32"/>
      <c r="L280" s="33">
        <f>SUM(L279)</f>
        <v>20</v>
      </c>
      <c r="M280" s="33">
        <f>SUM(M279)</f>
        <v>18.5</v>
      </c>
      <c r="N280" s="33">
        <f t="shared" si="288"/>
        <v>92.5</v>
      </c>
    </row>
    <row r="281" spans="1:14" ht="39" hidden="1" customHeight="1" x14ac:dyDescent="0.25">
      <c r="A281" s="77" t="s">
        <v>91</v>
      </c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9"/>
    </row>
    <row r="282" spans="1:14" ht="27.75" hidden="1" customHeight="1" x14ac:dyDescent="0.25">
      <c r="A282" s="64" t="s">
        <v>55</v>
      </c>
      <c r="B282" s="65"/>
      <c r="C282" s="32">
        <f>F282+I282+L282</f>
        <v>0</v>
      </c>
      <c r="D282" s="32">
        <f>G282+J282+M282</f>
        <v>0</v>
      </c>
      <c r="E282" s="32" t="e">
        <f t="shared" ref="E282:E283" si="318">D282/C282*100</f>
        <v>#DIV/0!</v>
      </c>
      <c r="F282" s="14"/>
      <c r="G282" s="14"/>
      <c r="H282" s="32"/>
      <c r="I282" s="14"/>
      <c r="J282" s="14"/>
      <c r="K282" s="32"/>
      <c r="L282" s="14">
        <v>0</v>
      </c>
      <c r="M282" s="14">
        <v>0</v>
      </c>
      <c r="N282" s="32" t="e">
        <f t="shared" si="288"/>
        <v>#DIV/0!</v>
      </c>
    </row>
    <row r="283" spans="1:14" ht="27.75" hidden="1" customHeight="1" x14ac:dyDescent="0.25">
      <c r="A283" s="80" t="s">
        <v>31</v>
      </c>
      <c r="B283" s="81"/>
      <c r="C283" s="33">
        <f>C282</f>
        <v>0</v>
      </c>
      <c r="D283" s="33">
        <f t="shared" ref="D283:M283" si="319">D282</f>
        <v>0</v>
      </c>
      <c r="E283" s="32" t="e">
        <f t="shared" si="318"/>
        <v>#DIV/0!</v>
      </c>
      <c r="F283" s="33">
        <f t="shared" si="319"/>
        <v>0</v>
      </c>
      <c r="G283" s="33">
        <f t="shared" si="319"/>
        <v>0</v>
      </c>
      <c r="H283" s="33">
        <f t="shared" si="319"/>
        <v>0</v>
      </c>
      <c r="I283" s="33">
        <f t="shared" si="319"/>
        <v>0</v>
      </c>
      <c r="J283" s="33">
        <f t="shared" si="319"/>
        <v>0</v>
      </c>
      <c r="K283" s="33">
        <f t="shared" si="319"/>
        <v>0</v>
      </c>
      <c r="L283" s="33">
        <f t="shared" si="319"/>
        <v>0</v>
      </c>
      <c r="M283" s="33">
        <f t="shared" si="319"/>
        <v>0</v>
      </c>
      <c r="N283" s="32" t="e">
        <f t="shared" si="288"/>
        <v>#DIV/0!</v>
      </c>
    </row>
    <row r="284" spans="1:14" ht="27.75" hidden="1" customHeight="1" x14ac:dyDescent="0.25">
      <c r="A284" s="77" t="s">
        <v>128</v>
      </c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9"/>
    </row>
    <row r="285" spans="1:14" ht="27.75" hidden="1" customHeight="1" x14ac:dyDescent="0.25">
      <c r="A285" s="72" t="s">
        <v>41</v>
      </c>
      <c r="B285" s="65"/>
      <c r="C285" s="32">
        <f>F285+I285+L285</f>
        <v>0</v>
      </c>
      <c r="D285" s="32">
        <f>G285+J285+M285</f>
        <v>0</v>
      </c>
      <c r="E285" s="32"/>
      <c r="F285" s="14"/>
      <c r="G285" s="14"/>
      <c r="H285" s="32"/>
      <c r="I285" s="14"/>
      <c r="J285" s="14"/>
      <c r="K285" s="32"/>
      <c r="L285" s="14">
        <v>0</v>
      </c>
      <c r="M285" s="14">
        <v>0</v>
      </c>
      <c r="N285" s="32" t="e">
        <f t="shared" ref="N285" si="320">M285/L285*100</f>
        <v>#DIV/0!</v>
      </c>
    </row>
    <row r="286" spans="1:14" hidden="1" x14ac:dyDescent="0.25">
      <c r="A286" s="80" t="s">
        <v>31</v>
      </c>
      <c r="B286" s="81"/>
      <c r="C286" s="33">
        <f>C285</f>
        <v>0</v>
      </c>
      <c r="D286" s="33">
        <f t="shared" ref="D286:N286" si="321">D285</f>
        <v>0</v>
      </c>
      <c r="E286" s="33"/>
      <c r="F286" s="33">
        <f t="shared" si="321"/>
        <v>0</v>
      </c>
      <c r="G286" s="33">
        <f t="shared" si="321"/>
        <v>0</v>
      </c>
      <c r="H286" s="33">
        <f t="shared" si="321"/>
        <v>0</v>
      </c>
      <c r="I286" s="33">
        <f t="shared" si="321"/>
        <v>0</v>
      </c>
      <c r="J286" s="33">
        <f t="shared" si="321"/>
        <v>0</v>
      </c>
      <c r="K286" s="33">
        <f t="shared" si="321"/>
        <v>0</v>
      </c>
      <c r="L286" s="33">
        <f t="shared" si="321"/>
        <v>0</v>
      </c>
      <c r="M286" s="33">
        <f t="shared" si="321"/>
        <v>0</v>
      </c>
      <c r="N286" s="33" t="e">
        <f t="shared" si="321"/>
        <v>#DIV/0!</v>
      </c>
    </row>
    <row r="287" spans="1:14" ht="16.5" hidden="1" customHeight="1" x14ac:dyDescent="0.25">
      <c r="A287" s="88" t="s">
        <v>92</v>
      </c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90"/>
    </row>
    <row r="288" spans="1:14" ht="30.75" hidden="1" customHeight="1" x14ac:dyDescent="0.3">
      <c r="A288" s="131" t="s">
        <v>55</v>
      </c>
      <c r="B288" s="132"/>
      <c r="C288" s="30">
        <f>F288+I288+L288</f>
        <v>0</v>
      </c>
      <c r="D288" s="30">
        <f>G288+J288+M288</f>
        <v>0</v>
      </c>
      <c r="E288" s="30"/>
      <c r="F288" s="30"/>
      <c r="G288" s="30"/>
      <c r="H288" s="30"/>
      <c r="I288" s="30"/>
      <c r="J288" s="30"/>
      <c r="K288" s="30"/>
      <c r="L288" s="30"/>
      <c r="M288" s="30"/>
      <c r="N288" s="30"/>
    </row>
    <row r="289" spans="1:14" hidden="1" x14ac:dyDescent="0.25">
      <c r="A289" s="133" t="s">
        <v>31</v>
      </c>
      <c r="B289" s="134"/>
      <c r="C289" s="31">
        <f>C288</f>
        <v>0</v>
      </c>
      <c r="D289" s="31">
        <f>D288</f>
        <v>0</v>
      </c>
      <c r="E289" s="31"/>
      <c r="F289" s="31">
        <f t="shared" ref="F289:G289" si="322">F288</f>
        <v>0</v>
      </c>
      <c r="G289" s="31">
        <f t="shared" si="322"/>
        <v>0</v>
      </c>
      <c r="H289" s="31"/>
      <c r="I289" s="31">
        <f t="shared" ref="I289:J289" si="323">I288</f>
        <v>0</v>
      </c>
      <c r="J289" s="31">
        <f t="shared" si="323"/>
        <v>0</v>
      </c>
      <c r="K289" s="31"/>
      <c r="L289" s="31">
        <f>SUM(L288)</f>
        <v>0</v>
      </c>
      <c r="M289" s="31">
        <f>SUM(M288)</f>
        <v>0</v>
      </c>
      <c r="N289" s="31"/>
    </row>
    <row r="290" spans="1:14" ht="15.75" hidden="1" customHeight="1" x14ac:dyDescent="0.25">
      <c r="A290" s="88" t="s">
        <v>93</v>
      </c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90"/>
    </row>
    <row r="291" spans="1:14" ht="32.25" hidden="1" customHeight="1" x14ac:dyDescent="0.3">
      <c r="A291" s="131" t="s">
        <v>94</v>
      </c>
      <c r="B291" s="132"/>
      <c r="C291" s="30">
        <f>F291+I291+L291</f>
        <v>0</v>
      </c>
      <c r="D291" s="30">
        <f>G291+J291+M291</f>
        <v>0</v>
      </c>
      <c r="E291" s="30" t="e">
        <f t="shared" ref="E291:E293" si="324">D291/C291*100</f>
        <v>#DIV/0!</v>
      </c>
      <c r="F291" s="30"/>
      <c r="G291" s="30"/>
      <c r="H291" s="30"/>
      <c r="I291" s="30"/>
      <c r="J291" s="30"/>
      <c r="K291" s="30"/>
      <c r="L291" s="30"/>
      <c r="M291" s="30"/>
      <c r="N291" s="30" t="e">
        <f t="shared" si="288"/>
        <v>#DIV/0!</v>
      </c>
    </row>
    <row r="292" spans="1:14" hidden="1" x14ac:dyDescent="0.25">
      <c r="A292" s="133" t="s">
        <v>31</v>
      </c>
      <c r="B292" s="134"/>
      <c r="C292" s="31">
        <f>C291</f>
        <v>0</v>
      </c>
      <c r="D292" s="31">
        <f>D291</f>
        <v>0</v>
      </c>
      <c r="E292" s="31" t="e">
        <f t="shared" si="324"/>
        <v>#DIV/0!</v>
      </c>
      <c r="F292" s="31">
        <f t="shared" ref="F292:G292" si="325">F291</f>
        <v>0</v>
      </c>
      <c r="G292" s="31">
        <f t="shared" si="325"/>
        <v>0</v>
      </c>
      <c r="H292" s="31"/>
      <c r="I292" s="31">
        <f t="shared" ref="I292:J292" si="326">I291</f>
        <v>0</v>
      </c>
      <c r="J292" s="31">
        <f t="shared" si="326"/>
        <v>0</v>
      </c>
      <c r="K292" s="31"/>
      <c r="L292" s="31">
        <f>SUM(L291)</f>
        <v>0</v>
      </c>
      <c r="M292" s="31">
        <f>SUM(M291)</f>
        <v>0</v>
      </c>
      <c r="N292" s="31" t="e">
        <f t="shared" si="288"/>
        <v>#DIV/0!</v>
      </c>
    </row>
    <row r="293" spans="1:14" x14ac:dyDescent="0.25">
      <c r="A293" s="85" t="s">
        <v>50</v>
      </c>
      <c r="B293" s="87"/>
      <c r="C293" s="35">
        <f>C261+C268+C274+C280+C286+C289+C292+C277+C264+C283</f>
        <v>6246.0999999999995</v>
      </c>
      <c r="D293" s="35">
        <f>D261+D268+D274+D280+D286+D289+D292+D277+D264+D283</f>
        <v>5955.8</v>
      </c>
      <c r="E293" s="35">
        <f t="shared" si="324"/>
        <v>95.352299835097114</v>
      </c>
      <c r="F293" s="35">
        <f>F261+F268+F274+F280+F286+F289+F292+F277+F264</f>
        <v>0</v>
      </c>
      <c r="G293" s="35">
        <f>G261+G268+G274+G280+G286+G289+G292+G277+G264</f>
        <v>0</v>
      </c>
      <c r="H293" s="32"/>
      <c r="I293" s="35">
        <f>I261+I268+I274+I280+I286+I289+I292+I277+I264+I283</f>
        <v>2606.1</v>
      </c>
      <c r="J293" s="35">
        <f>J261+J268+J274+J280+J286+J289+J292+J277+J264+J283</f>
        <v>2599.3000000000002</v>
      </c>
      <c r="K293" s="35">
        <f t="shared" ref="K293" si="327">J293/I293*100</f>
        <v>99.739073711676468</v>
      </c>
      <c r="L293" s="35">
        <f>L261+L268+L274+L280+L286+L289+L292+L277+L264+L283</f>
        <v>3640</v>
      </c>
      <c r="M293" s="35">
        <f>M261+M268+M274+M280+M286+M289+M292+M277+M264+M283</f>
        <v>3356.4999999999995</v>
      </c>
      <c r="N293" s="35">
        <f t="shared" si="288"/>
        <v>92.211538461538439</v>
      </c>
    </row>
    <row r="294" spans="1:14" ht="15.75" hidden="1" customHeight="1" x14ac:dyDescent="0.35">
      <c r="A294" s="8">
        <v>14</v>
      </c>
      <c r="B294" s="73" t="s">
        <v>15</v>
      </c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5"/>
    </row>
    <row r="295" spans="1:14" ht="15.75" hidden="1" customHeight="1" x14ac:dyDescent="0.25">
      <c r="A295" s="77" t="s">
        <v>95</v>
      </c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9"/>
    </row>
    <row r="296" spans="1:14" ht="28.5" hidden="1" customHeight="1" x14ac:dyDescent="0.25">
      <c r="A296" s="64" t="s">
        <v>94</v>
      </c>
      <c r="B296" s="66"/>
      <c r="C296" s="14">
        <f>F296+I296+L296</f>
        <v>0</v>
      </c>
      <c r="D296" s="14">
        <f>G296+J296+M296</f>
        <v>0</v>
      </c>
      <c r="E296" s="14" t="e">
        <f t="shared" ref="E296:E297" si="328">D296/C296*100</f>
        <v>#DIV/0!</v>
      </c>
      <c r="F296" s="14"/>
      <c r="G296" s="14"/>
      <c r="H296" s="14"/>
      <c r="I296" s="14"/>
      <c r="J296" s="14"/>
      <c r="K296" s="14" t="e">
        <f t="shared" ref="K296:K297" si="329">J296/I296*100</f>
        <v>#DIV/0!</v>
      </c>
      <c r="L296" s="14"/>
      <c r="M296" s="14"/>
      <c r="N296" s="18"/>
    </row>
    <row r="297" spans="1:14" ht="16.149999999999999" hidden="1" customHeight="1" x14ac:dyDescent="0.25">
      <c r="A297" s="80" t="s">
        <v>31</v>
      </c>
      <c r="B297" s="81"/>
      <c r="C297" s="15">
        <f>C296</f>
        <v>0</v>
      </c>
      <c r="D297" s="15">
        <f>D296</f>
        <v>0</v>
      </c>
      <c r="E297" s="15" t="e">
        <f t="shared" si="328"/>
        <v>#DIV/0!</v>
      </c>
      <c r="F297" s="15">
        <f t="shared" ref="F297:G297" si="330">F296</f>
        <v>0</v>
      </c>
      <c r="G297" s="15">
        <f t="shared" si="330"/>
        <v>0</v>
      </c>
      <c r="H297" s="15"/>
      <c r="I297" s="15">
        <f t="shared" ref="I297:J297" si="331">I296</f>
        <v>0</v>
      </c>
      <c r="J297" s="15">
        <f t="shared" si="331"/>
        <v>0</v>
      </c>
      <c r="K297" s="15" t="e">
        <f t="shared" si="329"/>
        <v>#DIV/0!</v>
      </c>
      <c r="L297" s="15">
        <f>SUM(L296)</f>
        <v>0</v>
      </c>
      <c r="M297" s="15">
        <f>SUM(M296)</f>
        <v>0</v>
      </c>
      <c r="N297" s="18"/>
    </row>
    <row r="298" spans="1:14" ht="48.75" hidden="1" customHeight="1" x14ac:dyDescent="0.25">
      <c r="A298" s="82" t="s">
        <v>96</v>
      </c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4"/>
    </row>
    <row r="299" spans="1:14" ht="30.75" hidden="1" customHeight="1" x14ac:dyDescent="0.25">
      <c r="A299" s="64" t="s">
        <v>94</v>
      </c>
      <c r="B299" s="66"/>
      <c r="C299" s="14">
        <f>F299+I299+L299</f>
        <v>0</v>
      </c>
      <c r="D299" s="14">
        <f>G299+J299+M299</f>
        <v>0</v>
      </c>
      <c r="E299" s="14" t="e">
        <f t="shared" ref="E299:E300" si="332">D299/C299*100</f>
        <v>#DIV/0!</v>
      </c>
      <c r="F299" s="14"/>
      <c r="G299" s="14"/>
      <c r="H299" s="14"/>
      <c r="I299" s="14"/>
      <c r="J299" s="14"/>
      <c r="K299" s="14" t="e">
        <f t="shared" ref="K299:K300" si="333">J299/I299*100</f>
        <v>#DIV/0!</v>
      </c>
      <c r="L299" s="14"/>
      <c r="M299" s="14"/>
      <c r="N299" s="14"/>
    </row>
    <row r="300" spans="1:14" ht="16.149999999999999" hidden="1" customHeight="1" x14ac:dyDescent="0.25">
      <c r="A300" s="80" t="s">
        <v>31</v>
      </c>
      <c r="B300" s="81"/>
      <c r="C300" s="15">
        <f>C299</f>
        <v>0</v>
      </c>
      <c r="D300" s="15">
        <f>D299</f>
        <v>0</v>
      </c>
      <c r="E300" s="15" t="e">
        <f t="shared" si="332"/>
        <v>#DIV/0!</v>
      </c>
      <c r="F300" s="15">
        <f t="shared" ref="F300:G300" si="334">F299</f>
        <v>0</v>
      </c>
      <c r="G300" s="15">
        <f t="shared" si="334"/>
        <v>0</v>
      </c>
      <c r="H300" s="15"/>
      <c r="I300" s="15">
        <f t="shared" ref="I300:J300" si="335">I299</f>
        <v>0</v>
      </c>
      <c r="J300" s="15">
        <f t="shared" si="335"/>
        <v>0</v>
      </c>
      <c r="K300" s="15" t="e">
        <f t="shared" si="333"/>
        <v>#DIV/0!</v>
      </c>
      <c r="L300" s="15">
        <f>SUM(L299)</f>
        <v>0</v>
      </c>
      <c r="M300" s="15">
        <f>SUM(M299)</f>
        <v>0</v>
      </c>
      <c r="N300" s="15"/>
    </row>
    <row r="301" spans="1:14" ht="30.75" hidden="1" customHeight="1" x14ac:dyDescent="0.25">
      <c r="A301" s="77" t="s">
        <v>97</v>
      </c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9"/>
    </row>
    <row r="302" spans="1:14" ht="30" hidden="1" customHeight="1" x14ac:dyDescent="0.25">
      <c r="A302" s="64" t="s">
        <v>94</v>
      </c>
      <c r="B302" s="66"/>
      <c r="C302" s="14">
        <f>F302+I302+L302</f>
        <v>0</v>
      </c>
      <c r="D302" s="14">
        <f>G302+J302+M302</f>
        <v>0</v>
      </c>
      <c r="E302" s="14" t="e">
        <f t="shared" ref="E302:E303" si="336">D302/C302*100</f>
        <v>#DIV/0!</v>
      </c>
      <c r="F302" s="14"/>
      <c r="G302" s="14"/>
      <c r="H302" s="14"/>
      <c r="I302" s="14"/>
      <c r="J302" s="14"/>
      <c r="K302" s="14" t="e">
        <f t="shared" ref="K302:K303" si="337">J302/I302*100</f>
        <v>#DIV/0!</v>
      </c>
      <c r="L302" s="14"/>
      <c r="M302" s="14"/>
      <c r="N302" s="18"/>
    </row>
    <row r="303" spans="1:14" ht="16.149999999999999" hidden="1" customHeight="1" x14ac:dyDescent="0.25">
      <c r="A303" s="80" t="s">
        <v>31</v>
      </c>
      <c r="B303" s="81"/>
      <c r="C303" s="15">
        <f>C302</f>
        <v>0</v>
      </c>
      <c r="D303" s="15">
        <f>D302</f>
        <v>0</v>
      </c>
      <c r="E303" s="15" t="e">
        <f t="shared" si="336"/>
        <v>#DIV/0!</v>
      </c>
      <c r="F303" s="15">
        <f t="shared" ref="F303:G303" si="338">F302</f>
        <v>0</v>
      </c>
      <c r="G303" s="15">
        <f t="shared" si="338"/>
        <v>0</v>
      </c>
      <c r="H303" s="15"/>
      <c r="I303" s="15">
        <f t="shared" ref="I303:J303" si="339">I302</f>
        <v>0</v>
      </c>
      <c r="J303" s="15">
        <f t="shared" si="339"/>
        <v>0</v>
      </c>
      <c r="K303" s="15" t="e">
        <f t="shared" si="337"/>
        <v>#DIV/0!</v>
      </c>
      <c r="L303" s="15">
        <f>SUM(L302)</f>
        <v>0</v>
      </c>
      <c r="M303" s="15">
        <f>SUM(M302)</f>
        <v>0</v>
      </c>
      <c r="N303" s="18"/>
    </row>
    <row r="304" spans="1:14" ht="50.25" hidden="1" customHeight="1" x14ac:dyDescent="0.25">
      <c r="A304" s="82" t="s">
        <v>98</v>
      </c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4"/>
    </row>
    <row r="305" spans="1:14" ht="30" hidden="1" customHeight="1" x14ac:dyDescent="0.25">
      <c r="A305" s="64" t="s">
        <v>94</v>
      </c>
      <c r="B305" s="66"/>
      <c r="C305" s="14">
        <f>F305+I305+L305</f>
        <v>0</v>
      </c>
      <c r="D305" s="14">
        <f>G305+J305+M305</f>
        <v>0</v>
      </c>
      <c r="E305" s="14" t="e">
        <f t="shared" ref="E305:E306" si="340">D305/C305*100</f>
        <v>#DIV/0!</v>
      </c>
      <c r="F305" s="14"/>
      <c r="G305" s="14"/>
      <c r="H305" s="14"/>
      <c r="I305" s="14"/>
      <c r="J305" s="14"/>
      <c r="K305" s="14" t="e">
        <f t="shared" ref="K305:K306" si="341">J305/I305*100</f>
        <v>#DIV/0!</v>
      </c>
      <c r="L305" s="14"/>
      <c r="M305" s="14"/>
      <c r="N305" s="18"/>
    </row>
    <row r="306" spans="1:14" ht="16.149999999999999" hidden="1" customHeight="1" x14ac:dyDescent="0.25">
      <c r="A306" s="80" t="s">
        <v>31</v>
      </c>
      <c r="B306" s="81"/>
      <c r="C306" s="15">
        <f>C305</f>
        <v>0</v>
      </c>
      <c r="D306" s="15">
        <f>D305</f>
        <v>0</v>
      </c>
      <c r="E306" s="15" t="e">
        <f t="shared" si="340"/>
        <v>#DIV/0!</v>
      </c>
      <c r="F306" s="15">
        <f t="shared" ref="F306:G306" si="342">F305</f>
        <v>0</v>
      </c>
      <c r="G306" s="15">
        <f t="shared" si="342"/>
        <v>0</v>
      </c>
      <c r="H306" s="15"/>
      <c r="I306" s="15">
        <f t="shared" ref="I306:J306" si="343">I305</f>
        <v>0</v>
      </c>
      <c r="J306" s="15">
        <f t="shared" si="343"/>
        <v>0</v>
      </c>
      <c r="K306" s="15" t="e">
        <f t="shared" si="341"/>
        <v>#DIV/0!</v>
      </c>
      <c r="L306" s="15">
        <f>SUM(L305)</f>
        <v>0</v>
      </c>
      <c r="M306" s="15">
        <f>SUM(M305)</f>
        <v>0</v>
      </c>
      <c r="N306" s="15"/>
    </row>
    <row r="307" spans="1:14" ht="15.75" hidden="1" customHeight="1" x14ac:dyDescent="0.25">
      <c r="A307" s="77" t="s">
        <v>99</v>
      </c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9"/>
    </row>
    <row r="308" spans="1:14" ht="31.5" hidden="1" customHeight="1" x14ac:dyDescent="0.25">
      <c r="A308" s="64" t="s">
        <v>94</v>
      </c>
      <c r="B308" s="66"/>
      <c r="C308" s="14">
        <f>F308+I308+L308</f>
        <v>0</v>
      </c>
      <c r="D308" s="14">
        <f>G308+J308+M308</f>
        <v>0</v>
      </c>
      <c r="E308" s="14" t="e">
        <f t="shared" ref="E308:E315" si="344">D308/C308*100</f>
        <v>#DIV/0!</v>
      </c>
      <c r="F308" s="14"/>
      <c r="G308" s="14"/>
      <c r="H308" s="14"/>
      <c r="I308" s="14"/>
      <c r="J308" s="14"/>
      <c r="K308" s="14" t="e">
        <f t="shared" ref="K308:K309" si="345">J308/I308*100</f>
        <v>#DIV/0!</v>
      </c>
      <c r="L308" s="14"/>
      <c r="M308" s="14"/>
      <c r="N308" s="14" t="e">
        <f t="shared" si="288"/>
        <v>#DIV/0!</v>
      </c>
    </row>
    <row r="309" spans="1:14" ht="16.149999999999999" hidden="1" customHeight="1" x14ac:dyDescent="0.25">
      <c r="A309" s="80" t="s">
        <v>31</v>
      </c>
      <c r="B309" s="81"/>
      <c r="C309" s="15">
        <f>C308</f>
        <v>0</v>
      </c>
      <c r="D309" s="15">
        <f>D308</f>
        <v>0</v>
      </c>
      <c r="E309" s="15" t="e">
        <f t="shared" si="344"/>
        <v>#DIV/0!</v>
      </c>
      <c r="F309" s="15">
        <f t="shared" ref="F309:G309" si="346">F308</f>
        <v>0</v>
      </c>
      <c r="G309" s="15">
        <f t="shared" si="346"/>
        <v>0</v>
      </c>
      <c r="H309" s="15"/>
      <c r="I309" s="15">
        <f t="shared" ref="I309:J309" si="347">I308</f>
        <v>0</v>
      </c>
      <c r="J309" s="15">
        <f t="shared" si="347"/>
        <v>0</v>
      </c>
      <c r="K309" s="15" t="e">
        <f t="shared" si="345"/>
        <v>#DIV/0!</v>
      </c>
      <c r="L309" s="15">
        <f>SUM(L308)</f>
        <v>0</v>
      </c>
      <c r="M309" s="15">
        <f>SUM(M308)</f>
        <v>0</v>
      </c>
      <c r="N309" s="15" t="e">
        <f t="shared" si="288"/>
        <v>#DIV/0!</v>
      </c>
    </row>
    <row r="310" spans="1:14" ht="46.5" hidden="1" customHeight="1" x14ac:dyDescent="0.25">
      <c r="A310" s="100" t="s">
        <v>107</v>
      </c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2"/>
    </row>
    <row r="311" spans="1:14" ht="15.75" hidden="1" customHeight="1" x14ac:dyDescent="0.25">
      <c r="A311" s="64" t="s">
        <v>94</v>
      </c>
      <c r="B311" s="66"/>
      <c r="C311" s="14">
        <f>F311+I311+L311</f>
        <v>0</v>
      </c>
      <c r="D311" s="14">
        <f>G311+J311+M311</f>
        <v>0</v>
      </c>
      <c r="E311" s="14" t="e">
        <f t="shared" si="344"/>
        <v>#DIV/0!</v>
      </c>
      <c r="F311" s="15"/>
      <c r="G311" s="15"/>
      <c r="H311" s="14"/>
      <c r="I311" s="14"/>
      <c r="J311" s="14"/>
      <c r="K311" s="14"/>
      <c r="L311" s="14"/>
      <c r="M311" s="14"/>
      <c r="N311" s="14" t="e">
        <f t="shared" si="288"/>
        <v>#DIV/0!</v>
      </c>
    </row>
    <row r="312" spans="1:14" ht="15.75" hidden="1" customHeight="1" x14ac:dyDescent="0.25">
      <c r="A312" s="80" t="s">
        <v>31</v>
      </c>
      <c r="B312" s="81"/>
      <c r="C312" s="15">
        <f>C311</f>
        <v>0</v>
      </c>
      <c r="D312" s="15">
        <f>D311</f>
        <v>0</v>
      </c>
      <c r="E312" s="14" t="e">
        <f t="shared" si="344"/>
        <v>#DIV/0!</v>
      </c>
      <c r="F312" s="15">
        <f t="shared" ref="F312:G312" si="348">F311</f>
        <v>0</v>
      </c>
      <c r="G312" s="15">
        <f t="shared" si="348"/>
        <v>0</v>
      </c>
      <c r="H312" s="15"/>
      <c r="I312" s="15">
        <f t="shared" ref="I312:J312" si="349">I311</f>
        <v>0</v>
      </c>
      <c r="J312" s="15">
        <f t="shared" si="349"/>
        <v>0</v>
      </c>
      <c r="K312" s="14"/>
      <c r="L312" s="15">
        <f>SUM(L311)</f>
        <v>0</v>
      </c>
      <c r="M312" s="15">
        <f>SUM(M311)</f>
        <v>0</v>
      </c>
      <c r="N312" s="14" t="e">
        <f t="shared" si="288"/>
        <v>#DIV/0!</v>
      </c>
    </row>
    <row r="313" spans="1:14" ht="51" hidden="1" customHeight="1" x14ac:dyDescent="0.25">
      <c r="A313" s="77" t="s">
        <v>111</v>
      </c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9"/>
    </row>
    <row r="314" spans="1:14" ht="33.75" hidden="1" customHeight="1" x14ac:dyDescent="0.25">
      <c r="A314" s="64" t="s">
        <v>35</v>
      </c>
      <c r="B314" s="66"/>
      <c r="C314" s="14">
        <f>F314+I314+L314</f>
        <v>0</v>
      </c>
      <c r="D314" s="14">
        <f>G314+J314+M314</f>
        <v>0</v>
      </c>
      <c r="E314" s="14" t="e">
        <f t="shared" si="344"/>
        <v>#DIV/0!</v>
      </c>
      <c r="F314" s="15"/>
      <c r="G314" s="15"/>
      <c r="H314" s="15"/>
      <c r="I314" s="15"/>
      <c r="J314" s="15"/>
      <c r="K314" s="14"/>
      <c r="L314" s="14"/>
      <c r="M314" s="14"/>
      <c r="N314" s="14" t="e">
        <f t="shared" si="288"/>
        <v>#DIV/0!</v>
      </c>
    </row>
    <row r="315" spans="1:14" ht="15.75" hidden="1" customHeight="1" x14ac:dyDescent="0.25">
      <c r="A315" s="80" t="s">
        <v>31</v>
      </c>
      <c r="B315" s="81"/>
      <c r="C315" s="15">
        <f>C314</f>
        <v>0</v>
      </c>
      <c r="D315" s="15">
        <f>D314</f>
        <v>0</v>
      </c>
      <c r="E315" s="14" t="e">
        <f t="shared" si="344"/>
        <v>#DIV/0!</v>
      </c>
      <c r="F315" s="15">
        <f t="shared" ref="F315:G315" si="350">F314</f>
        <v>0</v>
      </c>
      <c r="G315" s="15">
        <f t="shared" si="350"/>
        <v>0</v>
      </c>
      <c r="H315" s="15"/>
      <c r="I315" s="15">
        <f t="shared" ref="I315:J315" si="351">I314</f>
        <v>0</v>
      </c>
      <c r="J315" s="15">
        <f t="shared" si="351"/>
        <v>0</v>
      </c>
      <c r="K315" s="14"/>
      <c r="L315" s="15">
        <f t="shared" ref="L315:M315" si="352">L314</f>
        <v>0</v>
      </c>
      <c r="M315" s="15">
        <f t="shared" si="352"/>
        <v>0</v>
      </c>
      <c r="N315" s="14" t="e">
        <f t="shared" si="288"/>
        <v>#DIV/0!</v>
      </c>
    </row>
    <row r="316" spans="1:14" ht="15.75" hidden="1" customHeight="1" x14ac:dyDescent="0.25">
      <c r="A316" s="77" t="s">
        <v>100</v>
      </c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9"/>
    </row>
    <row r="317" spans="1:14" ht="15.75" hidden="1" customHeight="1" x14ac:dyDescent="0.25">
      <c r="A317" s="72" t="s">
        <v>36</v>
      </c>
      <c r="B317" s="65"/>
      <c r="C317" s="32">
        <f>F317+I317+L317</f>
        <v>0</v>
      </c>
      <c r="D317" s="32">
        <f>G317+J317+M317</f>
        <v>0</v>
      </c>
      <c r="E317" s="32" t="e">
        <f t="shared" ref="E317:E340" si="353">D317/C317*100</f>
        <v>#DIV/0!</v>
      </c>
      <c r="F317" s="14"/>
      <c r="G317" s="14"/>
      <c r="H317" s="32" t="e">
        <f t="shared" ref="H317:H340" si="354">G317/F317*100</f>
        <v>#DIV/0!</v>
      </c>
      <c r="I317" s="14"/>
      <c r="J317" s="14"/>
      <c r="K317" s="32" t="e">
        <f t="shared" ref="K317:K318" si="355">J317/I317*100</f>
        <v>#DIV/0!</v>
      </c>
      <c r="L317" s="14"/>
      <c r="M317" s="14"/>
      <c r="N317" s="32" t="e">
        <f t="shared" ref="N317:N319" si="356">M317/L317*100</f>
        <v>#DIV/0!</v>
      </c>
    </row>
    <row r="318" spans="1:14" ht="15.75" hidden="1" customHeight="1" x14ac:dyDescent="0.25">
      <c r="A318" s="80" t="s">
        <v>31</v>
      </c>
      <c r="B318" s="81"/>
      <c r="C318" s="33">
        <f>C317</f>
        <v>0</v>
      </c>
      <c r="D318" s="33">
        <f>D317</f>
        <v>0</v>
      </c>
      <c r="E318" s="33" t="e">
        <f t="shared" si="353"/>
        <v>#DIV/0!</v>
      </c>
      <c r="F318" s="33">
        <f t="shared" ref="F318:G318" si="357">F317</f>
        <v>0</v>
      </c>
      <c r="G318" s="33">
        <f t="shared" si="357"/>
        <v>0</v>
      </c>
      <c r="H318" s="32" t="e">
        <f t="shared" si="354"/>
        <v>#DIV/0!</v>
      </c>
      <c r="I318" s="33">
        <f t="shared" ref="I318:J318" si="358">I317</f>
        <v>0</v>
      </c>
      <c r="J318" s="33">
        <f t="shared" si="358"/>
        <v>0</v>
      </c>
      <c r="K318" s="33" t="e">
        <f t="shared" si="355"/>
        <v>#DIV/0!</v>
      </c>
      <c r="L318" s="33">
        <f>SUM(L317)</f>
        <v>0</v>
      </c>
      <c r="M318" s="33">
        <f>SUM(M317)</f>
        <v>0</v>
      </c>
      <c r="N318" s="32" t="e">
        <f t="shared" si="356"/>
        <v>#DIV/0!</v>
      </c>
    </row>
    <row r="319" spans="1:14" ht="15.75" hidden="1" customHeight="1" x14ac:dyDescent="0.25">
      <c r="A319" s="80" t="s">
        <v>50</v>
      </c>
      <c r="B319" s="81"/>
      <c r="C319" s="35">
        <f>C297+C300+C303+C306+C318+C309+C312+C315</f>
        <v>0</v>
      </c>
      <c r="D319" s="35">
        <f>D297+D300+D303+D306+D318+D309+D312+D315</f>
        <v>0</v>
      </c>
      <c r="E319" s="35" t="e">
        <f t="shared" si="353"/>
        <v>#DIV/0!</v>
      </c>
      <c r="F319" s="35">
        <f t="shared" ref="F319:G319" si="359">F297+F300+F303+F306+F318+F309+F312+F315</f>
        <v>0</v>
      </c>
      <c r="G319" s="35">
        <f t="shared" si="359"/>
        <v>0</v>
      </c>
      <c r="H319" s="32" t="e">
        <f t="shared" si="354"/>
        <v>#DIV/0!</v>
      </c>
      <c r="I319" s="35">
        <f t="shared" ref="I319:J319" si="360">I297+I300+I303+I306+I318+I309+I312+I315</f>
        <v>0</v>
      </c>
      <c r="J319" s="35">
        <f t="shared" si="360"/>
        <v>0</v>
      </c>
      <c r="K319" s="35" t="e">
        <f t="shared" ref="K319:K340" si="361">J319/I319*100</f>
        <v>#DIV/0!</v>
      </c>
      <c r="L319" s="35">
        <f t="shared" ref="L319:M319" si="362">L297+L300+L303+L306+L318+L309+L312+L315</f>
        <v>0</v>
      </c>
      <c r="M319" s="35">
        <f t="shared" si="362"/>
        <v>0</v>
      </c>
      <c r="N319" s="32" t="e">
        <f t="shared" si="356"/>
        <v>#DIV/0!</v>
      </c>
    </row>
    <row r="320" spans="1:14" ht="21" customHeight="1" x14ac:dyDescent="0.3">
      <c r="A320" s="55" t="s">
        <v>130</v>
      </c>
      <c r="B320" s="78" t="s">
        <v>129</v>
      </c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9"/>
    </row>
    <row r="321" spans="1:14" ht="15.75" customHeight="1" x14ac:dyDescent="0.25">
      <c r="A321" s="77" t="s">
        <v>131</v>
      </c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9"/>
    </row>
    <row r="322" spans="1:14" ht="15.75" customHeight="1" x14ac:dyDescent="0.25">
      <c r="A322" s="72" t="s">
        <v>36</v>
      </c>
      <c r="B322" s="65"/>
      <c r="C322" s="32">
        <f>F322+I322+L322</f>
        <v>150</v>
      </c>
      <c r="D322" s="32">
        <f>G322+J322+M322</f>
        <v>0</v>
      </c>
      <c r="E322" s="32">
        <f t="shared" ref="E322:E323" si="363">D322/C322*100</f>
        <v>0</v>
      </c>
      <c r="F322" s="14"/>
      <c r="G322" s="14"/>
      <c r="H322" s="32"/>
      <c r="I322" s="14"/>
      <c r="J322" s="14"/>
      <c r="K322" s="32"/>
      <c r="L322" s="14">
        <v>150</v>
      </c>
      <c r="M322" s="14">
        <v>0</v>
      </c>
      <c r="N322" s="32">
        <f t="shared" ref="N322:N323" si="364">M322/L322*100</f>
        <v>0</v>
      </c>
    </row>
    <row r="323" spans="1:14" ht="15.75" customHeight="1" x14ac:dyDescent="0.25">
      <c r="A323" s="62" t="s">
        <v>37</v>
      </c>
      <c r="B323" s="63"/>
      <c r="C323" s="44">
        <f>C322</f>
        <v>150</v>
      </c>
      <c r="D323" s="44">
        <f>D322</f>
        <v>0</v>
      </c>
      <c r="E323" s="44">
        <f t="shared" si="363"/>
        <v>0</v>
      </c>
      <c r="F323" s="44">
        <f t="shared" ref="F323:G323" si="365">F322</f>
        <v>0</v>
      </c>
      <c r="G323" s="44">
        <f t="shared" si="365"/>
        <v>0</v>
      </c>
      <c r="H323" s="32"/>
      <c r="I323" s="44">
        <f t="shared" ref="I323:M323" si="366">I322</f>
        <v>0</v>
      </c>
      <c r="J323" s="44">
        <f t="shared" si="366"/>
        <v>0</v>
      </c>
      <c r="K323" s="32"/>
      <c r="L323" s="44">
        <f t="shared" si="366"/>
        <v>150</v>
      </c>
      <c r="M323" s="44">
        <f t="shared" si="366"/>
        <v>0</v>
      </c>
      <c r="N323" s="43">
        <f t="shared" si="364"/>
        <v>0</v>
      </c>
    </row>
    <row r="324" spans="1:14" ht="15.75" customHeight="1" x14ac:dyDescent="0.25">
      <c r="A324" s="69" t="s">
        <v>132</v>
      </c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1"/>
    </row>
    <row r="325" spans="1:14" ht="15.75" customHeight="1" x14ac:dyDescent="0.25">
      <c r="A325" s="72" t="s">
        <v>36</v>
      </c>
      <c r="B325" s="65"/>
      <c r="C325" s="32">
        <f>F325+I325+L325</f>
        <v>150</v>
      </c>
      <c r="D325" s="32">
        <f>G325+J325+M325</f>
        <v>39.200000000000003</v>
      </c>
      <c r="E325" s="32">
        <f t="shared" ref="E325:E326" si="367">D325/C325*100</f>
        <v>26.133333333333336</v>
      </c>
      <c r="F325" s="14"/>
      <c r="G325" s="14"/>
      <c r="H325" s="32"/>
      <c r="I325" s="14"/>
      <c r="J325" s="14"/>
      <c r="K325" s="32"/>
      <c r="L325" s="14">
        <v>150</v>
      </c>
      <c r="M325" s="14">
        <v>39.200000000000003</v>
      </c>
      <c r="N325" s="32">
        <f t="shared" ref="N325:N326" si="368">M325/L325*100</f>
        <v>26.133333333333336</v>
      </c>
    </row>
    <row r="326" spans="1:14" ht="15.75" customHeight="1" x14ac:dyDescent="0.25">
      <c r="A326" s="62" t="s">
        <v>37</v>
      </c>
      <c r="B326" s="63"/>
      <c r="C326" s="44">
        <f>C325</f>
        <v>150</v>
      </c>
      <c r="D326" s="44">
        <f>D325</f>
        <v>39.200000000000003</v>
      </c>
      <c r="E326" s="44">
        <f t="shared" si="367"/>
        <v>26.133333333333336</v>
      </c>
      <c r="F326" s="44">
        <f t="shared" ref="F326:G326" si="369">F325</f>
        <v>0</v>
      </c>
      <c r="G326" s="44">
        <f t="shared" si="369"/>
        <v>0</v>
      </c>
      <c r="H326" s="32"/>
      <c r="I326" s="44">
        <f t="shared" ref="I326:J326" si="370">I325</f>
        <v>0</v>
      </c>
      <c r="J326" s="44">
        <f t="shared" si="370"/>
        <v>0</v>
      </c>
      <c r="K326" s="32"/>
      <c r="L326" s="44">
        <f t="shared" ref="L326:M326" si="371">L325</f>
        <v>150</v>
      </c>
      <c r="M326" s="44">
        <f t="shared" si="371"/>
        <v>39.200000000000003</v>
      </c>
      <c r="N326" s="43">
        <f t="shared" si="368"/>
        <v>26.133333333333336</v>
      </c>
    </row>
    <row r="327" spans="1:14" ht="15.75" customHeight="1" x14ac:dyDescent="0.25">
      <c r="A327" s="77" t="s">
        <v>133</v>
      </c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9"/>
    </row>
    <row r="328" spans="1:14" ht="15.75" customHeight="1" x14ac:dyDescent="0.25">
      <c r="A328" s="72" t="s">
        <v>36</v>
      </c>
      <c r="B328" s="65"/>
      <c r="C328" s="32">
        <f>F328+I328+L328</f>
        <v>6486.4</v>
      </c>
      <c r="D328" s="32">
        <f>G328+J328+M328</f>
        <v>6486.4</v>
      </c>
      <c r="E328" s="32">
        <f t="shared" ref="E328:E329" si="372">D328/C328*100</f>
        <v>100</v>
      </c>
      <c r="F328" s="14"/>
      <c r="G328" s="14"/>
      <c r="H328" s="32"/>
      <c r="I328" s="14">
        <v>6486.4</v>
      </c>
      <c r="J328" s="14">
        <v>6486.4</v>
      </c>
      <c r="K328" s="32">
        <f t="shared" ref="K328:K329" si="373">J328/I328*100</f>
        <v>100</v>
      </c>
      <c r="L328" s="14"/>
      <c r="M328" s="14"/>
      <c r="N328" s="32"/>
    </row>
    <row r="329" spans="1:14" ht="15.75" customHeight="1" x14ac:dyDescent="0.25">
      <c r="A329" s="62" t="s">
        <v>37</v>
      </c>
      <c r="B329" s="63"/>
      <c r="C329" s="44">
        <f>C328</f>
        <v>6486.4</v>
      </c>
      <c r="D329" s="44">
        <f>D328</f>
        <v>6486.4</v>
      </c>
      <c r="E329" s="32">
        <f t="shared" si="372"/>
        <v>100</v>
      </c>
      <c r="F329" s="44">
        <f t="shared" ref="F329:G329" si="374">F328</f>
        <v>0</v>
      </c>
      <c r="G329" s="44">
        <f t="shared" si="374"/>
        <v>0</v>
      </c>
      <c r="H329" s="35"/>
      <c r="I329" s="44">
        <f t="shared" ref="I329:J329" si="375">I328</f>
        <v>6486.4</v>
      </c>
      <c r="J329" s="44">
        <f t="shared" si="375"/>
        <v>6486.4</v>
      </c>
      <c r="K329" s="32">
        <f t="shared" si="373"/>
        <v>100</v>
      </c>
      <c r="L329" s="44"/>
      <c r="M329" s="44"/>
      <c r="N329" s="46"/>
    </row>
    <row r="330" spans="1:14" ht="15.75" customHeight="1" x14ac:dyDescent="0.25">
      <c r="A330" s="69" t="s">
        <v>134</v>
      </c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1"/>
    </row>
    <row r="331" spans="1:14" ht="15.75" customHeight="1" x14ac:dyDescent="0.25">
      <c r="A331" s="72" t="s">
        <v>135</v>
      </c>
      <c r="B331" s="65"/>
      <c r="C331" s="32">
        <f t="shared" ref="C331" si="376">F331+I331+L331</f>
        <v>11.8</v>
      </c>
      <c r="D331" s="32">
        <f t="shared" ref="D331" si="377">G331+J331+M331</f>
        <v>11.8</v>
      </c>
      <c r="E331" s="32">
        <f t="shared" ref="E331" si="378">D331/C331*100</f>
        <v>100</v>
      </c>
      <c r="F331" s="26"/>
      <c r="G331" s="26"/>
      <c r="H331" s="32"/>
      <c r="I331" s="26"/>
      <c r="J331" s="26"/>
      <c r="K331" s="32"/>
      <c r="L331" s="26">
        <v>11.8</v>
      </c>
      <c r="M331" s="26">
        <v>11.8</v>
      </c>
      <c r="N331" s="32">
        <f t="shared" ref="N331:N339" si="379">M331/L331*100</f>
        <v>100</v>
      </c>
    </row>
    <row r="332" spans="1:14" ht="15.75" customHeight="1" x14ac:dyDescent="0.25">
      <c r="A332" s="72" t="s">
        <v>35</v>
      </c>
      <c r="B332" s="65"/>
      <c r="C332" s="32">
        <f t="shared" ref="C332:C334" si="380">F332+I332+L332</f>
        <v>24</v>
      </c>
      <c r="D332" s="32">
        <f t="shared" ref="D332:D334" si="381">G332+J332+M332</f>
        <v>11</v>
      </c>
      <c r="E332" s="32">
        <f t="shared" ref="E332:E333" si="382">D332/C332*100</f>
        <v>45.833333333333329</v>
      </c>
      <c r="F332" s="26"/>
      <c r="G332" s="26"/>
      <c r="H332" s="32"/>
      <c r="I332" s="26"/>
      <c r="J332" s="26"/>
      <c r="K332" s="32"/>
      <c r="L332" s="26">
        <v>24</v>
      </c>
      <c r="M332" s="26">
        <v>11</v>
      </c>
      <c r="N332" s="32">
        <f t="shared" si="379"/>
        <v>45.833333333333329</v>
      </c>
    </row>
    <row r="333" spans="1:14" ht="15.75" customHeight="1" x14ac:dyDescent="0.25">
      <c r="A333" s="72" t="s">
        <v>36</v>
      </c>
      <c r="B333" s="65"/>
      <c r="C333" s="32">
        <f t="shared" si="380"/>
        <v>388</v>
      </c>
      <c r="D333" s="32">
        <f t="shared" si="381"/>
        <v>137.69999999999999</v>
      </c>
      <c r="E333" s="32">
        <f t="shared" si="382"/>
        <v>35.489690721649481</v>
      </c>
      <c r="F333" s="26"/>
      <c r="G333" s="26"/>
      <c r="H333" s="32"/>
      <c r="I333" s="26"/>
      <c r="J333" s="26"/>
      <c r="K333" s="32"/>
      <c r="L333" s="26">
        <v>388</v>
      </c>
      <c r="M333" s="26">
        <v>137.69999999999999</v>
      </c>
      <c r="N333" s="32">
        <f t="shared" si="379"/>
        <v>35.489690721649481</v>
      </c>
    </row>
    <row r="334" spans="1:14" ht="15.75" hidden="1" customHeight="1" x14ac:dyDescent="0.25">
      <c r="A334" s="64" t="s">
        <v>55</v>
      </c>
      <c r="B334" s="65"/>
      <c r="C334" s="32">
        <f t="shared" si="380"/>
        <v>0</v>
      </c>
      <c r="D334" s="32">
        <f t="shared" si="381"/>
        <v>0</v>
      </c>
      <c r="E334" s="32"/>
      <c r="F334" s="45"/>
      <c r="G334" s="45"/>
      <c r="H334" s="32"/>
      <c r="I334" s="45"/>
      <c r="J334" s="45"/>
      <c r="K334" s="32"/>
      <c r="L334" s="45">
        <v>0</v>
      </c>
      <c r="M334" s="45">
        <v>0</v>
      </c>
      <c r="N334" s="32"/>
    </row>
    <row r="335" spans="1:14" ht="15.75" customHeight="1" x14ac:dyDescent="0.25">
      <c r="A335" s="62" t="s">
        <v>37</v>
      </c>
      <c r="B335" s="63"/>
      <c r="C335" s="33">
        <f>C331+C332+C333+C334</f>
        <v>423.8</v>
      </c>
      <c r="D335" s="33">
        <f>D331+D332+D333+D334</f>
        <v>160.5</v>
      </c>
      <c r="E335" s="33">
        <f t="shared" ref="E335:E339" si="383">D335/C335*100</f>
        <v>37.871637564889099</v>
      </c>
      <c r="F335" s="44">
        <f t="shared" ref="F335:G335" si="384">F334</f>
        <v>0</v>
      </c>
      <c r="G335" s="44">
        <f t="shared" si="384"/>
        <v>0</v>
      </c>
      <c r="H335" s="32"/>
      <c r="I335" s="44">
        <f t="shared" ref="I335:J335" si="385">I334</f>
        <v>0</v>
      </c>
      <c r="J335" s="44">
        <f t="shared" si="385"/>
        <v>0</v>
      </c>
      <c r="K335" s="32"/>
      <c r="L335" s="44">
        <f>SUM(L331:L334)</f>
        <v>423.8</v>
      </c>
      <c r="M335" s="44">
        <f>SUM(M331:M334)</f>
        <v>160.5</v>
      </c>
      <c r="N335" s="32">
        <f t="shared" si="379"/>
        <v>37.871637564889099</v>
      </c>
    </row>
    <row r="336" spans="1:14" ht="30.75" customHeight="1" x14ac:dyDescent="0.25">
      <c r="A336" s="69" t="s">
        <v>146</v>
      </c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1"/>
    </row>
    <row r="337" spans="1:14" ht="15.75" customHeight="1" x14ac:dyDescent="0.25">
      <c r="A337" s="72" t="s">
        <v>36</v>
      </c>
      <c r="B337" s="65"/>
      <c r="C337" s="32">
        <f t="shared" ref="C337:D337" si="386">F337+I337+L337</f>
        <v>500</v>
      </c>
      <c r="D337" s="32">
        <f t="shared" si="386"/>
        <v>398.7</v>
      </c>
      <c r="E337" s="32">
        <f t="shared" ref="E337:E338" si="387">D337/C337*100</f>
        <v>79.739999999999995</v>
      </c>
      <c r="F337" s="27"/>
      <c r="G337" s="27"/>
      <c r="H337" s="32"/>
      <c r="I337" s="27"/>
      <c r="J337" s="27"/>
      <c r="K337" s="32"/>
      <c r="L337" s="26">
        <v>500</v>
      </c>
      <c r="M337" s="26">
        <v>398.7</v>
      </c>
      <c r="N337" s="32">
        <f t="shared" si="379"/>
        <v>79.739999999999995</v>
      </c>
    </row>
    <row r="338" spans="1:14" ht="15.75" customHeight="1" x14ac:dyDescent="0.25">
      <c r="A338" s="80" t="s">
        <v>31</v>
      </c>
      <c r="B338" s="81"/>
      <c r="C338" s="33">
        <f>C337</f>
        <v>500</v>
      </c>
      <c r="D338" s="33">
        <f>D337</f>
        <v>398.7</v>
      </c>
      <c r="E338" s="32">
        <f t="shared" si="387"/>
        <v>79.739999999999995</v>
      </c>
      <c r="F338" s="44"/>
      <c r="G338" s="44"/>
      <c r="H338" s="32"/>
      <c r="I338" s="44"/>
      <c r="J338" s="44"/>
      <c r="K338" s="32"/>
      <c r="L338" s="44">
        <f>L337</f>
        <v>500</v>
      </c>
      <c r="M338" s="44">
        <f>M337</f>
        <v>398.7</v>
      </c>
      <c r="N338" s="32">
        <f t="shared" si="379"/>
        <v>79.739999999999995</v>
      </c>
    </row>
    <row r="339" spans="1:14" ht="15.75" customHeight="1" x14ac:dyDescent="0.25">
      <c r="A339" s="85" t="s">
        <v>50</v>
      </c>
      <c r="B339" s="87"/>
      <c r="C339" s="35">
        <f>C323+C326+C329+C335+C338</f>
        <v>7710.2</v>
      </c>
      <c r="D339" s="35">
        <f>D323+D326+D329+D335+D338</f>
        <v>7084.7999999999993</v>
      </c>
      <c r="E339" s="35">
        <f t="shared" si="383"/>
        <v>91.888666960649516</v>
      </c>
      <c r="F339" s="35">
        <f>F323+F326+F329+F335+F338</f>
        <v>0</v>
      </c>
      <c r="G339" s="35">
        <f>G323+G326+G329+G335+G338</f>
        <v>0</v>
      </c>
      <c r="H339" s="32"/>
      <c r="I339" s="35">
        <f>I323+I326+I329+I335+I338</f>
        <v>6486.4</v>
      </c>
      <c r="J339" s="35">
        <f>J323+J326+J329+J335+J338</f>
        <v>6486.4</v>
      </c>
      <c r="K339" s="35">
        <f t="shared" ref="K339" si="388">J339/I339*100</f>
        <v>100</v>
      </c>
      <c r="L339" s="35">
        <f>L323+L326+L329+L335+L338</f>
        <v>1223.8</v>
      </c>
      <c r="M339" s="35">
        <f>M323+M326+M329+M335+M338</f>
        <v>598.4</v>
      </c>
      <c r="N339" s="35">
        <f t="shared" si="379"/>
        <v>48.896878574930547</v>
      </c>
    </row>
    <row r="340" spans="1:14" ht="38.25" customHeight="1" x14ac:dyDescent="0.3">
      <c r="A340" s="98" t="s">
        <v>101</v>
      </c>
      <c r="B340" s="99"/>
      <c r="C340" s="49">
        <f>C34+C66+C104+C119+C132+C166+C186+C208+C220+C232+C240+C257+C293+C319+C339</f>
        <v>3263665.5</v>
      </c>
      <c r="D340" s="49">
        <f>D34+D66+D104+D119+D132+D166+D186+D208+D220+D232+D240+D257+D293+D319+D339</f>
        <v>2545657.2999999993</v>
      </c>
      <c r="E340" s="49">
        <f t="shared" si="353"/>
        <v>77.999945153692963</v>
      </c>
      <c r="F340" s="49">
        <f>F34+F66+F104+F119+F132+F166+F186+F208+F220+F232+F240+F257+F293+F319+F339</f>
        <v>164985.09999999998</v>
      </c>
      <c r="G340" s="49">
        <f>G34+G66+G104+G119+G132+G166+G186+G208+G220+G232+G240+G257+G293+G319+G339</f>
        <v>131312.49999999997</v>
      </c>
      <c r="H340" s="35">
        <f t="shared" si="354"/>
        <v>79.590520598526766</v>
      </c>
      <c r="I340" s="49">
        <f>I34+I66+I104+I119+I132+I166+I186+I208+I220+I232+I240+I257+I293+I319+I339</f>
        <v>1751172.4</v>
      </c>
      <c r="J340" s="49">
        <f>J34+J66+J104+J119+J132+J166+J186+J208+J220+J232+J240+J257+J293+J319+J339</f>
        <v>1482732.9</v>
      </c>
      <c r="K340" s="49">
        <f t="shared" si="361"/>
        <v>84.670869641389956</v>
      </c>
      <c r="L340" s="49">
        <f>L34+L66+L104+L119+L132+L166+L186+L208+L220+L232+L240+L257+L293+L319+L339</f>
        <v>1347508</v>
      </c>
      <c r="M340" s="49">
        <f>M34+M66+M104+M119+M132+M166+M186+M208+M220+M232+M240+M257+M293+M319+M339</f>
        <v>931611.9</v>
      </c>
      <c r="N340" s="35">
        <f t="shared" si="288"/>
        <v>69.135908655087761</v>
      </c>
    </row>
    <row r="341" spans="1:14" ht="15.6" hidden="1" x14ac:dyDescent="0.3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ht="49.5" hidden="1" customHeight="1" x14ac:dyDescent="0.3">
      <c r="A342" s="5"/>
      <c r="B342" s="10" t="s">
        <v>123</v>
      </c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ht="15.6" hidden="1" x14ac:dyDescent="0.3">
      <c r="A343" s="5"/>
      <c r="B343" s="5" t="s">
        <v>115</v>
      </c>
      <c r="C343" s="28" t="e">
        <f>C317+C238+C235+C214+C211+C196+#REF!+C164+C161+C156+C150+C142+C139+C129+C126+C122+C110+C107+C96+C86+C80+C77+C73+C69+C48+C44+C41</f>
        <v>#REF!</v>
      </c>
      <c r="D343" s="28" t="e">
        <f>D317+D238+D235+D214+D211+D196+#REF!+D164+D161+D156+D150+D142+D139+D129+D126+D122+D110+D107+D96+D86+D80+D77+D73+D69+D48+D44+D41</f>
        <v>#REF!</v>
      </c>
      <c r="E343" s="28" t="e">
        <f>D343/C343*100</f>
        <v>#REF!</v>
      </c>
      <c r="F343" s="28" t="e">
        <f>F317+F238+F235+F214+F211+F196+#REF!+F164+F161+F156+F150+F142+F139+F129+F126+F122+F110+F107+F96+F86+F80+F77+F73+F69+F48+F44+F41</f>
        <v>#REF!</v>
      </c>
      <c r="G343" s="28" t="e">
        <f>G317+G238+G235+G214+G211+G196+#REF!+G164+G161+G156+G150+G142+G139+G129+G126+G122+G110+G107+G96+G86+G80+G77+G73+G69+G48+G44+G41</f>
        <v>#REF!</v>
      </c>
      <c r="H343" s="28" t="e">
        <f>G343/F343*100</f>
        <v>#REF!</v>
      </c>
      <c r="I343" s="28" t="e">
        <f>I317+I238+I235+I214+I211+I196+#REF!+I164+I161+I156+I150+I142+I139+I129+I126+I122+I110+I107+I96+I86+I80+I77+I73+I69+I48+I44+I41</f>
        <v>#REF!</v>
      </c>
      <c r="J343" s="28" t="e">
        <f>J317+J238+J235+J214+J211+J196+#REF!+J164+J161+J156+J150+J142+J139+J129+J126+J122+J110+J107+J96+J86+J80+J77+J73+J69+J48+J44+J41</f>
        <v>#REF!</v>
      </c>
      <c r="K343" s="28" t="e">
        <f>J343/I343*100</f>
        <v>#REF!</v>
      </c>
      <c r="L343" s="28" t="e">
        <f>L317+L238+L235+L214+L211+L196+#REF!+L164+L161+L156+L150+L142+L139+L129+L126+L122+L110+L107+L96+L86+L80+L77+L73+L69+L48+L44+L41</f>
        <v>#REF!</v>
      </c>
      <c r="M343" s="28" t="e">
        <f>M317+M238+M235+M214+M211+M196+#REF!+M164+M161+M156+M150+M142+M139+M129+M126+M122+M110+M107+M96+M86+M80+M77+M73+M69+M48+M44+M41</f>
        <v>#REF!</v>
      </c>
      <c r="N343" s="28" t="e">
        <f>M343/L343*100</f>
        <v>#REF!</v>
      </c>
    </row>
    <row r="344" spans="1:14" ht="15.6" hidden="1" x14ac:dyDescent="0.3">
      <c r="A344" s="5"/>
      <c r="B344" s="5" t="s">
        <v>117</v>
      </c>
      <c r="C344" s="28">
        <f>C243+C246+C252+C255+C215</f>
        <v>16082.399999999998</v>
      </c>
      <c r="D344" s="28">
        <f>D243+D246+D252+D255+D215</f>
        <v>9531.4</v>
      </c>
      <c r="E344" s="28">
        <f t="shared" ref="E344:E350" si="389">D344/C344*100</f>
        <v>59.266029945779245</v>
      </c>
      <c r="F344" s="28">
        <f>F243+F246+F252+F255+F215</f>
        <v>0</v>
      </c>
      <c r="G344" s="28">
        <f>G243+G246+G252+G255+G215</f>
        <v>0</v>
      </c>
      <c r="H344" s="28"/>
      <c r="I344" s="28">
        <f>I243+I246+I252+I255+I215</f>
        <v>8154</v>
      </c>
      <c r="J344" s="28">
        <f>J243+J246+J252+J255+J215</f>
        <v>3762.4</v>
      </c>
      <c r="K344" s="28">
        <f t="shared" ref="K344:K350" si="390">J344/I344*100</f>
        <v>46.141770909982831</v>
      </c>
      <c r="L344" s="28">
        <f>L243+L246+L252+L255+L215</f>
        <v>7928.4</v>
      </c>
      <c r="M344" s="28">
        <f>M243+M246+M252+M255+M215</f>
        <v>5769</v>
      </c>
      <c r="N344" s="28">
        <f t="shared" ref="N344:N350" si="391">M344/L344*100</f>
        <v>72.763735432117443</v>
      </c>
    </row>
    <row r="345" spans="1:14" ht="15.6" hidden="1" x14ac:dyDescent="0.3">
      <c r="A345" s="5"/>
      <c r="B345" s="5" t="s">
        <v>118</v>
      </c>
      <c r="C345" s="28">
        <f>C38+C57+C83</f>
        <v>133124.5</v>
      </c>
      <c r="D345" s="28">
        <f>D38+D57+D83</f>
        <v>105517.59999999999</v>
      </c>
      <c r="E345" s="28">
        <f t="shared" si="389"/>
        <v>79.262344647303834</v>
      </c>
      <c r="F345" s="28">
        <f>F38+F57+F83</f>
        <v>9619</v>
      </c>
      <c r="G345" s="28">
        <f>G38+G57+G83</f>
        <v>9618.9</v>
      </c>
      <c r="H345" s="28">
        <f t="shared" ref="H345:H350" si="392">G345/F345*100</f>
        <v>99.998960390893018</v>
      </c>
      <c r="I345" s="28">
        <f>I38+I57+I83</f>
        <v>119305.5</v>
      </c>
      <c r="J345" s="28">
        <f>J38+J57+J83</f>
        <v>91698.7</v>
      </c>
      <c r="K345" s="28">
        <f t="shared" si="390"/>
        <v>76.860412973416985</v>
      </c>
      <c r="L345" s="28">
        <f>L38+L57+L83</f>
        <v>4200</v>
      </c>
      <c r="M345" s="28">
        <f>M38+M57+M83</f>
        <v>4200</v>
      </c>
      <c r="N345" s="28">
        <f t="shared" si="391"/>
        <v>100</v>
      </c>
    </row>
    <row r="346" spans="1:14" ht="15.6" hidden="1" x14ac:dyDescent="0.3">
      <c r="A346" s="5"/>
      <c r="B346" s="5" t="s">
        <v>119</v>
      </c>
      <c r="C346" s="28" t="e">
        <f>C9+C12+#REF!+C17+C20+C23+C29+C45+C52+C74+C111+C135+C151+C223+C260+C263+C266+C270+C276+C279+C70</f>
        <v>#REF!</v>
      </c>
      <c r="D346" s="28" t="e">
        <f>D9+D12+#REF!+D17+D20+D23+D29+D45+D52+D74+D111+D135+D151+D223+D260+D263+D266+D270+D276+D279+D70</f>
        <v>#REF!</v>
      </c>
      <c r="E346" s="28" t="e">
        <f t="shared" si="389"/>
        <v>#REF!</v>
      </c>
      <c r="F346" s="28" t="e">
        <f>F9+F12+#REF!+F17+F20+F23+F29+F45+F52+F74+F111+F135+F151+F223+F260+F263+F266+F270+F276+F279+F70</f>
        <v>#REF!</v>
      </c>
      <c r="G346" s="28" t="e">
        <f>G9+G12+#REF!+G17+G20+G23+G29+G45+G52+G74+G111+G135+G151+G223+G260+G263+G266+G270+G276+G279+G70</f>
        <v>#REF!</v>
      </c>
      <c r="H346" s="28" t="e">
        <f t="shared" si="392"/>
        <v>#REF!</v>
      </c>
      <c r="I346" s="28" t="e">
        <f>I9+I12+#REF!+I17+I20+I23+I29+I45+I52+I74+I111+I135+I151+I223+I260+I263+I266+I270+I276+I279+I70</f>
        <v>#REF!</v>
      </c>
      <c r="J346" s="28" t="e">
        <f>J9+J12+#REF!+J17+J20+J23+J29+J45+J52+J74+J111+J135+J151+J223+J260+J263+J266+J270+J276+J279+J70</f>
        <v>#REF!</v>
      </c>
      <c r="K346" s="28" t="e">
        <f t="shared" si="390"/>
        <v>#REF!</v>
      </c>
      <c r="L346" s="28" t="e">
        <f>L9+L12+#REF!+L17+L20+L23+L29+L45+L52+L74+L111+L135+L151+L223+L260+L263+L266+L270+L276+L279+L70</f>
        <v>#REF!</v>
      </c>
      <c r="M346" s="28" t="e">
        <f>M9+M12+#REF!+M17+M20+M23+M29+M45+M52+M74+M111+M135+M151+M223+M260+M263+M266+M270+M276+M279+M70</f>
        <v>#REF!</v>
      </c>
      <c r="N346" s="28" t="e">
        <f t="shared" si="391"/>
        <v>#REF!</v>
      </c>
    </row>
    <row r="347" spans="1:14" ht="15.6" hidden="1" x14ac:dyDescent="0.3">
      <c r="A347" s="5"/>
      <c r="B347" s="5" t="s">
        <v>120</v>
      </c>
      <c r="C347" s="28">
        <f>C53+C136+C152+C169+C172+C175+C178+C181+C184+C271</f>
        <v>184846.09999999998</v>
      </c>
      <c r="D347" s="28">
        <f>D53+D136+D152+D169+D172+D175+D178+D181+D184+D271</f>
        <v>135958.40000000002</v>
      </c>
      <c r="E347" s="28">
        <f t="shared" si="389"/>
        <v>73.552214517915189</v>
      </c>
      <c r="F347" s="28">
        <f>F53+F136+F152+F169+F172+F175+F178+F181+F184+F271</f>
        <v>4005.8</v>
      </c>
      <c r="G347" s="28">
        <f>G53+G136+G152+G169+G172+G175+G178+G181+G184+G271</f>
        <v>4005.8</v>
      </c>
      <c r="H347" s="28">
        <f t="shared" si="392"/>
        <v>100</v>
      </c>
      <c r="I347" s="28">
        <f>I53+I136+I152+I169+I172+I175+I178+I181+I184+I271</f>
        <v>15007.300000000001</v>
      </c>
      <c r="J347" s="28">
        <f>J53+J136+J152+J169+J172+J175+J178+J181+J184+J271</f>
        <v>11859.300000000001</v>
      </c>
      <c r="K347" s="28">
        <f t="shared" si="390"/>
        <v>79.02354187628687</v>
      </c>
      <c r="L347" s="28">
        <f>L53+L136+L152+L169+L172+L175+L178+L181+L184+L271</f>
        <v>165832.99999999997</v>
      </c>
      <c r="M347" s="28">
        <f>M53+M136+M152+M169+M172+M175+M178+M181+M184+M271</f>
        <v>120093.3</v>
      </c>
      <c r="N347" s="28">
        <f t="shared" si="391"/>
        <v>72.418215916011903</v>
      </c>
    </row>
    <row r="348" spans="1:14" hidden="1" x14ac:dyDescent="0.25">
      <c r="A348" s="5"/>
      <c r="B348" s="5" t="s">
        <v>121</v>
      </c>
      <c r="C348" s="28" t="e">
        <f>C153+C189+C197+C200+C203+#REF!+C272</f>
        <v>#REF!</v>
      </c>
      <c r="D348" s="28" t="e">
        <f>D153+D189+D197+D200+D203+#REF!+D272</f>
        <v>#REF!</v>
      </c>
      <c r="E348" s="28" t="e">
        <f t="shared" si="389"/>
        <v>#REF!</v>
      </c>
      <c r="F348" s="28" t="e">
        <f>F153+F189+F197+F200+F203+#REF!+F272</f>
        <v>#REF!</v>
      </c>
      <c r="G348" s="28" t="e">
        <f>G153+G189+G197+G200+G203+#REF!+G272</f>
        <v>#REF!</v>
      </c>
      <c r="H348" s="28"/>
      <c r="I348" s="28" t="e">
        <f>I153+I189+I197+I200+I203+#REF!+I272</f>
        <v>#REF!</v>
      </c>
      <c r="J348" s="28" t="e">
        <f>J153+J189+J197+J200+J203+#REF!+J272</f>
        <v>#REF!</v>
      </c>
      <c r="K348" s="28" t="e">
        <f t="shared" si="390"/>
        <v>#REF!</v>
      </c>
      <c r="L348" s="28" t="e">
        <f>L153+L189+L197+L200+L203+#REF!+L272</f>
        <v>#REF!</v>
      </c>
      <c r="M348" s="28" t="e">
        <f>M153+M189+M197+M200+M203+#REF!+M272</f>
        <v>#REF!</v>
      </c>
      <c r="N348" s="28" t="e">
        <f t="shared" si="391"/>
        <v>#REF!</v>
      </c>
    </row>
    <row r="349" spans="1:14" hidden="1" x14ac:dyDescent="0.25">
      <c r="A349" s="5"/>
      <c r="B349" s="5" t="s">
        <v>122</v>
      </c>
      <c r="C349" s="28">
        <f>C282+C267+C230+C227+C224+C138</f>
        <v>15748.8</v>
      </c>
      <c r="D349" s="28">
        <f>D282+D267+D230+D227+D224+D138</f>
        <v>10961</v>
      </c>
      <c r="E349" s="28">
        <f t="shared" si="389"/>
        <v>69.598953571065735</v>
      </c>
      <c r="F349" s="28">
        <f>F282+F267+F230+F227+F224+F138</f>
        <v>0</v>
      </c>
      <c r="G349" s="28">
        <f>G282+G267+G230+G227+G224+G138</f>
        <v>0</v>
      </c>
      <c r="H349" s="28"/>
      <c r="I349" s="28">
        <f>I282+I267+I230+I227+I224+I138</f>
        <v>0</v>
      </c>
      <c r="J349" s="28">
        <f>J282+J267+J230+J227+J224+J138</f>
        <v>0</v>
      </c>
      <c r="K349" s="28"/>
      <c r="L349" s="28">
        <f>L282+L267+L230+L227+L224+L138</f>
        <v>15748.8</v>
      </c>
      <c r="M349" s="28">
        <f>M282+M267+M230+M227+M224+M138</f>
        <v>10961</v>
      </c>
      <c r="N349" s="28">
        <f t="shared" si="391"/>
        <v>69.598953571065735</v>
      </c>
    </row>
    <row r="350" spans="1:14" hidden="1" x14ac:dyDescent="0.25">
      <c r="A350" s="5"/>
      <c r="B350" s="5" t="s">
        <v>116</v>
      </c>
      <c r="C350" s="28" t="e">
        <f>C343+C344+C345+C346+C347+C348+C349</f>
        <v>#REF!</v>
      </c>
      <c r="D350" s="28" t="e">
        <f>D343+D344+D345+D346+D347+D348+D349</f>
        <v>#REF!</v>
      </c>
      <c r="E350" s="28" t="e">
        <f t="shared" si="389"/>
        <v>#REF!</v>
      </c>
      <c r="F350" s="28" t="e">
        <f t="shared" ref="F350:G350" si="393">F343+F344+F345+F346+F347+F348+F349</f>
        <v>#REF!</v>
      </c>
      <c r="G350" s="28" t="e">
        <f t="shared" si="393"/>
        <v>#REF!</v>
      </c>
      <c r="H350" s="28" t="e">
        <f t="shared" si="392"/>
        <v>#REF!</v>
      </c>
      <c r="I350" s="28" t="e">
        <f t="shared" ref="I350:J350" si="394">I343+I344+I345+I346+I347+I348+I349</f>
        <v>#REF!</v>
      </c>
      <c r="J350" s="28" t="e">
        <f t="shared" si="394"/>
        <v>#REF!</v>
      </c>
      <c r="K350" s="28" t="e">
        <f t="shared" si="390"/>
        <v>#REF!</v>
      </c>
      <c r="L350" s="28" t="e">
        <f t="shared" ref="L350:M350" si="395">L343+L344+L345+L346+L347+L348+L349</f>
        <v>#REF!</v>
      </c>
      <c r="M350" s="28" t="e">
        <f t="shared" si="395"/>
        <v>#REF!</v>
      </c>
      <c r="N350" s="28" t="e">
        <f t="shared" si="391"/>
        <v>#REF!</v>
      </c>
    </row>
    <row r="351" spans="1:14" hidden="1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hidden="1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  <row r="356" spans="1:14" x14ac:dyDescent="0.25">
      <c r="A356" s="5"/>
      <c r="B356" s="5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</row>
    <row r="357" spans="1:14" x14ac:dyDescent="0.25">
      <c r="A357" s="5"/>
      <c r="B357" s="5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</row>
    <row r="358" spans="1:14" x14ac:dyDescent="0.25">
      <c r="A358" s="5"/>
      <c r="B358" s="5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</row>
    <row r="359" spans="1:14" x14ac:dyDescent="0.25">
      <c r="A359" s="5"/>
      <c r="B359" s="5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</row>
    <row r="360" spans="1:14" x14ac:dyDescent="0.25">
      <c r="A360" s="5"/>
      <c r="B360" s="5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</row>
    <row r="361" spans="1:14" x14ac:dyDescent="0.25">
      <c r="A361" s="5"/>
      <c r="B361" s="5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</row>
    <row r="362" spans="1:14" x14ac:dyDescent="0.25">
      <c r="A362" s="5"/>
      <c r="B362" s="5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</row>
    <row r="363" spans="1:14" x14ac:dyDescent="0.25">
      <c r="A363" s="5"/>
      <c r="B363" s="5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</row>
    <row r="364" spans="1:14" x14ac:dyDescent="0.25">
      <c r="A364" s="5"/>
      <c r="B364" s="5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</row>
    <row r="365" spans="1:14" x14ac:dyDescent="0.25">
      <c r="A365" s="5"/>
      <c r="B365" s="5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</row>
    <row r="366" spans="1:14" x14ac:dyDescent="0.25">
      <c r="A366" s="5"/>
      <c r="B366" s="5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</row>
    <row r="367" spans="1:14" x14ac:dyDescent="0.25">
      <c r="A367" s="5"/>
      <c r="B367" s="5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</row>
    <row r="368" spans="1:14" x14ac:dyDescent="0.25">
      <c r="A368" s="5"/>
      <c r="B368" s="5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</row>
    <row r="369" spans="1:14" x14ac:dyDescent="0.25">
      <c r="A369" s="5"/>
      <c r="B369" s="5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</row>
    <row r="370" spans="1:14" x14ac:dyDescent="0.25">
      <c r="A370" s="5"/>
      <c r="B370" s="5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</row>
    <row r="371" spans="1:14" x14ac:dyDescent="0.25">
      <c r="A371" s="5"/>
      <c r="B371" s="5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</row>
  </sheetData>
  <mergeCells count="345">
    <mergeCell ref="A63:N63"/>
    <mergeCell ref="A64:B64"/>
    <mergeCell ref="A65:B65"/>
    <mergeCell ref="A8:B8"/>
    <mergeCell ref="A16:B16"/>
    <mergeCell ref="A92:N92"/>
    <mergeCell ref="A93:B93"/>
    <mergeCell ref="A94:B94"/>
    <mergeCell ref="A216:B216"/>
    <mergeCell ref="A20:B20"/>
    <mergeCell ref="A13:B13"/>
    <mergeCell ref="A41:B41"/>
    <mergeCell ref="A42:B42"/>
    <mergeCell ref="A40:N40"/>
    <mergeCell ref="A43:N43"/>
    <mergeCell ref="A37:B37"/>
    <mergeCell ref="A32:B32"/>
    <mergeCell ref="A31:N31"/>
    <mergeCell ref="A34:B34"/>
    <mergeCell ref="A33:B33"/>
    <mergeCell ref="A194:B194"/>
    <mergeCell ref="A196:B196"/>
    <mergeCell ref="A197:B197"/>
    <mergeCell ref="A158:B158"/>
    <mergeCell ref="A218:B218"/>
    <mergeCell ref="A176:B176"/>
    <mergeCell ref="A178:B178"/>
    <mergeCell ref="A179:B179"/>
    <mergeCell ref="A126:B126"/>
    <mergeCell ref="A127:B127"/>
    <mergeCell ref="A117:B117"/>
    <mergeCell ref="A115:N115"/>
    <mergeCell ref="A28:N28"/>
    <mergeCell ref="A58:B58"/>
    <mergeCell ref="A59:N59"/>
    <mergeCell ref="A95:N95"/>
    <mergeCell ref="A72:N72"/>
    <mergeCell ref="A56:N56"/>
    <mergeCell ref="A57:B57"/>
    <mergeCell ref="A96:B96"/>
    <mergeCell ref="A97:B97"/>
    <mergeCell ref="B35:N35"/>
    <mergeCell ref="A36:N36"/>
    <mergeCell ref="A44:B44"/>
    <mergeCell ref="A45:B45"/>
    <mergeCell ref="A46:B46"/>
    <mergeCell ref="A38:B38"/>
    <mergeCell ref="A39:B39"/>
    <mergeCell ref="A270:B270"/>
    <mergeCell ref="A260:B260"/>
    <mergeCell ref="A254:N254"/>
    <mergeCell ref="A265:N265"/>
    <mergeCell ref="A243:B243"/>
    <mergeCell ref="A231:B231"/>
    <mergeCell ref="A232:B232"/>
    <mergeCell ref="A224:B224"/>
    <mergeCell ref="A269:N269"/>
    <mergeCell ref="B258:N258"/>
    <mergeCell ref="A236:B236"/>
    <mergeCell ref="A238:B238"/>
    <mergeCell ref="A239:B239"/>
    <mergeCell ref="A240:B240"/>
    <mergeCell ref="A257:B257"/>
    <mergeCell ref="A244:B244"/>
    <mergeCell ref="A247:B247"/>
    <mergeCell ref="A248:N248"/>
    <mergeCell ref="A251:N251"/>
    <mergeCell ref="A267:B267"/>
    <mergeCell ref="B233:N233"/>
    <mergeCell ref="A235:B235"/>
    <mergeCell ref="A234:N234"/>
    <mergeCell ref="A237:N237"/>
    <mergeCell ref="A225:B225"/>
    <mergeCell ref="B221:N221"/>
    <mergeCell ref="A222:N222"/>
    <mergeCell ref="A228:B228"/>
    <mergeCell ref="A227:B227"/>
    <mergeCell ref="B241:N241"/>
    <mergeCell ref="A229:N229"/>
    <mergeCell ref="A230:B230"/>
    <mergeCell ref="A296:B296"/>
    <mergeCell ref="A295:N295"/>
    <mergeCell ref="B294:N294"/>
    <mergeCell ref="A276:B276"/>
    <mergeCell ref="A293:B293"/>
    <mergeCell ref="A277:B277"/>
    <mergeCell ref="A291:B291"/>
    <mergeCell ref="A281:N281"/>
    <mergeCell ref="A287:N287"/>
    <mergeCell ref="A284:N284"/>
    <mergeCell ref="A285:B285"/>
    <mergeCell ref="A283:B283"/>
    <mergeCell ref="A279:B279"/>
    <mergeCell ref="A288:B288"/>
    <mergeCell ref="A289:B289"/>
    <mergeCell ref="A292:B292"/>
    <mergeCell ref="A98:N98"/>
    <mergeCell ref="A99:B99"/>
    <mergeCell ref="A100:B100"/>
    <mergeCell ref="A146:B146"/>
    <mergeCell ref="A107:B107"/>
    <mergeCell ref="A131:B131"/>
    <mergeCell ref="A132:B132"/>
    <mergeCell ref="A124:B124"/>
    <mergeCell ref="A275:N275"/>
    <mergeCell ref="A249:B249"/>
    <mergeCell ref="A250:B250"/>
    <mergeCell ref="A272:B272"/>
    <mergeCell ref="A274:B274"/>
    <mergeCell ref="A223:B223"/>
    <mergeCell ref="A215:B215"/>
    <mergeCell ref="A211:B211"/>
    <mergeCell ref="A205:N205"/>
    <mergeCell ref="A214:B214"/>
    <mergeCell ref="A212:B212"/>
    <mergeCell ref="A213:N213"/>
    <mergeCell ref="A217:N217"/>
    <mergeCell ref="A242:N242"/>
    <mergeCell ref="A219:B219"/>
    <mergeCell ref="A220:B220"/>
    <mergeCell ref="A3:A4"/>
    <mergeCell ref="B3:B4"/>
    <mergeCell ref="D3:D4"/>
    <mergeCell ref="E3:E4"/>
    <mergeCell ref="A21:B21"/>
    <mergeCell ref="A24:B24"/>
    <mergeCell ref="A10:B10"/>
    <mergeCell ref="A9:B9"/>
    <mergeCell ref="A226:N226"/>
    <mergeCell ref="A29:B29"/>
    <mergeCell ref="A30:B30"/>
    <mergeCell ref="A23:B23"/>
    <mergeCell ref="A18:B18"/>
    <mergeCell ref="A193:B193"/>
    <mergeCell ref="A101:N101"/>
    <mergeCell ref="A102:B102"/>
    <mergeCell ref="A103:B103"/>
    <mergeCell ref="A175:B175"/>
    <mergeCell ref="A149:N149"/>
    <mergeCell ref="A155:N155"/>
    <mergeCell ref="A160:N160"/>
    <mergeCell ref="A163:N163"/>
    <mergeCell ref="A174:N174"/>
    <mergeCell ref="A61:B61"/>
    <mergeCell ref="A140:B140"/>
    <mergeCell ref="A147:B147"/>
    <mergeCell ref="A161:B161"/>
    <mergeCell ref="A162:B162"/>
    <mergeCell ref="A164:B164"/>
    <mergeCell ref="A177:N177"/>
    <mergeCell ref="A180:N180"/>
    <mergeCell ref="A183:N183"/>
    <mergeCell ref="L3:N3"/>
    <mergeCell ref="B6:N6"/>
    <mergeCell ref="A7:N7"/>
    <mergeCell ref="A11:N11"/>
    <mergeCell ref="A15:N15"/>
    <mergeCell ref="A19:N19"/>
    <mergeCell ref="A22:N22"/>
    <mergeCell ref="A25:N25"/>
    <mergeCell ref="A88:B88"/>
    <mergeCell ref="A77:B77"/>
    <mergeCell ref="A78:B78"/>
    <mergeCell ref="A60:B60"/>
    <mergeCell ref="A62:B62"/>
    <mergeCell ref="F3:H3"/>
    <mergeCell ref="I3:K3"/>
    <mergeCell ref="C3:C4"/>
    <mergeCell ref="B187:N187"/>
    <mergeCell ref="A181:B181"/>
    <mergeCell ref="A182:B182"/>
    <mergeCell ref="A188:N188"/>
    <mergeCell ref="A191:N191"/>
    <mergeCell ref="A172:B172"/>
    <mergeCell ref="A148:B148"/>
    <mergeCell ref="A145:B145"/>
    <mergeCell ref="A150:B150"/>
    <mergeCell ref="A151:B151"/>
    <mergeCell ref="A152:B152"/>
    <mergeCell ref="A159:B159"/>
    <mergeCell ref="A198:B198"/>
    <mergeCell ref="A206:B206"/>
    <mergeCell ref="A204:B204"/>
    <mergeCell ref="A203:B203"/>
    <mergeCell ref="A173:B173"/>
    <mergeCell ref="A210:N210"/>
    <mergeCell ref="A1:N1"/>
    <mergeCell ref="A261:B261"/>
    <mergeCell ref="A266:B266"/>
    <mergeCell ref="A165:B165"/>
    <mergeCell ref="B167:N167"/>
    <mergeCell ref="A168:N168"/>
    <mergeCell ref="A171:N171"/>
    <mergeCell ref="A157:B157"/>
    <mergeCell ref="A199:N199"/>
    <mergeCell ref="A184:B184"/>
    <mergeCell ref="A185:B185"/>
    <mergeCell ref="A186:B186"/>
    <mergeCell ref="A189:B189"/>
    <mergeCell ref="A190:B190"/>
    <mergeCell ref="A192:B192"/>
    <mergeCell ref="A169:B169"/>
    <mergeCell ref="A170:B170"/>
    <mergeCell ref="A195:N195"/>
    <mergeCell ref="A317:B317"/>
    <mergeCell ref="A322:B322"/>
    <mergeCell ref="A324:N324"/>
    <mergeCell ref="A339:B339"/>
    <mergeCell ref="A335:B335"/>
    <mergeCell ref="B320:N320"/>
    <mergeCell ref="A321:N321"/>
    <mergeCell ref="A329:B329"/>
    <mergeCell ref="A330:N330"/>
    <mergeCell ref="A331:B331"/>
    <mergeCell ref="A323:B323"/>
    <mergeCell ref="A332:B332"/>
    <mergeCell ref="A333:B333"/>
    <mergeCell ref="A334:B334"/>
    <mergeCell ref="A325:B325"/>
    <mergeCell ref="A326:B326"/>
    <mergeCell ref="A327:N327"/>
    <mergeCell ref="A328:B328"/>
    <mergeCell ref="A336:N336"/>
    <mergeCell ref="A337:B337"/>
    <mergeCell ref="A338:B338"/>
    <mergeCell ref="A50:N50"/>
    <mergeCell ref="B67:N67"/>
    <mergeCell ref="A68:N68"/>
    <mergeCell ref="A200:B200"/>
    <mergeCell ref="A201:B201"/>
    <mergeCell ref="A166:B166"/>
    <mergeCell ref="A319:B319"/>
    <mergeCell ref="A340:B340"/>
    <mergeCell ref="A302:B302"/>
    <mergeCell ref="A303:B303"/>
    <mergeCell ref="A305:B305"/>
    <mergeCell ref="A306:B306"/>
    <mergeCell ref="A308:B308"/>
    <mergeCell ref="A309:B309"/>
    <mergeCell ref="A316:N316"/>
    <mergeCell ref="A313:N313"/>
    <mergeCell ref="A314:B314"/>
    <mergeCell ref="A315:B315"/>
    <mergeCell ref="A304:N304"/>
    <mergeCell ref="A307:N307"/>
    <mergeCell ref="A310:N310"/>
    <mergeCell ref="A311:B311"/>
    <mergeCell ref="A312:B312"/>
    <mergeCell ref="A318:B318"/>
    <mergeCell ref="A118:B118"/>
    <mergeCell ref="A80:B80"/>
    <mergeCell ref="A76:N76"/>
    <mergeCell ref="A12:B12"/>
    <mergeCell ref="A14:B14"/>
    <mergeCell ref="A17:B17"/>
    <mergeCell ref="A26:B26"/>
    <mergeCell ref="A27:B27"/>
    <mergeCell ref="A81:B81"/>
    <mergeCell ref="A84:B84"/>
    <mergeCell ref="A47:N47"/>
    <mergeCell ref="A69:B69"/>
    <mergeCell ref="A71:B71"/>
    <mergeCell ref="A73:B73"/>
    <mergeCell ref="A74:B74"/>
    <mergeCell ref="A54:B54"/>
    <mergeCell ref="A55:B55"/>
    <mergeCell ref="A48:B48"/>
    <mergeCell ref="A66:B66"/>
    <mergeCell ref="A49:B49"/>
    <mergeCell ref="A51:B51"/>
    <mergeCell ref="A52:B52"/>
    <mergeCell ref="A53:B53"/>
    <mergeCell ref="A70:B70"/>
    <mergeCell ref="A89:N89"/>
    <mergeCell ref="A90:B90"/>
    <mergeCell ref="A91:B91"/>
    <mergeCell ref="A79:N79"/>
    <mergeCell ref="A82:N82"/>
    <mergeCell ref="A85:N85"/>
    <mergeCell ref="A87:B87"/>
    <mergeCell ref="E2:K2"/>
    <mergeCell ref="A142:B142"/>
    <mergeCell ref="A135:B135"/>
    <mergeCell ref="A136:B136"/>
    <mergeCell ref="A137:B137"/>
    <mergeCell ref="A112:B112"/>
    <mergeCell ref="A113:B113"/>
    <mergeCell ref="B105:N105"/>
    <mergeCell ref="A106:N106"/>
    <mergeCell ref="A114:B114"/>
    <mergeCell ref="A108:B108"/>
    <mergeCell ref="A121:N121"/>
    <mergeCell ref="A125:N125"/>
    <mergeCell ref="A128:N128"/>
    <mergeCell ref="A83:B83"/>
    <mergeCell ref="A86:B86"/>
    <mergeCell ref="A75:B75"/>
    <mergeCell ref="A301:N301"/>
    <mergeCell ref="A300:B300"/>
    <mergeCell ref="A299:B299"/>
    <mergeCell ref="A298:N298"/>
    <mergeCell ref="A297:B297"/>
    <mergeCell ref="A202:N202"/>
    <mergeCell ref="B209:N209"/>
    <mergeCell ref="A207:B207"/>
    <mergeCell ref="A208:B208"/>
    <mergeCell ref="A290:N290"/>
    <mergeCell ref="A278:N278"/>
    <mergeCell ref="A280:B280"/>
    <mergeCell ref="A282:B282"/>
    <mergeCell ref="A286:B286"/>
    <mergeCell ref="A245:N245"/>
    <mergeCell ref="A273:B273"/>
    <mergeCell ref="A262:N262"/>
    <mergeCell ref="A263:B263"/>
    <mergeCell ref="A264:B264"/>
    <mergeCell ref="A259:N259"/>
    <mergeCell ref="A252:B252"/>
    <mergeCell ref="A268:B268"/>
    <mergeCell ref="A253:B253"/>
    <mergeCell ref="A255:B255"/>
    <mergeCell ref="A256:B256"/>
    <mergeCell ref="A271:B271"/>
    <mergeCell ref="A246:B246"/>
    <mergeCell ref="A104:B104"/>
    <mergeCell ref="A109:N109"/>
    <mergeCell ref="A122:B122"/>
    <mergeCell ref="A123:B123"/>
    <mergeCell ref="A129:B129"/>
    <mergeCell ref="A130:B130"/>
    <mergeCell ref="B133:N133"/>
    <mergeCell ref="A134:N134"/>
    <mergeCell ref="A139:B139"/>
    <mergeCell ref="A138:B138"/>
    <mergeCell ref="A110:B110"/>
    <mergeCell ref="A111:B111"/>
    <mergeCell ref="B120:N120"/>
    <mergeCell ref="A153:B153"/>
    <mergeCell ref="A154:B154"/>
    <mergeCell ref="A156:B156"/>
    <mergeCell ref="A141:N141"/>
    <mergeCell ref="A144:N144"/>
    <mergeCell ref="A143:B143"/>
    <mergeCell ref="A119:B119"/>
    <mergeCell ref="A116:B116"/>
  </mergeCells>
  <pageMargins left="0.47244094488188981" right="0.31496062992125984" top="0.43307086614173229" bottom="0.35433070866141736" header="0.31496062992125984" footer="0.31496062992125984"/>
  <pageSetup paperSize="9" scale="65" fitToHeight="0" orientation="landscape" r:id="rId1"/>
  <rowBreaks count="6" manualBreakCount="6">
    <brk id="42" max="13" man="1"/>
    <brk id="88" max="13" man="1"/>
    <brk id="132" max="13" man="1"/>
    <brk id="186" max="13" man="1"/>
    <brk id="228" max="13" man="1"/>
    <brk id="26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2024-11-02T08:16:47Z</cp:lastPrinted>
  <dcterms:created xsi:type="dcterms:W3CDTF">2016-11-22T06:59:06Z</dcterms:created>
  <dcterms:modified xsi:type="dcterms:W3CDTF">2024-11-02T08:18:57Z</dcterms:modified>
</cp:coreProperties>
</file>