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70" windowWidth="12120" windowHeight="745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Лист1!$A$1:$O$334</definedName>
  </definedNames>
  <calcPr calcId="144525" iterate="1"/>
</workbook>
</file>

<file path=xl/calcChain.xml><?xml version="1.0" encoding="utf-8"?>
<calcChain xmlns="http://schemas.openxmlformats.org/spreadsheetml/2006/main">
  <c r="M101" i="1" l="1"/>
  <c r="L101" i="1"/>
  <c r="J101" i="1"/>
  <c r="I101" i="1"/>
  <c r="G101" i="1"/>
  <c r="F101" i="1"/>
  <c r="D101" i="1"/>
  <c r="C101" i="1"/>
  <c r="M91" i="1"/>
  <c r="L91" i="1"/>
  <c r="J91" i="1"/>
  <c r="I91" i="1"/>
  <c r="G91" i="1"/>
  <c r="F91" i="1"/>
  <c r="N90" i="1"/>
  <c r="D90" i="1"/>
  <c r="C90" i="1"/>
  <c r="C91" i="1" s="1"/>
  <c r="N61" i="1"/>
  <c r="N62" i="1"/>
  <c r="N60" i="1"/>
  <c r="M18" i="1"/>
  <c r="L18" i="1"/>
  <c r="I18" i="1"/>
  <c r="D18" i="1"/>
  <c r="C18" i="1"/>
  <c r="N16" i="1"/>
  <c r="D16" i="1"/>
  <c r="C16" i="1"/>
  <c r="M10" i="1"/>
  <c r="L10" i="1"/>
  <c r="J10" i="1"/>
  <c r="I10" i="1"/>
  <c r="C10" i="1"/>
  <c r="N8" i="1"/>
  <c r="K8" i="1"/>
  <c r="D8" i="1"/>
  <c r="C8" i="1"/>
  <c r="N91" i="1" l="1"/>
  <c r="E90" i="1"/>
  <c r="D91" i="1"/>
  <c r="E91" i="1" s="1"/>
  <c r="E16" i="1"/>
  <c r="E8" i="1"/>
  <c r="H67" i="1"/>
  <c r="N87" i="1" l="1"/>
  <c r="H66" i="1" l="1"/>
  <c r="M85" i="1" l="1"/>
  <c r="L85" i="1"/>
  <c r="N84" i="1"/>
  <c r="D84" i="1"/>
  <c r="C84" i="1"/>
  <c r="E84" i="1" l="1"/>
  <c r="M62" i="1"/>
  <c r="L62" i="1"/>
  <c r="D61" i="1"/>
  <c r="C61" i="1"/>
  <c r="N193" i="1" l="1"/>
  <c r="H172" i="1"/>
  <c r="K172" i="1"/>
  <c r="H169" i="1"/>
  <c r="J62" i="1" l="1"/>
  <c r="I62" i="1"/>
  <c r="G62" i="1"/>
  <c r="F62" i="1"/>
  <c r="D60" i="1"/>
  <c r="D62" i="1" s="1"/>
  <c r="C60" i="1"/>
  <c r="C62" i="1" s="1"/>
  <c r="N257" i="1" l="1"/>
  <c r="N67" i="1"/>
  <c r="N66" i="1"/>
  <c r="K325" i="1" l="1"/>
  <c r="N203" i="1" l="1"/>
  <c r="H38" i="1"/>
  <c r="K66" i="1" l="1"/>
  <c r="H29" i="1" l="1"/>
  <c r="K29" i="1"/>
  <c r="K194" i="1" l="1"/>
  <c r="N329" i="1" l="1"/>
  <c r="N330" i="1"/>
  <c r="N328" i="1"/>
  <c r="N264" i="1"/>
  <c r="K74" i="1" l="1"/>
  <c r="M14" i="1" l="1"/>
  <c r="L14" i="1"/>
  <c r="J14" i="1"/>
  <c r="I14" i="1"/>
  <c r="G14" i="1"/>
  <c r="F14" i="1"/>
  <c r="D13" i="1"/>
  <c r="C13" i="1"/>
  <c r="N13" i="1"/>
  <c r="E13" i="1" l="1"/>
  <c r="N279" i="1"/>
  <c r="N273" i="1"/>
  <c r="C329" i="1" l="1"/>
  <c r="D329" i="1"/>
  <c r="C330" i="1"/>
  <c r="D330" i="1"/>
  <c r="C331" i="1"/>
  <c r="D331" i="1"/>
  <c r="D328" i="1"/>
  <c r="C328" i="1"/>
  <c r="M332" i="1"/>
  <c r="L332" i="1"/>
  <c r="J332" i="1"/>
  <c r="I332" i="1"/>
  <c r="G332" i="1"/>
  <c r="F332" i="1"/>
  <c r="J326" i="1"/>
  <c r="I326" i="1"/>
  <c r="G326" i="1"/>
  <c r="F326" i="1"/>
  <c r="D325" i="1"/>
  <c r="C325" i="1"/>
  <c r="C326" i="1" s="1"/>
  <c r="M323" i="1"/>
  <c r="L323" i="1"/>
  <c r="J323" i="1"/>
  <c r="I323" i="1"/>
  <c r="G323" i="1"/>
  <c r="F323" i="1"/>
  <c r="N322" i="1"/>
  <c r="D322" i="1"/>
  <c r="C322" i="1"/>
  <c r="C323" i="1" s="1"/>
  <c r="M320" i="1"/>
  <c r="L320" i="1"/>
  <c r="J320" i="1"/>
  <c r="I320" i="1"/>
  <c r="G320" i="1"/>
  <c r="F320" i="1"/>
  <c r="N319" i="1"/>
  <c r="D319" i="1"/>
  <c r="D320" i="1" s="1"/>
  <c r="C319" i="1"/>
  <c r="C320" i="1" s="1"/>
  <c r="F333" i="1" l="1"/>
  <c r="D326" i="1"/>
  <c r="E326" i="1" s="1"/>
  <c r="E325" i="1"/>
  <c r="K326" i="1"/>
  <c r="G333" i="1"/>
  <c r="I333" i="1"/>
  <c r="L333" i="1"/>
  <c r="E322" i="1"/>
  <c r="N323" i="1"/>
  <c r="N332" i="1"/>
  <c r="M333" i="1"/>
  <c r="J333" i="1"/>
  <c r="E328" i="1"/>
  <c r="E329" i="1"/>
  <c r="N320" i="1"/>
  <c r="C332" i="1"/>
  <c r="C333" i="1" s="1"/>
  <c r="E330" i="1"/>
  <c r="D332" i="1"/>
  <c r="D323" i="1"/>
  <c r="E323" i="1" s="1"/>
  <c r="E320" i="1"/>
  <c r="E319" i="1"/>
  <c r="N333" i="1" l="1"/>
  <c r="D333" i="1"/>
  <c r="E333" i="1" s="1"/>
  <c r="E332" i="1"/>
  <c r="F173" i="1"/>
  <c r="L265" i="1" l="1"/>
  <c r="M265" i="1"/>
  <c r="F265" i="1"/>
  <c r="G265" i="1"/>
  <c r="M271" i="1"/>
  <c r="L271" i="1"/>
  <c r="N270" i="1"/>
  <c r="D270" i="1"/>
  <c r="C270" i="1"/>
  <c r="N265" i="1" l="1"/>
  <c r="F283" i="1"/>
  <c r="G283" i="1"/>
  <c r="H283" i="1"/>
  <c r="I283" i="1"/>
  <c r="J283" i="1"/>
  <c r="K283" i="1"/>
  <c r="L283" i="1"/>
  <c r="M283" i="1"/>
  <c r="F280" i="1"/>
  <c r="G280" i="1"/>
  <c r="H280" i="1"/>
  <c r="I280" i="1"/>
  <c r="J280" i="1"/>
  <c r="K280" i="1"/>
  <c r="L280" i="1"/>
  <c r="M280" i="1"/>
  <c r="N280" i="1" l="1"/>
  <c r="N282" i="1"/>
  <c r="N283" i="1" s="1"/>
  <c r="D282" i="1"/>
  <c r="D283" i="1" s="1"/>
  <c r="C282" i="1"/>
  <c r="C283" i="1" s="1"/>
  <c r="M121" i="1" l="1"/>
  <c r="F204" i="1" l="1"/>
  <c r="G204" i="1"/>
  <c r="H204" i="1"/>
  <c r="I204" i="1"/>
  <c r="J204" i="1"/>
  <c r="K204" i="1"/>
  <c r="L204" i="1"/>
  <c r="M204" i="1"/>
  <c r="F201" i="1"/>
  <c r="G201" i="1"/>
  <c r="H201" i="1"/>
  <c r="I201" i="1"/>
  <c r="J201" i="1"/>
  <c r="K201" i="1"/>
  <c r="L201" i="1"/>
  <c r="M201" i="1"/>
  <c r="D203" i="1"/>
  <c r="C203" i="1"/>
  <c r="C204" i="1" s="1"/>
  <c r="D204" i="1" l="1"/>
  <c r="E204" i="1" s="1"/>
  <c r="E203" i="1"/>
  <c r="N204" i="1"/>
  <c r="N201" i="1"/>
  <c r="M195" i="1"/>
  <c r="L195" i="1"/>
  <c r="J195" i="1"/>
  <c r="I195" i="1"/>
  <c r="C293" i="1"/>
  <c r="C294" i="1" s="1"/>
  <c r="D293" i="1"/>
  <c r="K293" i="1"/>
  <c r="F294" i="1"/>
  <c r="G294" i="1"/>
  <c r="I294" i="1"/>
  <c r="J294" i="1"/>
  <c r="L294" i="1"/>
  <c r="M294" i="1"/>
  <c r="C296" i="1"/>
  <c r="C297" i="1" s="1"/>
  <c r="D296" i="1"/>
  <c r="K296" i="1"/>
  <c r="D297" i="1"/>
  <c r="F297" i="1"/>
  <c r="G297" i="1"/>
  <c r="I297" i="1"/>
  <c r="J297" i="1"/>
  <c r="L297" i="1"/>
  <c r="M297" i="1"/>
  <c r="C299" i="1"/>
  <c r="C300" i="1" s="1"/>
  <c r="D299" i="1"/>
  <c r="K299" i="1"/>
  <c r="F300" i="1"/>
  <c r="G300" i="1"/>
  <c r="I300" i="1"/>
  <c r="J300" i="1"/>
  <c r="L300" i="1"/>
  <c r="M300" i="1"/>
  <c r="C302" i="1"/>
  <c r="C303" i="1" s="1"/>
  <c r="D302" i="1"/>
  <c r="K302" i="1"/>
  <c r="D303" i="1"/>
  <c r="F303" i="1"/>
  <c r="G303" i="1"/>
  <c r="I303" i="1"/>
  <c r="J303" i="1"/>
  <c r="L303" i="1"/>
  <c r="M303" i="1"/>
  <c r="C305" i="1"/>
  <c r="C306" i="1" s="1"/>
  <c r="D305" i="1"/>
  <c r="K305" i="1"/>
  <c r="N305" i="1"/>
  <c r="F306" i="1"/>
  <c r="G306" i="1"/>
  <c r="I306" i="1"/>
  <c r="J306" i="1"/>
  <c r="L306" i="1"/>
  <c r="M306" i="1"/>
  <c r="C308" i="1"/>
  <c r="D308" i="1"/>
  <c r="D309" i="1" s="1"/>
  <c r="N308" i="1"/>
  <c r="F309" i="1"/>
  <c r="G309" i="1"/>
  <c r="I309" i="1"/>
  <c r="J309" i="1"/>
  <c r="L309" i="1"/>
  <c r="M309" i="1"/>
  <c r="C311" i="1"/>
  <c r="C312" i="1" s="1"/>
  <c r="D311" i="1"/>
  <c r="D312" i="1" s="1"/>
  <c r="N311" i="1"/>
  <c r="F312" i="1"/>
  <c r="G312" i="1"/>
  <c r="I312" i="1"/>
  <c r="J312" i="1"/>
  <c r="L312" i="1"/>
  <c r="M312" i="1"/>
  <c r="C314" i="1"/>
  <c r="C315" i="1" s="1"/>
  <c r="D314" i="1"/>
  <c r="D315" i="1" s="1"/>
  <c r="H314" i="1"/>
  <c r="K314" i="1"/>
  <c r="N314" i="1"/>
  <c r="F315" i="1"/>
  <c r="G315" i="1"/>
  <c r="I315" i="1"/>
  <c r="J315" i="1"/>
  <c r="L315" i="1"/>
  <c r="M315" i="1"/>
  <c r="G195" i="1"/>
  <c r="F195" i="1"/>
  <c r="M170" i="1"/>
  <c r="L170" i="1"/>
  <c r="J170" i="1"/>
  <c r="I170" i="1"/>
  <c r="G170" i="1"/>
  <c r="F170" i="1"/>
  <c r="H170" i="1" l="1"/>
  <c r="E302" i="1"/>
  <c r="E303" i="1"/>
  <c r="K315" i="1"/>
  <c r="H315" i="1"/>
  <c r="E305" i="1"/>
  <c r="K303" i="1"/>
  <c r="E293" i="1"/>
  <c r="L316" i="1"/>
  <c r="G316" i="1"/>
  <c r="E308" i="1"/>
  <c r="E299" i="1"/>
  <c r="K297" i="1"/>
  <c r="D294" i="1"/>
  <c r="E294" i="1" s="1"/>
  <c r="E315" i="1"/>
  <c r="J316" i="1"/>
  <c r="E314" i="1"/>
  <c r="I316" i="1"/>
  <c r="F316" i="1"/>
  <c r="E311" i="1"/>
  <c r="N309" i="1"/>
  <c r="C309" i="1"/>
  <c r="E309" i="1" s="1"/>
  <c r="K306" i="1"/>
  <c r="D306" i="1"/>
  <c r="E306" i="1" s="1"/>
  <c r="D300" i="1"/>
  <c r="E296" i="1"/>
  <c r="K294" i="1"/>
  <c r="E312" i="1"/>
  <c r="M316" i="1"/>
  <c r="N316" i="1" s="1"/>
  <c r="E297" i="1"/>
  <c r="N315" i="1"/>
  <c r="N312" i="1"/>
  <c r="N306" i="1"/>
  <c r="C316" i="1"/>
  <c r="K300" i="1"/>
  <c r="K195" i="1"/>
  <c r="N195" i="1"/>
  <c r="N170" i="1"/>
  <c r="K170" i="1"/>
  <c r="H316" i="1" l="1"/>
  <c r="K316" i="1"/>
  <c r="E300" i="1"/>
  <c r="D316" i="1"/>
  <c r="E316" i="1" s="1"/>
  <c r="M33" i="1"/>
  <c r="L33" i="1"/>
  <c r="J33" i="1"/>
  <c r="I33" i="1"/>
  <c r="G33" i="1"/>
  <c r="F33" i="1"/>
  <c r="N32" i="1"/>
  <c r="D32" i="1"/>
  <c r="D33" i="1" s="1"/>
  <c r="C32" i="1"/>
  <c r="C33" i="1" s="1"/>
  <c r="N33" i="1" l="1"/>
  <c r="E33" i="1"/>
  <c r="E32" i="1"/>
  <c r="N268" i="1"/>
  <c r="N260" i="1"/>
  <c r="K257" i="1"/>
  <c r="N135" i="1"/>
  <c r="G85" i="1"/>
  <c r="F85" i="1"/>
  <c r="K54" i="1"/>
  <c r="I173" i="1" l="1"/>
  <c r="K23" i="1" l="1"/>
  <c r="M100" i="1" l="1"/>
  <c r="L100" i="1"/>
  <c r="J100" i="1"/>
  <c r="I100" i="1"/>
  <c r="G100" i="1"/>
  <c r="F100" i="1"/>
  <c r="D99" i="1"/>
  <c r="D100" i="1" s="1"/>
  <c r="C99" i="1"/>
  <c r="C100" i="1" s="1"/>
  <c r="H12" i="1"/>
  <c r="H14" i="1" s="1"/>
  <c r="L42" i="1" l="1"/>
  <c r="M137" i="1" l="1"/>
  <c r="L137" i="1"/>
  <c r="J137" i="1"/>
  <c r="I137" i="1"/>
  <c r="G137" i="1"/>
  <c r="F137" i="1"/>
  <c r="M97" i="1"/>
  <c r="L97" i="1"/>
  <c r="J97" i="1"/>
  <c r="I97" i="1"/>
  <c r="G97" i="1"/>
  <c r="F97" i="1"/>
  <c r="N96" i="1"/>
  <c r="D96" i="1"/>
  <c r="D97" i="1" s="1"/>
  <c r="C96" i="1"/>
  <c r="N97" i="1" l="1"/>
  <c r="E96" i="1"/>
  <c r="C97" i="1"/>
  <c r="E97" i="1" s="1"/>
  <c r="H74" i="1"/>
  <c r="M337" i="1" l="1"/>
  <c r="L337" i="1"/>
  <c r="J337" i="1"/>
  <c r="I337" i="1"/>
  <c r="G337" i="1"/>
  <c r="F337" i="1"/>
  <c r="M340" i="1"/>
  <c r="L340" i="1"/>
  <c r="J340" i="1"/>
  <c r="I340" i="1"/>
  <c r="M343" i="1"/>
  <c r="L343" i="1"/>
  <c r="J343" i="1"/>
  <c r="I343" i="1"/>
  <c r="G343" i="1"/>
  <c r="F343" i="1"/>
  <c r="M342" i="1"/>
  <c r="L342" i="1"/>
  <c r="J342" i="1"/>
  <c r="I342" i="1"/>
  <c r="G342" i="1"/>
  <c r="F342" i="1"/>
  <c r="M341" i="1"/>
  <c r="L341" i="1"/>
  <c r="J341" i="1"/>
  <c r="I341" i="1"/>
  <c r="G341" i="1"/>
  <c r="F341" i="1"/>
  <c r="M338" i="1"/>
  <c r="L338" i="1"/>
  <c r="J338" i="1"/>
  <c r="I338" i="1"/>
  <c r="G338" i="1"/>
  <c r="F338" i="1"/>
  <c r="M339" i="1"/>
  <c r="L339" i="1"/>
  <c r="J339" i="1"/>
  <c r="I339" i="1"/>
  <c r="G339" i="1"/>
  <c r="F339" i="1"/>
  <c r="N52" i="1"/>
  <c r="M261" i="1"/>
  <c r="L261" i="1"/>
  <c r="J261" i="1"/>
  <c r="I261" i="1"/>
  <c r="G261" i="1"/>
  <c r="F261" i="1"/>
  <c r="D260" i="1"/>
  <c r="C260" i="1"/>
  <c r="C261" i="1" s="1"/>
  <c r="C194" i="1"/>
  <c r="C193" i="1"/>
  <c r="D93" i="1"/>
  <c r="D94" i="1" s="1"/>
  <c r="C93" i="1"/>
  <c r="C94" i="1" s="1"/>
  <c r="F94" i="1"/>
  <c r="G94" i="1"/>
  <c r="I94" i="1"/>
  <c r="J94" i="1"/>
  <c r="N93" i="1"/>
  <c r="M94" i="1"/>
  <c r="L94" i="1"/>
  <c r="L173" i="1"/>
  <c r="C195" i="1" l="1"/>
  <c r="D261" i="1"/>
  <c r="E261" i="1" s="1"/>
  <c r="E260" i="1"/>
  <c r="N261" i="1"/>
  <c r="H339" i="1"/>
  <c r="N339" i="1"/>
  <c r="K338" i="1"/>
  <c r="N338" i="1"/>
  <c r="H341" i="1"/>
  <c r="K341" i="1"/>
  <c r="N343" i="1"/>
  <c r="H337" i="1"/>
  <c r="K339" i="1"/>
  <c r="N341" i="1"/>
  <c r="N342" i="1"/>
  <c r="I344" i="1"/>
  <c r="K342" i="1"/>
  <c r="M344" i="1"/>
  <c r="L344" i="1"/>
  <c r="K337" i="1"/>
  <c r="N337" i="1"/>
  <c r="N340" i="1"/>
  <c r="K340" i="1"/>
  <c r="J344" i="1"/>
  <c r="N94" i="1"/>
  <c r="E93" i="1"/>
  <c r="E94" i="1"/>
  <c r="N110" i="1"/>
  <c r="M162" i="1"/>
  <c r="L162" i="1"/>
  <c r="N136" i="1"/>
  <c r="D44" i="1"/>
  <c r="N127" i="1"/>
  <c r="C45" i="1"/>
  <c r="D45" i="1"/>
  <c r="M78" i="1"/>
  <c r="K344" i="1" l="1"/>
  <c r="N344" i="1"/>
  <c r="J241" i="1"/>
  <c r="G128" i="1"/>
  <c r="F128" i="1"/>
  <c r="J128" i="1"/>
  <c r="I128" i="1"/>
  <c r="M128" i="1"/>
  <c r="D128" i="1" s="1"/>
  <c r="L128" i="1"/>
  <c r="C128" i="1" s="1"/>
  <c r="C127" i="1"/>
  <c r="D127" i="1"/>
  <c r="G340" i="1"/>
  <c r="F340" i="1"/>
  <c r="F344" i="1" s="1"/>
  <c r="J68" i="1"/>
  <c r="I68" i="1"/>
  <c r="M68" i="1"/>
  <c r="L68" i="1"/>
  <c r="C66" i="1"/>
  <c r="J173" i="1"/>
  <c r="K173" i="1" s="1"/>
  <c r="K17" i="1"/>
  <c r="N68" i="1" l="1"/>
  <c r="K68" i="1"/>
  <c r="H340" i="1"/>
  <c r="G344" i="1"/>
  <c r="H344" i="1" s="1"/>
  <c r="N114" i="1" l="1"/>
  <c r="N115" i="1" s="1"/>
  <c r="D114" i="1"/>
  <c r="C114" i="1"/>
  <c r="M115" i="1"/>
  <c r="L115" i="1"/>
  <c r="J115" i="1"/>
  <c r="I115" i="1"/>
  <c r="G115" i="1"/>
  <c r="F115" i="1"/>
  <c r="D273" i="1"/>
  <c r="C273" i="1"/>
  <c r="M274" i="1"/>
  <c r="L274" i="1"/>
  <c r="J274" i="1"/>
  <c r="I274" i="1"/>
  <c r="G274" i="1"/>
  <c r="F274" i="1"/>
  <c r="D57" i="1"/>
  <c r="D58" i="1" s="1"/>
  <c r="C57" i="1"/>
  <c r="C58" i="1" s="1"/>
  <c r="M58" i="1"/>
  <c r="L58" i="1"/>
  <c r="J58" i="1"/>
  <c r="I58" i="1"/>
  <c r="G58" i="1"/>
  <c r="F58" i="1"/>
  <c r="N57" i="1"/>
  <c r="M182" i="1"/>
  <c r="L182" i="1"/>
  <c r="L216" i="1"/>
  <c r="D212" i="1"/>
  <c r="C212" i="1"/>
  <c r="N212" i="1"/>
  <c r="M213" i="1"/>
  <c r="L213" i="1"/>
  <c r="J213" i="1"/>
  <c r="I213" i="1"/>
  <c r="G213" i="1"/>
  <c r="F213" i="1"/>
  <c r="C108" i="1"/>
  <c r="D104" i="1"/>
  <c r="D29" i="1"/>
  <c r="C29" i="1"/>
  <c r="N274" i="1" l="1"/>
  <c r="D274" i="1"/>
  <c r="E273" i="1"/>
  <c r="E114" i="1"/>
  <c r="C274" i="1"/>
  <c r="E57" i="1"/>
  <c r="N58" i="1"/>
  <c r="E58" i="1"/>
  <c r="E212" i="1"/>
  <c r="D186" i="1"/>
  <c r="D181" i="1"/>
  <c r="C181" i="1"/>
  <c r="E274" i="1" l="1"/>
  <c r="M241" i="1" l="1"/>
  <c r="L241" i="1"/>
  <c r="M233" i="1"/>
  <c r="L233" i="1"/>
  <c r="M198" i="1"/>
  <c r="L198" i="1"/>
  <c r="M167" i="1"/>
  <c r="L167" i="1"/>
  <c r="M111" i="1"/>
  <c r="L111" i="1"/>
  <c r="M72" i="1"/>
  <c r="L72" i="1"/>
  <c r="M46" i="1"/>
  <c r="L46" i="1"/>
  <c r="M289" i="1" l="1"/>
  <c r="L289" i="1"/>
  <c r="M286" i="1"/>
  <c r="L286" i="1"/>
  <c r="M277" i="1"/>
  <c r="L277" i="1"/>
  <c r="M258" i="1"/>
  <c r="N258" i="1" s="1"/>
  <c r="L258" i="1"/>
  <c r="L290" i="1" s="1"/>
  <c r="D257" i="1"/>
  <c r="M253" i="1"/>
  <c r="L253" i="1"/>
  <c r="M250" i="1"/>
  <c r="L250" i="1"/>
  <c r="M244" i="1"/>
  <c r="L244" i="1"/>
  <c r="M236" i="1"/>
  <c r="M237" i="1" s="1"/>
  <c r="L236" i="1"/>
  <c r="L237" i="1" s="1"/>
  <c r="M228" i="1"/>
  <c r="L228" i="1"/>
  <c r="M225" i="1"/>
  <c r="L225" i="1"/>
  <c r="M222" i="1"/>
  <c r="L222" i="1"/>
  <c r="M216" i="1"/>
  <c r="M209" i="1"/>
  <c r="L209" i="1"/>
  <c r="L217" i="1" s="1"/>
  <c r="D215" i="1"/>
  <c r="D208" i="1"/>
  <c r="C208" i="1"/>
  <c r="C38" i="1"/>
  <c r="D194" i="1"/>
  <c r="D190" i="1"/>
  <c r="C190" i="1"/>
  <c r="C186" i="1"/>
  <c r="M187" i="1"/>
  <c r="L187" i="1"/>
  <c r="D178" i="1"/>
  <c r="C178" i="1"/>
  <c r="M179" i="1"/>
  <c r="L179" i="1"/>
  <c r="M176" i="1"/>
  <c r="M173" i="1"/>
  <c r="D169" i="1"/>
  <c r="D170" i="1" s="1"/>
  <c r="C169" i="1"/>
  <c r="C170" i="1" s="1"/>
  <c r="D161" i="1"/>
  <c r="C161" i="1"/>
  <c r="D158" i="1"/>
  <c r="C158" i="1"/>
  <c r="M159" i="1"/>
  <c r="L159" i="1"/>
  <c r="D153" i="1"/>
  <c r="C153" i="1"/>
  <c r="M156" i="1"/>
  <c r="L156" i="1"/>
  <c r="L151" i="1"/>
  <c r="M151" i="1"/>
  <c r="D143" i="1"/>
  <c r="C143" i="1"/>
  <c r="D142" i="1"/>
  <c r="C142" i="1"/>
  <c r="D139" i="1"/>
  <c r="C139" i="1"/>
  <c r="L140" i="1"/>
  <c r="M140" i="1"/>
  <c r="M290" i="1" l="1"/>
  <c r="N290" i="1" s="1"/>
  <c r="L254" i="1"/>
  <c r="M183" i="1"/>
  <c r="E170" i="1"/>
  <c r="M254" i="1"/>
  <c r="M217" i="1"/>
  <c r="M229" i="1"/>
  <c r="L229" i="1"/>
  <c r="C133" i="1"/>
  <c r="C135" i="1"/>
  <c r="C136" i="1"/>
  <c r="C132" i="1"/>
  <c r="D126" i="1"/>
  <c r="C126" i="1"/>
  <c r="D123" i="1"/>
  <c r="C123" i="1"/>
  <c r="M124" i="1"/>
  <c r="L124" i="1"/>
  <c r="D119" i="1"/>
  <c r="C119" i="1"/>
  <c r="D113" i="1"/>
  <c r="C113" i="1"/>
  <c r="C115" i="1" s="1"/>
  <c r="D108" i="1"/>
  <c r="C109" i="1"/>
  <c r="D109" i="1"/>
  <c r="C110" i="1"/>
  <c r="D110" i="1"/>
  <c r="D107" i="1"/>
  <c r="C107" i="1"/>
  <c r="D87" i="1"/>
  <c r="C87" i="1"/>
  <c r="C88" i="1" s="1"/>
  <c r="M88" i="1"/>
  <c r="L88" i="1"/>
  <c r="D83" i="1"/>
  <c r="D85" i="1" s="1"/>
  <c r="C83" i="1"/>
  <c r="C85" i="1" s="1"/>
  <c r="D80" i="1"/>
  <c r="D81" i="1" s="1"/>
  <c r="C80" i="1"/>
  <c r="C81" i="1" s="1"/>
  <c r="M81" i="1"/>
  <c r="L81" i="1"/>
  <c r="D77" i="1"/>
  <c r="D78" i="1" s="1"/>
  <c r="C77" i="1"/>
  <c r="C78" i="1" s="1"/>
  <c r="L78" i="1"/>
  <c r="D74" i="1"/>
  <c r="D75" i="1" s="1"/>
  <c r="C74" i="1"/>
  <c r="C75" i="1" s="1"/>
  <c r="M75" i="1"/>
  <c r="L75" i="1"/>
  <c r="D70" i="1"/>
  <c r="D67" i="1"/>
  <c r="C67" i="1"/>
  <c r="C52" i="1"/>
  <c r="C53" i="1"/>
  <c r="C54" i="1"/>
  <c r="C51" i="1"/>
  <c r="L55" i="1"/>
  <c r="M49" i="1"/>
  <c r="L49" i="1"/>
  <c r="C44" i="1"/>
  <c r="D41" i="1"/>
  <c r="C41" i="1"/>
  <c r="M42" i="1"/>
  <c r="C37" i="1"/>
  <c r="M30" i="1"/>
  <c r="L30" i="1"/>
  <c r="C26" i="1"/>
  <c r="M27" i="1"/>
  <c r="L27" i="1"/>
  <c r="D23" i="1"/>
  <c r="D24" i="1" s="1"/>
  <c r="C23" i="1"/>
  <c r="C24" i="1" s="1"/>
  <c r="M24" i="1"/>
  <c r="L24" i="1"/>
  <c r="D20" i="1"/>
  <c r="D21" i="1" s="1"/>
  <c r="C20" i="1"/>
  <c r="C21" i="1" s="1"/>
  <c r="M21" i="1"/>
  <c r="L21" i="1"/>
  <c r="D17" i="1"/>
  <c r="C9" i="1"/>
  <c r="D9" i="1"/>
  <c r="C12" i="1"/>
  <c r="C14" i="1" s="1"/>
  <c r="N88" i="1" l="1"/>
  <c r="D88" i="1"/>
  <c r="E88" i="1" s="1"/>
  <c r="E87" i="1"/>
  <c r="L34" i="1"/>
  <c r="M34" i="1"/>
  <c r="D115" i="1"/>
  <c r="E115" i="1" s="1"/>
  <c r="D10" i="1"/>
  <c r="C339" i="1"/>
  <c r="D26" i="1"/>
  <c r="D12" i="1"/>
  <c r="D14" i="1" s="1"/>
  <c r="D111" i="1"/>
  <c r="N34" i="1" l="1"/>
  <c r="F176" i="1"/>
  <c r="G176" i="1"/>
  <c r="I176" i="1"/>
  <c r="J176" i="1"/>
  <c r="D105" i="1"/>
  <c r="F105" i="1"/>
  <c r="G105" i="1"/>
  <c r="I105" i="1"/>
  <c r="J105" i="1"/>
  <c r="L39" i="1"/>
  <c r="L63" i="1" s="1"/>
  <c r="N41" i="1"/>
  <c r="M105" i="1"/>
  <c r="M116" i="1" s="1"/>
  <c r="L120" i="1"/>
  <c r="L121" i="1" s="1"/>
  <c r="L129" i="1" s="1"/>
  <c r="M129" i="1"/>
  <c r="N139" i="1"/>
  <c r="N143" i="1"/>
  <c r="L144" i="1"/>
  <c r="L145" i="1" s="1"/>
  <c r="L163" i="1" s="1"/>
  <c r="M144" i="1"/>
  <c r="M145" i="1" s="1"/>
  <c r="M163" i="1" s="1"/>
  <c r="L154" i="1"/>
  <c r="M154" i="1"/>
  <c r="L155" i="1"/>
  <c r="M155" i="1"/>
  <c r="L189" i="1"/>
  <c r="L191" i="1" s="1"/>
  <c r="L205" i="1" s="1"/>
  <c r="M189" i="1"/>
  <c r="M191" i="1" s="1"/>
  <c r="M205" i="1" s="1"/>
  <c r="E74" i="1"/>
  <c r="I191" i="1"/>
  <c r="H191" i="1"/>
  <c r="H205" i="1" s="1"/>
  <c r="I198" i="1"/>
  <c r="J88" i="1"/>
  <c r="I88" i="1"/>
  <c r="G88" i="1"/>
  <c r="F88" i="1"/>
  <c r="J39" i="1"/>
  <c r="I39" i="1"/>
  <c r="G39" i="1"/>
  <c r="F39" i="1"/>
  <c r="C39" i="1"/>
  <c r="H39" i="1" l="1"/>
  <c r="N189" i="1"/>
  <c r="N161" i="1"/>
  <c r="N155" i="1"/>
  <c r="N154" i="1"/>
  <c r="N153" i="1"/>
  <c r="N144" i="1"/>
  <c r="N123" i="1"/>
  <c r="N109" i="1"/>
  <c r="N108" i="1"/>
  <c r="N107" i="1"/>
  <c r="N186" i="1"/>
  <c r="E186" i="1" s="1"/>
  <c r="N158" i="1"/>
  <c r="N142" i="1"/>
  <c r="N126" i="1"/>
  <c r="N120" i="1"/>
  <c r="N119" i="1"/>
  <c r="N83" i="1"/>
  <c r="N77" i="1"/>
  <c r="N208" i="1"/>
  <c r="N74" i="1"/>
  <c r="N29" i="1"/>
  <c r="N26" i="1"/>
  <c r="N23" i="1"/>
  <c r="N20" i="1"/>
  <c r="N12" i="1"/>
  <c r="N9" i="1"/>
  <c r="J222" i="1"/>
  <c r="I222" i="1"/>
  <c r="G222" i="1"/>
  <c r="F222" i="1"/>
  <c r="G68" i="1"/>
  <c r="F68" i="1"/>
  <c r="C68" i="1"/>
  <c r="C121" i="1"/>
  <c r="K263" i="1"/>
  <c r="K249" i="1"/>
  <c r="K243" i="1"/>
  <c r="K240" i="1"/>
  <c r="K169" i="1"/>
  <c r="K80" i="1"/>
  <c r="K45" i="1"/>
  <c r="K44" i="1"/>
  <c r="K38" i="1"/>
  <c r="K12" i="1"/>
  <c r="K14" i="1" s="1"/>
  <c r="K9" i="1"/>
  <c r="E208" i="1"/>
  <c r="E189" i="1"/>
  <c r="E161" i="1"/>
  <c r="E158" i="1"/>
  <c r="E155" i="1"/>
  <c r="E154" i="1"/>
  <c r="E153" i="1"/>
  <c r="E144" i="1"/>
  <c r="E143" i="1"/>
  <c r="E142" i="1"/>
  <c r="E139" i="1"/>
  <c r="E127" i="1"/>
  <c r="E126" i="1"/>
  <c r="E123" i="1"/>
  <c r="E120" i="1"/>
  <c r="E119" i="1"/>
  <c r="E109" i="1"/>
  <c r="E108" i="1"/>
  <c r="E107" i="1"/>
  <c r="E83" i="1"/>
  <c r="E80" i="1"/>
  <c r="E77" i="1"/>
  <c r="E41" i="1"/>
  <c r="E29" i="1"/>
  <c r="E26" i="1"/>
  <c r="E23" i="1"/>
  <c r="E20" i="1"/>
  <c r="E12" i="1"/>
  <c r="E14" i="1" s="1"/>
  <c r="E9" i="1"/>
  <c r="J289" i="1"/>
  <c r="I289" i="1"/>
  <c r="G289" i="1"/>
  <c r="F289" i="1"/>
  <c r="J286" i="1"/>
  <c r="I286" i="1"/>
  <c r="G286" i="1"/>
  <c r="F286" i="1"/>
  <c r="J277" i="1"/>
  <c r="I277" i="1"/>
  <c r="G277" i="1"/>
  <c r="F277" i="1"/>
  <c r="J271" i="1"/>
  <c r="I271" i="1"/>
  <c r="G271" i="1"/>
  <c r="F271" i="1"/>
  <c r="J265" i="1"/>
  <c r="I265" i="1"/>
  <c r="J258" i="1"/>
  <c r="J290" i="1" s="1"/>
  <c r="I258" i="1"/>
  <c r="G258" i="1"/>
  <c r="G290" i="1" s="1"/>
  <c r="F258" i="1"/>
  <c r="F290" i="1" s="1"/>
  <c r="D258" i="1"/>
  <c r="J253" i="1"/>
  <c r="I253" i="1"/>
  <c r="G253" i="1"/>
  <c r="F253" i="1"/>
  <c r="J250" i="1"/>
  <c r="I250" i="1"/>
  <c r="G250" i="1"/>
  <c r="F250" i="1"/>
  <c r="J247" i="1"/>
  <c r="I247" i="1"/>
  <c r="G247" i="1"/>
  <c r="F247" i="1"/>
  <c r="J244" i="1"/>
  <c r="J254" i="1" s="1"/>
  <c r="I244" i="1"/>
  <c r="G244" i="1"/>
  <c r="F244" i="1"/>
  <c r="I241" i="1"/>
  <c r="G241" i="1"/>
  <c r="F241" i="1"/>
  <c r="J236" i="1"/>
  <c r="I236" i="1"/>
  <c r="G236" i="1"/>
  <c r="F236" i="1"/>
  <c r="J233" i="1"/>
  <c r="I233" i="1"/>
  <c r="I237" i="1" s="1"/>
  <c r="G233" i="1"/>
  <c r="F233" i="1"/>
  <c r="F237" i="1" s="1"/>
  <c r="J228" i="1"/>
  <c r="I228" i="1"/>
  <c r="G228" i="1"/>
  <c r="F228" i="1"/>
  <c r="J225" i="1"/>
  <c r="I225" i="1"/>
  <c r="G225" i="1"/>
  <c r="F225" i="1"/>
  <c r="J216" i="1"/>
  <c r="I216" i="1"/>
  <c r="G216" i="1"/>
  <c r="F216" i="1"/>
  <c r="D216" i="1"/>
  <c r="J209" i="1"/>
  <c r="I209" i="1"/>
  <c r="G209" i="1"/>
  <c r="F209" i="1"/>
  <c r="D209" i="1"/>
  <c r="C209" i="1"/>
  <c r="J198" i="1"/>
  <c r="G198" i="1"/>
  <c r="F198" i="1"/>
  <c r="J191" i="1"/>
  <c r="G191" i="1"/>
  <c r="F191" i="1"/>
  <c r="D191" i="1"/>
  <c r="C191" i="1"/>
  <c r="J187" i="1"/>
  <c r="I187" i="1"/>
  <c r="I205" i="1" s="1"/>
  <c r="G187" i="1"/>
  <c r="F187" i="1"/>
  <c r="D187" i="1"/>
  <c r="C187" i="1"/>
  <c r="J182" i="1"/>
  <c r="I182" i="1"/>
  <c r="G182" i="1"/>
  <c r="F182" i="1"/>
  <c r="J179" i="1"/>
  <c r="I179" i="1"/>
  <c r="G179" i="1"/>
  <c r="F179" i="1"/>
  <c r="G173" i="1"/>
  <c r="H173" i="1" s="1"/>
  <c r="J167" i="1"/>
  <c r="I167" i="1"/>
  <c r="G167" i="1"/>
  <c r="F167" i="1"/>
  <c r="J162" i="1"/>
  <c r="I162" i="1"/>
  <c r="G162" i="1"/>
  <c r="F162" i="1"/>
  <c r="D162" i="1"/>
  <c r="C162" i="1"/>
  <c r="J159" i="1"/>
  <c r="I159" i="1"/>
  <c r="G159" i="1"/>
  <c r="F159" i="1"/>
  <c r="D159" i="1"/>
  <c r="C159" i="1"/>
  <c r="J156" i="1"/>
  <c r="I156" i="1"/>
  <c r="G156" i="1"/>
  <c r="F156" i="1"/>
  <c r="D156" i="1"/>
  <c r="C156" i="1"/>
  <c r="J151" i="1"/>
  <c r="I151" i="1"/>
  <c r="G151" i="1"/>
  <c r="F151" i="1"/>
  <c r="J145" i="1"/>
  <c r="I145" i="1"/>
  <c r="G145" i="1"/>
  <c r="F145" i="1"/>
  <c r="D145" i="1"/>
  <c r="C145" i="1"/>
  <c r="J140" i="1"/>
  <c r="I140" i="1"/>
  <c r="I163" i="1" s="1"/>
  <c r="G140" i="1"/>
  <c r="F140" i="1"/>
  <c r="F163" i="1" s="1"/>
  <c r="D140" i="1"/>
  <c r="C140" i="1"/>
  <c r="J124" i="1"/>
  <c r="I124" i="1"/>
  <c r="G124" i="1"/>
  <c r="F124" i="1"/>
  <c r="D124" i="1"/>
  <c r="C124" i="1"/>
  <c r="J121" i="1"/>
  <c r="I121" i="1"/>
  <c r="I129" i="1" s="1"/>
  <c r="G121" i="1"/>
  <c r="F121" i="1"/>
  <c r="F129" i="1" s="1"/>
  <c r="D121" i="1"/>
  <c r="J111" i="1"/>
  <c r="I111" i="1"/>
  <c r="I116" i="1" s="1"/>
  <c r="G111" i="1"/>
  <c r="F111" i="1"/>
  <c r="F116" i="1" s="1"/>
  <c r="C111" i="1"/>
  <c r="J85" i="1"/>
  <c r="I85" i="1"/>
  <c r="J81" i="1"/>
  <c r="I81" i="1"/>
  <c r="G81" i="1"/>
  <c r="F81" i="1"/>
  <c r="J78" i="1"/>
  <c r="I78" i="1"/>
  <c r="G78" i="1"/>
  <c r="F78" i="1"/>
  <c r="J75" i="1"/>
  <c r="I75" i="1"/>
  <c r="G75" i="1"/>
  <c r="F75" i="1"/>
  <c r="J72" i="1"/>
  <c r="I72" i="1"/>
  <c r="G72" i="1"/>
  <c r="F72" i="1"/>
  <c r="J55" i="1"/>
  <c r="I55" i="1"/>
  <c r="G55" i="1"/>
  <c r="F55" i="1"/>
  <c r="C55" i="1"/>
  <c r="J49" i="1"/>
  <c r="I49" i="1"/>
  <c r="G49" i="1"/>
  <c r="F49" i="1"/>
  <c r="J46" i="1"/>
  <c r="I46" i="1"/>
  <c r="G46" i="1"/>
  <c r="F46" i="1"/>
  <c r="J42" i="1"/>
  <c r="I42" i="1"/>
  <c r="G42" i="1"/>
  <c r="G63" i="1" s="1"/>
  <c r="F42" i="1"/>
  <c r="D42" i="1"/>
  <c r="C42" i="1"/>
  <c r="J30" i="1"/>
  <c r="I30" i="1"/>
  <c r="G30" i="1"/>
  <c r="F30" i="1"/>
  <c r="D30" i="1"/>
  <c r="C30" i="1"/>
  <c r="J27" i="1"/>
  <c r="I27" i="1"/>
  <c r="G27" i="1"/>
  <c r="F27" i="1"/>
  <c r="D27" i="1"/>
  <c r="C27" i="1"/>
  <c r="J24" i="1"/>
  <c r="I24" i="1"/>
  <c r="G24" i="1"/>
  <c r="F24" i="1"/>
  <c r="J21" i="1"/>
  <c r="I21" i="1"/>
  <c r="G21" i="1"/>
  <c r="F21" i="1"/>
  <c r="J18" i="1"/>
  <c r="G18" i="1"/>
  <c r="F18" i="1"/>
  <c r="G10" i="1"/>
  <c r="F10" i="1"/>
  <c r="H68" i="1" l="1"/>
  <c r="F63" i="1"/>
  <c r="H63" i="1" s="1"/>
  <c r="I63" i="1"/>
  <c r="F254" i="1"/>
  <c r="I254" i="1"/>
  <c r="J63" i="1"/>
  <c r="I290" i="1"/>
  <c r="K290" i="1" s="1"/>
  <c r="K30" i="1"/>
  <c r="H30" i="1"/>
  <c r="J34" i="1"/>
  <c r="K75" i="1"/>
  <c r="F183" i="1"/>
  <c r="F205" i="1"/>
  <c r="G205" i="1"/>
  <c r="J205" i="1"/>
  <c r="K205" i="1" s="1"/>
  <c r="D34" i="1"/>
  <c r="I183" i="1"/>
  <c r="G183" i="1"/>
  <c r="J183" i="1"/>
  <c r="C182" i="1"/>
  <c r="G34" i="1"/>
  <c r="F34" i="1"/>
  <c r="I34" i="1"/>
  <c r="G116" i="1"/>
  <c r="D182" i="1"/>
  <c r="G237" i="1"/>
  <c r="J237" i="1"/>
  <c r="G254" i="1"/>
  <c r="J129" i="1"/>
  <c r="G163" i="1"/>
  <c r="J163" i="1"/>
  <c r="K258" i="1"/>
  <c r="H75" i="1"/>
  <c r="G229" i="1"/>
  <c r="J229" i="1"/>
  <c r="F229" i="1"/>
  <c r="I229" i="1"/>
  <c r="N42" i="1"/>
  <c r="G129" i="1"/>
  <c r="N124" i="1"/>
  <c r="N128" i="1"/>
  <c r="N145" i="1"/>
  <c r="N156" i="1"/>
  <c r="N159" i="1"/>
  <c r="N162" i="1"/>
  <c r="F217" i="1"/>
  <c r="I217" i="1"/>
  <c r="K24" i="1"/>
  <c r="N187" i="1"/>
  <c r="N209" i="1"/>
  <c r="N21" i="1"/>
  <c r="N85" i="1"/>
  <c r="N111" i="1"/>
  <c r="N78" i="1"/>
  <c r="N140" i="1"/>
  <c r="D129" i="1"/>
  <c r="N121" i="1"/>
  <c r="D116" i="1"/>
  <c r="N75" i="1"/>
  <c r="E75" i="1"/>
  <c r="N30" i="1"/>
  <c r="N27" i="1"/>
  <c r="N24" i="1"/>
  <c r="J116" i="1"/>
  <c r="J217" i="1"/>
  <c r="G217" i="1"/>
  <c r="E85" i="1"/>
  <c r="E81" i="1"/>
  <c r="K18" i="1"/>
  <c r="E24" i="1"/>
  <c r="E27" i="1"/>
  <c r="E30" i="1"/>
  <c r="E124" i="1"/>
  <c r="E162" i="1"/>
  <c r="E187" i="1"/>
  <c r="E209" i="1"/>
  <c r="K265" i="1"/>
  <c r="K244" i="1"/>
  <c r="K250" i="1"/>
  <c r="K241" i="1"/>
  <c r="K254" i="1"/>
  <c r="E159" i="1"/>
  <c r="E156" i="1"/>
  <c r="E145" i="1"/>
  <c r="E140" i="1"/>
  <c r="E128" i="1"/>
  <c r="E121" i="1"/>
  <c r="C129" i="1"/>
  <c r="E111" i="1"/>
  <c r="K81" i="1"/>
  <c r="E78" i="1"/>
  <c r="K46" i="1"/>
  <c r="E42" i="1"/>
  <c r="K39" i="1"/>
  <c r="E21" i="1"/>
  <c r="K10" i="1"/>
  <c r="H183" i="1" l="1"/>
  <c r="H101" i="1"/>
  <c r="J334" i="1"/>
  <c r="F334" i="1"/>
  <c r="I334" i="1"/>
  <c r="G334" i="1"/>
  <c r="K34" i="1"/>
  <c r="H34" i="1"/>
  <c r="K183" i="1"/>
  <c r="K63" i="1"/>
  <c r="K101" i="1"/>
  <c r="E129" i="1"/>
  <c r="N14" i="1"/>
  <c r="K334" i="1" l="1"/>
  <c r="H334" i="1"/>
  <c r="N129" i="1"/>
  <c r="N10" i="1"/>
  <c r="E10" i="1"/>
  <c r="N17" i="1"/>
  <c r="C17" i="1"/>
  <c r="E17" i="1" l="1"/>
  <c r="C34" i="1"/>
  <c r="E34" i="1" l="1"/>
  <c r="E18" i="1"/>
  <c r="N18" i="1" l="1"/>
  <c r="D37" i="1" l="1"/>
  <c r="E44" i="1" l="1"/>
  <c r="D46" i="1" l="1"/>
  <c r="E45" i="1" l="1"/>
  <c r="C46" i="1" l="1"/>
  <c r="E46" i="1" l="1"/>
  <c r="C48" i="1"/>
  <c r="C49" i="1" s="1"/>
  <c r="C63" i="1" s="1"/>
  <c r="N48" i="1" l="1"/>
  <c r="D48" i="1"/>
  <c r="E48" i="1" s="1"/>
  <c r="D49" i="1" l="1"/>
  <c r="E49" i="1" s="1"/>
  <c r="N49" i="1"/>
  <c r="N51" i="1"/>
  <c r="D51" i="1"/>
  <c r="E51" i="1" s="1"/>
  <c r="D52" i="1"/>
  <c r="D53" i="1"/>
  <c r="M55" i="1"/>
  <c r="D54" i="1"/>
  <c r="E52" i="1" l="1"/>
  <c r="N55" i="1"/>
  <c r="D55" i="1"/>
  <c r="E55" i="1" l="1"/>
  <c r="N70" i="1"/>
  <c r="C70" i="1"/>
  <c r="E70" i="1" s="1"/>
  <c r="C71" i="1"/>
  <c r="C72" i="1" l="1"/>
  <c r="N71" i="1" l="1"/>
  <c r="D71" i="1"/>
  <c r="E71" i="1" l="1"/>
  <c r="D72" i="1"/>
  <c r="N72" i="1"/>
  <c r="E72" i="1" l="1"/>
  <c r="N101" i="1"/>
  <c r="N104" i="1" l="1"/>
  <c r="C104" i="1"/>
  <c r="E104" i="1" s="1"/>
  <c r="L105" i="1"/>
  <c r="L116" i="1" s="1"/>
  <c r="N105" i="1" l="1"/>
  <c r="C105" i="1"/>
  <c r="E105" i="1" l="1"/>
  <c r="C116" i="1"/>
  <c r="E116" i="1" l="1"/>
  <c r="N116" i="1"/>
  <c r="N132" i="1"/>
  <c r="D132" i="1"/>
  <c r="N133" i="1"/>
  <c r="D133" i="1"/>
  <c r="D135" i="1"/>
  <c r="E135" i="1" s="1"/>
  <c r="D136" i="1"/>
  <c r="E136" i="1" s="1"/>
  <c r="N137" i="1"/>
  <c r="E132" i="1" l="1"/>
  <c r="E133" i="1"/>
  <c r="C147" i="1" l="1"/>
  <c r="N147" i="1"/>
  <c r="D147" i="1"/>
  <c r="C148" i="1"/>
  <c r="N148" i="1"/>
  <c r="D148" i="1"/>
  <c r="C149" i="1"/>
  <c r="N149" i="1"/>
  <c r="D149" i="1"/>
  <c r="C150" i="1"/>
  <c r="E147" i="1" l="1"/>
  <c r="E149" i="1"/>
  <c r="E148" i="1"/>
  <c r="C151" i="1"/>
  <c r="N150" i="1"/>
  <c r="D150" i="1"/>
  <c r="E150" i="1" l="1"/>
  <c r="D151" i="1"/>
  <c r="N151" i="1" l="1"/>
  <c r="E151" i="1"/>
  <c r="N163" i="1" l="1"/>
  <c r="E181" i="1"/>
  <c r="N181" i="1"/>
  <c r="N182" i="1"/>
  <c r="E182" i="1"/>
  <c r="E169" i="1" l="1"/>
  <c r="N169" i="1"/>
  <c r="C166" i="1" l="1"/>
  <c r="C167" i="1" l="1"/>
  <c r="N166" i="1"/>
  <c r="D166" i="1"/>
  <c r="E166" i="1" l="1"/>
  <c r="D167" i="1"/>
  <c r="E167" i="1" l="1"/>
  <c r="N167" i="1"/>
  <c r="C172" i="1"/>
  <c r="C173" i="1" l="1"/>
  <c r="N172" i="1"/>
  <c r="D172" i="1"/>
  <c r="E172" i="1" l="1"/>
  <c r="D173" i="1"/>
  <c r="E173" i="1" l="1"/>
  <c r="N173" i="1"/>
  <c r="D175" i="1"/>
  <c r="D176" i="1" l="1"/>
  <c r="N175" i="1"/>
  <c r="L176" i="1"/>
  <c r="L183" i="1" s="1"/>
  <c r="L334" i="1" s="1"/>
  <c r="C175" i="1"/>
  <c r="C179" i="1"/>
  <c r="E175" i="1" l="1"/>
  <c r="N176" i="1"/>
  <c r="C176" i="1"/>
  <c r="C183" i="1" s="1"/>
  <c r="E176" i="1" l="1"/>
  <c r="N178" i="1"/>
  <c r="E178" i="1"/>
  <c r="D179" i="1"/>
  <c r="D183" i="1" s="1"/>
  <c r="E179" i="1" l="1"/>
  <c r="N179" i="1"/>
  <c r="E183" i="1" l="1"/>
  <c r="N183" i="1"/>
  <c r="M39" i="1"/>
  <c r="M63" i="1" s="1"/>
  <c r="D38" i="1"/>
  <c r="E38" i="1" l="1"/>
  <c r="D339" i="1"/>
  <c r="E339" i="1" s="1"/>
  <c r="D39" i="1"/>
  <c r="D63" i="1" s="1"/>
  <c r="M334" i="1" l="1"/>
  <c r="N334" i="1" s="1"/>
  <c r="E39" i="1"/>
  <c r="E63" i="1"/>
  <c r="N63" i="1"/>
  <c r="N194" i="1"/>
  <c r="E194" i="1"/>
  <c r="D193" i="1"/>
  <c r="D195" i="1" s="1"/>
  <c r="E195" i="1" l="1"/>
  <c r="C197" i="1"/>
  <c r="C198" i="1" l="1"/>
  <c r="N197" i="1"/>
  <c r="D197" i="1"/>
  <c r="E197" i="1" l="1"/>
  <c r="D198" i="1"/>
  <c r="C200" i="1"/>
  <c r="C201" i="1" s="1"/>
  <c r="C205" i="1" s="1"/>
  <c r="N198" i="1" l="1"/>
  <c r="E198" i="1"/>
  <c r="N200" i="1"/>
  <c r="D200" i="1"/>
  <c r="D201" i="1" s="1"/>
  <c r="D205" i="1" s="1"/>
  <c r="E205" i="1" s="1"/>
  <c r="E200" i="1" l="1"/>
  <c r="E201" i="1" s="1"/>
  <c r="N205" i="1" l="1"/>
  <c r="C211" i="1"/>
  <c r="C213" i="1" s="1"/>
  <c r="N211" i="1"/>
  <c r="D211" i="1"/>
  <c r="D213" i="1" s="1"/>
  <c r="N213" i="1"/>
  <c r="E211" i="1" l="1"/>
  <c r="D217" i="1" l="1"/>
  <c r="E213" i="1"/>
  <c r="N215" i="1" l="1"/>
  <c r="C215" i="1"/>
  <c r="C216" i="1" s="1"/>
  <c r="N216" i="1" l="1"/>
  <c r="E216" i="1"/>
  <c r="C217" i="1"/>
  <c r="E215" i="1"/>
  <c r="E217" i="1" l="1"/>
  <c r="N217" i="1"/>
  <c r="C220" i="1"/>
  <c r="N220" i="1"/>
  <c r="D220" i="1"/>
  <c r="C221" i="1"/>
  <c r="N221" i="1"/>
  <c r="D221" i="1"/>
  <c r="E220" i="1" l="1"/>
  <c r="C222" i="1"/>
  <c r="E221" i="1"/>
  <c r="D222" i="1"/>
  <c r="E222" i="1" l="1"/>
  <c r="N222" i="1"/>
  <c r="C224" i="1"/>
  <c r="C225" i="1" s="1"/>
  <c r="N224" i="1" l="1"/>
  <c r="D224" i="1"/>
  <c r="E224" i="1" s="1"/>
  <c r="D225" i="1" l="1"/>
  <c r="E225" i="1" l="1"/>
  <c r="N225" i="1"/>
  <c r="C227" i="1"/>
  <c r="C228" i="1" s="1"/>
  <c r="C229" i="1" l="1"/>
  <c r="N227" i="1" l="1"/>
  <c r="D227" i="1"/>
  <c r="E227" i="1" s="1"/>
  <c r="D228" i="1" l="1"/>
  <c r="E228" i="1" l="1"/>
  <c r="D229" i="1"/>
  <c r="N228" i="1"/>
  <c r="E229" i="1" l="1"/>
  <c r="N229" i="1"/>
  <c r="D232" i="1"/>
  <c r="D233" i="1" s="1"/>
  <c r="C235" i="1"/>
  <c r="C236" i="1" s="1"/>
  <c r="N235" i="1"/>
  <c r="D235" i="1"/>
  <c r="E235" i="1" l="1"/>
  <c r="D236" i="1"/>
  <c r="N236" i="1" s="1"/>
  <c r="E236" i="1" l="1"/>
  <c r="D237" i="1"/>
  <c r="D240" i="1"/>
  <c r="D241" i="1" l="1"/>
  <c r="N240" i="1" l="1"/>
  <c r="C240" i="1"/>
  <c r="E240" i="1" l="1"/>
  <c r="C241" i="1"/>
  <c r="N241" i="1"/>
  <c r="C243" i="1"/>
  <c r="C244" i="1" s="1"/>
  <c r="E241" i="1" l="1"/>
  <c r="D243" i="1"/>
  <c r="E243" i="1" l="1"/>
  <c r="D244" i="1"/>
  <c r="E244" i="1" l="1"/>
  <c r="L247" i="1"/>
  <c r="C246" i="1"/>
  <c r="C247" i="1" s="1"/>
  <c r="M247" i="1"/>
  <c r="D246" i="1"/>
  <c r="D247" i="1" s="1"/>
  <c r="C249" i="1"/>
  <c r="D249" i="1"/>
  <c r="C250" i="1" l="1"/>
  <c r="D250" i="1"/>
  <c r="E249" i="1"/>
  <c r="C252" i="1"/>
  <c r="C253" i="1" s="1"/>
  <c r="C254" i="1" l="1"/>
  <c r="E250" i="1"/>
  <c r="C338" i="1"/>
  <c r="N252" i="1"/>
  <c r="D252" i="1"/>
  <c r="E252" i="1" l="1"/>
  <c r="D338" i="1"/>
  <c r="E338" i="1" s="1"/>
  <c r="D253" i="1"/>
  <c r="D254" i="1" s="1"/>
  <c r="E253" i="1" l="1"/>
  <c r="N253" i="1"/>
  <c r="N254" i="1" l="1"/>
  <c r="E254" i="1"/>
  <c r="C257" i="1"/>
  <c r="E257" i="1" s="1"/>
  <c r="C258" i="1" l="1"/>
  <c r="E258" i="1" l="1"/>
  <c r="D264" i="1"/>
  <c r="C264" i="1"/>
  <c r="D263" i="1"/>
  <c r="E264" i="1" l="1"/>
  <c r="D265" i="1"/>
  <c r="C263" i="1" l="1"/>
  <c r="E263" i="1" l="1"/>
  <c r="C265" i="1"/>
  <c r="E265" i="1" l="1"/>
  <c r="C268" i="1"/>
  <c r="C341" i="1" s="1"/>
  <c r="D268" i="1"/>
  <c r="C267" i="1"/>
  <c r="N267" i="1"/>
  <c r="D267" i="1"/>
  <c r="C269" i="1"/>
  <c r="C342" i="1" s="1"/>
  <c r="C271" i="1" l="1"/>
  <c r="D341" i="1"/>
  <c r="E341" i="1" s="1"/>
  <c r="E268" i="1"/>
  <c r="E267" i="1"/>
  <c r="D269" i="1"/>
  <c r="D271" i="1" s="1"/>
  <c r="N269" i="1"/>
  <c r="E269" i="1" l="1"/>
  <c r="D342" i="1"/>
  <c r="E342" i="1" s="1"/>
  <c r="N271" i="1" l="1"/>
  <c r="E271" i="1"/>
  <c r="C276" i="1"/>
  <c r="N276" i="1"/>
  <c r="D276" i="1"/>
  <c r="C277" i="1" l="1"/>
  <c r="C340" i="1"/>
  <c r="E276" i="1"/>
  <c r="D340" i="1"/>
  <c r="D277" i="1"/>
  <c r="N277" i="1"/>
  <c r="D279" i="1"/>
  <c r="D280" i="1" l="1"/>
  <c r="E340" i="1"/>
  <c r="D343" i="1"/>
  <c r="E277" i="1"/>
  <c r="C279" i="1"/>
  <c r="C280" i="1" s="1"/>
  <c r="E279" i="1" l="1"/>
  <c r="E280" i="1"/>
  <c r="C343" i="1"/>
  <c r="E343" i="1" s="1"/>
  <c r="C285" i="1"/>
  <c r="C286" i="1" s="1"/>
  <c r="D285" i="1" l="1"/>
  <c r="D286" i="1" s="1"/>
  <c r="C288" i="1"/>
  <c r="C289" i="1" s="1"/>
  <c r="C290" i="1" s="1"/>
  <c r="N288" i="1" l="1"/>
  <c r="D288" i="1"/>
  <c r="E288" i="1" s="1"/>
  <c r="D289" i="1" l="1"/>
  <c r="D290" i="1" s="1"/>
  <c r="E290" i="1" s="1"/>
  <c r="E289" i="1" l="1"/>
  <c r="N289" i="1"/>
  <c r="N232" i="1" l="1"/>
  <c r="C232" i="1"/>
  <c r="E232" i="1" l="1"/>
  <c r="C337" i="1"/>
  <c r="C344" i="1" s="1"/>
  <c r="C233" i="1"/>
  <c r="N233" i="1" l="1"/>
  <c r="E233" i="1"/>
  <c r="C237" i="1"/>
  <c r="E237" i="1" l="1"/>
  <c r="N237" i="1"/>
  <c r="C134" i="1" l="1"/>
  <c r="C137" i="1" s="1"/>
  <c r="C163" i="1" s="1"/>
  <c r="C334" i="1" s="1"/>
  <c r="N134" i="1"/>
  <c r="D134" i="1"/>
  <c r="D137" i="1" s="1"/>
  <c r="E137" i="1" l="1"/>
  <c r="D163" i="1"/>
  <c r="E134" i="1"/>
  <c r="D66" i="1"/>
  <c r="E163" i="1" l="1"/>
  <c r="D337" i="1"/>
  <c r="E337" i="1" s="1"/>
  <c r="D68" i="1"/>
  <c r="D344" i="1" l="1"/>
  <c r="E344" i="1" s="1"/>
  <c r="D334" i="1" l="1"/>
  <c r="E334" i="1" s="1"/>
  <c r="E101" i="1"/>
</calcChain>
</file>

<file path=xl/sharedStrings.xml><?xml version="1.0" encoding="utf-8"?>
<sst xmlns="http://schemas.openxmlformats.org/spreadsheetml/2006/main" count="373" uniqueCount="151">
  <si>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</si>
  <si>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</si>
  <si>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</si>
  <si>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</si>
  <si>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</si>
  <si>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</si>
  <si>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</si>
  <si>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</si>
  <si>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</si>
  <si>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</si>
  <si>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</si>
  <si>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</si>
  <si>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</si>
  <si>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</si>
  <si>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</si>
  <si>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</si>
  <si>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</si>
  <si>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</si>
  <si>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</si>
  <si>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</si>
  <si>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</si>
  <si>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</si>
  <si>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</si>
  <si>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</si>
  <si>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</si>
  <si>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</si>
  <si>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</si>
  <si>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</si>
  <si>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</si>
  <si>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</si>
  <si>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</si>
  <si>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</si>
  <si>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</si>
  <si>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</si>
  <si>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</si>
  <si>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</si>
  <si>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</si>
  <si>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</si>
  <si>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</si>
  <si>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</si>
  <si>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</si>
  <si>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</si>
  <si>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</si>
  <si>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</si>
  <si>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</si>
  <si>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</si>
  <si>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</si>
  <si>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</si>
  <si>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</si>
  <si>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</si>
  <si>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</si>
  <si>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</si>
  <si>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</si>
  <si>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</si>
  <si>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</si>
  <si>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</si>
  <si>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</si>
  <si>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</si>
  <si>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</si>
  <si>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</si>
  <si>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</si>
  <si>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</si>
  <si>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</si>
  <si>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</si>
  <si>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</si>
  <si>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</si>
  <si>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</si>
  <si>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</si>
  <si>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</si>
  <si>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</si>
  <si>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</si>
  <si>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</si>
  <si>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</si>
  <si>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</si>
  <si>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</si>
  <si>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</si>
  <si>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</si>
  <si>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</si>
  <si>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</si>
  <si>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</si>
  <si>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</si>
  <si>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</si>
  <si>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</si>
  <si>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</si>
  <si>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</si>
  <si>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</si>
  <si>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</si>
  <si>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</si>
  <si>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</si>
  <si>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</si>
  <si>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</si>
  <si>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</si>
  <si>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</si>
  <si>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</si>
  <si>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</si>
  <si>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</si>
  <si>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</si>
  <si>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</si>
  <si>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</si>
  <si>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</si>
  <si>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</si>
  <si>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</si>
  <si>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</si>
  <si>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</si>
  <si>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</si>
  <si>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</si>
  <si>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</si>
  <si>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</si>
  <si>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</si>
  <si>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</si>
  <si>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</si>
  <si>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</si>
  <si>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</si>
  <si>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</si>
  <si>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</si>
  <si>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</si>
  <si>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</si>
  <si>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</si>
  <si>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</si>
  <si>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</si>
  <si>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</si>
  <si>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</si>
  <si>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</si>
  <si>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</si>
  <si>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</si>
  <si>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</si>
  <si>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</si>
  <si>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</si>
  <si>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</si>
  <si>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</si>
  <si>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</si>
  <si>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</si>
  <si>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</si>
  <si>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</si>
  <si>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</si>
  <si>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</si>
  <si>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</si>
  <si>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>Подпрограмма "Развитие коммунального хозяйства"</t>
  </si>
  <si>
    <t>Подпрограмма № 2  "Поддержка некоммерческой общественной организации «Кавказская районная организация Краснодарской краевой общественной организации ветеранов (пенсионеров, инвалидов) войны, труда, Вооруженных Сил и правоохранительных органов"</t>
  </si>
  <si>
    <t>Основное мероприятие №1. «Организация работы профильных лагерей, организованных муниципальными образовательными  организациями, осуществляющими организацию отдыха и оздоровления  обучающихся в каникулярное время с дневным пребыванием с обязательной организацией их питания»</t>
  </si>
  <si>
    <t xml:space="preserve"> </t>
  </si>
  <si>
    <t>Основное мероприятие №1 Организация и проведение социально значимых мероприятий, направленных на поддержку семьи и детей, укрепление семейных ценностей и традиций</t>
  </si>
  <si>
    <t>Основное мероприятие № 4 "Финансовое обеспечение деятельности муниципального  казенного  учреждения  «Единая служба заказчика» муниципального образования Кавказский район "</t>
  </si>
  <si>
    <t>Основное мероприятие №5. Обеспечение деятельности в области бухгалтерского и бюджетного учета</t>
  </si>
  <si>
    <t>Основное мероприятие №7. Прочие мероприятия в области образования</t>
  </si>
  <si>
    <t>Исполнение  муниципальных программ муниципального образования Кавказский район на 01.04.2024  года (бюджетные средства)</t>
  </si>
  <si>
    <t>Уточненная сводная бюджетная роспись на 01.04.2024</t>
  </si>
  <si>
    <t>4125,0</t>
  </si>
  <si>
    <t>0</t>
  </si>
  <si>
    <t>1689,8</t>
  </si>
  <si>
    <t>Основное мероприятие № 5 "Создание благоприятных условий для привлечения медицинских  работников путем приобретения в муниципальную собственность муниципального образования Кавказский район  жилых помещений  и предоставления в установленном порядке по договорам безвозмездного пользования медицинским организациям, участвующим в территориальной программе государственных гарантий бесплатного оказания медицинской помощи"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</si>
</sst>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  <xf numFmtId="49" fontId="8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wrapText="1"/>
    </xf>
    <xf numFmtId="49" fontId="8" fillId="2" borderId="6" xfId="0" applyNumberFormat="1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0" fillId="0" borderId="6" xfId="0" applyFont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0" fillId="0" borderId="6" xfId="0" applyBorder="1" applyAlignment="1">
      <alignment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6" xfId="0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5"/>
  <sheetViews>
    <sheetView tabSelected="1" view="pageBreakPreview" zoomScale="60" zoomScaleNormal="69" workbookViewId="0">
      <pane xSplit="6" ySplit="11" topLeftCell="G330" activePane="bottomRight" state="frozen"/>
      <selection pane="topRight" activeCell="G1" sqref="G1"/>
      <selection pane="bottomLeft" activeCell="A11" sqref="A11"/>
      <selection pane="bottomRight" activeCell="H257" sqref="H257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2" customWidth="1"/>
    <col min="4" max="4" width="13.7109375" style="12" customWidth="1"/>
    <col min="5" max="5" width="13.140625" style="12" customWidth="1"/>
    <col min="6" max="6" width="12.28515625" style="12" customWidth="1"/>
    <col min="7" max="7" width="12.140625" style="12" customWidth="1"/>
    <col min="8" max="8" width="14.28515625" style="12" customWidth="1"/>
    <col min="9" max="9" width="13.28515625" style="12" customWidth="1"/>
    <col min="10" max="10" width="13.42578125" style="12" customWidth="1"/>
    <col min="11" max="11" width="12.28515625" style="12" customWidth="1"/>
    <col min="12" max="13" width="13" style="12" customWidth="1"/>
    <col min="14" max="14" width="13.85546875" style="12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33" t="s">
        <v>145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 ht="14.25" customHeight="1" x14ac:dyDescent="0.25">
      <c r="E2" s="139" t="s">
        <v>102</v>
      </c>
      <c r="F2" s="140"/>
      <c r="G2" s="140"/>
      <c r="H2" s="140"/>
      <c r="I2" s="140"/>
      <c r="J2" s="140"/>
      <c r="K2" s="140"/>
    </row>
    <row r="3" spans="1:14" ht="19.5" customHeight="1" x14ac:dyDescent="0.25">
      <c r="A3" s="123" t="s">
        <v>0</v>
      </c>
      <c r="B3" s="123" t="s">
        <v>1</v>
      </c>
      <c r="C3" s="121" t="s">
        <v>146</v>
      </c>
      <c r="D3" s="121" t="s">
        <v>103</v>
      </c>
      <c r="E3" s="121" t="s">
        <v>16</v>
      </c>
      <c r="F3" s="118" t="s">
        <v>26</v>
      </c>
      <c r="G3" s="119"/>
      <c r="H3" s="120"/>
      <c r="I3" s="118" t="s">
        <v>27</v>
      </c>
      <c r="J3" s="119"/>
      <c r="K3" s="120"/>
      <c r="L3" s="118" t="s">
        <v>105</v>
      </c>
      <c r="M3" s="119"/>
      <c r="N3" s="120"/>
    </row>
    <row r="4" spans="1:14" ht="81.75" customHeight="1" x14ac:dyDescent="0.25">
      <c r="A4" s="124"/>
      <c r="B4" s="124"/>
      <c r="C4" s="122"/>
      <c r="D4" s="122"/>
      <c r="E4" s="122"/>
      <c r="F4" s="13" t="s">
        <v>146</v>
      </c>
      <c r="G4" s="13" t="s">
        <v>103</v>
      </c>
      <c r="H4" s="13" t="s">
        <v>16</v>
      </c>
      <c r="I4" s="13" t="s">
        <v>146</v>
      </c>
      <c r="J4" s="13" t="s">
        <v>103</v>
      </c>
      <c r="K4" s="13" t="s">
        <v>16</v>
      </c>
      <c r="L4" s="13" t="s">
        <v>146</v>
      </c>
      <c r="M4" s="13" t="s">
        <v>103</v>
      </c>
      <c r="N4" s="13" t="s">
        <v>16</v>
      </c>
    </row>
    <row r="5" spans="1:14" ht="15.6" x14ac:dyDescent="0.3">
      <c r="A5" s="9">
        <v>1</v>
      </c>
      <c r="B5" s="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</row>
    <row r="6" spans="1:14" ht="19.5" customHeight="1" x14ac:dyDescent="0.35">
      <c r="A6" s="6" t="s">
        <v>17</v>
      </c>
      <c r="B6" s="96" t="s">
        <v>2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</row>
    <row r="7" spans="1:14" ht="15.75" customHeight="1" x14ac:dyDescent="0.25">
      <c r="A7" s="84" t="s">
        <v>28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6"/>
    </row>
    <row r="8" spans="1:14" ht="15.75" customHeight="1" x14ac:dyDescent="0.25">
      <c r="A8" s="60" t="s">
        <v>36</v>
      </c>
      <c r="B8" s="61"/>
      <c r="C8" s="32">
        <f>F8+I8+L8</f>
        <v>5814.8</v>
      </c>
      <c r="D8" s="32">
        <f>G8+J8+M8</f>
        <v>0</v>
      </c>
      <c r="E8" s="32">
        <f>D8/C8*100</f>
        <v>0</v>
      </c>
      <c r="F8" s="56"/>
      <c r="G8" s="56"/>
      <c r="H8" s="56"/>
      <c r="I8" s="57" t="s">
        <v>147</v>
      </c>
      <c r="J8" s="57" t="s">
        <v>148</v>
      </c>
      <c r="K8" s="32">
        <f>J8/I8*100</f>
        <v>0</v>
      </c>
      <c r="L8" s="57" t="s">
        <v>149</v>
      </c>
      <c r="M8" s="57" t="s">
        <v>148</v>
      </c>
      <c r="N8" s="32">
        <f>M8/L8*100</f>
        <v>0</v>
      </c>
    </row>
    <row r="9" spans="1:14" ht="32.25" customHeight="1" x14ac:dyDescent="0.25">
      <c r="A9" s="60" t="s">
        <v>29</v>
      </c>
      <c r="B9" s="61"/>
      <c r="C9" s="32">
        <f>F9+I9+L9</f>
        <v>765813.8</v>
      </c>
      <c r="D9" s="32">
        <f>G9+J9+M9</f>
        <v>153300.5</v>
      </c>
      <c r="E9" s="32">
        <f>D9/C9*100</f>
        <v>20.017986095314551</v>
      </c>
      <c r="F9" s="14"/>
      <c r="G9" s="14"/>
      <c r="H9" s="32"/>
      <c r="I9" s="14">
        <v>545737.5</v>
      </c>
      <c r="J9" s="14">
        <v>108332.7</v>
      </c>
      <c r="K9" s="32">
        <f>J9/I9*100</f>
        <v>19.850697450697449</v>
      </c>
      <c r="L9" s="14">
        <v>220076.3</v>
      </c>
      <c r="M9" s="14">
        <v>44967.8</v>
      </c>
      <c r="N9" s="32">
        <f>M9/L9*100</f>
        <v>20.432822616519818</v>
      </c>
    </row>
    <row r="10" spans="1:14" x14ac:dyDescent="0.25">
      <c r="A10" s="72" t="s">
        <v>31</v>
      </c>
      <c r="B10" s="61"/>
      <c r="C10" s="33">
        <f>C8+C9</f>
        <v>771628.60000000009</v>
      </c>
      <c r="D10" s="33">
        <f>D9</f>
        <v>153300.5</v>
      </c>
      <c r="E10" s="33">
        <f>D10/C10*100</f>
        <v>19.867135562367697</v>
      </c>
      <c r="F10" s="33">
        <f t="shared" ref="F10:G10" si="0">F9</f>
        <v>0</v>
      </c>
      <c r="G10" s="33">
        <f t="shared" si="0"/>
        <v>0</v>
      </c>
      <c r="H10" s="32"/>
      <c r="I10" s="33">
        <f>I8+I9</f>
        <v>549862.5</v>
      </c>
      <c r="J10" s="33">
        <f>J8+J9</f>
        <v>108332.7</v>
      </c>
      <c r="K10" s="33">
        <f>J10/I10*100</f>
        <v>19.70177999045216</v>
      </c>
      <c r="L10" s="33">
        <f>L8+L9</f>
        <v>221766.09999999998</v>
      </c>
      <c r="M10" s="33">
        <f>M8+M9</f>
        <v>44967.8</v>
      </c>
      <c r="N10" s="33">
        <f>M10/L10*100</f>
        <v>20.277129822817827</v>
      </c>
    </row>
    <row r="11" spans="1:14" ht="15.75" customHeight="1" x14ac:dyDescent="0.25">
      <c r="A11" s="84" t="s">
        <v>30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6"/>
    </row>
    <row r="12" spans="1:14" ht="31.5" customHeight="1" x14ac:dyDescent="0.25">
      <c r="A12" s="60" t="s">
        <v>114</v>
      </c>
      <c r="B12" s="61"/>
      <c r="C12" s="32">
        <f>I12+L12+F12</f>
        <v>1080138.4000000001</v>
      </c>
      <c r="D12" s="32">
        <f>J12+M12+G12</f>
        <v>216037.9</v>
      </c>
      <c r="E12" s="32">
        <f t="shared" ref="E12:E13" si="1">D12/C12*100</f>
        <v>20.000946175045716</v>
      </c>
      <c r="F12" s="14">
        <v>102648.3</v>
      </c>
      <c r="G12" s="14">
        <v>24263.5</v>
      </c>
      <c r="H12" s="32">
        <f>G12/F12*100</f>
        <v>23.637507878844559</v>
      </c>
      <c r="I12" s="14">
        <v>794249.3</v>
      </c>
      <c r="J12" s="14">
        <v>144167.5</v>
      </c>
      <c r="K12" s="32">
        <f t="shared" ref="K12" si="2">J12/I12*100</f>
        <v>18.151416689948608</v>
      </c>
      <c r="L12" s="14">
        <v>183240.8</v>
      </c>
      <c r="M12" s="14">
        <v>47606.9</v>
      </c>
      <c r="N12" s="32">
        <f t="shared" ref="N12:N14" si="3">M12/L12*100</f>
        <v>25.980513073507648</v>
      </c>
    </row>
    <row r="13" spans="1:14" ht="21.75" customHeight="1" x14ac:dyDescent="0.25">
      <c r="A13" s="60" t="s">
        <v>36</v>
      </c>
      <c r="B13" s="61"/>
      <c r="C13" s="32">
        <f>I13+L13+F13</f>
        <v>34606</v>
      </c>
      <c r="D13" s="32">
        <f>J13+M13+G13</f>
        <v>0</v>
      </c>
      <c r="E13" s="32">
        <f t="shared" si="1"/>
        <v>0</v>
      </c>
      <c r="F13" s="14"/>
      <c r="G13" s="14"/>
      <c r="H13" s="32"/>
      <c r="I13" s="14"/>
      <c r="J13" s="14"/>
      <c r="K13" s="32"/>
      <c r="L13" s="14">
        <v>34606</v>
      </c>
      <c r="M13" s="14">
        <v>0</v>
      </c>
      <c r="N13" s="32">
        <f t="shared" ref="N13" si="4">M13/L13*100</f>
        <v>0</v>
      </c>
    </row>
    <row r="14" spans="1:14" x14ac:dyDescent="0.25">
      <c r="A14" s="72" t="s">
        <v>31</v>
      </c>
      <c r="B14" s="76"/>
      <c r="C14" s="33">
        <f>C12+C13</f>
        <v>1114744.4000000001</v>
      </c>
      <c r="D14" s="33">
        <f>D12+D13</f>
        <v>216037.9</v>
      </c>
      <c r="E14" s="33">
        <f>E12</f>
        <v>20.000946175045716</v>
      </c>
      <c r="F14" s="33">
        <f>F12+F13</f>
        <v>102648.3</v>
      </c>
      <c r="G14" s="33">
        <f>G12+G13</f>
        <v>24263.5</v>
      </c>
      <c r="H14" s="33">
        <f>H12</f>
        <v>23.637507878844559</v>
      </c>
      <c r="I14" s="33">
        <f>I12+I13</f>
        <v>794249.3</v>
      </c>
      <c r="J14" s="33">
        <f>J12+J13</f>
        <v>144167.5</v>
      </c>
      <c r="K14" s="33">
        <f>K12</f>
        <v>18.151416689948608</v>
      </c>
      <c r="L14" s="33">
        <f>L12+L13</f>
        <v>217846.8</v>
      </c>
      <c r="M14" s="33">
        <f>M12+M13</f>
        <v>47606.9</v>
      </c>
      <c r="N14" s="33">
        <f t="shared" si="3"/>
        <v>21.853385039394659</v>
      </c>
    </row>
    <row r="15" spans="1:14" ht="15.75" customHeight="1" x14ac:dyDescent="0.25">
      <c r="A15" s="62" t="s">
        <v>32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4"/>
    </row>
    <row r="16" spans="1:14" ht="15.75" customHeight="1" x14ac:dyDescent="0.25">
      <c r="A16" s="60" t="s">
        <v>36</v>
      </c>
      <c r="B16" s="61"/>
      <c r="C16" s="32">
        <f>I16+L16+F16</f>
        <v>1076.9000000000001</v>
      </c>
      <c r="D16" s="32">
        <f>J16+M16+G16</f>
        <v>0</v>
      </c>
      <c r="E16" s="32">
        <f t="shared" ref="E16:E18" si="5">D16/C16*100</f>
        <v>0</v>
      </c>
      <c r="F16" s="59"/>
      <c r="G16" s="59"/>
      <c r="H16" s="58"/>
      <c r="I16" s="59"/>
      <c r="J16" s="59"/>
      <c r="K16" s="32"/>
      <c r="L16" s="59">
        <v>1076.9000000000001</v>
      </c>
      <c r="M16" s="59">
        <v>0</v>
      </c>
      <c r="N16" s="32">
        <f>M16/L16*100</f>
        <v>0</v>
      </c>
    </row>
    <row r="17" spans="1:19" ht="27.75" customHeight="1" x14ac:dyDescent="0.25">
      <c r="A17" s="74" t="s">
        <v>29</v>
      </c>
      <c r="B17" s="61"/>
      <c r="C17" s="32">
        <f>I17+L17+F17</f>
        <v>70013.700000000012</v>
      </c>
      <c r="D17" s="32">
        <f>J17+M17+G17</f>
        <v>14865.7</v>
      </c>
      <c r="E17" s="32">
        <f t="shared" si="5"/>
        <v>21.232558770640601</v>
      </c>
      <c r="F17" s="14"/>
      <c r="G17" s="14"/>
      <c r="H17" s="32"/>
      <c r="I17" s="14">
        <v>351.6</v>
      </c>
      <c r="J17" s="14">
        <v>213</v>
      </c>
      <c r="K17" s="32">
        <f t="shared" ref="K17:K18" si="6">J17/I17*100</f>
        <v>60.58020477815699</v>
      </c>
      <c r="L17" s="14">
        <v>69662.100000000006</v>
      </c>
      <c r="M17" s="14">
        <v>14652.7</v>
      </c>
      <c r="N17" s="32">
        <f>M17/L17*100</f>
        <v>21.033962513332213</v>
      </c>
    </row>
    <row r="18" spans="1:19" x14ac:dyDescent="0.25">
      <c r="A18" s="75" t="s">
        <v>31</v>
      </c>
      <c r="B18" s="76"/>
      <c r="C18" s="33">
        <f>C16+C17</f>
        <v>71090.600000000006</v>
      </c>
      <c r="D18" s="33">
        <f>D16+D17</f>
        <v>14865.7</v>
      </c>
      <c r="E18" s="33">
        <f t="shared" si="5"/>
        <v>20.910922119098725</v>
      </c>
      <c r="F18" s="33">
        <f t="shared" ref="F18:G18" si="7">F17</f>
        <v>0</v>
      </c>
      <c r="G18" s="33">
        <f t="shared" si="7"/>
        <v>0</v>
      </c>
      <c r="H18" s="32"/>
      <c r="I18" s="33">
        <f t="shared" ref="I18:J18" si="8">I17</f>
        <v>351.6</v>
      </c>
      <c r="J18" s="33">
        <f t="shared" si="8"/>
        <v>213</v>
      </c>
      <c r="K18" s="33">
        <f t="shared" si="6"/>
        <v>60.58020477815699</v>
      </c>
      <c r="L18" s="33">
        <f>SUM(L16:L17)</f>
        <v>70739</v>
      </c>
      <c r="M18" s="33">
        <f>SUM(M16:M17)</f>
        <v>14652.7</v>
      </c>
      <c r="N18" s="33">
        <f>M18/L18*100</f>
        <v>20.713750547788351</v>
      </c>
    </row>
    <row r="19" spans="1:19" ht="15.75" customHeight="1" x14ac:dyDescent="0.25">
      <c r="A19" s="62" t="s">
        <v>33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</row>
    <row r="20" spans="1:19" ht="30.75" customHeight="1" x14ac:dyDescent="0.25">
      <c r="A20" s="74" t="s">
        <v>29</v>
      </c>
      <c r="B20" s="82"/>
      <c r="C20" s="32">
        <f>I20+L20+F20</f>
        <v>9709.5</v>
      </c>
      <c r="D20" s="32">
        <f>J20+M20+G20</f>
        <v>1919</v>
      </c>
      <c r="E20" s="32">
        <f t="shared" ref="E20:E21" si="9">D20/C20*100</f>
        <v>19.764148514341624</v>
      </c>
      <c r="F20" s="14"/>
      <c r="G20" s="14"/>
      <c r="H20" s="32"/>
      <c r="I20" s="14"/>
      <c r="J20" s="14"/>
      <c r="K20" s="32"/>
      <c r="L20" s="14">
        <v>9709.5</v>
      </c>
      <c r="M20" s="14">
        <v>1919</v>
      </c>
      <c r="N20" s="32">
        <f>M20/L20*100</f>
        <v>19.764148514341624</v>
      </c>
      <c r="S20" s="1" t="s">
        <v>140</v>
      </c>
    </row>
    <row r="21" spans="1:19" x14ac:dyDescent="0.25">
      <c r="A21" s="125" t="s">
        <v>31</v>
      </c>
      <c r="B21" s="125"/>
      <c r="C21" s="33">
        <f t="shared" ref="C21:D21" si="10">C20</f>
        <v>9709.5</v>
      </c>
      <c r="D21" s="33">
        <f t="shared" si="10"/>
        <v>1919</v>
      </c>
      <c r="E21" s="33">
        <f t="shared" si="9"/>
        <v>19.764148514341624</v>
      </c>
      <c r="F21" s="33">
        <f t="shared" ref="F21:G21" si="11">F20</f>
        <v>0</v>
      </c>
      <c r="G21" s="33">
        <f t="shared" si="11"/>
        <v>0</v>
      </c>
      <c r="H21" s="32"/>
      <c r="I21" s="33">
        <f t="shared" ref="I21:M21" si="12">I20</f>
        <v>0</v>
      </c>
      <c r="J21" s="33">
        <f t="shared" si="12"/>
        <v>0</v>
      </c>
      <c r="K21" s="32"/>
      <c r="L21" s="33">
        <f t="shared" si="12"/>
        <v>9709.5</v>
      </c>
      <c r="M21" s="33">
        <f t="shared" si="12"/>
        <v>1919</v>
      </c>
      <c r="N21" s="33">
        <f>M21/L21*100</f>
        <v>19.764148514341624</v>
      </c>
    </row>
    <row r="22" spans="1:19" ht="15.75" customHeight="1" x14ac:dyDescent="0.25">
      <c r="A22" s="62" t="s">
        <v>143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</row>
    <row r="23" spans="1:19" ht="30" customHeight="1" x14ac:dyDescent="0.25">
      <c r="A23" s="77" t="s">
        <v>29</v>
      </c>
      <c r="B23" s="78"/>
      <c r="C23" s="32">
        <f>I23+L23+F23</f>
        <v>51686.9</v>
      </c>
      <c r="D23" s="32">
        <f>J23+M23+G23</f>
        <v>10368.799999999999</v>
      </c>
      <c r="E23" s="32">
        <f t="shared" ref="E23:E24" si="13">D23/C23*100</f>
        <v>20.060789097430877</v>
      </c>
      <c r="F23" s="14"/>
      <c r="G23" s="14"/>
      <c r="H23" s="32"/>
      <c r="I23" s="14">
        <v>16336.4</v>
      </c>
      <c r="J23" s="14">
        <v>3342.9</v>
      </c>
      <c r="K23" s="32">
        <f t="shared" ref="K23:K24" si="14">J23/I23*100</f>
        <v>20.462892681374107</v>
      </c>
      <c r="L23" s="14">
        <v>35350.5</v>
      </c>
      <c r="M23" s="14">
        <v>7025.9</v>
      </c>
      <c r="N23" s="32">
        <f>M23/L23*100</f>
        <v>19.874966407830158</v>
      </c>
    </row>
    <row r="24" spans="1:19" x14ac:dyDescent="0.25">
      <c r="A24" s="92" t="s">
        <v>31</v>
      </c>
      <c r="B24" s="95"/>
      <c r="C24" s="33">
        <f t="shared" ref="C24:D24" si="15">C23</f>
        <v>51686.9</v>
      </c>
      <c r="D24" s="33">
        <f t="shared" si="15"/>
        <v>10368.799999999999</v>
      </c>
      <c r="E24" s="33">
        <f t="shared" si="13"/>
        <v>20.060789097430877</v>
      </c>
      <c r="F24" s="33">
        <f t="shared" ref="F24:G24" si="16">F23</f>
        <v>0</v>
      </c>
      <c r="G24" s="33">
        <f t="shared" si="16"/>
        <v>0</v>
      </c>
      <c r="H24" s="32"/>
      <c r="I24" s="33">
        <f t="shared" ref="I24:M24" si="17">I23</f>
        <v>16336.4</v>
      </c>
      <c r="J24" s="33">
        <f t="shared" si="17"/>
        <v>3342.9</v>
      </c>
      <c r="K24" s="35">
        <f t="shared" si="14"/>
        <v>20.462892681374107</v>
      </c>
      <c r="L24" s="33">
        <f t="shared" si="17"/>
        <v>35350.5</v>
      </c>
      <c r="M24" s="33">
        <f t="shared" si="17"/>
        <v>7025.9</v>
      </c>
      <c r="N24" s="33">
        <f>M24/L24*100</f>
        <v>19.874966407830158</v>
      </c>
    </row>
    <row r="25" spans="1:19" ht="15.75" hidden="1" customHeight="1" x14ac:dyDescent="0.25">
      <c r="A25" s="62" t="s">
        <v>108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</row>
    <row r="26" spans="1:19" ht="30.75" hidden="1" customHeight="1" x14ac:dyDescent="0.3">
      <c r="A26" s="77" t="s">
        <v>29</v>
      </c>
      <c r="B26" s="78"/>
      <c r="C26" s="14">
        <f>I26+L26+F26</f>
        <v>0</v>
      </c>
      <c r="D26" s="14">
        <f>J26+M26+G26</f>
        <v>0</v>
      </c>
      <c r="E26" s="14" t="e">
        <f t="shared" ref="E26:E27" si="18">D26/C26*100</f>
        <v>#DIV/0!</v>
      </c>
      <c r="F26" s="14"/>
      <c r="G26" s="14"/>
      <c r="H26" s="14"/>
      <c r="I26" s="14">
        <v>0</v>
      </c>
      <c r="J26" s="14"/>
      <c r="K26" s="14"/>
      <c r="L26" s="14">
        <v>0</v>
      </c>
      <c r="M26" s="14">
        <v>0</v>
      </c>
      <c r="N26" s="14" t="e">
        <f t="shared" ref="N26:N27" si="19">M26/L26*100</f>
        <v>#DIV/0!</v>
      </c>
    </row>
    <row r="27" spans="1:19" ht="16.149999999999999" hidden="1" x14ac:dyDescent="0.35">
      <c r="A27" s="92" t="s">
        <v>31</v>
      </c>
      <c r="B27" s="95"/>
      <c r="C27" s="15">
        <f>C26</f>
        <v>0</v>
      </c>
      <c r="D27" s="15">
        <f>D26</f>
        <v>0</v>
      </c>
      <c r="E27" s="15" t="e">
        <f t="shared" si="18"/>
        <v>#DIV/0!</v>
      </c>
      <c r="F27" s="15">
        <f t="shared" ref="F27:G27" si="20">F26</f>
        <v>0</v>
      </c>
      <c r="G27" s="15">
        <f t="shared" si="20"/>
        <v>0</v>
      </c>
      <c r="H27" s="15"/>
      <c r="I27" s="15">
        <f t="shared" ref="I27:M27" si="21">I26</f>
        <v>0</v>
      </c>
      <c r="J27" s="15">
        <f t="shared" si="21"/>
        <v>0</v>
      </c>
      <c r="K27" s="15"/>
      <c r="L27" s="15">
        <f t="shared" si="21"/>
        <v>0</v>
      </c>
      <c r="M27" s="15">
        <f t="shared" si="21"/>
        <v>0</v>
      </c>
      <c r="N27" s="15" t="e">
        <f t="shared" si="19"/>
        <v>#DIV/0!</v>
      </c>
    </row>
    <row r="28" spans="1:19" ht="15.75" customHeight="1" x14ac:dyDescent="0.25">
      <c r="A28" s="62" t="s">
        <v>144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</row>
    <row r="29" spans="1:19" ht="30.75" customHeight="1" x14ac:dyDescent="0.25">
      <c r="A29" s="77" t="s">
        <v>29</v>
      </c>
      <c r="B29" s="78"/>
      <c r="C29" s="32">
        <f>I29+L29+F29</f>
        <v>8984.6</v>
      </c>
      <c r="D29" s="32">
        <f>J29+M29+G29</f>
        <v>1336.9</v>
      </c>
      <c r="E29" s="32">
        <f t="shared" ref="E29:E30" si="22">D29/C29*100</f>
        <v>14.879905616276739</v>
      </c>
      <c r="F29" s="14">
        <v>1518.4</v>
      </c>
      <c r="G29" s="14">
        <v>0</v>
      </c>
      <c r="H29" s="32">
        <f t="shared" ref="H29:H30" si="23">G29/F29*100</f>
        <v>0</v>
      </c>
      <c r="I29" s="14">
        <v>64</v>
      </c>
      <c r="J29" s="14">
        <v>0</v>
      </c>
      <c r="K29" s="32">
        <f t="shared" ref="K29:K30" si="24">J29/I29*100</f>
        <v>0</v>
      </c>
      <c r="L29" s="14">
        <v>7402.2</v>
      </c>
      <c r="M29" s="14">
        <v>1336.9</v>
      </c>
      <c r="N29" s="32">
        <f t="shared" ref="N29:N30" si="25">M29/L29*100</f>
        <v>18.060846775283025</v>
      </c>
    </row>
    <row r="30" spans="1:19" x14ac:dyDescent="0.25">
      <c r="A30" s="116" t="s">
        <v>31</v>
      </c>
      <c r="B30" s="117"/>
      <c r="C30" s="34">
        <f>C29</f>
        <v>8984.6</v>
      </c>
      <c r="D30" s="34">
        <f>D29</f>
        <v>1336.9</v>
      </c>
      <c r="E30" s="34">
        <f t="shared" si="22"/>
        <v>14.879905616276739</v>
      </c>
      <c r="F30" s="34">
        <f t="shared" ref="F30:G30" si="26">F29</f>
        <v>1518.4</v>
      </c>
      <c r="G30" s="34">
        <f t="shared" si="26"/>
        <v>0</v>
      </c>
      <c r="H30" s="32">
        <f t="shared" si="23"/>
        <v>0</v>
      </c>
      <c r="I30" s="34">
        <f t="shared" ref="I30:J30" si="27">I29</f>
        <v>64</v>
      </c>
      <c r="J30" s="34">
        <f t="shared" si="27"/>
        <v>0</v>
      </c>
      <c r="K30" s="32">
        <f t="shared" si="24"/>
        <v>0</v>
      </c>
      <c r="L30" s="34">
        <f>L29</f>
        <v>7402.2</v>
      </c>
      <c r="M30" s="34">
        <f>M29</f>
        <v>1336.9</v>
      </c>
      <c r="N30" s="37">
        <f t="shared" si="25"/>
        <v>18.060846775283025</v>
      </c>
    </row>
    <row r="31" spans="1:19" s="50" customFormat="1" ht="15.75" customHeight="1" x14ac:dyDescent="0.25">
      <c r="A31" s="62" t="s">
        <v>127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4"/>
      <c r="P31" s="51"/>
    </row>
    <row r="32" spans="1:19" s="50" customFormat="1" ht="15.75" customHeight="1" x14ac:dyDescent="0.25">
      <c r="A32" s="130" t="s">
        <v>29</v>
      </c>
      <c r="B32" s="130"/>
      <c r="C32" s="52">
        <f>I32+L32+F32</f>
        <v>245</v>
      </c>
      <c r="D32" s="52">
        <f>J32+M32+G32</f>
        <v>58</v>
      </c>
      <c r="E32" s="52">
        <f t="shared" ref="E32:E34" si="28">D32/C32*100</f>
        <v>23.673469387755102</v>
      </c>
      <c r="F32" s="52"/>
      <c r="G32" s="52"/>
      <c r="H32" s="52"/>
      <c r="I32" s="52"/>
      <c r="J32" s="52"/>
      <c r="K32" s="52"/>
      <c r="L32" s="20">
        <v>245</v>
      </c>
      <c r="M32" s="20">
        <v>58</v>
      </c>
      <c r="N32" s="14">
        <f t="shared" ref="N32:N34" si="29">M32/L32*100</f>
        <v>23.673469387755102</v>
      </c>
      <c r="P32" s="51"/>
    </row>
    <row r="33" spans="1:16" s="50" customFormat="1" ht="15.75" customHeight="1" x14ac:dyDescent="0.25">
      <c r="A33" s="116" t="s">
        <v>31</v>
      </c>
      <c r="B33" s="117"/>
      <c r="C33" s="52">
        <f>C32</f>
        <v>245</v>
      </c>
      <c r="D33" s="52">
        <f>D32</f>
        <v>58</v>
      </c>
      <c r="E33" s="52">
        <f t="shared" si="28"/>
        <v>23.673469387755102</v>
      </c>
      <c r="F33" s="52">
        <f t="shared" ref="F33:G33" si="30">F32</f>
        <v>0</v>
      </c>
      <c r="G33" s="52">
        <f t="shared" si="30"/>
        <v>0</v>
      </c>
      <c r="H33" s="52"/>
      <c r="I33" s="52">
        <f t="shared" ref="I33:J33" si="31">I32</f>
        <v>0</v>
      </c>
      <c r="J33" s="52">
        <f t="shared" si="31"/>
        <v>0</v>
      </c>
      <c r="K33" s="52"/>
      <c r="L33" s="52">
        <f>L32</f>
        <v>245</v>
      </c>
      <c r="M33" s="52">
        <f>M32</f>
        <v>58</v>
      </c>
      <c r="N33" s="53">
        <f t="shared" si="29"/>
        <v>23.673469387755102</v>
      </c>
      <c r="P33" s="51"/>
    </row>
    <row r="34" spans="1:16" s="3" customFormat="1" ht="15.75" customHeight="1" x14ac:dyDescent="0.25">
      <c r="A34" s="131" t="s">
        <v>50</v>
      </c>
      <c r="B34" s="132"/>
      <c r="C34" s="35">
        <f>C10+C14+C18+C21+C24+C27+C30+C33</f>
        <v>2028089.6000000003</v>
      </c>
      <c r="D34" s="35">
        <f>D10+D14+D18+D21+D24+D27+D30+D33</f>
        <v>397886.80000000005</v>
      </c>
      <c r="E34" s="35">
        <f t="shared" si="28"/>
        <v>19.61879790715361</v>
      </c>
      <c r="F34" s="35">
        <f>F10+F14+F18+F21+F24+F27+F30+F33</f>
        <v>104166.7</v>
      </c>
      <c r="G34" s="35">
        <f>G10+G14+G18+G21+G24+G27+G30+G33</f>
        <v>24263.5</v>
      </c>
      <c r="H34" s="35">
        <f t="shared" ref="H34" si="32">G34/F34*100</f>
        <v>23.292952546255187</v>
      </c>
      <c r="I34" s="35">
        <f>I10+I14+I18+I21+I24+I27+I30+I33</f>
        <v>1360863.8</v>
      </c>
      <c r="J34" s="35">
        <f>J10+J14+J18+J21+J24+J27+J30+J33</f>
        <v>256056.1</v>
      </c>
      <c r="K34" s="35">
        <f t="shared" ref="K34" si="33">J34/I34*100</f>
        <v>18.815703672917159</v>
      </c>
      <c r="L34" s="35">
        <f>L10+L14+L18+L21+L24+L27+L30+L33</f>
        <v>563059.09999999986</v>
      </c>
      <c r="M34" s="35">
        <f>M10+M14+M18+M21+M24+M27+M30+M33</f>
        <v>117567.2</v>
      </c>
      <c r="N34" s="35">
        <f t="shared" si="29"/>
        <v>20.880081682366917</v>
      </c>
      <c r="P34" s="4"/>
    </row>
    <row r="35" spans="1:16" ht="22.5" customHeight="1" x14ac:dyDescent="0.35">
      <c r="A35" s="7" t="s">
        <v>18</v>
      </c>
      <c r="B35" s="126" t="s">
        <v>3</v>
      </c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8"/>
    </row>
    <row r="36" spans="1:16" ht="15.75" customHeight="1" x14ac:dyDescent="0.25">
      <c r="A36" s="84" t="s">
        <v>34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6"/>
    </row>
    <row r="37" spans="1:16" ht="15.6" hidden="1" x14ac:dyDescent="0.3">
      <c r="A37" s="60" t="s">
        <v>36</v>
      </c>
      <c r="B37" s="61"/>
      <c r="C37" s="14">
        <f>I37+L37+F37</f>
        <v>0</v>
      </c>
      <c r="D37" s="14">
        <f>J37+M37+G37</f>
        <v>0</v>
      </c>
      <c r="E37" s="14"/>
      <c r="F37" s="16">
        <v>0</v>
      </c>
      <c r="G37" s="16">
        <v>0</v>
      </c>
      <c r="H37" s="16"/>
      <c r="I37" s="16">
        <v>0</v>
      </c>
      <c r="J37" s="16">
        <v>0</v>
      </c>
      <c r="K37" s="14"/>
      <c r="L37" s="14">
        <v>0</v>
      </c>
      <c r="M37" s="14">
        <v>0</v>
      </c>
      <c r="N37" s="14"/>
    </row>
    <row r="38" spans="1:16" ht="32.25" customHeight="1" x14ac:dyDescent="0.25">
      <c r="A38" s="129" t="s">
        <v>35</v>
      </c>
      <c r="B38" s="78"/>
      <c r="C38" s="32">
        <f>I38+L38+F38</f>
        <v>128692.09999999999</v>
      </c>
      <c r="D38" s="32">
        <f>J38+M38+G38</f>
        <v>12333.3</v>
      </c>
      <c r="E38" s="32">
        <f t="shared" ref="E38:E39" si="34">D38/C38*100</f>
        <v>9.5835719519690805</v>
      </c>
      <c r="F38" s="16">
        <v>10027.200000000001</v>
      </c>
      <c r="G38" s="16">
        <v>9618.9</v>
      </c>
      <c r="H38" s="32">
        <f t="shared" ref="H38:H39" si="35">G38/F38*100</f>
        <v>95.928075634274762</v>
      </c>
      <c r="I38" s="16">
        <v>118664.9</v>
      </c>
      <c r="J38" s="16">
        <v>2714.4</v>
      </c>
      <c r="K38" s="32">
        <f t="shared" ref="K38:K39" si="36">J38/I38*100</f>
        <v>2.2874497850670252</v>
      </c>
      <c r="L38" s="14"/>
      <c r="M38" s="14"/>
      <c r="N38" s="32"/>
    </row>
    <row r="39" spans="1:16" x14ac:dyDescent="0.25">
      <c r="A39" s="70" t="s">
        <v>37</v>
      </c>
      <c r="B39" s="78"/>
      <c r="C39" s="38">
        <f>C38+C37</f>
        <v>128692.09999999999</v>
      </c>
      <c r="D39" s="38">
        <f>D38+D37</f>
        <v>12333.3</v>
      </c>
      <c r="E39" s="33">
        <f t="shared" si="34"/>
        <v>9.5835719519690805</v>
      </c>
      <c r="F39" s="38">
        <f>F38+F37</f>
        <v>10027.200000000001</v>
      </c>
      <c r="G39" s="38">
        <f>G38+G37</f>
        <v>9618.9</v>
      </c>
      <c r="H39" s="35">
        <f t="shared" si="35"/>
        <v>95.928075634274762</v>
      </c>
      <c r="I39" s="38">
        <f>I38+I37</f>
        <v>118664.9</v>
      </c>
      <c r="J39" s="38">
        <f>J38+J37</f>
        <v>2714.4</v>
      </c>
      <c r="K39" s="35">
        <f t="shared" si="36"/>
        <v>2.2874497850670252</v>
      </c>
      <c r="L39" s="38">
        <f>L38+L37</f>
        <v>0</v>
      </c>
      <c r="M39" s="38">
        <f>M38+M37</f>
        <v>0</v>
      </c>
      <c r="N39" s="32"/>
    </row>
    <row r="40" spans="1:16" ht="30" customHeight="1" x14ac:dyDescent="0.25">
      <c r="A40" s="84" t="s">
        <v>138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6"/>
    </row>
    <row r="41" spans="1:16" x14ac:dyDescent="0.25">
      <c r="A41" s="60" t="s">
        <v>36</v>
      </c>
      <c r="B41" s="61"/>
      <c r="C41" s="32">
        <f>I41+L41+F41</f>
        <v>800</v>
      </c>
      <c r="D41" s="32">
        <f>J41+M41+G41</f>
        <v>200</v>
      </c>
      <c r="E41" s="32">
        <f t="shared" ref="E41:E42" si="37">D41/C41*100</f>
        <v>25</v>
      </c>
      <c r="F41" s="16"/>
      <c r="G41" s="16"/>
      <c r="H41" s="32"/>
      <c r="I41" s="16"/>
      <c r="J41" s="16"/>
      <c r="K41" s="32"/>
      <c r="L41" s="14">
        <v>800</v>
      </c>
      <c r="M41" s="14">
        <v>200</v>
      </c>
      <c r="N41" s="32">
        <f t="shared" ref="N41:N121" si="38">M41/L41*100</f>
        <v>25</v>
      </c>
    </row>
    <row r="42" spans="1:16" x14ac:dyDescent="0.25">
      <c r="A42" s="70" t="s">
        <v>37</v>
      </c>
      <c r="B42" s="78"/>
      <c r="C42" s="38">
        <f>C41</f>
        <v>800</v>
      </c>
      <c r="D42" s="38">
        <f>D41</f>
        <v>200</v>
      </c>
      <c r="E42" s="33">
        <f t="shared" si="37"/>
        <v>25</v>
      </c>
      <c r="F42" s="38">
        <f t="shared" ref="F42:G42" si="39">F41</f>
        <v>0</v>
      </c>
      <c r="G42" s="38">
        <f t="shared" si="39"/>
        <v>0</v>
      </c>
      <c r="H42" s="32"/>
      <c r="I42" s="38">
        <f t="shared" ref="I42:J42" si="40">I41</f>
        <v>0</v>
      </c>
      <c r="J42" s="38">
        <f t="shared" si="40"/>
        <v>0</v>
      </c>
      <c r="K42" s="33"/>
      <c r="L42" s="33">
        <f>L41</f>
        <v>800</v>
      </c>
      <c r="M42" s="33">
        <f>M41</f>
        <v>200</v>
      </c>
      <c r="N42" s="33">
        <f t="shared" si="38"/>
        <v>25</v>
      </c>
    </row>
    <row r="43" spans="1:16" ht="15.75" customHeight="1" x14ac:dyDescent="0.25">
      <c r="A43" s="84" t="s">
        <v>38</v>
      </c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6"/>
    </row>
    <row r="44" spans="1:16" x14ac:dyDescent="0.25">
      <c r="A44" s="60" t="s">
        <v>36</v>
      </c>
      <c r="B44" s="61"/>
      <c r="C44" s="32">
        <f>I44+L44+F44</f>
        <v>14789.5</v>
      </c>
      <c r="D44" s="32">
        <f>J44+M44+G44</f>
        <v>2511.5</v>
      </c>
      <c r="E44" s="32">
        <f t="shared" ref="E44:E46" si="41">D44/C44*100</f>
        <v>16.981642381419253</v>
      </c>
      <c r="F44" s="16"/>
      <c r="G44" s="16"/>
      <c r="H44" s="32"/>
      <c r="I44" s="16">
        <v>14789.5</v>
      </c>
      <c r="J44" s="16">
        <v>2511.5</v>
      </c>
      <c r="K44" s="32">
        <f t="shared" ref="K44:K46" si="42">J44/I44*100</f>
        <v>16.981642381419253</v>
      </c>
      <c r="L44" s="14"/>
      <c r="M44" s="14"/>
      <c r="N44" s="32"/>
    </row>
    <row r="45" spans="1:16" ht="30.75" customHeight="1" x14ac:dyDescent="0.25">
      <c r="A45" s="60" t="s">
        <v>29</v>
      </c>
      <c r="B45" s="61"/>
      <c r="C45" s="32">
        <f>I45+L45+F45</f>
        <v>108538.3</v>
      </c>
      <c r="D45" s="32">
        <f>J45+M45+G45</f>
        <v>27833.9</v>
      </c>
      <c r="E45" s="32">
        <f t="shared" si="41"/>
        <v>25.644311731434893</v>
      </c>
      <c r="F45" s="16"/>
      <c r="G45" s="16"/>
      <c r="H45" s="32"/>
      <c r="I45" s="16">
        <v>108538.3</v>
      </c>
      <c r="J45" s="16">
        <v>27833.9</v>
      </c>
      <c r="K45" s="32">
        <f t="shared" si="42"/>
        <v>25.644311731434893</v>
      </c>
      <c r="L45" s="14"/>
      <c r="M45" s="14"/>
      <c r="N45" s="32"/>
    </row>
    <row r="46" spans="1:16" x14ac:dyDescent="0.25">
      <c r="A46" s="70" t="s">
        <v>37</v>
      </c>
      <c r="B46" s="78"/>
      <c r="C46" s="38">
        <f>C44+C45</f>
        <v>123327.8</v>
      </c>
      <c r="D46" s="38">
        <f>D44+D45</f>
        <v>30345.4</v>
      </c>
      <c r="E46" s="33">
        <f t="shared" si="41"/>
        <v>24.605482300016703</v>
      </c>
      <c r="F46" s="38">
        <f t="shared" ref="F46:G46" si="43">F44+F45</f>
        <v>0</v>
      </c>
      <c r="G46" s="38">
        <f t="shared" si="43"/>
        <v>0</v>
      </c>
      <c r="H46" s="32"/>
      <c r="I46" s="38">
        <f t="shared" ref="I46:J46" si="44">I44+I45</f>
        <v>123327.8</v>
      </c>
      <c r="J46" s="38">
        <f t="shared" si="44"/>
        <v>30345.4</v>
      </c>
      <c r="K46" s="33">
        <f t="shared" si="42"/>
        <v>24.605482300016703</v>
      </c>
      <c r="L46" s="33">
        <f>SUM(L44:L45)</f>
        <v>0</v>
      </c>
      <c r="M46" s="33">
        <f>SUM(M44:M45)</f>
        <v>0</v>
      </c>
      <c r="N46" s="32"/>
    </row>
    <row r="47" spans="1:16" ht="31.5" customHeight="1" x14ac:dyDescent="0.25">
      <c r="A47" s="84" t="s">
        <v>39</v>
      </c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6"/>
    </row>
    <row r="48" spans="1:16" x14ac:dyDescent="0.25">
      <c r="A48" s="60" t="s">
        <v>36</v>
      </c>
      <c r="B48" s="61"/>
      <c r="C48" s="32">
        <f>I48+L48+F48</f>
        <v>6831</v>
      </c>
      <c r="D48" s="32">
        <f>J48+M48+G48</f>
        <v>1735.1</v>
      </c>
      <c r="E48" s="32">
        <f t="shared" ref="E48:E49" si="45">D48/C48*100</f>
        <v>25.400380617771923</v>
      </c>
      <c r="F48" s="16"/>
      <c r="G48" s="16"/>
      <c r="H48" s="32"/>
      <c r="I48" s="16"/>
      <c r="J48" s="16"/>
      <c r="K48" s="32"/>
      <c r="L48" s="14">
        <v>6831</v>
      </c>
      <c r="M48" s="14">
        <v>1735.1</v>
      </c>
      <c r="N48" s="32">
        <f t="shared" si="38"/>
        <v>25.400380617771923</v>
      </c>
    </row>
    <row r="49" spans="1:14" x14ac:dyDescent="0.25">
      <c r="A49" s="72" t="s">
        <v>37</v>
      </c>
      <c r="B49" s="61"/>
      <c r="C49" s="38">
        <f>C48</f>
        <v>6831</v>
      </c>
      <c r="D49" s="38">
        <f>D48</f>
        <v>1735.1</v>
      </c>
      <c r="E49" s="33">
        <f t="shared" si="45"/>
        <v>25.400380617771923</v>
      </c>
      <c r="F49" s="38">
        <f t="shared" ref="F49:G49" si="46">F48</f>
        <v>0</v>
      </c>
      <c r="G49" s="38">
        <f t="shared" si="46"/>
        <v>0</v>
      </c>
      <c r="H49" s="32"/>
      <c r="I49" s="38">
        <f t="shared" ref="I49:J49" si="47">I48</f>
        <v>0</v>
      </c>
      <c r="J49" s="38">
        <f t="shared" si="47"/>
        <v>0</v>
      </c>
      <c r="K49" s="32"/>
      <c r="L49" s="33">
        <f>L48</f>
        <v>6831</v>
      </c>
      <c r="M49" s="33">
        <f>M48</f>
        <v>1735.1</v>
      </c>
      <c r="N49" s="33">
        <f t="shared" si="38"/>
        <v>25.400380617771923</v>
      </c>
    </row>
    <row r="50" spans="1:14" ht="15.75" customHeight="1" x14ac:dyDescent="0.25">
      <c r="A50" s="84" t="s">
        <v>40</v>
      </c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6"/>
    </row>
    <row r="51" spans="1:14" ht="15.6" hidden="1" x14ac:dyDescent="0.3">
      <c r="A51" s="60" t="s">
        <v>36</v>
      </c>
      <c r="B51" s="61"/>
      <c r="C51" s="14">
        <f>I51+L51+F51</f>
        <v>0</v>
      </c>
      <c r="D51" s="14">
        <f>J51+M51+G51</f>
        <v>0</v>
      </c>
      <c r="E51" s="14" t="e">
        <f t="shared" ref="E51:E63" si="48">D51/C51*100</f>
        <v>#DIV/0!</v>
      </c>
      <c r="F51" s="16"/>
      <c r="G51" s="16"/>
      <c r="H51" s="14"/>
      <c r="I51" s="16"/>
      <c r="J51" s="16"/>
      <c r="K51" s="14"/>
      <c r="L51" s="14">
        <v>0</v>
      </c>
      <c r="M51" s="14">
        <v>0</v>
      </c>
      <c r="N51" s="14" t="e">
        <f t="shared" si="38"/>
        <v>#DIV/0!</v>
      </c>
    </row>
    <row r="52" spans="1:14" ht="32.25" customHeight="1" x14ac:dyDescent="0.25">
      <c r="A52" s="60" t="s">
        <v>41</v>
      </c>
      <c r="B52" s="61"/>
      <c r="C52" s="32">
        <f t="shared" ref="C52:C54" si="49">I52+L52+F52</f>
        <v>485</v>
      </c>
      <c r="D52" s="32">
        <f t="shared" ref="D52:D54" si="50">J52+M52+G52</f>
        <v>0</v>
      </c>
      <c r="E52" s="32">
        <f t="shared" si="48"/>
        <v>0</v>
      </c>
      <c r="F52" s="16"/>
      <c r="G52" s="16"/>
      <c r="H52" s="32"/>
      <c r="I52" s="16"/>
      <c r="J52" s="16"/>
      <c r="K52" s="32"/>
      <c r="L52" s="14">
        <v>485</v>
      </c>
      <c r="M52" s="14">
        <v>0</v>
      </c>
      <c r="N52" s="32">
        <f t="shared" si="38"/>
        <v>0</v>
      </c>
    </row>
    <row r="53" spans="1:14" ht="30.75" hidden="1" customHeight="1" x14ac:dyDescent="0.25">
      <c r="A53" s="60" t="s">
        <v>126</v>
      </c>
      <c r="B53" s="61"/>
      <c r="C53" s="32">
        <f t="shared" si="49"/>
        <v>0</v>
      </c>
      <c r="D53" s="32">
        <f t="shared" si="50"/>
        <v>0</v>
      </c>
      <c r="E53" s="32"/>
      <c r="F53" s="16"/>
      <c r="G53" s="16"/>
      <c r="H53" s="32"/>
      <c r="I53" s="16"/>
      <c r="J53" s="16"/>
      <c r="K53" s="32"/>
      <c r="L53" s="14"/>
      <c r="M53" s="14"/>
      <c r="N53" s="32"/>
    </row>
    <row r="54" spans="1:14" ht="33.75" hidden="1" customHeight="1" x14ac:dyDescent="0.25">
      <c r="A54" s="60" t="s">
        <v>43</v>
      </c>
      <c r="B54" s="61"/>
      <c r="C54" s="32">
        <f t="shared" si="49"/>
        <v>0</v>
      </c>
      <c r="D54" s="32">
        <f t="shared" si="50"/>
        <v>0</v>
      </c>
      <c r="E54" s="32">
        <v>0</v>
      </c>
      <c r="F54" s="16"/>
      <c r="G54" s="16"/>
      <c r="H54" s="32"/>
      <c r="I54" s="16"/>
      <c r="J54" s="16"/>
      <c r="K54" s="32" t="e">
        <f t="shared" ref="K54" si="51">J54/I54*100</f>
        <v>#DIV/0!</v>
      </c>
      <c r="L54" s="14">
        <v>0</v>
      </c>
      <c r="M54" s="14">
        <v>0</v>
      </c>
      <c r="N54" s="14"/>
    </row>
    <row r="55" spans="1:14" x14ac:dyDescent="0.25">
      <c r="A55" s="72" t="s">
        <v>37</v>
      </c>
      <c r="B55" s="76"/>
      <c r="C55" s="38">
        <f>C51+C52+C53+C54</f>
        <v>485</v>
      </c>
      <c r="D55" s="38">
        <f>D51+D52+D53+D54</f>
        <v>0</v>
      </c>
      <c r="E55" s="33">
        <f t="shared" si="48"/>
        <v>0</v>
      </c>
      <c r="F55" s="38">
        <f t="shared" ref="F55:G55" si="52">F51+F52+F53+F54</f>
        <v>0</v>
      </c>
      <c r="G55" s="38">
        <f t="shared" si="52"/>
        <v>0</v>
      </c>
      <c r="H55" s="32"/>
      <c r="I55" s="38">
        <f t="shared" ref="I55:M55" si="53">I51+I52+I53+I54</f>
        <v>0</v>
      </c>
      <c r="J55" s="38">
        <f t="shared" si="53"/>
        <v>0</v>
      </c>
      <c r="K55" s="32"/>
      <c r="L55" s="38">
        <f t="shared" si="53"/>
        <v>485</v>
      </c>
      <c r="M55" s="38">
        <f t="shared" si="53"/>
        <v>0</v>
      </c>
      <c r="N55" s="33">
        <f t="shared" si="38"/>
        <v>0</v>
      </c>
    </row>
    <row r="56" spans="1:14" x14ac:dyDescent="0.25">
      <c r="A56" s="84" t="s">
        <v>112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0"/>
    </row>
    <row r="57" spans="1:14" x14ac:dyDescent="0.25">
      <c r="A57" s="60" t="s">
        <v>35</v>
      </c>
      <c r="B57" s="83"/>
      <c r="C57" s="32">
        <f t="shared" ref="C57:D57" si="54">I57+L57+F57</f>
        <v>2220.6</v>
      </c>
      <c r="D57" s="32">
        <f t="shared" si="54"/>
        <v>0</v>
      </c>
      <c r="E57" s="32">
        <f t="shared" si="48"/>
        <v>0</v>
      </c>
      <c r="F57" s="19"/>
      <c r="G57" s="19"/>
      <c r="H57" s="32"/>
      <c r="I57" s="19"/>
      <c r="J57" s="19"/>
      <c r="K57" s="32"/>
      <c r="L57" s="16">
        <v>2220.6</v>
      </c>
      <c r="M57" s="16">
        <v>0</v>
      </c>
      <c r="N57" s="35">
        <f t="shared" si="38"/>
        <v>0</v>
      </c>
    </row>
    <row r="58" spans="1:14" x14ac:dyDescent="0.25">
      <c r="A58" s="72" t="s">
        <v>37</v>
      </c>
      <c r="B58" s="83"/>
      <c r="C58" s="38">
        <f>C57</f>
        <v>2220.6</v>
      </c>
      <c r="D58" s="38">
        <f>D57</f>
        <v>0</v>
      </c>
      <c r="E58" s="32">
        <f t="shared" si="48"/>
        <v>0</v>
      </c>
      <c r="F58" s="38">
        <f>F57</f>
        <v>0</v>
      </c>
      <c r="G58" s="38">
        <f>G57</f>
        <v>0</v>
      </c>
      <c r="H58" s="32"/>
      <c r="I58" s="38">
        <f>I57</f>
        <v>0</v>
      </c>
      <c r="J58" s="38">
        <f>J57</f>
        <v>0</v>
      </c>
      <c r="K58" s="32"/>
      <c r="L58" s="38">
        <f>L57</f>
        <v>2220.6</v>
      </c>
      <c r="M58" s="38">
        <f>M57</f>
        <v>0</v>
      </c>
      <c r="N58" s="33">
        <f t="shared" si="38"/>
        <v>0</v>
      </c>
    </row>
    <row r="59" spans="1:14" ht="24.75" customHeight="1" x14ac:dyDescent="0.25">
      <c r="A59" s="84" t="s">
        <v>141</v>
      </c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6"/>
    </row>
    <row r="60" spans="1:14" x14ac:dyDescent="0.25">
      <c r="A60" s="60" t="s">
        <v>36</v>
      </c>
      <c r="B60" s="61"/>
      <c r="C60" s="32">
        <f>I60+L60+F60</f>
        <v>2216.8000000000002</v>
      </c>
      <c r="D60" s="32">
        <f>J60+M60+G60</f>
        <v>2216.8000000000002</v>
      </c>
      <c r="E60" s="32"/>
      <c r="F60" s="16"/>
      <c r="G60" s="16"/>
      <c r="H60" s="32"/>
      <c r="I60" s="16"/>
      <c r="J60" s="16"/>
      <c r="K60" s="32"/>
      <c r="L60" s="14">
        <v>2216.8000000000002</v>
      </c>
      <c r="M60" s="14">
        <v>2216.8000000000002</v>
      </c>
      <c r="N60" s="35">
        <f t="shared" si="38"/>
        <v>100</v>
      </c>
    </row>
    <row r="61" spans="1:14" ht="31.5" hidden="1" customHeight="1" x14ac:dyDescent="0.25">
      <c r="A61" s="60" t="s">
        <v>41</v>
      </c>
      <c r="B61" s="61"/>
      <c r="C61" s="32">
        <f>I61+L61+F61</f>
        <v>0</v>
      </c>
      <c r="D61" s="32">
        <f>J61+M61+G61</f>
        <v>0</v>
      </c>
      <c r="E61" s="32"/>
      <c r="F61" s="16"/>
      <c r="G61" s="16"/>
      <c r="H61" s="32"/>
      <c r="I61" s="16"/>
      <c r="J61" s="16"/>
      <c r="K61" s="32"/>
      <c r="L61" s="14">
        <v>0</v>
      </c>
      <c r="M61" s="14">
        <v>0</v>
      </c>
      <c r="N61" s="35" t="e">
        <f t="shared" si="38"/>
        <v>#DIV/0!</v>
      </c>
    </row>
    <row r="62" spans="1:14" x14ac:dyDescent="0.25">
      <c r="A62" s="72" t="s">
        <v>37</v>
      </c>
      <c r="B62" s="61"/>
      <c r="C62" s="38">
        <f>C60+C61</f>
        <v>2216.8000000000002</v>
      </c>
      <c r="D62" s="38">
        <f>D60+D61</f>
        <v>2216.8000000000002</v>
      </c>
      <c r="E62" s="33"/>
      <c r="F62" s="38">
        <f t="shared" ref="F62:G62" si="55">F60</f>
        <v>0</v>
      </c>
      <c r="G62" s="38">
        <f t="shared" si="55"/>
        <v>0</v>
      </c>
      <c r="H62" s="32"/>
      <c r="I62" s="38">
        <f t="shared" ref="I62:J62" si="56">I60</f>
        <v>0</v>
      </c>
      <c r="J62" s="38">
        <f t="shared" si="56"/>
        <v>0</v>
      </c>
      <c r="K62" s="32"/>
      <c r="L62" s="33">
        <f>L60+L61</f>
        <v>2216.8000000000002</v>
      </c>
      <c r="M62" s="33">
        <f>M60+M61</f>
        <v>2216.8000000000002</v>
      </c>
      <c r="N62" s="35">
        <f t="shared" si="38"/>
        <v>100</v>
      </c>
    </row>
    <row r="63" spans="1:14" x14ac:dyDescent="0.25">
      <c r="A63" s="72" t="s">
        <v>50</v>
      </c>
      <c r="B63" s="61"/>
      <c r="C63" s="39">
        <f>C39+C42+C46+C49+C55+C58+C62</f>
        <v>264573.3</v>
      </c>
      <c r="D63" s="39">
        <f>D39+D42+D46+D49+D55+D58+D62</f>
        <v>46830.6</v>
      </c>
      <c r="E63" s="35">
        <f t="shared" si="48"/>
        <v>17.700425553145386</v>
      </c>
      <c r="F63" s="39">
        <f>F39+F42+F46+F49+F55+F58+F62</f>
        <v>10027.200000000001</v>
      </c>
      <c r="G63" s="39">
        <f>G39+G42+G46+G49+G55+G58+G62</f>
        <v>9618.9</v>
      </c>
      <c r="H63" s="35">
        <f t="shared" ref="H63" si="57">G63/F63*100</f>
        <v>95.928075634274762</v>
      </c>
      <c r="I63" s="39">
        <f>I39+I42+I46+I49+I55+I58+I62</f>
        <v>241992.7</v>
      </c>
      <c r="J63" s="39">
        <f>J39+J42+J46+J49+J55+J58+J62</f>
        <v>33059.800000000003</v>
      </c>
      <c r="K63" s="35">
        <f t="shared" ref="K63" si="58">J63/I63*100</f>
        <v>13.661486482856716</v>
      </c>
      <c r="L63" s="39">
        <f>L39+L42+L46+L49+L55+L58+L62</f>
        <v>12553.400000000001</v>
      </c>
      <c r="M63" s="39">
        <f>M39+M42+M46+M49+M55+M58+M62</f>
        <v>4151.8999999999996</v>
      </c>
      <c r="N63" s="35">
        <f t="shared" si="38"/>
        <v>33.073908263896627</v>
      </c>
    </row>
    <row r="64" spans="1:14" ht="33" customHeight="1" x14ac:dyDescent="0.35">
      <c r="A64" s="54" t="s">
        <v>19</v>
      </c>
      <c r="B64" s="96" t="s">
        <v>4</v>
      </c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8"/>
    </row>
    <row r="65" spans="1:14" ht="15.75" customHeight="1" x14ac:dyDescent="0.25">
      <c r="A65" s="84" t="s">
        <v>44</v>
      </c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6"/>
    </row>
    <row r="66" spans="1:14" x14ac:dyDescent="0.25">
      <c r="A66" s="60" t="s">
        <v>36</v>
      </c>
      <c r="B66" s="61"/>
      <c r="C66" s="32">
        <f t="shared" ref="C66:C67" si="59">I66+L66+F66</f>
        <v>38788.800000000003</v>
      </c>
      <c r="D66" s="32">
        <f t="shared" ref="D66:D67" si="60">J66+M66+G66</f>
        <v>10583.9</v>
      </c>
      <c r="E66" s="32"/>
      <c r="F66" s="16">
        <v>9478.5</v>
      </c>
      <c r="G66" s="16">
        <v>9478.5</v>
      </c>
      <c r="H66" s="32">
        <f t="shared" ref="H66:H68" si="61">G66/F66*100</f>
        <v>100</v>
      </c>
      <c r="I66" s="16">
        <v>24663.3</v>
      </c>
      <c r="J66" s="16">
        <v>1074.0999999999999</v>
      </c>
      <c r="K66" s="32">
        <f t="shared" ref="K66" si="62">J66/I66*100</f>
        <v>4.3550538654600155</v>
      </c>
      <c r="L66" s="14">
        <v>4647</v>
      </c>
      <c r="M66" s="14">
        <v>31.3</v>
      </c>
      <c r="N66" s="32">
        <f t="shared" si="38"/>
        <v>0.67355282978265552</v>
      </c>
    </row>
    <row r="67" spans="1:14" hidden="1" x14ac:dyDescent="0.25">
      <c r="A67" s="60" t="s">
        <v>41</v>
      </c>
      <c r="B67" s="61"/>
      <c r="C67" s="32">
        <f t="shared" si="59"/>
        <v>0</v>
      </c>
      <c r="D67" s="32">
        <f t="shared" si="60"/>
        <v>0</v>
      </c>
      <c r="E67" s="32"/>
      <c r="F67" s="16"/>
      <c r="G67" s="16"/>
      <c r="H67" s="32" t="e">
        <f t="shared" si="61"/>
        <v>#DIV/0!</v>
      </c>
      <c r="I67" s="16"/>
      <c r="J67" s="16"/>
      <c r="K67" s="32"/>
      <c r="L67" s="14">
        <v>0</v>
      </c>
      <c r="M67" s="14">
        <v>0</v>
      </c>
      <c r="N67" s="32" t="e">
        <f t="shared" si="38"/>
        <v>#DIV/0!</v>
      </c>
    </row>
    <row r="68" spans="1:14" x14ac:dyDescent="0.25">
      <c r="A68" s="70" t="s">
        <v>37</v>
      </c>
      <c r="B68" s="78"/>
      <c r="C68" s="38">
        <f>C66+C67</f>
        <v>38788.800000000003</v>
      </c>
      <c r="D68" s="38">
        <f>D66+D67</f>
        <v>10583.9</v>
      </c>
      <c r="E68" s="33"/>
      <c r="F68" s="38">
        <f>F66+F67</f>
        <v>9478.5</v>
      </c>
      <c r="G68" s="38">
        <f>G66+G67</f>
        <v>9478.5</v>
      </c>
      <c r="H68" s="32">
        <f t="shared" si="61"/>
        <v>100</v>
      </c>
      <c r="I68" s="38">
        <f>SUM(I66:I67)</f>
        <v>24663.3</v>
      </c>
      <c r="J68" s="38">
        <f>SUM(J66:J67)</f>
        <v>1074.0999999999999</v>
      </c>
      <c r="K68" s="32">
        <f t="shared" ref="K68" si="63">J68/I68*100</f>
        <v>4.3550538654600155</v>
      </c>
      <c r="L68" s="38">
        <f>SUM(L66:L67)</f>
        <v>4647</v>
      </c>
      <c r="M68" s="38">
        <f>SUM(M66:M67)</f>
        <v>31.3</v>
      </c>
      <c r="N68" s="32">
        <f t="shared" si="38"/>
        <v>0.67355282978265552</v>
      </c>
    </row>
    <row r="69" spans="1:14" ht="15.75" customHeight="1" x14ac:dyDescent="0.25">
      <c r="A69" s="84" t="s">
        <v>45</v>
      </c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6"/>
    </row>
    <row r="70" spans="1:14" x14ac:dyDescent="0.25">
      <c r="A70" s="60" t="s">
        <v>36</v>
      </c>
      <c r="B70" s="61"/>
      <c r="C70" s="32">
        <f t="shared" ref="C70:D70" si="64">I70+L70+F70</f>
        <v>5420.3</v>
      </c>
      <c r="D70" s="32">
        <f t="shared" si="64"/>
        <v>0</v>
      </c>
      <c r="E70" s="32">
        <f t="shared" ref="E70:E75" si="65">D70/C70*100</f>
        <v>0</v>
      </c>
      <c r="F70" s="16"/>
      <c r="G70" s="16"/>
      <c r="H70" s="32"/>
      <c r="I70" s="16"/>
      <c r="J70" s="16"/>
      <c r="K70" s="32"/>
      <c r="L70" s="14">
        <v>5420.3</v>
      </c>
      <c r="M70" s="14">
        <v>0</v>
      </c>
      <c r="N70" s="32">
        <f t="shared" si="38"/>
        <v>0</v>
      </c>
    </row>
    <row r="71" spans="1:14" ht="28.5" customHeight="1" x14ac:dyDescent="0.25">
      <c r="A71" s="60" t="s">
        <v>41</v>
      </c>
      <c r="B71" s="61"/>
      <c r="C71" s="32">
        <f t="shared" ref="C71" si="66">I71+L71+F71</f>
        <v>460</v>
      </c>
      <c r="D71" s="32">
        <f t="shared" ref="D71" si="67">J71+M71+G71</f>
        <v>17.3</v>
      </c>
      <c r="E71" s="32">
        <f t="shared" si="65"/>
        <v>3.7608695652173916</v>
      </c>
      <c r="F71" s="17"/>
      <c r="G71" s="17"/>
      <c r="H71" s="32"/>
      <c r="I71" s="16"/>
      <c r="J71" s="16"/>
      <c r="K71" s="32"/>
      <c r="L71" s="14">
        <v>460</v>
      </c>
      <c r="M71" s="14">
        <v>17.3</v>
      </c>
      <c r="N71" s="32">
        <f t="shared" si="38"/>
        <v>3.7608695652173916</v>
      </c>
    </row>
    <row r="72" spans="1:14" x14ac:dyDescent="0.25">
      <c r="A72" s="70" t="s">
        <v>37</v>
      </c>
      <c r="B72" s="78"/>
      <c r="C72" s="38">
        <f>C70+C71</f>
        <v>5880.3</v>
      </c>
      <c r="D72" s="38">
        <f>D70+D71</f>
        <v>17.3</v>
      </c>
      <c r="E72" s="33">
        <f t="shared" si="65"/>
        <v>0.29420267673418027</v>
      </c>
      <c r="F72" s="38">
        <f t="shared" ref="F72:G72" si="68">F70+F71</f>
        <v>0</v>
      </c>
      <c r="G72" s="38">
        <f t="shared" si="68"/>
        <v>0</v>
      </c>
      <c r="H72" s="32"/>
      <c r="I72" s="38">
        <f t="shared" ref="I72:J72" si="69">I70+I71</f>
        <v>0</v>
      </c>
      <c r="J72" s="38">
        <f t="shared" si="69"/>
        <v>0</v>
      </c>
      <c r="K72" s="33">
        <v>0</v>
      </c>
      <c r="L72" s="33">
        <f>SUM(L70:L71)</f>
        <v>5880.3</v>
      </c>
      <c r="M72" s="33">
        <f>SUM(M70:M71)</f>
        <v>17.3</v>
      </c>
      <c r="N72" s="33">
        <f t="shared" si="38"/>
        <v>0.29420267673418027</v>
      </c>
    </row>
    <row r="73" spans="1:14" ht="15.75" customHeight="1" x14ac:dyDescent="0.25">
      <c r="A73" s="84" t="s">
        <v>76</v>
      </c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6"/>
    </row>
    <row r="74" spans="1:14" x14ac:dyDescent="0.25">
      <c r="A74" s="60" t="s">
        <v>36</v>
      </c>
      <c r="B74" s="61"/>
      <c r="C74" s="32">
        <f t="shared" ref="C74" si="70">I74+L74+F74</f>
        <v>3002.6000000000004</v>
      </c>
      <c r="D74" s="32">
        <f t="shared" ref="D74" si="71">J74+M74+G74</f>
        <v>0</v>
      </c>
      <c r="E74" s="32">
        <f t="shared" si="65"/>
        <v>0</v>
      </c>
      <c r="F74" s="16">
        <v>315.8</v>
      </c>
      <c r="G74" s="16">
        <v>0</v>
      </c>
      <c r="H74" s="36">
        <f t="shared" ref="H74:H75" si="72">G74/F74*100</f>
        <v>0</v>
      </c>
      <c r="I74" s="16">
        <v>1515.8</v>
      </c>
      <c r="J74" s="16">
        <v>0</v>
      </c>
      <c r="K74" s="36">
        <f t="shared" ref="K74:K75" si="73">J74/I74*100</f>
        <v>0</v>
      </c>
      <c r="L74" s="14">
        <v>1171</v>
      </c>
      <c r="M74" s="14">
        <v>0</v>
      </c>
      <c r="N74" s="32">
        <f t="shared" si="38"/>
        <v>0</v>
      </c>
    </row>
    <row r="75" spans="1:14" x14ac:dyDescent="0.25">
      <c r="A75" s="70" t="s">
        <v>37</v>
      </c>
      <c r="B75" s="78"/>
      <c r="C75" s="38">
        <f>C74</f>
        <v>3002.6000000000004</v>
      </c>
      <c r="D75" s="38">
        <f>D74</f>
        <v>0</v>
      </c>
      <c r="E75" s="35">
        <f t="shared" si="65"/>
        <v>0</v>
      </c>
      <c r="F75" s="38">
        <f t="shared" ref="F75:G75" si="74">F74</f>
        <v>315.8</v>
      </c>
      <c r="G75" s="38">
        <f t="shared" si="74"/>
        <v>0</v>
      </c>
      <c r="H75" s="39">
        <f t="shared" si="72"/>
        <v>0</v>
      </c>
      <c r="I75" s="38">
        <f t="shared" ref="I75:J75" si="75">I74</f>
        <v>1515.8</v>
      </c>
      <c r="J75" s="38">
        <f t="shared" si="75"/>
        <v>0</v>
      </c>
      <c r="K75" s="39">
        <f t="shared" si="73"/>
        <v>0</v>
      </c>
      <c r="L75" s="33">
        <f>L74</f>
        <v>1171</v>
      </c>
      <c r="M75" s="33">
        <f>M74</f>
        <v>0</v>
      </c>
      <c r="N75" s="33">
        <f t="shared" si="38"/>
        <v>0</v>
      </c>
    </row>
    <row r="76" spans="1:14" ht="15.75" hidden="1" customHeight="1" x14ac:dyDescent="0.25">
      <c r="A76" s="84" t="s">
        <v>46</v>
      </c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6"/>
    </row>
    <row r="77" spans="1:14" hidden="1" x14ac:dyDescent="0.25">
      <c r="A77" s="60" t="s">
        <v>36</v>
      </c>
      <c r="B77" s="61"/>
      <c r="C77" s="14">
        <f t="shared" ref="C77" si="76">I77+L77+F77</f>
        <v>0</v>
      </c>
      <c r="D77" s="14">
        <f t="shared" ref="D77" si="77">J77+M77+G77</f>
        <v>0</v>
      </c>
      <c r="E77" s="14" t="e">
        <f t="shared" ref="E77:E78" si="78">D77/C77*100</f>
        <v>#DIV/0!</v>
      </c>
      <c r="F77" s="16"/>
      <c r="G77" s="16"/>
      <c r="H77" s="14"/>
      <c r="I77" s="16"/>
      <c r="J77" s="16"/>
      <c r="K77" s="14"/>
      <c r="L77" s="14">
        <v>0</v>
      </c>
      <c r="M77" s="14">
        <v>0</v>
      </c>
      <c r="N77" s="14" t="e">
        <f t="shared" si="38"/>
        <v>#DIV/0!</v>
      </c>
    </row>
    <row r="78" spans="1:14" hidden="1" x14ac:dyDescent="0.25">
      <c r="A78" s="72" t="s">
        <v>31</v>
      </c>
      <c r="B78" s="61"/>
      <c r="C78" s="17">
        <f>C77</f>
        <v>0</v>
      </c>
      <c r="D78" s="17">
        <f>D77</f>
        <v>0</v>
      </c>
      <c r="E78" s="15" t="e">
        <f t="shared" si="78"/>
        <v>#DIV/0!</v>
      </c>
      <c r="F78" s="17">
        <f t="shared" ref="F78:G78" si="79">F77</f>
        <v>0</v>
      </c>
      <c r="G78" s="17">
        <f t="shared" si="79"/>
        <v>0</v>
      </c>
      <c r="H78" s="15"/>
      <c r="I78" s="17">
        <f t="shared" ref="I78:J78" si="80">I77</f>
        <v>0</v>
      </c>
      <c r="J78" s="17">
        <f t="shared" si="80"/>
        <v>0</v>
      </c>
      <c r="K78" s="15"/>
      <c r="L78" s="15">
        <f>L77</f>
        <v>0</v>
      </c>
      <c r="M78" s="15">
        <f>M77</f>
        <v>0</v>
      </c>
      <c r="N78" s="15" t="e">
        <f t="shared" si="38"/>
        <v>#DIV/0!</v>
      </c>
    </row>
    <row r="79" spans="1:14" ht="33" customHeight="1" x14ac:dyDescent="0.25">
      <c r="A79" s="84" t="s">
        <v>47</v>
      </c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6"/>
    </row>
    <row r="80" spans="1:14" ht="33" customHeight="1" x14ac:dyDescent="0.25">
      <c r="A80" s="60" t="s">
        <v>35</v>
      </c>
      <c r="B80" s="61"/>
      <c r="C80" s="32">
        <f t="shared" ref="C80" si="81">I80+L80+F80</f>
        <v>755.8</v>
      </c>
      <c r="D80" s="32">
        <f t="shared" ref="D80" si="82">J80+M80+G80</f>
        <v>129.6</v>
      </c>
      <c r="E80" s="32">
        <f t="shared" ref="E80:E81" si="83">D80/C80*100</f>
        <v>17.147393490341361</v>
      </c>
      <c r="F80" s="16"/>
      <c r="G80" s="16"/>
      <c r="H80" s="32"/>
      <c r="I80" s="16">
        <v>755.8</v>
      </c>
      <c r="J80" s="16">
        <v>129.6</v>
      </c>
      <c r="K80" s="32">
        <f t="shared" ref="K80:K81" si="84">J80/I80*100</f>
        <v>17.147393490341361</v>
      </c>
      <c r="L80" s="14"/>
      <c r="M80" s="14"/>
      <c r="N80" s="32"/>
    </row>
    <row r="81" spans="1:14" x14ac:dyDescent="0.25">
      <c r="A81" s="72" t="s">
        <v>31</v>
      </c>
      <c r="B81" s="76"/>
      <c r="C81" s="38">
        <f>C80</f>
        <v>755.8</v>
      </c>
      <c r="D81" s="38">
        <f>D80</f>
        <v>129.6</v>
      </c>
      <c r="E81" s="33">
        <f t="shared" si="83"/>
        <v>17.147393490341361</v>
      </c>
      <c r="F81" s="38">
        <f t="shared" ref="F81:G81" si="85">F80</f>
        <v>0</v>
      </c>
      <c r="G81" s="38">
        <f t="shared" si="85"/>
        <v>0</v>
      </c>
      <c r="H81" s="38"/>
      <c r="I81" s="38">
        <f t="shared" ref="I81:J81" si="86">I80</f>
        <v>755.8</v>
      </c>
      <c r="J81" s="38">
        <f t="shared" si="86"/>
        <v>129.6</v>
      </c>
      <c r="K81" s="33">
        <f t="shared" si="84"/>
        <v>17.147393490341361</v>
      </c>
      <c r="L81" s="33">
        <f>L80</f>
        <v>0</v>
      </c>
      <c r="M81" s="33">
        <f>M80</f>
        <v>0</v>
      </c>
      <c r="N81" s="32"/>
    </row>
    <row r="82" spans="1:14" ht="33" customHeight="1" x14ac:dyDescent="0.25">
      <c r="A82" s="84" t="s">
        <v>48</v>
      </c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6"/>
    </row>
    <row r="83" spans="1:14" hidden="1" x14ac:dyDescent="0.25">
      <c r="A83" s="129" t="s">
        <v>36</v>
      </c>
      <c r="B83" s="78"/>
      <c r="C83" s="32">
        <f t="shared" ref="C83" si="87">I83+L83+F83</f>
        <v>0</v>
      </c>
      <c r="D83" s="32">
        <f t="shared" ref="D83:D84" si="88">J83+M83+G83</f>
        <v>0</v>
      </c>
      <c r="E83" s="32" t="e">
        <f>D83/C83*100</f>
        <v>#DIV/0!</v>
      </c>
      <c r="F83" s="14"/>
      <c r="G83" s="14"/>
      <c r="H83" s="32"/>
      <c r="I83" s="14"/>
      <c r="J83" s="14"/>
      <c r="K83" s="32"/>
      <c r="L83" s="14">
        <v>0</v>
      </c>
      <c r="M83" s="14">
        <v>0</v>
      </c>
      <c r="N83" s="32" t="e">
        <f t="shared" si="38"/>
        <v>#DIV/0!</v>
      </c>
    </row>
    <row r="84" spans="1:14" x14ac:dyDescent="0.25">
      <c r="A84" s="60" t="s">
        <v>35</v>
      </c>
      <c r="B84" s="83"/>
      <c r="C84" s="32">
        <f>I84+L84+F84</f>
        <v>1000</v>
      </c>
      <c r="D84" s="32">
        <f t="shared" si="88"/>
        <v>145.80000000000001</v>
      </c>
      <c r="E84" s="32">
        <f>D84/C84*100</f>
        <v>14.580000000000002</v>
      </c>
      <c r="F84" s="14"/>
      <c r="G84" s="14"/>
      <c r="H84" s="32"/>
      <c r="I84" s="14"/>
      <c r="J84" s="14"/>
      <c r="K84" s="32"/>
      <c r="L84" s="14">
        <v>1000</v>
      </c>
      <c r="M84" s="14">
        <v>145.80000000000001</v>
      </c>
      <c r="N84" s="32">
        <f t="shared" si="38"/>
        <v>14.580000000000002</v>
      </c>
    </row>
    <row r="85" spans="1:14" x14ac:dyDescent="0.25">
      <c r="A85" s="65" t="s">
        <v>31</v>
      </c>
      <c r="B85" s="65"/>
      <c r="C85" s="38">
        <f>C83+C84</f>
        <v>1000</v>
      </c>
      <c r="D85" s="38">
        <f>D83+D84</f>
        <v>145.80000000000001</v>
      </c>
      <c r="E85" s="33">
        <f t="shared" ref="E85:E101" si="89">D85/C85*100</f>
        <v>14.580000000000002</v>
      </c>
      <c r="F85" s="38">
        <f t="shared" ref="F85:G85" si="90">F83</f>
        <v>0</v>
      </c>
      <c r="G85" s="38">
        <f t="shared" si="90"/>
        <v>0</v>
      </c>
      <c r="H85" s="32"/>
      <c r="I85" s="33">
        <f t="shared" ref="I85:J85" si="91">I83</f>
        <v>0</v>
      </c>
      <c r="J85" s="33">
        <f t="shared" si="91"/>
        <v>0</v>
      </c>
      <c r="K85" s="32"/>
      <c r="L85" s="33">
        <f>L83+L84</f>
        <v>1000</v>
      </c>
      <c r="M85" s="33">
        <f>M83+M84</f>
        <v>145.80000000000001</v>
      </c>
      <c r="N85" s="33">
        <f t="shared" si="38"/>
        <v>14.580000000000002</v>
      </c>
    </row>
    <row r="86" spans="1:14" ht="32.25" customHeight="1" x14ac:dyDescent="0.25">
      <c r="A86" s="62" t="s">
        <v>142</v>
      </c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4"/>
    </row>
    <row r="87" spans="1:14" x14ac:dyDescent="0.25">
      <c r="A87" s="129" t="s">
        <v>36</v>
      </c>
      <c r="B87" s="78"/>
      <c r="C87" s="14">
        <f t="shared" ref="C87" si="92">I87+L87+F87</f>
        <v>11740.6</v>
      </c>
      <c r="D87" s="14">
        <f t="shared" ref="D87" si="93">J87+M87+G87</f>
        <v>475.4</v>
      </c>
      <c r="E87" s="32">
        <f t="shared" ref="E87:E88" si="94">D87/C87*100</f>
        <v>4.0491968042519115</v>
      </c>
      <c r="F87" s="21"/>
      <c r="G87" s="21"/>
      <c r="H87" s="20"/>
      <c r="I87" s="21"/>
      <c r="J87" s="21"/>
      <c r="K87" s="20"/>
      <c r="L87" s="20">
        <v>11740.6</v>
      </c>
      <c r="M87" s="20">
        <v>475.4</v>
      </c>
      <c r="N87" s="32">
        <f t="shared" si="38"/>
        <v>4.0491968042519115</v>
      </c>
    </row>
    <row r="88" spans="1:14" x14ac:dyDescent="0.25">
      <c r="A88" s="65" t="s">
        <v>31</v>
      </c>
      <c r="B88" s="65"/>
      <c r="C88" s="17">
        <f>C87</f>
        <v>11740.6</v>
      </c>
      <c r="D88" s="17">
        <f>D87</f>
        <v>475.4</v>
      </c>
      <c r="E88" s="32">
        <f t="shared" si="94"/>
        <v>4.0491968042519115</v>
      </c>
      <c r="F88" s="21">
        <f t="shared" ref="F88:G88" si="95">F87</f>
        <v>0</v>
      </c>
      <c r="G88" s="21">
        <f t="shared" si="95"/>
        <v>0</v>
      </c>
      <c r="H88" s="20"/>
      <c r="I88" s="21">
        <f t="shared" ref="I88:J88" si="96">I87</f>
        <v>0</v>
      </c>
      <c r="J88" s="21">
        <f t="shared" si="96"/>
        <v>0</v>
      </c>
      <c r="K88" s="20"/>
      <c r="L88" s="21">
        <f>L87</f>
        <v>11740.6</v>
      </c>
      <c r="M88" s="21">
        <f>M87</f>
        <v>475.4</v>
      </c>
      <c r="N88" s="32">
        <f t="shared" si="38"/>
        <v>4.0491968042519115</v>
      </c>
    </row>
    <row r="89" spans="1:14" ht="45" customHeight="1" x14ac:dyDescent="0.25">
      <c r="A89" s="62" t="s">
        <v>150</v>
      </c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4"/>
    </row>
    <row r="90" spans="1:14" ht="33" customHeight="1" x14ac:dyDescent="0.25">
      <c r="A90" s="60" t="s">
        <v>35</v>
      </c>
      <c r="B90" s="61"/>
      <c r="C90" s="14">
        <f t="shared" ref="C90" si="97">I90+L90+F90</f>
        <v>15000</v>
      </c>
      <c r="D90" s="14">
        <f t="shared" ref="D90" si="98">J90+M90+G90</f>
        <v>0</v>
      </c>
      <c r="E90" s="32">
        <f t="shared" ref="E90:E91" si="99">D90/C90*100</f>
        <v>0</v>
      </c>
      <c r="F90" s="21"/>
      <c r="G90" s="21"/>
      <c r="H90" s="20"/>
      <c r="I90" s="21"/>
      <c r="J90" s="21"/>
      <c r="K90" s="20"/>
      <c r="L90" s="20">
        <v>15000</v>
      </c>
      <c r="M90" s="20">
        <v>0</v>
      </c>
      <c r="N90" s="32">
        <f t="shared" ref="N90:N91" si="100">M90/L90*100</f>
        <v>0</v>
      </c>
    </row>
    <row r="91" spans="1:14" x14ac:dyDescent="0.25">
      <c r="A91" s="65" t="s">
        <v>31</v>
      </c>
      <c r="B91" s="65"/>
      <c r="C91" s="17">
        <f>C90</f>
        <v>15000</v>
      </c>
      <c r="D91" s="17">
        <f>D90</f>
        <v>0</v>
      </c>
      <c r="E91" s="32">
        <f t="shared" si="99"/>
        <v>0</v>
      </c>
      <c r="F91" s="21">
        <f t="shared" ref="F91:G91" si="101">F90</f>
        <v>0</v>
      </c>
      <c r="G91" s="21">
        <f t="shared" si="101"/>
        <v>0</v>
      </c>
      <c r="H91" s="20"/>
      <c r="I91" s="21">
        <f t="shared" ref="I91:J91" si="102">I90</f>
        <v>0</v>
      </c>
      <c r="J91" s="21">
        <f t="shared" si="102"/>
        <v>0</v>
      </c>
      <c r="K91" s="20"/>
      <c r="L91" s="21">
        <f>L90</f>
        <v>15000</v>
      </c>
      <c r="M91" s="21">
        <f>M90</f>
        <v>0</v>
      </c>
      <c r="N91" s="32">
        <f t="shared" si="100"/>
        <v>0</v>
      </c>
    </row>
    <row r="92" spans="1:14" x14ac:dyDescent="0.25">
      <c r="A92" s="84" t="s">
        <v>113</v>
      </c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8"/>
    </row>
    <row r="93" spans="1:14" x14ac:dyDescent="0.25">
      <c r="A93" s="77" t="s">
        <v>36</v>
      </c>
      <c r="B93" s="91"/>
      <c r="C93" s="32">
        <f t="shared" ref="C93:D93" si="103">I93+L93+F93</f>
        <v>1735.6</v>
      </c>
      <c r="D93" s="32">
        <f t="shared" si="103"/>
        <v>1735.5</v>
      </c>
      <c r="E93" s="32">
        <f t="shared" ref="E93:E97" si="104">D93/C93*100</f>
        <v>99.994238303756632</v>
      </c>
      <c r="F93" s="22"/>
      <c r="G93" s="22"/>
      <c r="H93" s="32"/>
      <c r="I93" s="22"/>
      <c r="J93" s="22"/>
      <c r="K93" s="32"/>
      <c r="L93" s="22">
        <v>1735.6</v>
      </c>
      <c r="M93" s="22">
        <v>1735.5</v>
      </c>
      <c r="N93" s="32">
        <f t="shared" si="38"/>
        <v>99.994238303756632</v>
      </c>
    </row>
    <row r="94" spans="1:14" x14ac:dyDescent="0.25">
      <c r="A94" s="92" t="s">
        <v>37</v>
      </c>
      <c r="B94" s="93"/>
      <c r="C94" s="38">
        <f>C93</f>
        <v>1735.6</v>
      </c>
      <c r="D94" s="38">
        <f>D93</f>
        <v>1735.5</v>
      </c>
      <c r="E94" s="32">
        <f t="shared" si="104"/>
        <v>99.994238303756632</v>
      </c>
      <c r="F94" s="38">
        <f t="shared" ref="F94:G94" si="105">F93</f>
        <v>0</v>
      </c>
      <c r="G94" s="38">
        <f t="shared" si="105"/>
        <v>0</v>
      </c>
      <c r="H94" s="32"/>
      <c r="I94" s="38">
        <f t="shared" ref="I94:J94" si="106">I93</f>
        <v>0</v>
      </c>
      <c r="J94" s="38">
        <f t="shared" si="106"/>
        <v>0</v>
      </c>
      <c r="K94" s="32"/>
      <c r="L94" s="38">
        <f t="shared" ref="L94:M94" si="107">L93</f>
        <v>1735.6</v>
      </c>
      <c r="M94" s="38">
        <f t="shared" si="107"/>
        <v>1735.5</v>
      </c>
      <c r="N94" s="32">
        <f t="shared" si="38"/>
        <v>99.994238303756632</v>
      </c>
    </row>
    <row r="95" spans="1:14" x14ac:dyDescent="0.25">
      <c r="A95" s="84" t="s">
        <v>124</v>
      </c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8"/>
    </row>
    <row r="96" spans="1:14" x14ac:dyDescent="0.25">
      <c r="A96" s="77" t="s">
        <v>36</v>
      </c>
      <c r="B96" s="93"/>
      <c r="C96" s="32">
        <f t="shared" ref="C96:D96" si="108">I96+L96+F96</f>
        <v>1761.5</v>
      </c>
      <c r="D96" s="32">
        <f t="shared" si="108"/>
        <v>26.2</v>
      </c>
      <c r="E96" s="32">
        <f t="shared" si="104"/>
        <v>1.4873687198410446</v>
      </c>
      <c r="F96" s="16"/>
      <c r="G96" s="16"/>
      <c r="H96" s="32"/>
      <c r="I96" s="16"/>
      <c r="J96" s="16"/>
      <c r="K96" s="32"/>
      <c r="L96" s="16">
        <v>1761.5</v>
      </c>
      <c r="M96" s="16">
        <v>26.2</v>
      </c>
      <c r="N96" s="32">
        <f t="shared" si="38"/>
        <v>1.4873687198410446</v>
      </c>
    </row>
    <row r="97" spans="1:14" x14ac:dyDescent="0.25">
      <c r="A97" s="92" t="s">
        <v>37</v>
      </c>
      <c r="B97" s="93"/>
      <c r="C97" s="33">
        <f>C96</f>
        <v>1761.5</v>
      </c>
      <c r="D97" s="33">
        <f>D96</f>
        <v>26.2</v>
      </c>
      <c r="E97" s="33">
        <f t="shared" si="104"/>
        <v>1.4873687198410446</v>
      </c>
      <c r="F97" s="33">
        <f t="shared" ref="F97:G97" si="109">F96</f>
        <v>0</v>
      </c>
      <c r="G97" s="33">
        <f t="shared" si="109"/>
        <v>0</v>
      </c>
      <c r="H97" s="32"/>
      <c r="I97" s="33">
        <f t="shared" ref="I97:J97" si="110">I96</f>
        <v>0</v>
      </c>
      <c r="J97" s="33">
        <f t="shared" si="110"/>
        <v>0</v>
      </c>
      <c r="K97" s="32"/>
      <c r="L97" s="33">
        <f t="shared" ref="L97:M97" si="111">L96</f>
        <v>1761.5</v>
      </c>
      <c r="M97" s="33">
        <f t="shared" si="111"/>
        <v>26.2</v>
      </c>
      <c r="N97" s="33">
        <f t="shared" si="38"/>
        <v>1.4873687198410446</v>
      </c>
    </row>
    <row r="98" spans="1:14" hidden="1" x14ac:dyDescent="0.25">
      <c r="A98" s="84" t="s">
        <v>137</v>
      </c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8"/>
    </row>
    <row r="99" spans="1:14" hidden="1" x14ac:dyDescent="0.25">
      <c r="A99" s="60" t="s">
        <v>36</v>
      </c>
      <c r="B99" s="61"/>
      <c r="C99" s="32">
        <f t="shared" ref="C99:D99" si="112">I99+L99+F99</f>
        <v>0</v>
      </c>
      <c r="D99" s="32">
        <f t="shared" si="112"/>
        <v>0</v>
      </c>
      <c r="E99" s="32"/>
      <c r="F99" s="15"/>
      <c r="G99" s="15"/>
      <c r="H99" s="32"/>
      <c r="I99" s="18">
        <v>0</v>
      </c>
      <c r="J99" s="18">
        <v>0</v>
      </c>
      <c r="K99" s="32"/>
      <c r="L99" s="14">
        <v>0</v>
      </c>
      <c r="M99" s="14">
        <v>0</v>
      </c>
      <c r="N99" s="32"/>
    </row>
    <row r="100" spans="1:14" hidden="1" x14ac:dyDescent="0.25">
      <c r="A100" s="72" t="s">
        <v>37</v>
      </c>
      <c r="B100" s="83"/>
      <c r="C100" s="33">
        <f>C99</f>
        <v>0</v>
      </c>
      <c r="D100" s="33">
        <f>D99</f>
        <v>0</v>
      </c>
      <c r="E100" s="32"/>
      <c r="F100" s="33">
        <f t="shared" ref="F100:G100" si="113">F99</f>
        <v>0</v>
      </c>
      <c r="G100" s="33">
        <f t="shared" si="113"/>
        <v>0</v>
      </c>
      <c r="H100" s="32"/>
      <c r="I100" s="33">
        <f t="shared" ref="I100:J100" si="114">I99</f>
        <v>0</v>
      </c>
      <c r="J100" s="33">
        <f t="shared" si="114"/>
        <v>0</v>
      </c>
      <c r="K100" s="32"/>
      <c r="L100" s="33">
        <f t="shared" ref="L100:M100" si="115">L99</f>
        <v>0</v>
      </c>
      <c r="M100" s="33">
        <f t="shared" si="115"/>
        <v>0</v>
      </c>
      <c r="N100" s="32"/>
    </row>
    <row r="101" spans="1:14" x14ac:dyDescent="0.25">
      <c r="A101" s="92" t="s">
        <v>50</v>
      </c>
      <c r="B101" s="78"/>
      <c r="C101" s="42">
        <f>C68+C72+C75+C78+C81+C85+C88+C94+C97+C100+C91</f>
        <v>79665.200000000012</v>
      </c>
      <c r="D101" s="42">
        <f>D68+D72+D75+D78+D81+D85+D88+D94+D97+D100+D91</f>
        <v>13113.699999999999</v>
      </c>
      <c r="E101" s="42">
        <f t="shared" si="89"/>
        <v>16.461014345033963</v>
      </c>
      <c r="F101" s="42">
        <f>F68+F72+F75+F78+F81+F85+F88+F94+F97+F100+F91</f>
        <v>9794.2999999999993</v>
      </c>
      <c r="G101" s="42">
        <f>G68+G72+G75+G78+G81+G85+G88+G94+G97+G100+G91</f>
        <v>9478.5</v>
      </c>
      <c r="H101" s="42">
        <f>G101/F101*100</f>
        <v>96.775675648081034</v>
      </c>
      <c r="I101" s="42">
        <f>I68+I72+I75+I78+I81+I85+I88+I94+I97+I100+I91</f>
        <v>26934.899999999998</v>
      </c>
      <c r="J101" s="42">
        <f>J68+J72+J75+J78+J81+J85+J88+J94+J97+J100+J91</f>
        <v>1203.6999999999998</v>
      </c>
      <c r="K101" s="42">
        <f t="shared" ref="K101" si="116">J101/I101*100</f>
        <v>4.4689232185751573</v>
      </c>
      <c r="L101" s="42">
        <f>L68+L72+L75+L78+L81+L85+L88+L94+L97+L100+L91</f>
        <v>42936</v>
      </c>
      <c r="M101" s="42">
        <f>M68+M72+M75+M78+M81+M85+M88+M94+M97+M100+M91</f>
        <v>2431.5</v>
      </c>
      <c r="N101" s="42">
        <f t="shared" si="38"/>
        <v>5.6630799329234209</v>
      </c>
    </row>
    <row r="102" spans="1:14" ht="22.5" customHeight="1" x14ac:dyDescent="0.35">
      <c r="A102" s="54" t="s">
        <v>20</v>
      </c>
      <c r="B102" s="96" t="s">
        <v>5</v>
      </c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8"/>
    </row>
    <row r="103" spans="1:14" ht="22.5" customHeight="1" x14ac:dyDescent="0.25">
      <c r="A103" s="62" t="s">
        <v>49</v>
      </c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4"/>
    </row>
    <row r="104" spans="1:14" ht="22.5" customHeight="1" x14ac:dyDescent="0.25">
      <c r="A104" s="77" t="s">
        <v>36</v>
      </c>
      <c r="B104" s="78"/>
      <c r="C104" s="32">
        <f t="shared" ref="C104" si="117">I104+L104+F104</f>
        <v>270</v>
      </c>
      <c r="D104" s="32">
        <f>J104+M104+G104</f>
        <v>0</v>
      </c>
      <c r="E104" s="32">
        <f t="shared" ref="E104:E105" si="118">D104/C104*100</f>
        <v>0</v>
      </c>
      <c r="F104" s="14"/>
      <c r="G104" s="14"/>
      <c r="H104" s="32"/>
      <c r="I104" s="14"/>
      <c r="J104" s="14"/>
      <c r="K104" s="32"/>
      <c r="L104" s="14">
        <v>270</v>
      </c>
      <c r="M104" s="14">
        <v>0</v>
      </c>
      <c r="N104" s="32">
        <f t="shared" si="38"/>
        <v>0</v>
      </c>
    </row>
    <row r="105" spans="1:14" ht="15.75" customHeight="1" x14ac:dyDescent="0.25">
      <c r="A105" s="75" t="s">
        <v>37</v>
      </c>
      <c r="B105" s="76"/>
      <c r="C105" s="33">
        <f>C104</f>
        <v>270</v>
      </c>
      <c r="D105" s="33">
        <f>D104</f>
        <v>0</v>
      </c>
      <c r="E105" s="33">
        <f t="shared" si="118"/>
        <v>0</v>
      </c>
      <c r="F105" s="33">
        <f t="shared" ref="F105:G105" si="119">F104</f>
        <v>0</v>
      </c>
      <c r="G105" s="33">
        <f t="shared" si="119"/>
        <v>0</v>
      </c>
      <c r="H105" s="32"/>
      <c r="I105" s="33">
        <f t="shared" ref="I105:M105" si="120">I104</f>
        <v>0</v>
      </c>
      <c r="J105" s="33">
        <f t="shared" si="120"/>
        <v>0</v>
      </c>
      <c r="K105" s="35"/>
      <c r="L105" s="33">
        <f t="shared" si="120"/>
        <v>270</v>
      </c>
      <c r="M105" s="33">
        <f t="shared" si="120"/>
        <v>0</v>
      </c>
      <c r="N105" s="33">
        <f t="shared" si="38"/>
        <v>0</v>
      </c>
    </row>
    <row r="106" spans="1:14" ht="15.75" customHeight="1" x14ac:dyDescent="0.25">
      <c r="A106" s="62" t="s">
        <v>109</v>
      </c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4"/>
    </row>
    <row r="107" spans="1:14" x14ac:dyDescent="0.25">
      <c r="A107" s="77" t="s">
        <v>36</v>
      </c>
      <c r="B107" s="78"/>
      <c r="C107" s="32">
        <f t="shared" ref="C107" si="121">I107+L107+F107</f>
        <v>20</v>
      </c>
      <c r="D107" s="32">
        <f t="shared" ref="D107" si="122">J107+M107+G107</f>
        <v>0</v>
      </c>
      <c r="E107" s="32">
        <f t="shared" ref="E107:E111" si="123">D107/C107*100</f>
        <v>0</v>
      </c>
      <c r="F107" s="14"/>
      <c r="G107" s="14"/>
      <c r="H107" s="32"/>
      <c r="I107" s="14"/>
      <c r="J107" s="14"/>
      <c r="K107" s="32"/>
      <c r="L107" s="14">
        <v>20</v>
      </c>
      <c r="M107" s="14">
        <v>0</v>
      </c>
      <c r="N107" s="32">
        <f t="shared" si="38"/>
        <v>0</v>
      </c>
    </row>
    <row r="108" spans="1:14" ht="34.5" customHeight="1" x14ac:dyDescent="0.25">
      <c r="A108" s="77" t="s">
        <v>41</v>
      </c>
      <c r="B108" s="78"/>
      <c r="C108" s="32">
        <f t="shared" ref="C108:C110" si="124">I108+L108+F108</f>
        <v>1293.2</v>
      </c>
      <c r="D108" s="32">
        <f t="shared" ref="D108:D110" si="125">J108+M108+G108</f>
        <v>0</v>
      </c>
      <c r="E108" s="32">
        <f t="shared" si="123"/>
        <v>0</v>
      </c>
      <c r="F108" s="14"/>
      <c r="G108" s="14"/>
      <c r="H108" s="32"/>
      <c r="I108" s="14"/>
      <c r="J108" s="14"/>
      <c r="K108" s="32"/>
      <c r="L108" s="14">
        <v>1293.2</v>
      </c>
      <c r="M108" s="14">
        <v>0</v>
      </c>
      <c r="N108" s="32">
        <f t="shared" si="38"/>
        <v>0</v>
      </c>
    </row>
    <row r="109" spans="1:14" ht="30.75" hidden="1" customHeight="1" x14ac:dyDescent="0.25">
      <c r="A109" s="60" t="s">
        <v>42</v>
      </c>
      <c r="B109" s="61"/>
      <c r="C109" s="32">
        <f t="shared" si="124"/>
        <v>0</v>
      </c>
      <c r="D109" s="32">
        <f t="shared" si="125"/>
        <v>0</v>
      </c>
      <c r="E109" s="32" t="e">
        <f t="shared" si="123"/>
        <v>#DIV/0!</v>
      </c>
      <c r="F109" s="14"/>
      <c r="G109" s="14"/>
      <c r="H109" s="32"/>
      <c r="I109" s="14"/>
      <c r="J109" s="14"/>
      <c r="K109" s="32"/>
      <c r="L109" s="14">
        <v>0</v>
      </c>
      <c r="M109" s="14">
        <v>0</v>
      </c>
      <c r="N109" s="14" t="e">
        <f t="shared" si="38"/>
        <v>#DIV/0!</v>
      </c>
    </row>
    <row r="110" spans="1:14" ht="35.25" hidden="1" customHeight="1" x14ac:dyDescent="0.25">
      <c r="A110" s="60" t="s">
        <v>43</v>
      </c>
      <c r="B110" s="61"/>
      <c r="C110" s="32">
        <f t="shared" si="124"/>
        <v>0</v>
      </c>
      <c r="D110" s="32">
        <f t="shared" si="125"/>
        <v>0</v>
      </c>
      <c r="E110" s="32"/>
      <c r="F110" s="14"/>
      <c r="G110" s="14"/>
      <c r="H110" s="32"/>
      <c r="I110" s="14"/>
      <c r="J110" s="14"/>
      <c r="K110" s="32"/>
      <c r="L110" s="14">
        <v>0</v>
      </c>
      <c r="M110" s="14">
        <v>0</v>
      </c>
      <c r="N110" s="14" t="e">
        <f t="shared" si="38"/>
        <v>#DIV/0!</v>
      </c>
    </row>
    <row r="111" spans="1:14" ht="17.25" customHeight="1" x14ac:dyDescent="0.25">
      <c r="A111" s="72" t="s">
        <v>37</v>
      </c>
      <c r="B111" s="76"/>
      <c r="C111" s="33">
        <f>C107+C108+C109+C110</f>
        <v>1313.2</v>
      </c>
      <c r="D111" s="33">
        <f>D107+D108+D109+D110</f>
        <v>0</v>
      </c>
      <c r="E111" s="33">
        <f t="shared" si="123"/>
        <v>0</v>
      </c>
      <c r="F111" s="33">
        <f t="shared" ref="F111:G111" si="126">F107+F108+F109+F110</f>
        <v>0</v>
      </c>
      <c r="G111" s="33">
        <f t="shared" si="126"/>
        <v>0</v>
      </c>
      <c r="H111" s="32"/>
      <c r="I111" s="33">
        <f t="shared" ref="I111:J111" si="127">I107+I108+I109+I110</f>
        <v>0</v>
      </c>
      <c r="J111" s="33">
        <f t="shared" si="127"/>
        <v>0</v>
      </c>
      <c r="K111" s="32"/>
      <c r="L111" s="33">
        <f>SUM(L107:L110)</f>
        <v>1313.2</v>
      </c>
      <c r="M111" s="33">
        <f>SUM(M107:M110)</f>
        <v>0</v>
      </c>
      <c r="N111" s="33">
        <f t="shared" si="38"/>
        <v>0</v>
      </c>
    </row>
    <row r="112" spans="1:14" ht="19.5" customHeight="1" x14ac:dyDescent="0.25">
      <c r="A112" s="79" t="s">
        <v>106</v>
      </c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1"/>
    </row>
    <row r="113" spans="1:14" ht="17.25" hidden="1" customHeight="1" x14ac:dyDescent="0.25">
      <c r="A113" s="77" t="s">
        <v>36</v>
      </c>
      <c r="B113" s="78"/>
      <c r="C113" s="32">
        <f t="shared" ref="C113:C114" si="128">I113+L113+F113</f>
        <v>0</v>
      </c>
      <c r="D113" s="32">
        <f t="shared" ref="D113:D114" si="129">J113+M113+G113</f>
        <v>0</v>
      </c>
      <c r="E113" s="32"/>
      <c r="F113" s="15"/>
      <c r="G113" s="15"/>
      <c r="H113" s="32"/>
      <c r="I113" s="15"/>
      <c r="J113" s="15"/>
      <c r="K113" s="32"/>
      <c r="L113" s="14"/>
      <c r="M113" s="14"/>
      <c r="N113" s="32"/>
    </row>
    <row r="114" spans="1:14" ht="32.25" customHeight="1" x14ac:dyDescent="0.25">
      <c r="A114" s="77" t="s">
        <v>41</v>
      </c>
      <c r="B114" s="78"/>
      <c r="C114" s="32">
        <f t="shared" si="128"/>
        <v>500</v>
      </c>
      <c r="D114" s="32">
        <f t="shared" si="129"/>
        <v>0</v>
      </c>
      <c r="E114" s="32">
        <f t="shared" ref="E114:E115" si="130">D114/C114*100</f>
        <v>0</v>
      </c>
      <c r="F114" s="15"/>
      <c r="G114" s="15"/>
      <c r="H114" s="32"/>
      <c r="I114" s="15"/>
      <c r="J114" s="15"/>
      <c r="K114" s="32"/>
      <c r="L114" s="14">
        <v>500</v>
      </c>
      <c r="M114" s="14">
        <v>0</v>
      </c>
      <c r="N114" s="32">
        <f t="shared" si="38"/>
        <v>0</v>
      </c>
    </row>
    <row r="115" spans="1:14" ht="17.25" customHeight="1" x14ac:dyDescent="0.25">
      <c r="A115" s="72" t="s">
        <v>37</v>
      </c>
      <c r="B115" s="76"/>
      <c r="C115" s="33">
        <f>C113+C114</f>
        <v>500</v>
      </c>
      <c r="D115" s="33">
        <f>D113+D114</f>
        <v>0</v>
      </c>
      <c r="E115" s="32">
        <f t="shared" si="130"/>
        <v>0</v>
      </c>
      <c r="F115" s="33">
        <f t="shared" ref="F115:G115" si="131">F113+F114</f>
        <v>0</v>
      </c>
      <c r="G115" s="33">
        <f t="shared" si="131"/>
        <v>0</v>
      </c>
      <c r="H115" s="32"/>
      <c r="I115" s="33">
        <f t="shared" ref="I115:J115" si="132">I113+I114</f>
        <v>0</v>
      </c>
      <c r="J115" s="33">
        <f t="shared" si="132"/>
        <v>0</v>
      </c>
      <c r="K115" s="32"/>
      <c r="L115" s="33">
        <f t="shared" ref="L115:N115" si="133">L113+L114</f>
        <v>500</v>
      </c>
      <c r="M115" s="33">
        <f t="shared" si="133"/>
        <v>0</v>
      </c>
      <c r="N115" s="33">
        <f t="shared" si="133"/>
        <v>0</v>
      </c>
    </row>
    <row r="116" spans="1:14" ht="15.75" customHeight="1" x14ac:dyDescent="0.25">
      <c r="A116" s="92" t="s">
        <v>50</v>
      </c>
      <c r="B116" s="78"/>
      <c r="C116" s="35">
        <f>C105+C111+C115</f>
        <v>2083.1999999999998</v>
      </c>
      <c r="D116" s="35">
        <f>D105+D111+D115</f>
        <v>0</v>
      </c>
      <c r="E116" s="35">
        <f t="shared" ref="E116" si="134">D116/C116*100</f>
        <v>0</v>
      </c>
      <c r="F116" s="35">
        <f t="shared" ref="F116:G116" si="135">F105+F111+F115</f>
        <v>0</v>
      </c>
      <c r="G116" s="35">
        <f t="shared" si="135"/>
        <v>0</v>
      </c>
      <c r="H116" s="32"/>
      <c r="I116" s="35">
        <f t="shared" ref="I116:M116" si="136">I105+I111+I115</f>
        <v>0</v>
      </c>
      <c r="J116" s="35">
        <f t="shared" si="136"/>
        <v>0</v>
      </c>
      <c r="K116" s="35"/>
      <c r="L116" s="35">
        <f t="shared" si="136"/>
        <v>2083.1999999999998</v>
      </c>
      <c r="M116" s="35">
        <f t="shared" si="136"/>
        <v>0</v>
      </c>
      <c r="N116" s="35">
        <f t="shared" si="38"/>
        <v>0</v>
      </c>
    </row>
    <row r="117" spans="1:14" s="11" customFormat="1" ht="16.5" customHeight="1" x14ac:dyDescent="0.35">
      <c r="A117" s="54" t="s">
        <v>21</v>
      </c>
      <c r="B117" s="96" t="s">
        <v>6</v>
      </c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8"/>
    </row>
    <row r="118" spans="1:14" ht="32.25" customHeight="1" x14ac:dyDescent="0.25">
      <c r="A118" s="84" t="s">
        <v>104</v>
      </c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6"/>
    </row>
    <row r="119" spans="1:14" s="2" customFormat="1" x14ac:dyDescent="0.25">
      <c r="A119" s="74" t="s">
        <v>36</v>
      </c>
      <c r="B119" s="61"/>
      <c r="C119" s="32">
        <f t="shared" ref="C119" si="137">I119+L119+F119</f>
        <v>21939.599999999999</v>
      </c>
      <c r="D119" s="32">
        <f t="shared" ref="D119" si="138">J119+M119+G119</f>
        <v>3962.3</v>
      </c>
      <c r="E119" s="32">
        <f t="shared" ref="E119:E121" si="139">D119/C119*100</f>
        <v>18.060037557658301</v>
      </c>
      <c r="F119" s="14"/>
      <c r="G119" s="14"/>
      <c r="H119" s="32"/>
      <c r="I119" s="14"/>
      <c r="J119" s="14"/>
      <c r="K119" s="32"/>
      <c r="L119" s="14">
        <v>21939.599999999999</v>
      </c>
      <c r="M119" s="14">
        <v>3962.3</v>
      </c>
      <c r="N119" s="32">
        <f t="shared" si="38"/>
        <v>18.060037557658301</v>
      </c>
    </row>
    <row r="120" spans="1:14" ht="30.75" hidden="1" customHeight="1" x14ac:dyDescent="0.25">
      <c r="A120" s="74" t="s">
        <v>51</v>
      </c>
      <c r="B120" s="61"/>
      <c r="C120" s="14">
        <v>0</v>
      </c>
      <c r="D120" s="14">
        <v>0</v>
      </c>
      <c r="E120" s="14" t="e">
        <f t="shared" si="139"/>
        <v>#DIV/0!</v>
      </c>
      <c r="F120" s="14"/>
      <c r="G120" s="14"/>
      <c r="H120" s="32"/>
      <c r="I120" s="14"/>
      <c r="J120" s="14"/>
      <c r="K120" s="32"/>
      <c r="L120" s="18">
        <f t="shared" ref="L120" si="140">C120-F120-I120</f>
        <v>0</v>
      </c>
      <c r="M120" s="14"/>
      <c r="N120" s="18" t="e">
        <f t="shared" si="38"/>
        <v>#DIV/0!</v>
      </c>
    </row>
    <row r="121" spans="1:14" x14ac:dyDescent="0.25">
      <c r="A121" s="92" t="s">
        <v>37</v>
      </c>
      <c r="B121" s="95"/>
      <c r="C121" s="33">
        <f>C119+C120</f>
        <v>21939.599999999999</v>
      </c>
      <c r="D121" s="33">
        <f>D119+D120</f>
        <v>3962.3</v>
      </c>
      <c r="E121" s="33">
        <f t="shared" si="139"/>
        <v>18.060037557658301</v>
      </c>
      <c r="F121" s="33">
        <f t="shared" ref="F121:G121" si="141">F119+F120</f>
        <v>0</v>
      </c>
      <c r="G121" s="33">
        <f t="shared" si="141"/>
        <v>0</v>
      </c>
      <c r="H121" s="32"/>
      <c r="I121" s="33">
        <f t="shared" ref="I121:J121" si="142">I119+I120</f>
        <v>0</v>
      </c>
      <c r="J121" s="33">
        <f t="shared" si="142"/>
        <v>0</v>
      </c>
      <c r="K121" s="32"/>
      <c r="L121" s="33">
        <f>SUM(L119:L120)</f>
        <v>21939.599999999999</v>
      </c>
      <c r="M121" s="33">
        <f>M119+M120</f>
        <v>3962.3</v>
      </c>
      <c r="N121" s="33">
        <f t="shared" si="38"/>
        <v>18.060037557658301</v>
      </c>
    </row>
    <row r="122" spans="1:14" ht="25.5" customHeight="1" x14ac:dyDescent="0.25">
      <c r="A122" s="62" t="s">
        <v>52</v>
      </c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4"/>
    </row>
    <row r="123" spans="1:14" x14ac:dyDescent="0.25">
      <c r="A123" s="74" t="s">
        <v>36</v>
      </c>
      <c r="B123" s="61"/>
      <c r="C123" s="32">
        <f t="shared" ref="C123" si="143">I123+L123+F123</f>
        <v>12105.3</v>
      </c>
      <c r="D123" s="32">
        <f t="shared" ref="D123" si="144">J123+M123+G123</f>
        <v>2742.7</v>
      </c>
      <c r="E123" s="32">
        <f t="shared" ref="E123:E124" si="145">D123/C123*100</f>
        <v>22.657018000379999</v>
      </c>
      <c r="F123" s="14"/>
      <c r="G123" s="14"/>
      <c r="H123" s="32"/>
      <c r="I123" s="14"/>
      <c r="J123" s="14"/>
      <c r="K123" s="32"/>
      <c r="L123" s="14">
        <v>12105.3</v>
      </c>
      <c r="M123" s="14">
        <v>2742.7</v>
      </c>
      <c r="N123" s="32">
        <f t="shared" ref="N123:N179" si="146">M123/L123*100</f>
        <v>22.657018000379999</v>
      </c>
    </row>
    <row r="124" spans="1:14" x14ac:dyDescent="0.25">
      <c r="A124" s="75" t="s">
        <v>37</v>
      </c>
      <c r="B124" s="76"/>
      <c r="C124" s="33">
        <f>C123</f>
        <v>12105.3</v>
      </c>
      <c r="D124" s="33">
        <f>D123</f>
        <v>2742.7</v>
      </c>
      <c r="E124" s="33">
        <f t="shared" si="145"/>
        <v>22.657018000379999</v>
      </c>
      <c r="F124" s="33">
        <f t="shared" ref="F124:G124" si="147">F123</f>
        <v>0</v>
      </c>
      <c r="G124" s="33">
        <f t="shared" si="147"/>
        <v>0</v>
      </c>
      <c r="H124" s="32"/>
      <c r="I124" s="33">
        <f t="shared" ref="I124:J124" si="148">I123</f>
        <v>0</v>
      </c>
      <c r="J124" s="33">
        <f t="shared" si="148"/>
        <v>0</v>
      </c>
      <c r="K124" s="32"/>
      <c r="L124" s="33">
        <f>L123</f>
        <v>12105.3</v>
      </c>
      <c r="M124" s="33">
        <f>M123</f>
        <v>2742.7</v>
      </c>
      <c r="N124" s="33">
        <f t="shared" si="146"/>
        <v>22.657018000379999</v>
      </c>
    </row>
    <row r="125" spans="1:14" ht="34.5" customHeight="1" x14ac:dyDescent="0.25">
      <c r="A125" s="62" t="s">
        <v>53</v>
      </c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4"/>
    </row>
    <row r="126" spans="1:14" ht="18.75" customHeight="1" x14ac:dyDescent="0.25">
      <c r="A126" s="74" t="s">
        <v>36</v>
      </c>
      <c r="B126" s="61"/>
      <c r="C126" s="32">
        <f t="shared" ref="C126" si="149">I126+L126+F126</f>
        <v>5058.3</v>
      </c>
      <c r="D126" s="32">
        <f t="shared" ref="D126" si="150">J126+M126+G126</f>
        <v>0</v>
      </c>
      <c r="E126" s="32">
        <f t="shared" ref="E126:E129" si="151">D126/C126*100</f>
        <v>0</v>
      </c>
      <c r="F126" s="14"/>
      <c r="G126" s="14"/>
      <c r="H126" s="32"/>
      <c r="I126" s="14"/>
      <c r="J126" s="14"/>
      <c r="K126" s="32"/>
      <c r="L126" s="14">
        <v>5058.3</v>
      </c>
      <c r="M126" s="14">
        <v>0</v>
      </c>
      <c r="N126" s="32">
        <f t="shared" si="146"/>
        <v>0</v>
      </c>
    </row>
    <row r="127" spans="1:14" ht="34.5" hidden="1" customHeight="1" x14ac:dyDescent="0.25">
      <c r="A127" s="60" t="s">
        <v>94</v>
      </c>
      <c r="B127" s="61"/>
      <c r="C127" s="32">
        <f t="shared" ref="C127" si="152">I127+L127+F127</f>
        <v>0</v>
      </c>
      <c r="D127" s="32">
        <f t="shared" ref="D127" si="153">J127+M127+G127</f>
        <v>0</v>
      </c>
      <c r="E127" s="32" t="e">
        <f t="shared" si="151"/>
        <v>#DIV/0!</v>
      </c>
      <c r="F127" s="14"/>
      <c r="G127" s="14"/>
      <c r="H127" s="32"/>
      <c r="I127" s="14">
        <v>0</v>
      </c>
      <c r="J127" s="14">
        <v>0</v>
      </c>
      <c r="K127" s="32"/>
      <c r="L127" s="14">
        <v>0</v>
      </c>
      <c r="M127" s="14">
        <v>0</v>
      </c>
      <c r="N127" s="14" t="e">
        <f t="shared" si="146"/>
        <v>#DIV/0!</v>
      </c>
    </row>
    <row r="128" spans="1:14" x14ac:dyDescent="0.25">
      <c r="A128" s="75" t="s">
        <v>37</v>
      </c>
      <c r="B128" s="76"/>
      <c r="C128" s="35">
        <f t="shared" ref="C128" si="154">I128+L128+F128</f>
        <v>5058.3</v>
      </c>
      <c r="D128" s="35">
        <f t="shared" ref="D128" si="155">J128+M128+G128</f>
        <v>0</v>
      </c>
      <c r="E128" s="32">
        <f t="shared" si="151"/>
        <v>0</v>
      </c>
      <c r="F128" s="33">
        <f>SUM(F126:F127)</f>
        <v>0</v>
      </c>
      <c r="G128" s="33">
        <f>SUM(G126:G127)</f>
        <v>0</v>
      </c>
      <c r="H128" s="32"/>
      <c r="I128" s="33">
        <f>SUM(I126:I127)</f>
        <v>0</v>
      </c>
      <c r="J128" s="33">
        <f>SUM(J126:J127)</f>
        <v>0</v>
      </c>
      <c r="K128" s="32"/>
      <c r="L128" s="33">
        <f>SUM(L126:L127)</f>
        <v>5058.3</v>
      </c>
      <c r="M128" s="33">
        <f>SUM(M126:M127)</f>
        <v>0</v>
      </c>
      <c r="N128" s="33">
        <f t="shared" si="146"/>
        <v>0</v>
      </c>
    </row>
    <row r="129" spans="1:14" x14ac:dyDescent="0.25">
      <c r="A129" s="70" t="s">
        <v>50</v>
      </c>
      <c r="B129" s="95"/>
      <c r="C129" s="35">
        <f>C121+C124+C128</f>
        <v>39103.199999999997</v>
      </c>
      <c r="D129" s="35">
        <f>D121+D124+D128</f>
        <v>6705</v>
      </c>
      <c r="E129" s="35">
        <f t="shared" si="151"/>
        <v>17.14693426624931</v>
      </c>
      <c r="F129" s="35">
        <f>F121+F124+F128</f>
        <v>0</v>
      </c>
      <c r="G129" s="35">
        <f t="shared" ref="G129" si="156">G121+G124+G128</f>
        <v>0</v>
      </c>
      <c r="H129" s="32"/>
      <c r="I129" s="35">
        <f t="shared" ref="I129:J129" si="157">I121+I124+I128</f>
        <v>0</v>
      </c>
      <c r="J129" s="35">
        <f t="shared" si="157"/>
        <v>0</v>
      </c>
      <c r="K129" s="35"/>
      <c r="L129" s="35">
        <f>L121+L124+L128</f>
        <v>39103.199999999997</v>
      </c>
      <c r="M129" s="35">
        <f>M121+M124+M128</f>
        <v>6705</v>
      </c>
      <c r="N129" s="35">
        <f t="shared" si="146"/>
        <v>17.14693426624931</v>
      </c>
    </row>
    <row r="130" spans="1:14" ht="21" customHeight="1" x14ac:dyDescent="0.35">
      <c r="A130" s="54" t="s">
        <v>22</v>
      </c>
      <c r="B130" s="96" t="s">
        <v>7</v>
      </c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8"/>
    </row>
    <row r="131" spans="1:14" ht="33.75" customHeight="1" x14ac:dyDescent="0.25">
      <c r="A131" s="62" t="s">
        <v>54</v>
      </c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4"/>
    </row>
    <row r="132" spans="1:14" ht="28.5" customHeight="1" x14ac:dyDescent="0.25">
      <c r="A132" s="74" t="s">
        <v>41</v>
      </c>
      <c r="B132" s="61"/>
      <c r="C132" s="40">
        <f t="shared" ref="C132" si="158">I132+L132+F132</f>
        <v>74175.600000000006</v>
      </c>
      <c r="D132" s="40">
        <f t="shared" ref="D132" si="159">J132+M132+G132</f>
        <v>12142.9</v>
      </c>
      <c r="E132" s="40">
        <f t="shared" ref="E132:E137" si="160">D132/C132*100</f>
        <v>16.37047762336941</v>
      </c>
      <c r="F132" s="20"/>
      <c r="G132" s="20"/>
      <c r="H132" s="32"/>
      <c r="I132" s="20"/>
      <c r="J132" s="20"/>
      <c r="K132" s="32"/>
      <c r="L132" s="20">
        <v>74175.600000000006</v>
      </c>
      <c r="M132" s="20">
        <v>12142.9</v>
      </c>
      <c r="N132" s="40">
        <f t="shared" si="146"/>
        <v>16.37047762336941</v>
      </c>
    </row>
    <row r="133" spans="1:14" x14ac:dyDescent="0.25">
      <c r="A133" s="60" t="s">
        <v>42</v>
      </c>
      <c r="B133" s="61"/>
      <c r="C133" s="40">
        <f t="shared" ref="C133:C136" si="161">I133+L133+F133</f>
        <v>2808.4</v>
      </c>
      <c r="D133" s="40">
        <f t="shared" ref="D133:D136" si="162">J133+M133+G133</f>
        <v>521.5</v>
      </c>
      <c r="E133" s="40">
        <f t="shared" si="160"/>
        <v>18.569292123629111</v>
      </c>
      <c r="F133" s="20"/>
      <c r="G133" s="20"/>
      <c r="H133" s="32"/>
      <c r="I133" s="20"/>
      <c r="J133" s="20"/>
      <c r="K133" s="32"/>
      <c r="L133" s="20">
        <v>2808.4</v>
      </c>
      <c r="M133" s="20">
        <v>521.5</v>
      </c>
      <c r="N133" s="40">
        <f t="shared" si="146"/>
        <v>18.569292123629111</v>
      </c>
    </row>
    <row r="134" spans="1:14" ht="30.75" customHeight="1" x14ac:dyDescent="0.25">
      <c r="A134" s="60" t="s">
        <v>43</v>
      </c>
      <c r="B134" s="61"/>
      <c r="C134" s="40">
        <f t="shared" si="161"/>
        <v>1694.5</v>
      </c>
      <c r="D134" s="40">
        <f t="shared" si="162"/>
        <v>106.2</v>
      </c>
      <c r="E134" s="40">
        <f t="shared" si="160"/>
        <v>6.2673354971968127</v>
      </c>
      <c r="F134" s="20"/>
      <c r="G134" s="20"/>
      <c r="H134" s="32"/>
      <c r="I134" s="20"/>
      <c r="J134" s="20"/>
      <c r="K134" s="32"/>
      <c r="L134" s="20">
        <v>1694.5</v>
      </c>
      <c r="M134" s="20">
        <v>106.2</v>
      </c>
      <c r="N134" s="40">
        <f t="shared" si="146"/>
        <v>6.2673354971968127</v>
      </c>
    </row>
    <row r="135" spans="1:14" ht="33.75" customHeight="1" x14ac:dyDescent="0.25">
      <c r="A135" s="60" t="s">
        <v>55</v>
      </c>
      <c r="B135" s="61"/>
      <c r="C135" s="40">
        <f t="shared" si="161"/>
        <v>50</v>
      </c>
      <c r="D135" s="40">
        <f t="shared" si="162"/>
        <v>0</v>
      </c>
      <c r="E135" s="32">
        <f>D135/C135*100</f>
        <v>0</v>
      </c>
      <c r="F135" s="20"/>
      <c r="G135" s="20"/>
      <c r="H135" s="32"/>
      <c r="I135" s="20"/>
      <c r="J135" s="20"/>
      <c r="K135" s="32"/>
      <c r="L135" s="20">
        <v>50</v>
      </c>
      <c r="M135" s="20">
        <v>0</v>
      </c>
      <c r="N135" s="32">
        <f>M135/L135*100</f>
        <v>0</v>
      </c>
    </row>
    <row r="136" spans="1:14" ht="18.75" customHeight="1" x14ac:dyDescent="0.25">
      <c r="A136" s="60" t="s">
        <v>36</v>
      </c>
      <c r="B136" s="61"/>
      <c r="C136" s="40">
        <f t="shared" si="161"/>
        <v>88</v>
      </c>
      <c r="D136" s="40">
        <f t="shared" si="162"/>
        <v>76.7</v>
      </c>
      <c r="E136" s="40">
        <f t="shared" si="160"/>
        <v>87.159090909090907</v>
      </c>
      <c r="F136" s="20"/>
      <c r="G136" s="20"/>
      <c r="H136" s="32"/>
      <c r="I136" s="20"/>
      <c r="J136" s="20"/>
      <c r="K136" s="32"/>
      <c r="L136" s="20">
        <v>88</v>
      </c>
      <c r="M136" s="20">
        <v>76.7</v>
      </c>
      <c r="N136" s="40">
        <f t="shared" si="146"/>
        <v>87.159090909090907</v>
      </c>
    </row>
    <row r="137" spans="1:14" x14ac:dyDescent="0.25">
      <c r="A137" s="75" t="s">
        <v>37</v>
      </c>
      <c r="B137" s="76"/>
      <c r="C137" s="41">
        <f>SUM(C132:C136)</f>
        <v>78816.5</v>
      </c>
      <c r="D137" s="41">
        <f>SUM(D132:D136)</f>
        <v>12847.300000000001</v>
      </c>
      <c r="E137" s="41">
        <f t="shared" si="160"/>
        <v>16.300267076056411</v>
      </c>
      <c r="F137" s="41">
        <f t="shared" ref="F137:G137" si="163">SUM(F132:F136)</f>
        <v>0</v>
      </c>
      <c r="G137" s="41">
        <f t="shared" si="163"/>
        <v>0</v>
      </c>
      <c r="H137" s="32"/>
      <c r="I137" s="41">
        <f t="shared" ref="I137:J137" si="164">SUM(I132:I136)</f>
        <v>0</v>
      </c>
      <c r="J137" s="41">
        <f t="shared" si="164"/>
        <v>0</v>
      </c>
      <c r="K137" s="32"/>
      <c r="L137" s="41">
        <f t="shared" ref="L137:M137" si="165">SUM(L132:L136)</f>
        <v>78816.5</v>
      </c>
      <c r="M137" s="41">
        <f t="shared" si="165"/>
        <v>12847.300000000001</v>
      </c>
      <c r="N137" s="41">
        <f t="shared" si="146"/>
        <v>16.300267076056411</v>
      </c>
    </row>
    <row r="138" spans="1:14" ht="15.75" customHeight="1" x14ac:dyDescent="0.25">
      <c r="A138" s="62" t="s">
        <v>56</v>
      </c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4"/>
    </row>
    <row r="139" spans="1:14" x14ac:dyDescent="0.25">
      <c r="A139" s="74" t="s">
        <v>36</v>
      </c>
      <c r="B139" s="61"/>
      <c r="C139" s="32">
        <f t="shared" ref="C139" si="166">I139+L139+F139</f>
        <v>600</v>
      </c>
      <c r="D139" s="32">
        <f t="shared" ref="D139" si="167">J139+M139+G139</f>
        <v>200</v>
      </c>
      <c r="E139" s="32">
        <f t="shared" ref="E139:E140" si="168">D139/C139*100</f>
        <v>33.333333333333329</v>
      </c>
      <c r="F139" s="14"/>
      <c r="G139" s="14"/>
      <c r="H139" s="32"/>
      <c r="I139" s="14"/>
      <c r="J139" s="14"/>
      <c r="K139" s="32"/>
      <c r="L139" s="14">
        <v>600</v>
      </c>
      <c r="M139" s="14">
        <v>200</v>
      </c>
      <c r="N139" s="32">
        <f t="shared" si="146"/>
        <v>33.333333333333329</v>
      </c>
    </row>
    <row r="140" spans="1:14" x14ac:dyDescent="0.25">
      <c r="A140" s="75" t="s">
        <v>37</v>
      </c>
      <c r="B140" s="76"/>
      <c r="C140" s="33">
        <f>C139</f>
        <v>600</v>
      </c>
      <c r="D140" s="33">
        <f>D139</f>
        <v>200</v>
      </c>
      <c r="E140" s="33">
        <f t="shared" si="168"/>
        <v>33.333333333333329</v>
      </c>
      <c r="F140" s="33">
        <f t="shared" ref="F140:G140" si="169">F139</f>
        <v>0</v>
      </c>
      <c r="G140" s="33">
        <f t="shared" si="169"/>
        <v>0</v>
      </c>
      <c r="H140" s="32"/>
      <c r="I140" s="33">
        <f t="shared" ref="I140:J140" si="170">I139</f>
        <v>0</v>
      </c>
      <c r="J140" s="33">
        <f t="shared" si="170"/>
        <v>0</v>
      </c>
      <c r="K140" s="32"/>
      <c r="L140" s="33">
        <f>L139</f>
        <v>600</v>
      </c>
      <c r="M140" s="33">
        <f>M139</f>
        <v>200</v>
      </c>
      <c r="N140" s="33">
        <f t="shared" si="146"/>
        <v>33.333333333333329</v>
      </c>
    </row>
    <row r="141" spans="1:14" ht="15.75" hidden="1" customHeight="1" x14ac:dyDescent="0.25">
      <c r="A141" s="62" t="s">
        <v>57</v>
      </c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4"/>
    </row>
    <row r="142" spans="1:14" ht="15.6" hidden="1" x14ac:dyDescent="0.3">
      <c r="A142" s="74" t="s">
        <v>36</v>
      </c>
      <c r="B142" s="61"/>
      <c r="C142" s="14">
        <f t="shared" ref="C142:C143" si="171">I142+L142+F142</f>
        <v>0</v>
      </c>
      <c r="D142" s="14">
        <f t="shared" ref="D142:D143" si="172">J142+M142+G142</f>
        <v>0</v>
      </c>
      <c r="E142" s="14" t="e">
        <f t="shared" ref="E142:E145" si="173">D142/C142*100</f>
        <v>#DIV/0!</v>
      </c>
      <c r="F142" s="14"/>
      <c r="G142" s="14"/>
      <c r="H142" s="14"/>
      <c r="I142" s="14"/>
      <c r="J142" s="14"/>
      <c r="K142" s="14"/>
      <c r="L142" s="14"/>
      <c r="M142" s="14"/>
      <c r="N142" s="14" t="e">
        <f t="shared" si="146"/>
        <v>#DIV/0!</v>
      </c>
    </row>
    <row r="143" spans="1:14" ht="30" hidden="1" customHeight="1" x14ac:dyDescent="0.25">
      <c r="A143" s="74" t="s">
        <v>41</v>
      </c>
      <c r="B143" s="61"/>
      <c r="C143" s="14">
        <f t="shared" si="171"/>
        <v>0</v>
      </c>
      <c r="D143" s="14">
        <f t="shared" si="172"/>
        <v>0</v>
      </c>
      <c r="E143" s="14" t="e">
        <f t="shared" si="173"/>
        <v>#DIV/0!</v>
      </c>
      <c r="F143" s="14"/>
      <c r="G143" s="14"/>
      <c r="H143" s="14"/>
      <c r="I143" s="14"/>
      <c r="J143" s="14"/>
      <c r="K143" s="14"/>
      <c r="L143" s="14"/>
      <c r="M143" s="14"/>
      <c r="N143" s="14" t="e">
        <f t="shared" si="146"/>
        <v>#DIV/0!</v>
      </c>
    </row>
    <row r="144" spans="1:14" ht="30.75" hidden="1" customHeight="1" x14ac:dyDescent="0.25">
      <c r="A144" s="60" t="s">
        <v>55</v>
      </c>
      <c r="B144" s="61"/>
      <c r="C144" s="14">
        <v>0</v>
      </c>
      <c r="D144" s="14">
        <v>0</v>
      </c>
      <c r="E144" s="14" t="e">
        <f t="shared" si="173"/>
        <v>#DIV/0!</v>
      </c>
      <c r="F144" s="14"/>
      <c r="G144" s="14"/>
      <c r="H144" s="14"/>
      <c r="I144" s="14"/>
      <c r="J144" s="14"/>
      <c r="K144" s="14"/>
      <c r="L144" s="18">
        <f t="shared" ref="L144:L155" si="174">C144-F144-I144</f>
        <v>0</v>
      </c>
      <c r="M144" s="18">
        <f t="shared" ref="M144:M155" si="175">D144-G144-J144</f>
        <v>0</v>
      </c>
      <c r="N144" s="18" t="e">
        <f t="shared" si="146"/>
        <v>#DIV/0!</v>
      </c>
    </row>
    <row r="145" spans="1:14" hidden="1" x14ac:dyDescent="0.25">
      <c r="A145" s="75" t="s">
        <v>37</v>
      </c>
      <c r="B145" s="76"/>
      <c r="C145" s="15">
        <f>C142+C143+C144</f>
        <v>0</v>
      </c>
      <c r="D145" s="15">
        <f>D142+D143+D144</f>
        <v>0</v>
      </c>
      <c r="E145" s="15" t="e">
        <f t="shared" si="173"/>
        <v>#DIV/0!</v>
      </c>
      <c r="F145" s="15">
        <f t="shared" ref="F145:G145" si="176">F142+F143+F144</f>
        <v>0</v>
      </c>
      <c r="G145" s="15">
        <f t="shared" si="176"/>
        <v>0</v>
      </c>
      <c r="H145" s="15"/>
      <c r="I145" s="15">
        <f t="shared" ref="I145:J145" si="177">I142+I143+I144</f>
        <v>0</v>
      </c>
      <c r="J145" s="15">
        <f t="shared" si="177"/>
        <v>0</v>
      </c>
      <c r="K145" s="15"/>
      <c r="L145" s="15">
        <f>SUM(L142:L144)</f>
        <v>0</v>
      </c>
      <c r="M145" s="15">
        <f>SUM(M142:M144)</f>
        <v>0</v>
      </c>
      <c r="N145" s="15" t="e">
        <f t="shared" si="146"/>
        <v>#DIV/0!</v>
      </c>
    </row>
    <row r="146" spans="1:14" ht="15.75" customHeight="1" x14ac:dyDescent="0.25">
      <c r="A146" s="84" t="s">
        <v>58</v>
      </c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6"/>
    </row>
    <row r="147" spans="1:14" x14ac:dyDescent="0.25">
      <c r="A147" s="74" t="s">
        <v>36</v>
      </c>
      <c r="B147" s="61"/>
      <c r="C147" s="32">
        <f t="shared" ref="C147:C150" si="178">I147+L147+F147</f>
        <v>100</v>
      </c>
      <c r="D147" s="32">
        <f t="shared" ref="D147:D150" si="179">J147+M147+G147</f>
        <v>0</v>
      </c>
      <c r="E147" s="32">
        <f t="shared" ref="E147:E151" si="180">D147/C147*100</f>
        <v>0</v>
      </c>
      <c r="F147" s="14"/>
      <c r="G147" s="14"/>
      <c r="H147" s="32"/>
      <c r="I147" s="14"/>
      <c r="J147" s="14"/>
      <c r="K147" s="32"/>
      <c r="L147" s="14">
        <v>100</v>
      </c>
      <c r="M147" s="14">
        <v>0</v>
      </c>
      <c r="N147" s="32">
        <f t="shared" si="146"/>
        <v>0</v>
      </c>
    </row>
    <row r="148" spans="1:14" ht="28.5" customHeight="1" x14ac:dyDescent="0.25">
      <c r="A148" s="74" t="s">
        <v>41</v>
      </c>
      <c r="B148" s="61"/>
      <c r="C148" s="32">
        <f t="shared" si="178"/>
        <v>4500</v>
      </c>
      <c r="D148" s="32">
        <f t="shared" si="179"/>
        <v>1121</v>
      </c>
      <c r="E148" s="32">
        <f t="shared" si="180"/>
        <v>24.911111111111111</v>
      </c>
      <c r="F148" s="14"/>
      <c r="G148" s="14"/>
      <c r="H148" s="32"/>
      <c r="I148" s="14"/>
      <c r="J148" s="14"/>
      <c r="K148" s="32"/>
      <c r="L148" s="14">
        <v>4500</v>
      </c>
      <c r="M148" s="14">
        <v>1121</v>
      </c>
      <c r="N148" s="32">
        <f t="shared" si="146"/>
        <v>24.911111111111111</v>
      </c>
    </row>
    <row r="149" spans="1:14" x14ac:dyDescent="0.25">
      <c r="A149" s="60" t="s">
        <v>42</v>
      </c>
      <c r="B149" s="61"/>
      <c r="C149" s="32">
        <f t="shared" si="178"/>
        <v>413.4</v>
      </c>
      <c r="D149" s="32">
        <f t="shared" si="179"/>
        <v>40</v>
      </c>
      <c r="E149" s="32">
        <f t="shared" si="180"/>
        <v>9.6758587324625065</v>
      </c>
      <c r="F149" s="14"/>
      <c r="G149" s="14"/>
      <c r="H149" s="32"/>
      <c r="I149" s="14"/>
      <c r="J149" s="14"/>
      <c r="K149" s="32"/>
      <c r="L149" s="14">
        <v>413.4</v>
      </c>
      <c r="M149" s="14">
        <v>40</v>
      </c>
      <c r="N149" s="32">
        <f t="shared" si="146"/>
        <v>9.6758587324625065</v>
      </c>
    </row>
    <row r="150" spans="1:14" ht="33.75" customHeight="1" x14ac:dyDescent="0.25">
      <c r="A150" s="60" t="s">
        <v>43</v>
      </c>
      <c r="B150" s="61"/>
      <c r="C150" s="32">
        <f t="shared" si="178"/>
        <v>2110.6999999999998</v>
      </c>
      <c r="D150" s="32">
        <f t="shared" si="179"/>
        <v>81.3</v>
      </c>
      <c r="E150" s="32">
        <f t="shared" si="180"/>
        <v>3.8518027194769511</v>
      </c>
      <c r="F150" s="14"/>
      <c r="G150" s="14"/>
      <c r="H150" s="32"/>
      <c r="I150" s="14"/>
      <c r="J150" s="14"/>
      <c r="K150" s="32"/>
      <c r="L150" s="14">
        <v>2110.6999999999998</v>
      </c>
      <c r="M150" s="14">
        <v>81.3</v>
      </c>
      <c r="N150" s="32">
        <f t="shared" si="146"/>
        <v>3.8518027194769511</v>
      </c>
    </row>
    <row r="151" spans="1:14" x14ac:dyDescent="0.25">
      <c r="A151" s="75" t="s">
        <v>37</v>
      </c>
      <c r="B151" s="76"/>
      <c r="C151" s="33">
        <f>C147+C148+C149+C150</f>
        <v>7124.0999999999995</v>
      </c>
      <c r="D151" s="33">
        <f>D147+D148+D149+D150</f>
        <v>1242.3</v>
      </c>
      <c r="E151" s="33">
        <f t="shared" si="180"/>
        <v>17.437992167431677</v>
      </c>
      <c r="F151" s="33">
        <f t="shared" ref="F151:G151" si="181">F147+F148+F149+F150</f>
        <v>0</v>
      </c>
      <c r="G151" s="33">
        <f t="shared" si="181"/>
        <v>0</v>
      </c>
      <c r="H151" s="32"/>
      <c r="I151" s="33">
        <f t="shared" ref="I151:J151" si="182">I147+I148+I149+I150</f>
        <v>0</v>
      </c>
      <c r="J151" s="33">
        <f t="shared" si="182"/>
        <v>0</v>
      </c>
      <c r="K151" s="32"/>
      <c r="L151" s="33">
        <f>SUM(L147:L150)</f>
        <v>7124.0999999999995</v>
      </c>
      <c r="M151" s="33">
        <f>SUM(M147:M150)</f>
        <v>1242.3</v>
      </c>
      <c r="N151" s="33">
        <f t="shared" si="146"/>
        <v>17.437992167431677</v>
      </c>
    </row>
    <row r="152" spans="1:14" ht="15.75" hidden="1" customHeight="1" x14ac:dyDescent="0.25">
      <c r="A152" s="62" t="s">
        <v>59</v>
      </c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4"/>
    </row>
    <row r="153" spans="1:14" hidden="1" x14ac:dyDescent="0.25">
      <c r="A153" s="74" t="s">
        <v>36</v>
      </c>
      <c r="B153" s="61"/>
      <c r="C153" s="43">
        <f t="shared" ref="C153" si="183">I153+L153+F153</f>
        <v>0</v>
      </c>
      <c r="D153" s="43">
        <f t="shared" ref="D153" si="184">J153+M153+G153</f>
        <v>0</v>
      </c>
      <c r="E153" s="43" t="e">
        <f t="shared" ref="E153:E156" si="185">D153/C153*100</f>
        <v>#DIV/0!</v>
      </c>
      <c r="F153" s="25"/>
      <c r="G153" s="25"/>
      <c r="H153" s="32"/>
      <c r="I153" s="25"/>
      <c r="J153" s="25"/>
      <c r="K153" s="32"/>
      <c r="L153" s="25">
        <v>0</v>
      </c>
      <c r="M153" s="25">
        <v>0</v>
      </c>
      <c r="N153" s="43" t="e">
        <f t="shared" si="146"/>
        <v>#DIV/0!</v>
      </c>
    </row>
    <row r="154" spans="1:14" hidden="1" x14ac:dyDescent="0.25">
      <c r="A154" s="60" t="s">
        <v>42</v>
      </c>
      <c r="B154" s="61"/>
      <c r="C154" s="43">
        <v>0</v>
      </c>
      <c r="D154" s="43">
        <v>0</v>
      </c>
      <c r="E154" s="43" t="e">
        <f t="shared" si="185"/>
        <v>#DIV/0!</v>
      </c>
      <c r="F154" s="25"/>
      <c r="G154" s="25"/>
      <c r="H154" s="32"/>
      <c r="I154" s="25"/>
      <c r="J154" s="25"/>
      <c r="K154" s="32"/>
      <c r="L154" s="26">
        <f t="shared" si="174"/>
        <v>0</v>
      </c>
      <c r="M154" s="26">
        <f t="shared" si="175"/>
        <v>0</v>
      </c>
      <c r="N154" s="45" t="e">
        <f t="shared" si="146"/>
        <v>#DIV/0!</v>
      </c>
    </row>
    <row r="155" spans="1:14" ht="30.75" hidden="1" customHeight="1" x14ac:dyDescent="0.25">
      <c r="A155" s="60" t="s">
        <v>55</v>
      </c>
      <c r="B155" s="61"/>
      <c r="C155" s="43">
        <v>0</v>
      </c>
      <c r="D155" s="43">
        <v>0</v>
      </c>
      <c r="E155" s="43" t="e">
        <f t="shared" si="185"/>
        <v>#DIV/0!</v>
      </c>
      <c r="F155" s="25"/>
      <c r="G155" s="25"/>
      <c r="H155" s="32"/>
      <c r="I155" s="25"/>
      <c r="J155" s="25"/>
      <c r="K155" s="32"/>
      <c r="L155" s="26">
        <f t="shared" si="174"/>
        <v>0</v>
      </c>
      <c r="M155" s="26">
        <f t="shared" si="175"/>
        <v>0</v>
      </c>
      <c r="N155" s="45" t="e">
        <f t="shared" si="146"/>
        <v>#DIV/0!</v>
      </c>
    </row>
    <row r="156" spans="1:14" hidden="1" x14ac:dyDescent="0.25">
      <c r="A156" s="75" t="s">
        <v>37</v>
      </c>
      <c r="B156" s="76"/>
      <c r="C156" s="44">
        <f>C153+C154+C155</f>
        <v>0</v>
      </c>
      <c r="D156" s="44">
        <f>D153+D154+D155</f>
        <v>0</v>
      </c>
      <c r="E156" s="44" t="e">
        <f t="shared" si="185"/>
        <v>#DIV/0!</v>
      </c>
      <c r="F156" s="27">
        <f t="shared" ref="F156:G156" si="186">F153+F154+F155</f>
        <v>0</v>
      </c>
      <c r="G156" s="27">
        <f t="shared" si="186"/>
        <v>0</v>
      </c>
      <c r="H156" s="32"/>
      <c r="I156" s="27">
        <f t="shared" ref="I156:J156" si="187">I153+I154+I155</f>
        <v>0</v>
      </c>
      <c r="J156" s="27">
        <f t="shared" si="187"/>
        <v>0</v>
      </c>
      <c r="K156" s="32"/>
      <c r="L156" s="27">
        <f>L153</f>
        <v>0</v>
      </c>
      <c r="M156" s="27">
        <f>M153</f>
        <v>0</v>
      </c>
      <c r="N156" s="44" t="e">
        <f t="shared" si="146"/>
        <v>#DIV/0!</v>
      </c>
    </row>
    <row r="157" spans="1:14" ht="15.75" hidden="1" customHeight="1" x14ac:dyDescent="0.25">
      <c r="A157" s="62" t="s">
        <v>60</v>
      </c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4"/>
    </row>
    <row r="158" spans="1:14" ht="15.75" hidden="1" customHeight="1" x14ac:dyDescent="0.25">
      <c r="A158" s="74" t="s">
        <v>36</v>
      </c>
      <c r="B158" s="61"/>
      <c r="C158" s="43">
        <f t="shared" ref="C158" si="188">I158+L158+F158</f>
        <v>0</v>
      </c>
      <c r="D158" s="43">
        <f t="shared" ref="D158" si="189">J158+M158+G158</f>
        <v>0</v>
      </c>
      <c r="E158" s="43" t="e">
        <f t="shared" ref="E158:E159" si="190">D158/C158*100</f>
        <v>#DIV/0!</v>
      </c>
      <c r="F158" s="25"/>
      <c r="G158" s="25"/>
      <c r="H158" s="32"/>
      <c r="I158" s="25"/>
      <c r="J158" s="25"/>
      <c r="K158" s="32"/>
      <c r="L158" s="25">
        <v>0</v>
      </c>
      <c r="M158" s="25">
        <v>0</v>
      </c>
      <c r="N158" s="43" t="e">
        <f t="shared" si="146"/>
        <v>#DIV/0!</v>
      </c>
    </row>
    <row r="159" spans="1:14" ht="15.75" hidden="1" customHeight="1" x14ac:dyDescent="0.25">
      <c r="A159" s="75" t="s">
        <v>37</v>
      </c>
      <c r="B159" s="76"/>
      <c r="C159" s="44">
        <f>C158</f>
        <v>0</v>
      </c>
      <c r="D159" s="44">
        <f>D158</f>
        <v>0</v>
      </c>
      <c r="E159" s="44" t="e">
        <f t="shared" si="190"/>
        <v>#DIV/0!</v>
      </c>
      <c r="F159" s="44">
        <f t="shared" ref="F159:G159" si="191">F158</f>
        <v>0</v>
      </c>
      <c r="G159" s="44">
        <f t="shared" si="191"/>
        <v>0</v>
      </c>
      <c r="H159" s="32"/>
      <c r="I159" s="44">
        <f t="shared" ref="I159:J159" si="192">I158</f>
        <v>0</v>
      </c>
      <c r="J159" s="44">
        <f t="shared" si="192"/>
        <v>0</v>
      </c>
      <c r="K159" s="32"/>
      <c r="L159" s="44">
        <f>SUM(L158)</f>
        <v>0</v>
      </c>
      <c r="M159" s="44">
        <f>SUM(M158)</f>
        <v>0</v>
      </c>
      <c r="N159" s="44" t="e">
        <f t="shared" si="146"/>
        <v>#DIV/0!</v>
      </c>
    </row>
    <row r="160" spans="1:14" ht="15.75" hidden="1" customHeight="1" x14ac:dyDescent="0.25">
      <c r="A160" s="62" t="s">
        <v>61</v>
      </c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4"/>
    </row>
    <row r="161" spans="1:14" hidden="1" x14ac:dyDescent="0.25">
      <c r="A161" s="74" t="s">
        <v>36</v>
      </c>
      <c r="B161" s="61"/>
      <c r="C161" s="43">
        <f t="shared" ref="C161" si="193">I161+L161+F161</f>
        <v>0</v>
      </c>
      <c r="D161" s="43">
        <f t="shared" ref="D161" si="194">J161+M161+G161</f>
        <v>0</v>
      </c>
      <c r="E161" s="43" t="e">
        <f t="shared" ref="E161:E163" si="195">D161/C161*100</f>
        <v>#DIV/0!</v>
      </c>
      <c r="F161" s="25"/>
      <c r="G161" s="25"/>
      <c r="H161" s="32"/>
      <c r="I161" s="25"/>
      <c r="J161" s="25"/>
      <c r="K161" s="32"/>
      <c r="L161" s="25">
        <v>0</v>
      </c>
      <c r="M161" s="25">
        <v>0</v>
      </c>
      <c r="N161" s="43" t="e">
        <f t="shared" si="146"/>
        <v>#DIV/0!</v>
      </c>
    </row>
    <row r="162" spans="1:14" hidden="1" x14ac:dyDescent="0.25">
      <c r="A162" s="75" t="s">
        <v>37</v>
      </c>
      <c r="B162" s="76"/>
      <c r="C162" s="44">
        <f>C161</f>
        <v>0</v>
      </c>
      <c r="D162" s="44">
        <f>D161</f>
        <v>0</v>
      </c>
      <c r="E162" s="44" t="e">
        <f t="shared" si="195"/>
        <v>#DIV/0!</v>
      </c>
      <c r="F162" s="44">
        <f t="shared" ref="F162:G162" si="196">F161</f>
        <v>0</v>
      </c>
      <c r="G162" s="44">
        <f t="shared" si="196"/>
        <v>0</v>
      </c>
      <c r="H162" s="32"/>
      <c r="I162" s="44">
        <f t="shared" ref="I162:M162" si="197">I161</f>
        <v>0</v>
      </c>
      <c r="J162" s="44">
        <f t="shared" si="197"/>
        <v>0</v>
      </c>
      <c r="K162" s="32"/>
      <c r="L162" s="44">
        <f t="shared" si="197"/>
        <v>0</v>
      </c>
      <c r="M162" s="44">
        <f t="shared" si="197"/>
        <v>0</v>
      </c>
      <c r="N162" s="43" t="e">
        <f t="shared" si="146"/>
        <v>#DIV/0!</v>
      </c>
    </row>
    <row r="163" spans="1:14" x14ac:dyDescent="0.25">
      <c r="A163" s="72" t="s">
        <v>50</v>
      </c>
      <c r="B163" s="76"/>
      <c r="C163" s="46">
        <f>C137+C140+C145+C151+C156+C159+C162</f>
        <v>86540.6</v>
      </c>
      <c r="D163" s="46">
        <f>D137+D140+D145+D151+D156+D159+D162</f>
        <v>14289.6</v>
      </c>
      <c r="E163" s="46">
        <f t="shared" si="195"/>
        <v>16.512018636339473</v>
      </c>
      <c r="F163" s="46">
        <f>F137+F140+F145+F151+F156+F159+F162</f>
        <v>0</v>
      </c>
      <c r="G163" s="46">
        <f>G137+G140+G145+G151+G156+G159+G162</f>
        <v>0</v>
      </c>
      <c r="H163" s="32"/>
      <c r="I163" s="46">
        <f>I137+I140+I145+I151+I156+I159+I162</f>
        <v>0</v>
      </c>
      <c r="J163" s="46">
        <f>J137+J140+J145+J151+J156+J159+J162</f>
        <v>0</v>
      </c>
      <c r="K163" s="32"/>
      <c r="L163" s="46">
        <f>L137+L140+L145+L151+L156+L159+L162</f>
        <v>86540.6</v>
      </c>
      <c r="M163" s="46">
        <f>M137+M140+M145+M151+M156+M159+M162</f>
        <v>14289.6</v>
      </c>
      <c r="N163" s="44">
        <f t="shared" si="146"/>
        <v>16.512018636339473</v>
      </c>
    </row>
    <row r="164" spans="1:14" ht="20.25" customHeight="1" x14ac:dyDescent="0.35">
      <c r="A164" s="54" t="s">
        <v>23</v>
      </c>
      <c r="B164" s="96" t="s">
        <v>8</v>
      </c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8"/>
    </row>
    <row r="165" spans="1:14" ht="15.75" customHeight="1" x14ac:dyDescent="0.25">
      <c r="A165" s="84" t="s">
        <v>62</v>
      </c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6"/>
    </row>
    <row r="166" spans="1:14" x14ac:dyDescent="0.25">
      <c r="A166" s="60" t="s">
        <v>42</v>
      </c>
      <c r="B166" s="61"/>
      <c r="C166" s="40">
        <f>F166+I166+L166</f>
        <v>3605.3</v>
      </c>
      <c r="D166" s="40">
        <f>G166+J166+M166</f>
        <v>617.20000000000005</v>
      </c>
      <c r="E166" s="40">
        <f t="shared" ref="E166:E167" si="198">D166/C166*100</f>
        <v>17.119241117244059</v>
      </c>
      <c r="F166" s="20"/>
      <c r="G166" s="20"/>
      <c r="H166" s="32"/>
      <c r="I166" s="20"/>
      <c r="J166" s="20"/>
      <c r="K166" s="32"/>
      <c r="L166" s="20">
        <v>3605.3</v>
      </c>
      <c r="M166" s="20">
        <v>617.20000000000005</v>
      </c>
      <c r="N166" s="40">
        <f t="shared" si="146"/>
        <v>17.119241117244059</v>
      </c>
    </row>
    <row r="167" spans="1:14" x14ac:dyDescent="0.25">
      <c r="A167" s="72" t="s">
        <v>31</v>
      </c>
      <c r="B167" s="73"/>
      <c r="C167" s="41">
        <f>C166</f>
        <v>3605.3</v>
      </c>
      <c r="D167" s="41">
        <f>D166</f>
        <v>617.20000000000005</v>
      </c>
      <c r="E167" s="41">
        <f t="shared" si="198"/>
        <v>17.119241117244059</v>
      </c>
      <c r="F167" s="41">
        <f t="shared" ref="F167:G167" si="199">F166</f>
        <v>0</v>
      </c>
      <c r="G167" s="41">
        <f t="shared" si="199"/>
        <v>0</v>
      </c>
      <c r="H167" s="32"/>
      <c r="I167" s="41">
        <f t="shared" ref="I167:J167" si="200">I166</f>
        <v>0</v>
      </c>
      <c r="J167" s="41">
        <f t="shared" si="200"/>
        <v>0</v>
      </c>
      <c r="K167" s="32"/>
      <c r="L167" s="41">
        <f>SUM(L166)</f>
        <v>3605.3</v>
      </c>
      <c r="M167" s="41">
        <f>SUM(M166)</f>
        <v>617.20000000000005</v>
      </c>
      <c r="N167" s="41">
        <f t="shared" si="146"/>
        <v>17.119241117244059</v>
      </c>
    </row>
    <row r="168" spans="1:14" ht="15.75" customHeight="1" x14ac:dyDescent="0.25">
      <c r="A168" s="84" t="s">
        <v>63</v>
      </c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6"/>
    </row>
    <row r="169" spans="1:14" x14ac:dyDescent="0.25">
      <c r="A169" s="60" t="s">
        <v>42</v>
      </c>
      <c r="B169" s="61"/>
      <c r="C169" s="40">
        <f>F169+I169+L169</f>
        <v>103878.5</v>
      </c>
      <c r="D169" s="40">
        <f>G169+J169+M169</f>
        <v>18402.5</v>
      </c>
      <c r="E169" s="40">
        <f t="shared" ref="E169:E170" si="201">D169/C169*100</f>
        <v>17.715407904426804</v>
      </c>
      <c r="F169" s="20">
        <v>3634.9</v>
      </c>
      <c r="G169" s="20">
        <v>753.3</v>
      </c>
      <c r="H169" s="40">
        <f t="shared" ref="H169:H170" si="202">G169/F169*100</f>
        <v>20.724091446807339</v>
      </c>
      <c r="I169" s="20">
        <v>495.2</v>
      </c>
      <c r="J169" s="20">
        <v>103</v>
      </c>
      <c r="K169" s="40">
        <f t="shared" ref="K169:K170" si="203">J169/I169*100</f>
        <v>20.799676898222941</v>
      </c>
      <c r="L169" s="20">
        <v>99748.4</v>
      </c>
      <c r="M169" s="20">
        <v>17546.2</v>
      </c>
      <c r="N169" s="47">
        <f t="shared" si="146"/>
        <v>17.590457591299714</v>
      </c>
    </row>
    <row r="170" spans="1:14" x14ac:dyDescent="0.25">
      <c r="A170" s="70" t="s">
        <v>31</v>
      </c>
      <c r="B170" s="71"/>
      <c r="C170" s="41">
        <f>C169</f>
        <v>103878.5</v>
      </c>
      <c r="D170" s="41">
        <f>D169</f>
        <v>18402.5</v>
      </c>
      <c r="E170" s="41">
        <f t="shared" si="201"/>
        <v>17.715407904426804</v>
      </c>
      <c r="F170" s="41">
        <f t="shared" ref="F170:G170" si="204">F169</f>
        <v>3634.9</v>
      </c>
      <c r="G170" s="41">
        <f t="shared" si="204"/>
        <v>753.3</v>
      </c>
      <c r="H170" s="40">
        <f t="shared" si="202"/>
        <v>20.724091446807339</v>
      </c>
      <c r="I170" s="41">
        <f t="shared" ref="I170:J170" si="205">I169</f>
        <v>495.2</v>
      </c>
      <c r="J170" s="41">
        <f t="shared" si="205"/>
        <v>103</v>
      </c>
      <c r="K170" s="32">
        <f t="shared" si="203"/>
        <v>20.799676898222941</v>
      </c>
      <c r="L170" s="41">
        <f>SUM(L169)</f>
        <v>99748.4</v>
      </c>
      <c r="M170" s="41">
        <f>SUM(M169)</f>
        <v>17546.2</v>
      </c>
      <c r="N170" s="41">
        <f t="shared" ref="N170" si="206">M170/L170*100</f>
        <v>17.590457591299714</v>
      </c>
    </row>
    <row r="171" spans="1:14" ht="15.75" customHeight="1" x14ac:dyDescent="0.25">
      <c r="A171" s="84" t="s">
        <v>64</v>
      </c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6"/>
    </row>
    <row r="172" spans="1:14" x14ac:dyDescent="0.25">
      <c r="A172" s="60" t="s">
        <v>42</v>
      </c>
      <c r="B172" s="61"/>
      <c r="C172" s="43">
        <f>F172+I172+L172</f>
        <v>7897.7</v>
      </c>
      <c r="D172" s="43">
        <f>G172+J172+M172</f>
        <v>1157.5</v>
      </c>
      <c r="E172" s="43">
        <f t="shared" ref="E172:E173" si="207">D172/C172*100</f>
        <v>14.656165719133419</v>
      </c>
      <c r="F172" s="25">
        <v>370.9</v>
      </c>
      <c r="G172" s="25">
        <v>0</v>
      </c>
      <c r="H172" s="43">
        <f t="shared" ref="H172:H173" si="208">G172/F172*100</f>
        <v>0</v>
      </c>
      <c r="I172" s="25">
        <v>104.6</v>
      </c>
      <c r="J172" s="25">
        <v>0</v>
      </c>
      <c r="K172" s="43">
        <f t="shared" ref="K172:K173" si="209">J172/I172*100</f>
        <v>0</v>
      </c>
      <c r="L172" s="25">
        <v>7422.2</v>
      </c>
      <c r="M172" s="25">
        <v>1157.5</v>
      </c>
      <c r="N172" s="43">
        <f t="shared" si="146"/>
        <v>15.595106572175366</v>
      </c>
    </row>
    <row r="173" spans="1:14" x14ac:dyDescent="0.25">
      <c r="A173" s="70" t="s">
        <v>31</v>
      </c>
      <c r="B173" s="71"/>
      <c r="C173" s="44">
        <f>C172</f>
        <v>7897.7</v>
      </c>
      <c r="D173" s="44">
        <f>D172</f>
        <v>1157.5</v>
      </c>
      <c r="E173" s="44">
        <f t="shared" si="207"/>
        <v>14.656165719133419</v>
      </c>
      <c r="F173" s="44">
        <f>F172</f>
        <v>370.9</v>
      </c>
      <c r="G173" s="44">
        <f t="shared" ref="G173" si="210">G172</f>
        <v>0</v>
      </c>
      <c r="H173" s="43">
        <f t="shared" si="208"/>
        <v>0</v>
      </c>
      <c r="I173" s="44">
        <f t="shared" ref="I173:J173" si="211">I172</f>
        <v>104.6</v>
      </c>
      <c r="J173" s="44">
        <f t="shared" si="211"/>
        <v>0</v>
      </c>
      <c r="K173" s="43">
        <f t="shared" si="209"/>
        <v>0</v>
      </c>
      <c r="L173" s="44">
        <f>SUM(L172)</f>
        <v>7422.2</v>
      </c>
      <c r="M173" s="44">
        <f>SUM(M172)</f>
        <v>1157.5</v>
      </c>
      <c r="N173" s="44">
        <f t="shared" si="146"/>
        <v>15.595106572175366</v>
      </c>
    </row>
    <row r="174" spans="1:14" ht="15.75" customHeight="1" x14ac:dyDescent="0.25">
      <c r="A174" s="62" t="s">
        <v>65</v>
      </c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4"/>
    </row>
    <row r="175" spans="1:14" x14ac:dyDescent="0.25">
      <c r="A175" s="60" t="s">
        <v>42</v>
      </c>
      <c r="B175" s="61"/>
      <c r="C175" s="43">
        <f>F175+I175+L175</f>
        <v>7415</v>
      </c>
      <c r="D175" s="43">
        <f>G175+J175+M175</f>
        <v>1014</v>
      </c>
      <c r="E175" s="43">
        <f t="shared" ref="E175:E176" si="212">D175/C175*100</f>
        <v>13.674983142279165</v>
      </c>
      <c r="F175" s="25"/>
      <c r="G175" s="25"/>
      <c r="H175" s="32"/>
      <c r="I175" s="25"/>
      <c r="J175" s="25"/>
      <c r="K175" s="32"/>
      <c r="L175" s="25">
        <v>7415</v>
      </c>
      <c r="M175" s="25">
        <v>1014</v>
      </c>
      <c r="N175" s="43">
        <f t="shared" si="146"/>
        <v>13.674983142279165</v>
      </c>
    </row>
    <row r="176" spans="1:14" ht="15.75" customHeight="1" x14ac:dyDescent="0.25">
      <c r="A176" s="72" t="s">
        <v>31</v>
      </c>
      <c r="B176" s="73"/>
      <c r="C176" s="44">
        <f>C175</f>
        <v>7415</v>
      </c>
      <c r="D176" s="44">
        <f>D175</f>
        <v>1014</v>
      </c>
      <c r="E176" s="44">
        <f t="shared" si="212"/>
        <v>13.674983142279165</v>
      </c>
      <c r="F176" s="44">
        <f t="shared" ref="F176:G176" si="213">F175</f>
        <v>0</v>
      </c>
      <c r="G176" s="44">
        <f t="shared" si="213"/>
        <v>0</v>
      </c>
      <c r="H176" s="32"/>
      <c r="I176" s="44">
        <f t="shared" ref="I176:J176" si="214">I175</f>
        <v>0</v>
      </c>
      <c r="J176" s="44">
        <f t="shared" si="214"/>
        <v>0</v>
      </c>
      <c r="K176" s="32"/>
      <c r="L176" s="44">
        <f>SUM(L175)</f>
        <v>7415</v>
      </c>
      <c r="M176" s="44">
        <f>SUM(M175)</f>
        <v>1014</v>
      </c>
      <c r="N176" s="44">
        <f t="shared" si="146"/>
        <v>13.674983142279165</v>
      </c>
    </row>
    <row r="177" spans="1:14" ht="15.75" customHeight="1" x14ac:dyDescent="0.25">
      <c r="A177" s="84" t="s">
        <v>66</v>
      </c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6"/>
    </row>
    <row r="178" spans="1:14" x14ac:dyDescent="0.25">
      <c r="A178" s="60" t="s">
        <v>42</v>
      </c>
      <c r="B178" s="61"/>
      <c r="C178" s="40">
        <f>F178+I178+L178</f>
        <v>18426.400000000001</v>
      </c>
      <c r="D178" s="40">
        <f>G178+J178+M178</f>
        <v>2988.4</v>
      </c>
      <c r="E178" s="40">
        <f t="shared" ref="E178:E179" si="215">D178/C178*100</f>
        <v>16.218034993270525</v>
      </c>
      <c r="F178" s="20"/>
      <c r="G178" s="20"/>
      <c r="H178" s="32"/>
      <c r="I178" s="20"/>
      <c r="J178" s="20"/>
      <c r="K178" s="32"/>
      <c r="L178" s="20">
        <v>18426.400000000001</v>
      </c>
      <c r="M178" s="20">
        <v>2988.4</v>
      </c>
      <c r="N178" s="40">
        <f t="shared" si="146"/>
        <v>16.218034993270525</v>
      </c>
    </row>
    <row r="179" spans="1:14" x14ac:dyDescent="0.25">
      <c r="A179" s="70" t="s">
        <v>31</v>
      </c>
      <c r="B179" s="71"/>
      <c r="C179" s="41">
        <f>C178</f>
        <v>18426.400000000001</v>
      </c>
      <c r="D179" s="41">
        <f>D178</f>
        <v>2988.4</v>
      </c>
      <c r="E179" s="41">
        <f t="shared" si="215"/>
        <v>16.218034993270525</v>
      </c>
      <c r="F179" s="41">
        <f t="shared" ref="F179:G179" si="216">F178</f>
        <v>0</v>
      </c>
      <c r="G179" s="41">
        <f t="shared" si="216"/>
        <v>0</v>
      </c>
      <c r="H179" s="32"/>
      <c r="I179" s="41">
        <f t="shared" ref="I179:J179" si="217">I178</f>
        <v>0</v>
      </c>
      <c r="J179" s="41">
        <f t="shared" si="217"/>
        <v>0</v>
      </c>
      <c r="K179" s="32"/>
      <c r="L179" s="41">
        <f>SUM(L178)</f>
        <v>18426.400000000001</v>
      </c>
      <c r="M179" s="41">
        <f>SUM(M178)</f>
        <v>2988.4</v>
      </c>
      <c r="N179" s="41">
        <f t="shared" si="146"/>
        <v>16.218034993270525</v>
      </c>
    </row>
    <row r="180" spans="1:14" ht="15.75" customHeight="1" x14ac:dyDescent="0.25">
      <c r="A180" s="62" t="s">
        <v>67</v>
      </c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4"/>
    </row>
    <row r="181" spans="1:14" x14ac:dyDescent="0.25">
      <c r="A181" s="60" t="s">
        <v>42</v>
      </c>
      <c r="B181" s="61"/>
      <c r="C181" s="40">
        <f>F181+I181+L181</f>
        <v>2200</v>
      </c>
      <c r="D181" s="40">
        <f>G181+J181+M181</f>
        <v>384.7</v>
      </c>
      <c r="E181" s="40">
        <f t="shared" ref="E181:E183" si="218">D181/C181*100</f>
        <v>17.486363636363635</v>
      </c>
      <c r="F181" s="20"/>
      <c r="G181" s="20"/>
      <c r="H181" s="32"/>
      <c r="I181" s="20"/>
      <c r="J181" s="20"/>
      <c r="K181" s="32"/>
      <c r="L181" s="20">
        <v>2200</v>
      </c>
      <c r="M181" s="20">
        <v>384.7</v>
      </c>
      <c r="N181" s="40">
        <f t="shared" ref="N181:N241" si="219">M181/L181*100</f>
        <v>17.486363636363635</v>
      </c>
    </row>
    <row r="182" spans="1:14" x14ac:dyDescent="0.25">
      <c r="A182" s="70" t="s">
        <v>31</v>
      </c>
      <c r="B182" s="71"/>
      <c r="C182" s="41">
        <f>F182+I182+L182</f>
        <v>2200</v>
      </c>
      <c r="D182" s="41">
        <f>G182+J182+M182</f>
        <v>384.7</v>
      </c>
      <c r="E182" s="41">
        <f t="shared" si="218"/>
        <v>17.486363636363635</v>
      </c>
      <c r="F182" s="41">
        <f t="shared" ref="F182:G182" si="220">F181</f>
        <v>0</v>
      </c>
      <c r="G182" s="41">
        <f t="shared" si="220"/>
        <v>0</v>
      </c>
      <c r="H182" s="32"/>
      <c r="I182" s="41">
        <f t="shared" ref="I182:M182" si="221">I181</f>
        <v>0</v>
      </c>
      <c r="J182" s="41">
        <f t="shared" si="221"/>
        <v>0</v>
      </c>
      <c r="K182" s="32"/>
      <c r="L182" s="41">
        <f t="shared" si="221"/>
        <v>2200</v>
      </c>
      <c r="M182" s="41">
        <f t="shared" si="221"/>
        <v>384.7</v>
      </c>
      <c r="N182" s="40">
        <f t="shared" si="219"/>
        <v>17.486363636363635</v>
      </c>
    </row>
    <row r="183" spans="1:14" x14ac:dyDescent="0.25">
      <c r="A183" s="70" t="s">
        <v>50</v>
      </c>
      <c r="B183" s="95"/>
      <c r="C183" s="42">
        <f>C167+C170+C173+C176+C182+C179</f>
        <v>143422.9</v>
      </c>
      <c r="D183" s="42">
        <f>D167+D170+D173+D176+D182+D179</f>
        <v>24564.300000000003</v>
      </c>
      <c r="E183" s="42">
        <f t="shared" si="218"/>
        <v>17.127181224197813</v>
      </c>
      <c r="F183" s="42">
        <f>F167+F170+F173+F176+F182+F179</f>
        <v>4005.8</v>
      </c>
      <c r="G183" s="42">
        <f>G167+G170+G173+G176+G182+G179</f>
        <v>753.3</v>
      </c>
      <c r="H183" s="41">
        <f t="shared" ref="H183" si="222">G183/F183*100</f>
        <v>18.805232413001146</v>
      </c>
      <c r="I183" s="42">
        <f>I167+I170+I173+I176+I182+I179</f>
        <v>599.79999999999995</v>
      </c>
      <c r="J183" s="42">
        <f>J167+J170+J173+J176+J182+J179</f>
        <v>103</v>
      </c>
      <c r="K183" s="42">
        <f t="shared" ref="K183" si="223">J183/I183*100</f>
        <v>17.172390796932312</v>
      </c>
      <c r="L183" s="42">
        <f>L167+L170+L173+L176+L182+L179</f>
        <v>138817.29999999999</v>
      </c>
      <c r="M183" s="42">
        <f>M167+M170+M173+M176+M182+M179</f>
        <v>23708.000000000004</v>
      </c>
      <c r="N183" s="41">
        <f t="shared" si="219"/>
        <v>17.078562974499579</v>
      </c>
    </row>
    <row r="184" spans="1:14" s="11" customFormat="1" ht="27.75" customHeight="1" x14ac:dyDescent="0.35">
      <c r="A184" s="54" t="s">
        <v>24</v>
      </c>
      <c r="B184" s="96" t="s">
        <v>9</v>
      </c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8"/>
    </row>
    <row r="185" spans="1:14" ht="15.75" customHeight="1" x14ac:dyDescent="0.25">
      <c r="A185" s="62" t="s">
        <v>68</v>
      </c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4"/>
    </row>
    <row r="186" spans="1:14" ht="30" customHeight="1" x14ac:dyDescent="0.25">
      <c r="A186" s="60" t="s">
        <v>43</v>
      </c>
      <c r="B186" s="61"/>
      <c r="C186" s="40">
        <f>F186+I186+L186</f>
        <v>3431.1</v>
      </c>
      <c r="D186" s="40">
        <f>G186+J186+M186</f>
        <v>567.9</v>
      </c>
      <c r="E186" s="40">
        <f>H186+K186+N186</f>
        <v>16.551543236862816</v>
      </c>
      <c r="F186" s="20"/>
      <c r="G186" s="20"/>
      <c r="H186" s="32"/>
      <c r="I186" s="20"/>
      <c r="J186" s="20"/>
      <c r="K186" s="32"/>
      <c r="L186" s="20">
        <v>3431.1</v>
      </c>
      <c r="M186" s="20">
        <v>567.9</v>
      </c>
      <c r="N186" s="40">
        <f t="shared" si="219"/>
        <v>16.551543236862816</v>
      </c>
    </row>
    <row r="187" spans="1:14" x14ac:dyDescent="0.25">
      <c r="A187" s="70" t="s">
        <v>31</v>
      </c>
      <c r="B187" s="71"/>
      <c r="C187" s="41">
        <f>C186</f>
        <v>3431.1</v>
      </c>
      <c r="D187" s="41">
        <f>D186</f>
        <v>567.9</v>
      </c>
      <c r="E187" s="40">
        <f t="shared" ref="E187" si="224">D187/C187*100</f>
        <v>16.551543236862816</v>
      </c>
      <c r="F187" s="41">
        <f t="shared" ref="F187:G187" si="225">F186</f>
        <v>0</v>
      </c>
      <c r="G187" s="41">
        <f t="shared" si="225"/>
        <v>0</v>
      </c>
      <c r="H187" s="32"/>
      <c r="I187" s="41">
        <f t="shared" ref="I187:J187" si="226">I186</f>
        <v>0</v>
      </c>
      <c r="J187" s="41">
        <f t="shared" si="226"/>
        <v>0</v>
      </c>
      <c r="K187" s="32"/>
      <c r="L187" s="41">
        <f>SUM(L186)</f>
        <v>3431.1</v>
      </c>
      <c r="M187" s="41">
        <f>SUM(M186)</f>
        <v>567.9</v>
      </c>
      <c r="N187" s="41">
        <f t="shared" si="219"/>
        <v>16.551543236862816</v>
      </c>
    </row>
    <row r="188" spans="1:14" ht="15.75" hidden="1" customHeight="1" x14ac:dyDescent="0.25">
      <c r="A188" s="84" t="s">
        <v>69</v>
      </c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6"/>
    </row>
    <row r="189" spans="1:14" hidden="1" x14ac:dyDescent="0.25">
      <c r="A189" s="74" t="s">
        <v>36</v>
      </c>
      <c r="B189" s="61"/>
      <c r="C189" s="14">
        <v>0</v>
      </c>
      <c r="D189" s="14">
        <v>0</v>
      </c>
      <c r="E189" s="14" t="e">
        <f t="shared" ref="E189" si="227">D189/C189*100</f>
        <v>#DIV/0!</v>
      </c>
      <c r="F189" s="14"/>
      <c r="G189" s="14"/>
      <c r="H189" s="23"/>
      <c r="I189" s="14"/>
      <c r="J189" s="14"/>
      <c r="K189" s="23"/>
      <c r="L189" s="24">
        <f t="shared" ref="L189" si="228">C189-F189-I189</f>
        <v>0</v>
      </c>
      <c r="M189" s="24">
        <f t="shared" ref="M189" si="229">D189-G189-J189</f>
        <v>0</v>
      </c>
      <c r="N189" s="18" t="e">
        <f t="shared" si="219"/>
        <v>#DIV/0!</v>
      </c>
    </row>
    <row r="190" spans="1:14" ht="31.5" hidden="1" customHeight="1" x14ac:dyDescent="0.25">
      <c r="A190" s="60" t="s">
        <v>43</v>
      </c>
      <c r="B190" s="61"/>
      <c r="C190" s="14">
        <f>F190+I190+L190</f>
        <v>0</v>
      </c>
      <c r="D190" s="14">
        <f>G190+J190+M190</f>
        <v>0</v>
      </c>
      <c r="E190" s="14"/>
      <c r="F190" s="14"/>
      <c r="G190" s="14"/>
      <c r="H190" s="14"/>
      <c r="I190" s="14"/>
      <c r="J190" s="14"/>
      <c r="K190" s="14"/>
      <c r="L190" s="18"/>
      <c r="M190" s="18">
        <v>0</v>
      </c>
      <c r="N190" s="18"/>
    </row>
    <row r="191" spans="1:14" hidden="1" x14ac:dyDescent="0.25">
      <c r="A191" s="70" t="s">
        <v>31</v>
      </c>
      <c r="B191" s="71"/>
      <c r="C191" s="15">
        <f>C189+C190</f>
        <v>0</v>
      </c>
      <c r="D191" s="15">
        <f>D189+D190</f>
        <v>0</v>
      </c>
      <c r="E191" s="14"/>
      <c r="F191" s="15">
        <f t="shared" ref="F191:I191" si="230">F189+F190</f>
        <v>0</v>
      </c>
      <c r="G191" s="15">
        <f t="shared" si="230"/>
        <v>0</v>
      </c>
      <c r="H191" s="15">
        <f t="shared" si="230"/>
        <v>0</v>
      </c>
      <c r="I191" s="15">
        <f t="shared" si="230"/>
        <v>0</v>
      </c>
      <c r="J191" s="15">
        <f t="shared" ref="J191" si="231">J189+J190</f>
        <v>0</v>
      </c>
      <c r="K191" s="14"/>
      <c r="L191" s="18">
        <f>SUM(L189:L190)</f>
        <v>0</v>
      </c>
      <c r="M191" s="18">
        <f>SUM(M189:M190)</f>
        <v>0</v>
      </c>
      <c r="N191" s="18"/>
    </row>
    <row r="192" spans="1:14" ht="15.75" customHeight="1" x14ac:dyDescent="0.25">
      <c r="A192" s="84" t="s">
        <v>70</v>
      </c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6"/>
    </row>
    <row r="193" spans="1:14" x14ac:dyDescent="0.25">
      <c r="A193" s="74" t="s">
        <v>36</v>
      </c>
      <c r="B193" s="61"/>
      <c r="C193" s="40">
        <f t="shared" ref="C193:D194" si="232">F193+I193+L193</f>
        <v>45550</v>
      </c>
      <c r="D193" s="40">
        <f t="shared" si="232"/>
        <v>0</v>
      </c>
      <c r="E193" s="40"/>
      <c r="F193" s="20"/>
      <c r="G193" s="20"/>
      <c r="H193" s="32"/>
      <c r="I193" s="20"/>
      <c r="J193" s="20"/>
      <c r="K193" s="40"/>
      <c r="L193" s="20">
        <v>45550</v>
      </c>
      <c r="M193" s="20">
        <v>0</v>
      </c>
      <c r="N193" s="40">
        <f t="shared" si="219"/>
        <v>0</v>
      </c>
    </row>
    <row r="194" spans="1:14" ht="30" customHeight="1" x14ac:dyDescent="0.25">
      <c r="A194" s="60" t="s">
        <v>43</v>
      </c>
      <c r="B194" s="61"/>
      <c r="C194" s="40">
        <f t="shared" si="232"/>
        <v>238366.9</v>
      </c>
      <c r="D194" s="40">
        <f t="shared" si="232"/>
        <v>40057.199999999997</v>
      </c>
      <c r="E194" s="40">
        <f t="shared" ref="E194:E195" si="233">D194/C194*100</f>
        <v>16.804850002244439</v>
      </c>
      <c r="F194" s="20"/>
      <c r="G194" s="20"/>
      <c r="H194" s="32"/>
      <c r="I194" s="20">
        <v>3030.3</v>
      </c>
      <c r="J194" s="20">
        <v>310.60000000000002</v>
      </c>
      <c r="K194" s="40">
        <f t="shared" ref="K194:K195" si="234">J194/I194*100</f>
        <v>10.249810249810249</v>
      </c>
      <c r="L194" s="20">
        <v>235336.6</v>
      </c>
      <c r="M194" s="20">
        <v>39746.6</v>
      </c>
      <c r="N194" s="40">
        <f t="shared" si="219"/>
        <v>16.889255644893314</v>
      </c>
    </row>
    <row r="195" spans="1:14" ht="18.75" customHeight="1" x14ac:dyDescent="0.25">
      <c r="A195" s="72" t="s">
        <v>31</v>
      </c>
      <c r="B195" s="73"/>
      <c r="C195" s="41">
        <f>C193+C194</f>
        <v>283916.90000000002</v>
      </c>
      <c r="D195" s="41">
        <f>D193+D194</f>
        <v>40057.199999999997</v>
      </c>
      <c r="E195" s="40">
        <f t="shared" si="233"/>
        <v>14.108776194724582</v>
      </c>
      <c r="F195" s="41">
        <f t="shared" ref="F195:G195" si="235">F194</f>
        <v>0</v>
      </c>
      <c r="G195" s="41">
        <f t="shared" si="235"/>
        <v>0</v>
      </c>
      <c r="H195" s="32"/>
      <c r="I195" s="41">
        <f>I193+I194</f>
        <v>3030.3</v>
      </c>
      <c r="J195" s="41">
        <f>J193+J194</f>
        <v>310.60000000000002</v>
      </c>
      <c r="K195" s="32">
        <f t="shared" si="234"/>
        <v>10.249810249810249</v>
      </c>
      <c r="L195" s="41">
        <f>L193+L194</f>
        <v>280886.59999999998</v>
      </c>
      <c r="M195" s="41">
        <f>M193+M194</f>
        <v>39746.6</v>
      </c>
      <c r="N195" s="41">
        <f t="shared" ref="N195" si="236">M195/L195*100</f>
        <v>14.150408029432517</v>
      </c>
    </row>
    <row r="196" spans="1:14" ht="15.75" customHeight="1" x14ac:dyDescent="0.25">
      <c r="A196" s="62" t="s">
        <v>71</v>
      </c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4"/>
    </row>
    <row r="197" spans="1:14" ht="31.5" customHeight="1" x14ac:dyDescent="0.25">
      <c r="A197" s="60" t="s">
        <v>43</v>
      </c>
      <c r="B197" s="61"/>
      <c r="C197" s="40">
        <f>F197+I197+L197</f>
        <v>4193.6000000000004</v>
      </c>
      <c r="D197" s="40">
        <f>G197+J197+M197</f>
        <v>600.29999999999995</v>
      </c>
      <c r="E197" s="40">
        <f t="shared" ref="E197:E198" si="237">D197/C197*100</f>
        <v>14.314669973292634</v>
      </c>
      <c r="F197" s="20"/>
      <c r="G197" s="20"/>
      <c r="H197" s="32"/>
      <c r="I197" s="20"/>
      <c r="J197" s="20"/>
      <c r="K197" s="32"/>
      <c r="L197" s="20">
        <v>4193.6000000000004</v>
      </c>
      <c r="M197" s="20">
        <v>600.29999999999995</v>
      </c>
      <c r="N197" s="40">
        <f t="shared" si="219"/>
        <v>14.314669973292634</v>
      </c>
    </row>
    <row r="198" spans="1:14" x14ac:dyDescent="0.25">
      <c r="A198" s="72" t="s">
        <v>31</v>
      </c>
      <c r="B198" s="73"/>
      <c r="C198" s="41">
        <f>C197</f>
        <v>4193.6000000000004</v>
      </c>
      <c r="D198" s="41">
        <f>D197</f>
        <v>600.29999999999995</v>
      </c>
      <c r="E198" s="41">
        <f t="shared" si="237"/>
        <v>14.314669973292634</v>
      </c>
      <c r="F198" s="41">
        <f t="shared" ref="F198:I198" si="238">F197</f>
        <v>0</v>
      </c>
      <c r="G198" s="41">
        <f t="shared" si="238"/>
        <v>0</v>
      </c>
      <c r="H198" s="41"/>
      <c r="I198" s="41">
        <f t="shared" si="238"/>
        <v>0</v>
      </c>
      <c r="J198" s="41">
        <f t="shared" ref="J198" si="239">J197</f>
        <v>0</v>
      </c>
      <c r="K198" s="32"/>
      <c r="L198" s="41">
        <f>SUM(L197)</f>
        <v>4193.6000000000004</v>
      </c>
      <c r="M198" s="41">
        <f>SUM(M197)</f>
        <v>600.29999999999995</v>
      </c>
      <c r="N198" s="41">
        <f t="shared" si="219"/>
        <v>14.314669973292634</v>
      </c>
    </row>
    <row r="199" spans="1:14" ht="28.5" customHeight="1" x14ac:dyDescent="0.25">
      <c r="A199" s="62" t="s">
        <v>72</v>
      </c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4"/>
    </row>
    <row r="200" spans="1:14" ht="31.5" customHeight="1" x14ac:dyDescent="0.25">
      <c r="A200" s="60" t="s">
        <v>43</v>
      </c>
      <c r="B200" s="61"/>
      <c r="C200" s="40">
        <f>F200+I200+L200</f>
        <v>1400</v>
      </c>
      <c r="D200" s="40">
        <f>G200+J200+M200</f>
        <v>747.3</v>
      </c>
      <c r="E200" s="40">
        <f t="shared" ref="E200" si="240">D200/C200*100</f>
        <v>53.378571428571433</v>
      </c>
      <c r="F200" s="20"/>
      <c r="G200" s="20"/>
      <c r="H200" s="32"/>
      <c r="I200" s="20"/>
      <c r="J200" s="20"/>
      <c r="K200" s="32"/>
      <c r="L200" s="20">
        <v>1400</v>
      </c>
      <c r="M200" s="20">
        <v>747.3</v>
      </c>
      <c r="N200" s="40">
        <f t="shared" si="219"/>
        <v>53.378571428571433</v>
      </c>
    </row>
    <row r="201" spans="1:14" x14ac:dyDescent="0.25">
      <c r="A201" s="70" t="s">
        <v>31</v>
      </c>
      <c r="B201" s="71"/>
      <c r="C201" s="41">
        <f>C200</f>
        <v>1400</v>
      </c>
      <c r="D201" s="41">
        <f t="shared" ref="D201:M201" si="241">D200</f>
        <v>747.3</v>
      </c>
      <c r="E201" s="41">
        <f t="shared" si="241"/>
        <v>53.378571428571433</v>
      </c>
      <c r="F201" s="41">
        <f t="shared" si="241"/>
        <v>0</v>
      </c>
      <c r="G201" s="41">
        <f t="shared" si="241"/>
        <v>0</v>
      </c>
      <c r="H201" s="41">
        <f t="shared" si="241"/>
        <v>0</v>
      </c>
      <c r="I201" s="41">
        <f t="shared" si="241"/>
        <v>0</v>
      </c>
      <c r="J201" s="41">
        <f t="shared" si="241"/>
        <v>0</v>
      </c>
      <c r="K201" s="41">
        <f t="shared" si="241"/>
        <v>0</v>
      </c>
      <c r="L201" s="41">
        <f t="shared" si="241"/>
        <v>1400</v>
      </c>
      <c r="M201" s="41">
        <f t="shared" si="241"/>
        <v>747.3</v>
      </c>
      <c r="N201" s="41">
        <f>M201/L201*100</f>
        <v>53.378571428571433</v>
      </c>
    </row>
    <row r="202" spans="1:14" x14ac:dyDescent="0.25">
      <c r="A202" s="62" t="s">
        <v>136</v>
      </c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4"/>
    </row>
    <row r="203" spans="1:14" ht="31.5" customHeight="1" x14ac:dyDescent="0.25">
      <c r="A203" s="60" t="s">
        <v>43</v>
      </c>
      <c r="B203" s="61"/>
      <c r="C203" s="40">
        <f>F203+I203+L203</f>
        <v>4500</v>
      </c>
      <c r="D203" s="40">
        <f>G203+J203+M203</f>
        <v>0</v>
      </c>
      <c r="E203" s="40">
        <f t="shared" ref="E203:E204" si="242">D203/C203*100</f>
        <v>0</v>
      </c>
      <c r="F203" s="20"/>
      <c r="G203" s="20"/>
      <c r="H203" s="32"/>
      <c r="I203" s="20"/>
      <c r="J203" s="20"/>
      <c r="K203" s="32"/>
      <c r="L203" s="20">
        <v>4500</v>
      </c>
      <c r="M203" s="20">
        <v>0</v>
      </c>
      <c r="N203" s="40">
        <f t="shared" si="219"/>
        <v>0</v>
      </c>
    </row>
    <row r="204" spans="1:14" x14ac:dyDescent="0.25">
      <c r="A204" s="70" t="s">
        <v>31</v>
      </c>
      <c r="B204" s="71"/>
      <c r="C204" s="41">
        <f>C203</f>
        <v>4500</v>
      </c>
      <c r="D204" s="41">
        <f t="shared" ref="D204:M204" si="243">D203</f>
        <v>0</v>
      </c>
      <c r="E204" s="40">
        <f t="shared" si="242"/>
        <v>0</v>
      </c>
      <c r="F204" s="41">
        <f t="shared" si="243"/>
        <v>0</v>
      </c>
      <c r="G204" s="41">
        <f t="shared" si="243"/>
        <v>0</v>
      </c>
      <c r="H204" s="41">
        <f t="shared" si="243"/>
        <v>0</v>
      </c>
      <c r="I204" s="41">
        <f t="shared" si="243"/>
        <v>0</v>
      </c>
      <c r="J204" s="41">
        <f t="shared" si="243"/>
        <v>0</v>
      </c>
      <c r="K204" s="41">
        <f t="shared" si="243"/>
        <v>0</v>
      </c>
      <c r="L204" s="41">
        <f t="shared" si="243"/>
        <v>4500</v>
      </c>
      <c r="M204" s="41">
        <f t="shared" si="243"/>
        <v>0</v>
      </c>
      <c r="N204" s="40">
        <f t="shared" si="219"/>
        <v>0</v>
      </c>
    </row>
    <row r="205" spans="1:14" x14ac:dyDescent="0.25">
      <c r="A205" s="70" t="s">
        <v>50</v>
      </c>
      <c r="B205" s="95"/>
      <c r="C205" s="42">
        <f t="shared" ref="C205:M205" si="244">C187+C191+C195+C198+C201+C204</f>
        <v>297441.59999999998</v>
      </c>
      <c r="D205" s="42">
        <f t="shared" si="244"/>
        <v>41972.700000000004</v>
      </c>
      <c r="E205" s="42">
        <f t="shared" ref="E205" si="245">D205/C205*100</f>
        <v>14.111240660351479</v>
      </c>
      <c r="F205" s="42">
        <f t="shared" si="244"/>
        <v>0</v>
      </c>
      <c r="G205" s="42">
        <f t="shared" si="244"/>
        <v>0</v>
      </c>
      <c r="H205" s="42">
        <f t="shared" si="244"/>
        <v>0</v>
      </c>
      <c r="I205" s="42">
        <f t="shared" si="244"/>
        <v>3030.3</v>
      </c>
      <c r="J205" s="42">
        <f t="shared" si="244"/>
        <v>310.60000000000002</v>
      </c>
      <c r="K205" s="42">
        <f t="shared" ref="K205" si="246">J205/I205*100</f>
        <v>10.249810249810249</v>
      </c>
      <c r="L205" s="42">
        <f t="shared" si="244"/>
        <v>294411.29999999993</v>
      </c>
      <c r="M205" s="42">
        <f t="shared" si="244"/>
        <v>41662.100000000006</v>
      </c>
      <c r="N205" s="42">
        <f t="shared" si="219"/>
        <v>14.150985373183712</v>
      </c>
    </row>
    <row r="206" spans="1:14" ht="28.5" customHeight="1" x14ac:dyDescent="0.35">
      <c r="A206" s="54" t="s">
        <v>25</v>
      </c>
      <c r="B206" s="96" t="s">
        <v>10</v>
      </c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8"/>
    </row>
    <row r="207" spans="1:14" ht="15.75" customHeight="1" x14ac:dyDescent="0.25">
      <c r="A207" s="84" t="s">
        <v>73</v>
      </c>
      <c r="B207" s="85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6"/>
    </row>
    <row r="208" spans="1:14" x14ac:dyDescent="0.25">
      <c r="A208" s="74" t="s">
        <v>36</v>
      </c>
      <c r="B208" s="61"/>
      <c r="C208" s="40">
        <f>F208+I208+L208</f>
        <v>1895.4</v>
      </c>
      <c r="D208" s="40">
        <f>G208+J208+M208</f>
        <v>0</v>
      </c>
      <c r="E208" s="40">
        <f t="shared" ref="E208:E209" si="247">D208/C208*100</f>
        <v>0</v>
      </c>
      <c r="F208" s="20"/>
      <c r="G208" s="20"/>
      <c r="H208" s="32"/>
      <c r="I208" s="20"/>
      <c r="J208" s="20"/>
      <c r="K208" s="32"/>
      <c r="L208" s="20">
        <v>1895.4</v>
      </c>
      <c r="M208" s="20">
        <v>0</v>
      </c>
      <c r="N208" s="40">
        <f t="shared" si="219"/>
        <v>0</v>
      </c>
    </row>
    <row r="209" spans="1:17" x14ac:dyDescent="0.25">
      <c r="A209" s="75" t="s">
        <v>37</v>
      </c>
      <c r="B209" s="76"/>
      <c r="C209" s="41">
        <f>C208</f>
        <v>1895.4</v>
      </c>
      <c r="D209" s="41">
        <f>D208</f>
        <v>0</v>
      </c>
      <c r="E209" s="41">
        <f t="shared" si="247"/>
        <v>0</v>
      </c>
      <c r="F209" s="41">
        <f t="shared" ref="F209:G209" si="248">F208</f>
        <v>0</v>
      </c>
      <c r="G209" s="41">
        <f t="shared" si="248"/>
        <v>0</v>
      </c>
      <c r="H209" s="32"/>
      <c r="I209" s="41">
        <f t="shared" ref="I209:J209" si="249">I208</f>
        <v>0</v>
      </c>
      <c r="J209" s="41">
        <f t="shared" si="249"/>
        <v>0</v>
      </c>
      <c r="K209" s="32"/>
      <c r="L209" s="41">
        <f>SUM(L208)</f>
        <v>1895.4</v>
      </c>
      <c r="M209" s="41">
        <f>SUM(M208)</f>
        <v>0</v>
      </c>
      <c r="N209" s="47">
        <f t="shared" si="219"/>
        <v>0</v>
      </c>
    </row>
    <row r="210" spans="1:17" ht="15.75" customHeight="1" x14ac:dyDescent="0.25">
      <c r="A210" s="84" t="s">
        <v>74</v>
      </c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6"/>
    </row>
    <row r="211" spans="1:17" x14ac:dyDescent="0.25">
      <c r="A211" s="109" t="s">
        <v>36</v>
      </c>
      <c r="B211" s="110"/>
      <c r="C211" s="40">
        <f>F211+I211+L211</f>
        <v>230</v>
      </c>
      <c r="D211" s="40">
        <f>G211+J211+M211</f>
        <v>0</v>
      </c>
      <c r="E211" s="40">
        <f t="shared" ref="E211:E213" si="250">D211/C211*100</f>
        <v>0</v>
      </c>
      <c r="F211" s="20"/>
      <c r="G211" s="20"/>
      <c r="H211" s="32"/>
      <c r="I211" s="20"/>
      <c r="J211" s="20"/>
      <c r="K211" s="32"/>
      <c r="L211" s="20">
        <v>230</v>
      </c>
      <c r="M211" s="22">
        <v>0</v>
      </c>
      <c r="N211" s="47">
        <f t="shared" si="219"/>
        <v>0</v>
      </c>
    </row>
    <row r="212" spans="1:17" x14ac:dyDescent="0.25">
      <c r="A212" s="107" t="s">
        <v>83</v>
      </c>
      <c r="B212" s="108"/>
      <c r="C212" s="40">
        <f>F212+I212+L212</f>
        <v>1130</v>
      </c>
      <c r="D212" s="40">
        <f>G212+J212+M212</f>
        <v>270</v>
      </c>
      <c r="E212" s="40">
        <f t="shared" si="250"/>
        <v>23.893805309734514</v>
      </c>
      <c r="F212" s="20"/>
      <c r="G212" s="20"/>
      <c r="H212" s="32"/>
      <c r="I212" s="20"/>
      <c r="J212" s="20"/>
      <c r="K212" s="32"/>
      <c r="L212" s="20">
        <v>1130</v>
      </c>
      <c r="M212" s="20">
        <v>270</v>
      </c>
      <c r="N212" s="40">
        <f t="shared" si="219"/>
        <v>23.893805309734514</v>
      </c>
      <c r="Q212" s="11"/>
    </row>
    <row r="213" spans="1:17" x14ac:dyDescent="0.25">
      <c r="A213" s="66" t="s">
        <v>37</v>
      </c>
      <c r="B213" s="67"/>
      <c r="C213" s="41">
        <f>C211+C212</f>
        <v>1360</v>
      </c>
      <c r="D213" s="41">
        <f>D211+D212</f>
        <v>270</v>
      </c>
      <c r="E213" s="41">
        <f t="shared" si="250"/>
        <v>19.852941176470587</v>
      </c>
      <c r="F213" s="41">
        <f>F211+F212</f>
        <v>0</v>
      </c>
      <c r="G213" s="41">
        <f>G211+G212</f>
        <v>0</v>
      </c>
      <c r="H213" s="32"/>
      <c r="I213" s="41">
        <f>I211+I212</f>
        <v>0</v>
      </c>
      <c r="J213" s="41">
        <f>J211+J212</f>
        <v>0</v>
      </c>
      <c r="K213" s="32"/>
      <c r="L213" s="41">
        <f>L211+L212</f>
        <v>1360</v>
      </c>
      <c r="M213" s="41">
        <f>M211+M212</f>
        <v>270</v>
      </c>
      <c r="N213" s="47">
        <f t="shared" si="219"/>
        <v>19.852941176470587</v>
      </c>
    </row>
    <row r="214" spans="1:17" ht="31.5" hidden="1" customHeight="1" x14ac:dyDescent="0.25">
      <c r="A214" s="111" t="s">
        <v>75</v>
      </c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3"/>
    </row>
    <row r="215" spans="1:17" hidden="1" x14ac:dyDescent="0.25">
      <c r="A215" s="68" t="s">
        <v>36</v>
      </c>
      <c r="B215" s="69"/>
      <c r="C215" s="40">
        <f>F215+I215+L215</f>
        <v>0</v>
      </c>
      <c r="D215" s="40">
        <f>G215+J215+M215</f>
        <v>0</v>
      </c>
      <c r="E215" s="40" t="e">
        <f t="shared" ref="E215:E217" si="251">D215/C215*100</f>
        <v>#DIV/0!</v>
      </c>
      <c r="F215" s="40"/>
      <c r="G215" s="40"/>
      <c r="H215" s="40"/>
      <c r="I215" s="40"/>
      <c r="J215" s="40"/>
      <c r="K215" s="40"/>
      <c r="L215" s="40"/>
      <c r="M215" s="40"/>
      <c r="N215" s="40" t="e">
        <f t="shared" si="219"/>
        <v>#DIV/0!</v>
      </c>
    </row>
    <row r="216" spans="1:17" hidden="1" x14ac:dyDescent="0.25">
      <c r="A216" s="66" t="s">
        <v>37</v>
      </c>
      <c r="B216" s="67"/>
      <c r="C216" s="41">
        <f>C215</f>
        <v>0</v>
      </c>
      <c r="D216" s="41">
        <f>D215</f>
        <v>0</v>
      </c>
      <c r="E216" s="41" t="e">
        <f t="shared" si="251"/>
        <v>#DIV/0!</v>
      </c>
      <c r="F216" s="41">
        <f t="shared" ref="F216:G216" si="252">F215</f>
        <v>0</v>
      </c>
      <c r="G216" s="41">
        <f t="shared" si="252"/>
        <v>0</v>
      </c>
      <c r="H216" s="41"/>
      <c r="I216" s="41">
        <f t="shared" ref="I216:J216" si="253">I215</f>
        <v>0</v>
      </c>
      <c r="J216" s="41">
        <f t="shared" si="253"/>
        <v>0</v>
      </c>
      <c r="K216" s="41"/>
      <c r="L216" s="41">
        <f>SUM(L215)</f>
        <v>0</v>
      </c>
      <c r="M216" s="41">
        <f>SUM(M215)</f>
        <v>0</v>
      </c>
      <c r="N216" s="40" t="e">
        <f t="shared" si="219"/>
        <v>#DIV/0!</v>
      </c>
    </row>
    <row r="217" spans="1:17" x14ac:dyDescent="0.25">
      <c r="A217" s="114" t="s">
        <v>50</v>
      </c>
      <c r="B217" s="115"/>
      <c r="C217" s="42">
        <f>C209+C213+C216</f>
        <v>3255.4</v>
      </c>
      <c r="D217" s="42">
        <f>D209+D213+D216</f>
        <v>270</v>
      </c>
      <c r="E217" s="42">
        <f t="shared" si="251"/>
        <v>8.2939116544817839</v>
      </c>
      <c r="F217" s="42">
        <f t="shared" ref="F217:G217" si="254">F209+F213+F216</f>
        <v>0</v>
      </c>
      <c r="G217" s="42">
        <f t="shared" si="254"/>
        <v>0</v>
      </c>
      <c r="H217" s="32"/>
      <c r="I217" s="42">
        <f t="shared" ref="I217:M217" si="255">I209+I213+I216</f>
        <v>0</v>
      </c>
      <c r="J217" s="42">
        <f t="shared" si="255"/>
        <v>0</v>
      </c>
      <c r="K217" s="32"/>
      <c r="L217" s="42">
        <f t="shared" si="255"/>
        <v>3255.4</v>
      </c>
      <c r="M217" s="42">
        <f t="shared" si="255"/>
        <v>270</v>
      </c>
      <c r="N217" s="42">
        <f t="shared" si="219"/>
        <v>8.2939116544817839</v>
      </c>
      <c r="O217" s="11"/>
    </row>
    <row r="218" spans="1:17" ht="21" customHeight="1" x14ac:dyDescent="0.35">
      <c r="A218" s="54">
        <v>10</v>
      </c>
      <c r="B218" s="96" t="s">
        <v>11</v>
      </c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8"/>
    </row>
    <row r="219" spans="1:17" ht="15.75" customHeight="1" x14ac:dyDescent="0.25">
      <c r="A219" s="62" t="s">
        <v>77</v>
      </c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4"/>
    </row>
    <row r="220" spans="1:17" ht="30" customHeight="1" x14ac:dyDescent="0.25">
      <c r="A220" s="60" t="s">
        <v>41</v>
      </c>
      <c r="B220" s="106"/>
      <c r="C220" s="40">
        <f>F220+I220+L220</f>
        <v>90</v>
      </c>
      <c r="D220" s="40">
        <f>G220+J220+M220</f>
        <v>0</v>
      </c>
      <c r="E220" s="40">
        <f t="shared" ref="E220:E222" si="256">D220/C220*100</f>
        <v>0</v>
      </c>
      <c r="F220" s="20"/>
      <c r="G220" s="20"/>
      <c r="H220" s="32"/>
      <c r="I220" s="20"/>
      <c r="J220" s="20"/>
      <c r="K220" s="32"/>
      <c r="L220" s="20">
        <v>90</v>
      </c>
      <c r="M220" s="20">
        <v>0</v>
      </c>
      <c r="N220" s="40">
        <f t="shared" si="219"/>
        <v>0</v>
      </c>
    </row>
    <row r="221" spans="1:17" ht="30.75" customHeight="1" x14ac:dyDescent="0.25">
      <c r="A221" s="60" t="s">
        <v>55</v>
      </c>
      <c r="B221" s="61"/>
      <c r="C221" s="40">
        <f>F221+I221+L221</f>
        <v>700</v>
      </c>
      <c r="D221" s="40">
        <f>G221+J221+M221</f>
        <v>46</v>
      </c>
      <c r="E221" s="40">
        <f t="shared" si="256"/>
        <v>6.5714285714285712</v>
      </c>
      <c r="F221" s="20"/>
      <c r="G221" s="20"/>
      <c r="H221" s="32"/>
      <c r="I221" s="20"/>
      <c r="J221" s="20"/>
      <c r="K221" s="32"/>
      <c r="L221" s="20">
        <v>700</v>
      </c>
      <c r="M221" s="20">
        <v>46</v>
      </c>
      <c r="N221" s="40">
        <f t="shared" si="219"/>
        <v>6.5714285714285712</v>
      </c>
    </row>
    <row r="222" spans="1:17" x14ac:dyDescent="0.25">
      <c r="A222" s="72" t="s">
        <v>31</v>
      </c>
      <c r="B222" s="73"/>
      <c r="C222" s="41">
        <f>C221+C220</f>
        <v>790</v>
      </c>
      <c r="D222" s="41">
        <f>D221+D220</f>
        <v>46</v>
      </c>
      <c r="E222" s="41">
        <f t="shared" si="256"/>
        <v>5.8227848101265822</v>
      </c>
      <c r="F222" s="41">
        <f t="shared" ref="F222:G222" si="257">F221+F220</f>
        <v>0</v>
      </c>
      <c r="G222" s="41">
        <f t="shared" si="257"/>
        <v>0</v>
      </c>
      <c r="H222" s="32"/>
      <c r="I222" s="41">
        <f t="shared" ref="I222:J222" si="258">I221+I220</f>
        <v>0</v>
      </c>
      <c r="J222" s="41">
        <f t="shared" si="258"/>
        <v>0</v>
      </c>
      <c r="K222" s="32"/>
      <c r="L222" s="41">
        <f>SUM(L220:L221)</f>
        <v>790</v>
      </c>
      <c r="M222" s="41">
        <f>SUM(M220:M221)</f>
        <v>46</v>
      </c>
      <c r="N222" s="41">
        <f t="shared" si="219"/>
        <v>5.8227848101265822</v>
      </c>
    </row>
    <row r="223" spans="1:17" ht="15.75" customHeight="1" x14ac:dyDescent="0.25">
      <c r="A223" s="84" t="s">
        <v>78</v>
      </c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6"/>
    </row>
    <row r="224" spans="1:17" ht="30.75" customHeight="1" x14ac:dyDescent="0.25">
      <c r="A224" s="60" t="s">
        <v>55</v>
      </c>
      <c r="B224" s="61"/>
      <c r="C224" s="40">
        <f>F224+I224+L224</f>
        <v>9900</v>
      </c>
      <c r="D224" s="40">
        <f>G224+J224+M224</f>
        <v>1569.8</v>
      </c>
      <c r="E224" s="40">
        <f t="shared" ref="E224:E225" si="259">D224/C224*100</f>
        <v>15.856565656565655</v>
      </c>
      <c r="F224" s="20"/>
      <c r="G224" s="20"/>
      <c r="H224" s="32"/>
      <c r="I224" s="20"/>
      <c r="J224" s="20"/>
      <c r="K224" s="32"/>
      <c r="L224" s="20">
        <v>9900</v>
      </c>
      <c r="M224" s="20">
        <v>1569.8</v>
      </c>
      <c r="N224" s="40">
        <f t="shared" si="219"/>
        <v>15.856565656565655</v>
      </c>
    </row>
    <row r="225" spans="1:19" x14ac:dyDescent="0.25">
      <c r="A225" s="72" t="s">
        <v>31</v>
      </c>
      <c r="B225" s="73"/>
      <c r="C225" s="41">
        <f>C224</f>
        <v>9900</v>
      </c>
      <c r="D225" s="41">
        <f>D224</f>
        <v>1569.8</v>
      </c>
      <c r="E225" s="41">
        <f t="shared" si="259"/>
        <v>15.856565656565655</v>
      </c>
      <c r="F225" s="41">
        <f t="shared" ref="F225:G225" si="260">F224</f>
        <v>0</v>
      </c>
      <c r="G225" s="41">
        <f t="shared" si="260"/>
        <v>0</v>
      </c>
      <c r="H225" s="32"/>
      <c r="I225" s="41">
        <f t="shared" ref="I225:J225" si="261">I224</f>
        <v>0</v>
      </c>
      <c r="J225" s="41">
        <f t="shared" si="261"/>
        <v>0</v>
      </c>
      <c r="K225" s="32"/>
      <c r="L225" s="41">
        <f>SUM(L224)</f>
        <v>9900</v>
      </c>
      <c r="M225" s="41">
        <f>SUM(M224)</f>
        <v>1569.8</v>
      </c>
      <c r="N225" s="41">
        <f t="shared" si="219"/>
        <v>15.856565656565655</v>
      </c>
    </row>
    <row r="226" spans="1:19" ht="15.75" customHeight="1" x14ac:dyDescent="0.25">
      <c r="A226" s="62" t="s">
        <v>79</v>
      </c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4"/>
    </row>
    <row r="227" spans="1:19" ht="28.5" customHeight="1" x14ac:dyDescent="0.25">
      <c r="A227" s="60" t="s">
        <v>55</v>
      </c>
      <c r="B227" s="61"/>
      <c r="C227" s="32">
        <f>F227+I227+L227</f>
        <v>3522.9</v>
      </c>
      <c r="D227" s="32">
        <f>G227+J227+M227</f>
        <v>714.8</v>
      </c>
      <c r="E227" s="32">
        <f t="shared" ref="E227:E229" si="262">D227/C227*100</f>
        <v>20.290101904680803</v>
      </c>
      <c r="F227" s="14"/>
      <c r="G227" s="14"/>
      <c r="H227" s="32"/>
      <c r="I227" s="14"/>
      <c r="J227" s="14"/>
      <c r="K227" s="32"/>
      <c r="L227" s="14">
        <v>3522.9</v>
      </c>
      <c r="M227" s="14">
        <v>714.8</v>
      </c>
      <c r="N227" s="32">
        <f t="shared" si="219"/>
        <v>20.290101904680803</v>
      </c>
    </row>
    <row r="228" spans="1:19" x14ac:dyDescent="0.25">
      <c r="A228" s="72" t="s">
        <v>31</v>
      </c>
      <c r="B228" s="73"/>
      <c r="C228" s="33">
        <f>C227</f>
        <v>3522.9</v>
      </c>
      <c r="D228" s="33">
        <f>D227</f>
        <v>714.8</v>
      </c>
      <c r="E228" s="33">
        <f t="shared" si="262"/>
        <v>20.290101904680803</v>
      </c>
      <c r="F228" s="33">
        <f t="shared" ref="F228:G228" si="263">F227</f>
        <v>0</v>
      </c>
      <c r="G228" s="33">
        <f t="shared" si="263"/>
        <v>0</v>
      </c>
      <c r="H228" s="32"/>
      <c r="I228" s="33">
        <f t="shared" ref="I228:J228" si="264">I227</f>
        <v>0</v>
      </c>
      <c r="J228" s="33">
        <f t="shared" si="264"/>
        <v>0</v>
      </c>
      <c r="K228" s="32"/>
      <c r="L228" s="33">
        <f>SUM(L227)</f>
        <v>3522.9</v>
      </c>
      <c r="M228" s="33">
        <f>SUM(M227)</f>
        <v>714.8</v>
      </c>
      <c r="N228" s="33">
        <f t="shared" si="219"/>
        <v>20.290101904680803</v>
      </c>
    </row>
    <row r="229" spans="1:19" x14ac:dyDescent="0.25">
      <c r="A229" s="70" t="s">
        <v>50</v>
      </c>
      <c r="B229" s="95"/>
      <c r="C229" s="35">
        <f>C222+C225+C228</f>
        <v>14212.9</v>
      </c>
      <c r="D229" s="35">
        <f>D222+D225+D228</f>
        <v>2330.6</v>
      </c>
      <c r="E229" s="32">
        <f t="shared" si="262"/>
        <v>16.397779482019857</v>
      </c>
      <c r="F229" s="35">
        <f>F222+F225+F228</f>
        <v>0</v>
      </c>
      <c r="G229" s="35">
        <f>G222+G225+G228</f>
        <v>0</v>
      </c>
      <c r="H229" s="32"/>
      <c r="I229" s="35">
        <f>I222+I225+I228</f>
        <v>0</v>
      </c>
      <c r="J229" s="35">
        <f>J222+J225+J228</f>
        <v>0</v>
      </c>
      <c r="K229" s="32"/>
      <c r="L229" s="35">
        <f>L222+L225+L228</f>
        <v>14212.9</v>
      </c>
      <c r="M229" s="35">
        <f>M222+M225+M228</f>
        <v>2330.6</v>
      </c>
      <c r="N229" s="35">
        <f t="shared" si="219"/>
        <v>16.397779482019857</v>
      </c>
    </row>
    <row r="230" spans="1:19" ht="22.5" customHeight="1" x14ac:dyDescent="0.35">
      <c r="A230" s="54">
        <v>11</v>
      </c>
      <c r="B230" s="96" t="s">
        <v>12</v>
      </c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8"/>
    </row>
    <row r="231" spans="1:19" ht="15.75" customHeight="1" x14ac:dyDescent="0.25">
      <c r="A231" s="62" t="s">
        <v>80</v>
      </c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4"/>
      <c r="S231" s="1" t="s">
        <v>140</v>
      </c>
    </row>
    <row r="232" spans="1:19" x14ac:dyDescent="0.25">
      <c r="A232" s="74" t="s">
        <v>36</v>
      </c>
      <c r="B232" s="61"/>
      <c r="C232" s="32">
        <f>F232+I232+L232</f>
        <v>3000</v>
      </c>
      <c r="D232" s="32">
        <f>G232+J232+M232</f>
        <v>473.7</v>
      </c>
      <c r="E232" s="32">
        <f t="shared" ref="E232:E233" si="265">D232/C232*100</f>
        <v>15.79</v>
      </c>
      <c r="F232" s="14"/>
      <c r="G232" s="14"/>
      <c r="H232" s="32"/>
      <c r="I232" s="14"/>
      <c r="J232" s="14"/>
      <c r="K232" s="32"/>
      <c r="L232" s="14">
        <v>3000</v>
      </c>
      <c r="M232" s="14">
        <v>473.7</v>
      </c>
      <c r="N232" s="32">
        <f t="shared" si="219"/>
        <v>15.79</v>
      </c>
    </row>
    <row r="233" spans="1:19" x14ac:dyDescent="0.25">
      <c r="A233" s="72" t="s">
        <v>31</v>
      </c>
      <c r="B233" s="73"/>
      <c r="C233" s="48">
        <f>C232</f>
        <v>3000</v>
      </c>
      <c r="D233" s="48">
        <f>D232</f>
        <v>473.7</v>
      </c>
      <c r="E233" s="33">
        <f t="shared" si="265"/>
        <v>15.79</v>
      </c>
      <c r="F233" s="48">
        <f t="shared" ref="F233:G233" si="266">F232</f>
        <v>0</v>
      </c>
      <c r="G233" s="48">
        <f t="shared" si="266"/>
        <v>0</v>
      </c>
      <c r="H233" s="32"/>
      <c r="I233" s="48">
        <f t="shared" ref="I233:J233" si="267">I232</f>
        <v>0</v>
      </c>
      <c r="J233" s="48">
        <f t="shared" si="267"/>
        <v>0</v>
      </c>
      <c r="K233" s="32"/>
      <c r="L233" s="33">
        <f>SUM(L232)</f>
        <v>3000</v>
      </c>
      <c r="M233" s="33">
        <f>SUM(M232)</f>
        <v>473.7</v>
      </c>
      <c r="N233" s="33">
        <f t="shared" si="219"/>
        <v>15.79</v>
      </c>
    </row>
    <row r="234" spans="1:19" ht="15.75" customHeight="1" x14ac:dyDescent="0.25">
      <c r="A234" s="62" t="s">
        <v>81</v>
      </c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4"/>
    </row>
    <row r="235" spans="1:19" x14ac:dyDescent="0.25">
      <c r="A235" s="74" t="s">
        <v>36</v>
      </c>
      <c r="B235" s="61"/>
      <c r="C235" s="32">
        <f>F235+I235+L235</f>
        <v>4782.5</v>
      </c>
      <c r="D235" s="32">
        <f>G235+J235+M235</f>
        <v>779.2</v>
      </c>
      <c r="E235" s="32">
        <f t="shared" ref="E235:E237" si="268">D235/C235*100</f>
        <v>16.292733925771042</v>
      </c>
      <c r="F235" s="14"/>
      <c r="G235" s="14"/>
      <c r="H235" s="32"/>
      <c r="I235" s="14"/>
      <c r="J235" s="14"/>
      <c r="K235" s="32"/>
      <c r="L235" s="14">
        <v>4782.5</v>
      </c>
      <c r="M235" s="14">
        <v>779.2</v>
      </c>
      <c r="N235" s="32">
        <f t="shared" si="219"/>
        <v>16.292733925771042</v>
      </c>
    </row>
    <row r="236" spans="1:19" x14ac:dyDescent="0.25">
      <c r="A236" s="72" t="s">
        <v>31</v>
      </c>
      <c r="B236" s="73"/>
      <c r="C236" s="33">
        <f>C235</f>
        <v>4782.5</v>
      </c>
      <c r="D236" s="33">
        <f>D235</f>
        <v>779.2</v>
      </c>
      <c r="E236" s="33">
        <f t="shared" si="268"/>
        <v>16.292733925771042</v>
      </c>
      <c r="F236" s="33">
        <f t="shared" ref="F236:G236" si="269">F235</f>
        <v>0</v>
      </c>
      <c r="G236" s="33">
        <f t="shared" si="269"/>
        <v>0</v>
      </c>
      <c r="H236" s="32"/>
      <c r="I236" s="33">
        <f t="shared" ref="I236:J236" si="270">I235</f>
        <v>0</v>
      </c>
      <c r="J236" s="33">
        <f t="shared" si="270"/>
        <v>0</v>
      </c>
      <c r="K236" s="32"/>
      <c r="L236" s="33">
        <f>SUM(L235)</f>
        <v>4782.5</v>
      </c>
      <c r="M236" s="33">
        <f>SUM(M235)</f>
        <v>779.2</v>
      </c>
      <c r="N236" s="33">
        <f t="shared" si="219"/>
        <v>16.292733925771042</v>
      </c>
    </row>
    <row r="237" spans="1:19" x14ac:dyDescent="0.25">
      <c r="A237" s="70" t="s">
        <v>50</v>
      </c>
      <c r="B237" s="95"/>
      <c r="C237" s="35">
        <f>C233+C236</f>
        <v>7782.5</v>
      </c>
      <c r="D237" s="35">
        <f>D233+D236</f>
        <v>1252.9000000000001</v>
      </c>
      <c r="E237" s="35">
        <f t="shared" si="268"/>
        <v>16.098939929328623</v>
      </c>
      <c r="F237" s="35">
        <f t="shared" ref="F237:G237" si="271">F233+F236</f>
        <v>0</v>
      </c>
      <c r="G237" s="35">
        <f t="shared" si="271"/>
        <v>0</v>
      </c>
      <c r="H237" s="32"/>
      <c r="I237" s="35">
        <f t="shared" ref="I237:M237" si="272">I233+I236</f>
        <v>0</v>
      </c>
      <c r="J237" s="35">
        <f t="shared" si="272"/>
        <v>0</v>
      </c>
      <c r="K237" s="32"/>
      <c r="L237" s="35">
        <f t="shared" si="272"/>
        <v>7782.5</v>
      </c>
      <c r="M237" s="35">
        <f t="shared" si="272"/>
        <v>1252.9000000000001</v>
      </c>
      <c r="N237" s="35">
        <f t="shared" si="219"/>
        <v>16.098939929328623</v>
      </c>
      <c r="O237" s="11"/>
    </row>
    <row r="238" spans="1:19" ht="22.5" customHeight="1" x14ac:dyDescent="0.35">
      <c r="A238" s="54">
        <v>12</v>
      </c>
      <c r="B238" s="96" t="s">
        <v>13</v>
      </c>
      <c r="C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8"/>
    </row>
    <row r="239" spans="1:19" ht="15.75" customHeight="1" x14ac:dyDescent="0.25">
      <c r="A239" s="84" t="s">
        <v>82</v>
      </c>
      <c r="B239" s="85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6"/>
    </row>
    <row r="240" spans="1:19" ht="30.75" customHeight="1" x14ac:dyDescent="0.25">
      <c r="A240" s="60" t="s">
        <v>83</v>
      </c>
      <c r="B240" s="94"/>
      <c r="C240" s="32">
        <f>F240+I240+L240</f>
        <v>6289.4</v>
      </c>
      <c r="D240" s="32">
        <f>G240+J240+M240</f>
        <v>1152.8999999999999</v>
      </c>
      <c r="E240" s="32">
        <f t="shared" ref="E240:E241" si="273">D240/C240*100</f>
        <v>18.330842369701401</v>
      </c>
      <c r="F240" s="14"/>
      <c r="G240" s="14"/>
      <c r="H240" s="32"/>
      <c r="I240" s="14">
        <v>756</v>
      </c>
      <c r="J240" s="14">
        <v>127.8</v>
      </c>
      <c r="K240" s="32">
        <f t="shared" ref="K240:K241" si="274">J240/I240*100</f>
        <v>16.904761904761905</v>
      </c>
      <c r="L240" s="14">
        <v>5533.4</v>
      </c>
      <c r="M240" s="14">
        <v>1025.0999999999999</v>
      </c>
      <c r="N240" s="32">
        <f t="shared" si="219"/>
        <v>18.525680413488992</v>
      </c>
    </row>
    <row r="241" spans="1:14" x14ac:dyDescent="0.25">
      <c r="A241" s="72" t="s">
        <v>31</v>
      </c>
      <c r="B241" s="73"/>
      <c r="C241" s="33">
        <f>C240</f>
        <v>6289.4</v>
      </c>
      <c r="D241" s="33">
        <f>D240</f>
        <v>1152.8999999999999</v>
      </c>
      <c r="E241" s="33">
        <f t="shared" si="273"/>
        <v>18.330842369701401</v>
      </c>
      <c r="F241" s="33">
        <f t="shared" ref="F241:G241" si="275">F240</f>
        <v>0</v>
      </c>
      <c r="G241" s="33">
        <f t="shared" si="275"/>
        <v>0</v>
      </c>
      <c r="H241" s="32"/>
      <c r="I241" s="33">
        <f t="shared" ref="I241:J241" si="276">I240</f>
        <v>756</v>
      </c>
      <c r="J241" s="33">
        <f t="shared" si="276"/>
        <v>127.8</v>
      </c>
      <c r="K241" s="33">
        <f t="shared" si="274"/>
        <v>16.904761904761905</v>
      </c>
      <c r="L241" s="33">
        <f>SUM(L240)</f>
        <v>5533.4</v>
      </c>
      <c r="M241" s="33">
        <f>SUM(M240)</f>
        <v>1025.0999999999999</v>
      </c>
      <c r="N241" s="33">
        <f t="shared" si="219"/>
        <v>18.525680413488992</v>
      </c>
    </row>
    <row r="242" spans="1:14" ht="15.75" customHeight="1" x14ac:dyDescent="0.25">
      <c r="A242" s="84" t="s">
        <v>84</v>
      </c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6"/>
    </row>
    <row r="243" spans="1:14" ht="30.75" customHeight="1" x14ac:dyDescent="0.25">
      <c r="A243" s="60" t="s">
        <v>83</v>
      </c>
      <c r="B243" s="94"/>
      <c r="C243" s="32">
        <f>F243+I243+L243</f>
        <v>5418.7</v>
      </c>
      <c r="D243" s="32">
        <f>G243+J243+M243</f>
        <v>0</v>
      </c>
      <c r="E243" s="32">
        <f t="shared" ref="E243:E244" si="277">D243/C243*100</f>
        <v>0</v>
      </c>
      <c r="F243" s="14"/>
      <c r="G243" s="14"/>
      <c r="H243" s="32"/>
      <c r="I243" s="14">
        <v>5418.7</v>
      </c>
      <c r="J243" s="14">
        <v>0</v>
      </c>
      <c r="K243" s="32">
        <f t="shared" ref="K243:K244" si="278">J243/I243*100</f>
        <v>0</v>
      </c>
      <c r="L243" s="14"/>
      <c r="M243" s="14"/>
      <c r="N243" s="32"/>
    </row>
    <row r="244" spans="1:14" x14ac:dyDescent="0.25">
      <c r="A244" s="72" t="s">
        <v>31</v>
      </c>
      <c r="B244" s="73"/>
      <c r="C244" s="33">
        <f>C243</f>
        <v>5418.7</v>
      </c>
      <c r="D244" s="33">
        <f>D243</f>
        <v>0</v>
      </c>
      <c r="E244" s="33">
        <f t="shared" si="277"/>
        <v>0</v>
      </c>
      <c r="F244" s="33">
        <f t="shared" ref="F244:G244" si="279">F243</f>
        <v>0</v>
      </c>
      <c r="G244" s="33">
        <f t="shared" si="279"/>
        <v>0</v>
      </c>
      <c r="H244" s="32"/>
      <c r="I244" s="33">
        <f t="shared" ref="I244:J244" si="280">I243</f>
        <v>5418.7</v>
      </c>
      <c r="J244" s="33">
        <f t="shared" si="280"/>
        <v>0</v>
      </c>
      <c r="K244" s="33">
        <f t="shared" si="278"/>
        <v>0</v>
      </c>
      <c r="L244" s="33">
        <f>SUM(L243)</f>
        <v>0</v>
      </c>
      <c r="M244" s="33">
        <f>SUM(M243)</f>
        <v>0</v>
      </c>
      <c r="N244" s="32"/>
    </row>
    <row r="245" spans="1:14" ht="15.75" hidden="1" customHeight="1" x14ac:dyDescent="0.25">
      <c r="A245" s="84" t="s">
        <v>85</v>
      </c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6"/>
    </row>
    <row r="246" spans="1:14" ht="30.75" hidden="1" customHeight="1" x14ac:dyDescent="0.25">
      <c r="A246" s="60" t="s">
        <v>83</v>
      </c>
      <c r="B246" s="94"/>
      <c r="C246" s="14">
        <f>F246+I246+L246</f>
        <v>0</v>
      </c>
      <c r="D246" s="14">
        <f>G246+J246+M246</f>
        <v>0</v>
      </c>
      <c r="E246" s="14"/>
      <c r="F246" s="14"/>
      <c r="G246" s="14"/>
      <c r="H246" s="14"/>
      <c r="I246" s="14"/>
      <c r="J246" s="14"/>
      <c r="K246" s="14"/>
      <c r="L246" s="14"/>
      <c r="M246" s="14"/>
      <c r="N246" s="14"/>
    </row>
    <row r="247" spans="1:14" hidden="1" x14ac:dyDescent="0.25">
      <c r="A247" s="72" t="s">
        <v>31</v>
      </c>
      <c r="B247" s="73"/>
      <c r="C247" s="15">
        <f>C246</f>
        <v>0</v>
      </c>
      <c r="D247" s="15">
        <f>D246</f>
        <v>0</v>
      </c>
      <c r="E247" s="14"/>
      <c r="F247" s="15">
        <f t="shared" ref="F247:G247" si="281">F246</f>
        <v>0</v>
      </c>
      <c r="G247" s="15">
        <f t="shared" si="281"/>
        <v>0</v>
      </c>
      <c r="H247" s="14"/>
      <c r="I247" s="15">
        <f t="shared" ref="I247:J247" si="282">I246</f>
        <v>0</v>
      </c>
      <c r="J247" s="15">
        <f t="shared" si="282"/>
        <v>0</v>
      </c>
      <c r="K247" s="14"/>
      <c r="L247" s="15">
        <f>SUM(L246)</f>
        <v>0</v>
      </c>
      <c r="M247" s="15">
        <f>SUM(M246)</f>
        <v>0</v>
      </c>
      <c r="N247" s="15"/>
    </row>
    <row r="248" spans="1:14" ht="15.75" customHeight="1" x14ac:dyDescent="0.25">
      <c r="A248" s="84" t="s">
        <v>86</v>
      </c>
      <c r="B248" s="85"/>
      <c r="C248" s="85"/>
      <c r="D248" s="85"/>
      <c r="E248" s="85"/>
      <c r="F248" s="85"/>
      <c r="G248" s="85"/>
      <c r="H248" s="85"/>
      <c r="I248" s="85"/>
      <c r="J248" s="85"/>
      <c r="K248" s="85"/>
      <c r="L248" s="85"/>
      <c r="M248" s="85"/>
      <c r="N248" s="86"/>
    </row>
    <row r="249" spans="1:14" ht="30.75" customHeight="1" x14ac:dyDescent="0.25">
      <c r="A249" s="60" t="s">
        <v>83</v>
      </c>
      <c r="B249" s="94"/>
      <c r="C249" s="32">
        <f>F249+I249+L249</f>
        <v>1979.3</v>
      </c>
      <c r="D249" s="32">
        <f>G249+J249+M249</f>
        <v>0</v>
      </c>
      <c r="E249" s="32">
        <f t="shared" ref="E249:E250" si="283">D249/C249*100</f>
        <v>0</v>
      </c>
      <c r="F249" s="14"/>
      <c r="G249" s="14"/>
      <c r="H249" s="32"/>
      <c r="I249" s="14">
        <v>1979.3</v>
      </c>
      <c r="J249" s="14">
        <v>0</v>
      </c>
      <c r="K249" s="32">
        <f t="shared" ref="K249:K250" si="284">J249/I249*100</f>
        <v>0</v>
      </c>
      <c r="L249" s="14"/>
      <c r="M249" s="14"/>
      <c r="N249" s="32"/>
    </row>
    <row r="250" spans="1:14" x14ac:dyDescent="0.25">
      <c r="A250" s="72" t="s">
        <v>31</v>
      </c>
      <c r="B250" s="73"/>
      <c r="C250" s="33">
        <f>C249</f>
        <v>1979.3</v>
      </c>
      <c r="D250" s="33">
        <f>D249</f>
        <v>0</v>
      </c>
      <c r="E250" s="33">
        <f t="shared" si="283"/>
        <v>0</v>
      </c>
      <c r="F250" s="33">
        <f t="shared" ref="F250:G250" si="285">F249</f>
        <v>0</v>
      </c>
      <c r="G250" s="33">
        <f t="shared" si="285"/>
        <v>0</v>
      </c>
      <c r="H250" s="32"/>
      <c r="I250" s="33">
        <f t="shared" ref="I250:J250" si="286">I249</f>
        <v>1979.3</v>
      </c>
      <c r="J250" s="33">
        <f t="shared" si="286"/>
        <v>0</v>
      </c>
      <c r="K250" s="33">
        <f t="shared" si="284"/>
        <v>0</v>
      </c>
      <c r="L250" s="33">
        <f>SUM(L249)</f>
        <v>0</v>
      </c>
      <c r="M250" s="33">
        <f>SUM(M249)</f>
        <v>0</v>
      </c>
      <c r="N250" s="32"/>
    </row>
    <row r="251" spans="1:14" ht="15.75" customHeight="1" x14ac:dyDescent="0.25">
      <c r="A251" s="84" t="s">
        <v>87</v>
      </c>
      <c r="B251" s="85"/>
      <c r="C251" s="85"/>
      <c r="D251" s="85"/>
      <c r="E251" s="85"/>
      <c r="F251" s="85"/>
      <c r="G251" s="85"/>
      <c r="H251" s="85"/>
      <c r="I251" s="85"/>
      <c r="J251" s="85"/>
      <c r="K251" s="85"/>
      <c r="L251" s="85"/>
      <c r="M251" s="85"/>
      <c r="N251" s="86"/>
    </row>
    <row r="252" spans="1:14" ht="33" customHeight="1" x14ac:dyDescent="0.25">
      <c r="A252" s="60" t="s">
        <v>83</v>
      </c>
      <c r="B252" s="94"/>
      <c r="C252" s="32">
        <f>F252+I252+L252</f>
        <v>200</v>
      </c>
      <c r="D252" s="32">
        <f>G252+J252+M252</f>
        <v>0</v>
      </c>
      <c r="E252" s="32">
        <f t="shared" ref="E252:E254" si="287">D252/C252*100</f>
        <v>0</v>
      </c>
      <c r="F252" s="14"/>
      <c r="G252" s="14"/>
      <c r="H252" s="32"/>
      <c r="I252" s="14"/>
      <c r="J252" s="14"/>
      <c r="K252" s="32"/>
      <c r="L252" s="14">
        <v>200</v>
      </c>
      <c r="M252" s="14">
        <v>0</v>
      </c>
      <c r="N252" s="32">
        <f t="shared" ref="N252:N334" si="288">M252/L252*100</f>
        <v>0</v>
      </c>
    </row>
    <row r="253" spans="1:14" x14ac:dyDescent="0.25">
      <c r="A253" s="75" t="s">
        <v>37</v>
      </c>
      <c r="B253" s="76"/>
      <c r="C253" s="33">
        <f>C252</f>
        <v>200</v>
      </c>
      <c r="D253" s="33">
        <f>D252</f>
        <v>0</v>
      </c>
      <c r="E253" s="33">
        <f t="shared" si="287"/>
        <v>0</v>
      </c>
      <c r="F253" s="33">
        <f t="shared" ref="F253:G253" si="289">F252</f>
        <v>0</v>
      </c>
      <c r="G253" s="33">
        <f t="shared" si="289"/>
        <v>0</v>
      </c>
      <c r="H253" s="32"/>
      <c r="I253" s="33">
        <f t="shared" ref="I253:J253" si="290">I252</f>
        <v>0</v>
      </c>
      <c r="J253" s="33">
        <f t="shared" si="290"/>
        <v>0</v>
      </c>
      <c r="K253" s="32"/>
      <c r="L253" s="33">
        <f>SUM(L252)</f>
        <v>200</v>
      </c>
      <c r="M253" s="33">
        <f>SUM(M252)</f>
        <v>0</v>
      </c>
      <c r="N253" s="33">
        <f t="shared" si="288"/>
        <v>0</v>
      </c>
    </row>
    <row r="254" spans="1:14" x14ac:dyDescent="0.25">
      <c r="A254" s="70" t="s">
        <v>50</v>
      </c>
      <c r="B254" s="95"/>
      <c r="C254" s="35">
        <f t="shared" ref="C254:D254" si="291">C241+C244+C253+C250+C246</f>
        <v>13887.399999999998</v>
      </c>
      <c r="D254" s="35">
        <f t="shared" si="291"/>
        <v>1152.8999999999999</v>
      </c>
      <c r="E254" s="35">
        <f t="shared" si="287"/>
        <v>8.3017699497386115</v>
      </c>
      <c r="F254" s="35">
        <f t="shared" ref="F254:G254" si="292">F241+F244+F253+F250+F246</f>
        <v>0</v>
      </c>
      <c r="G254" s="35">
        <f t="shared" si="292"/>
        <v>0</v>
      </c>
      <c r="H254" s="32"/>
      <c r="I254" s="35">
        <f>I241+I244+I253+I250+I246</f>
        <v>8154</v>
      </c>
      <c r="J254" s="35">
        <f>J241+J244+J253+J250+J246</f>
        <v>127.8</v>
      </c>
      <c r="K254" s="35">
        <f t="shared" ref="K254" si="293">J254/I254*100</f>
        <v>1.5673289183222958</v>
      </c>
      <c r="L254" s="35">
        <f t="shared" ref="L254:M254" si="294">L241+L244+L253+L250+L246</f>
        <v>5733.4</v>
      </c>
      <c r="M254" s="35">
        <f t="shared" si="294"/>
        <v>1025.0999999999999</v>
      </c>
      <c r="N254" s="35">
        <f t="shared" si="288"/>
        <v>17.879443262287648</v>
      </c>
    </row>
    <row r="255" spans="1:14" ht="21.75" customHeight="1" x14ac:dyDescent="0.35">
      <c r="A255" s="54">
        <v>13</v>
      </c>
      <c r="B255" s="96" t="s">
        <v>14</v>
      </c>
      <c r="C255" s="97"/>
      <c r="D255" s="97"/>
      <c r="E255" s="97"/>
      <c r="F255" s="97"/>
      <c r="G255" s="97"/>
      <c r="H255" s="97"/>
      <c r="I255" s="97"/>
      <c r="J255" s="97"/>
      <c r="K255" s="97"/>
      <c r="L255" s="97"/>
      <c r="M255" s="97"/>
      <c r="N255" s="98"/>
    </row>
    <row r="256" spans="1:14" ht="30.75" customHeight="1" x14ac:dyDescent="0.25">
      <c r="A256" s="84" t="s">
        <v>139</v>
      </c>
      <c r="B256" s="85"/>
      <c r="C256" s="85"/>
      <c r="D256" s="85"/>
      <c r="E256" s="85"/>
      <c r="F256" s="85"/>
      <c r="G256" s="85"/>
      <c r="H256" s="85"/>
      <c r="I256" s="85"/>
      <c r="J256" s="85"/>
      <c r="K256" s="85"/>
      <c r="L256" s="85"/>
      <c r="M256" s="85"/>
      <c r="N256" s="86"/>
    </row>
    <row r="257" spans="1:14" ht="32.25" customHeight="1" x14ac:dyDescent="0.25">
      <c r="A257" s="74" t="s">
        <v>41</v>
      </c>
      <c r="B257" s="61"/>
      <c r="C257" s="32">
        <f>F257+I257+L257</f>
        <v>4277.8999999999996</v>
      </c>
      <c r="D257" s="32">
        <f>G257+J257+M257</f>
        <v>0</v>
      </c>
      <c r="E257" s="32">
        <f t="shared" ref="E257:E258" si="295">D257/C257*100</f>
        <v>0</v>
      </c>
      <c r="F257" s="14"/>
      <c r="G257" s="14"/>
      <c r="H257" s="32"/>
      <c r="I257" s="14">
        <v>2377.9</v>
      </c>
      <c r="J257" s="14">
        <v>0</v>
      </c>
      <c r="K257" s="32">
        <f t="shared" ref="K257:K258" si="296">J257/I257*100</f>
        <v>0</v>
      </c>
      <c r="L257" s="14">
        <v>1900</v>
      </c>
      <c r="M257" s="14">
        <v>0</v>
      </c>
      <c r="N257" s="32">
        <f t="shared" si="288"/>
        <v>0</v>
      </c>
    </row>
    <row r="258" spans="1:14" x14ac:dyDescent="0.25">
      <c r="A258" s="72" t="s">
        <v>31</v>
      </c>
      <c r="B258" s="73"/>
      <c r="C258" s="33">
        <f>C257</f>
        <v>4277.8999999999996</v>
      </c>
      <c r="D258" s="33">
        <f>D257</f>
        <v>0</v>
      </c>
      <c r="E258" s="32">
        <f t="shared" si="295"/>
        <v>0</v>
      </c>
      <c r="F258" s="33">
        <f t="shared" ref="F258:G258" si="297">F257</f>
        <v>0</v>
      </c>
      <c r="G258" s="33">
        <f t="shared" si="297"/>
        <v>0</v>
      </c>
      <c r="H258" s="32"/>
      <c r="I258" s="33">
        <f t="shared" ref="I258:J258" si="298">I257</f>
        <v>2377.9</v>
      </c>
      <c r="J258" s="33">
        <f t="shared" si="298"/>
        <v>0</v>
      </c>
      <c r="K258" s="32">
        <f t="shared" si="296"/>
        <v>0</v>
      </c>
      <c r="L258" s="33">
        <f>SUM(L257)</f>
        <v>1900</v>
      </c>
      <c r="M258" s="33">
        <f>SUM(M257)</f>
        <v>0</v>
      </c>
      <c r="N258" s="35">
        <f t="shared" si="288"/>
        <v>0</v>
      </c>
    </row>
    <row r="259" spans="1:14" x14ac:dyDescent="0.25">
      <c r="A259" s="84" t="s">
        <v>125</v>
      </c>
      <c r="B259" s="141"/>
      <c r="C259" s="141"/>
      <c r="D259" s="141"/>
      <c r="E259" s="141"/>
      <c r="F259" s="141"/>
      <c r="G259" s="141"/>
      <c r="H259" s="141"/>
      <c r="I259" s="141"/>
      <c r="J259" s="141"/>
      <c r="K259" s="141"/>
      <c r="L259" s="141"/>
      <c r="M259" s="141"/>
      <c r="N259" s="142"/>
    </row>
    <row r="260" spans="1:14" x14ac:dyDescent="0.25">
      <c r="A260" s="74" t="s">
        <v>41</v>
      </c>
      <c r="B260" s="61"/>
      <c r="C260" s="32">
        <f>F260+I260+L260</f>
        <v>150</v>
      </c>
      <c r="D260" s="32">
        <f>G260+J260+M260</f>
        <v>0</v>
      </c>
      <c r="E260" s="32">
        <f t="shared" ref="E260:E261" si="299">D260/C260*100</f>
        <v>0</v>
      </c>
      <c r="F260" s="15"/>
      <c r="G260" s="15"/>
      <c r="H260" s="32"/>
      <c r="I260" s="14"/>
      <c r="J260" s="14"/>
      <c r="K260" s="32"/>
      <c r="L260" s="14">
        <v>150</v>
      </c>
      <c r="M260" s="14">
        <v>0</v>
      </c>
      <c r="N260" s="32">
        <f t="shared" ref="N260:N261" si="300">M260/L260*100</f>
        <v>0</v>
      </c>
    </row>
    <row r="261" spans="1:14" x14ac:dyDescent="0.25">
      <c r="A261" s="72" t="s">
        <v>31</v>
      </c>
      <c r="B261" s="73"/>
      <c r="C261" s="33">
        <f>C260</f>
        <v>150</v>
      </c>
      <c r="D261" s="33">
        <f>D260</f>
        <v>0</v>
      </c>
      <c r="E261" s="32">
        <f t="shared" si="299"/>
        <v>0</v>
      </c>
      <c r="F261" s="33">
        <f t="shared" ref="F261:G261" si="301">F260</f>
        <v>0</v>
      </c>
      <c r="G261" s="33">
        <f t="shared" si="301"/>
        <v>0</v>
      </c>
      <c r="H261" s="32"/>
      <c r="I261" s="33">
        <f t="shared" ref="I261:J261" si="302">I260</f>
        <v>0</v>
      </c>
      <c r="J261" s="33">
        <f t="shared" si="302"/>
        <v>0</v>
      </c>
      <c r="K261" s="32"/>
      <c r="L261" s="33">
        <f t="shared" ref="L261:M261" si="303">L260</f>
        <v>150</v>
      </c>
      <c r="M261" s="33">
        <f t="shared" si="303"/>
        <v>0</v>
      </c>
      <c r="N261" s="35">
        <f t="shared" si="300"/>
        <v>0</v>
      </c>
    </row>
    <row r="262" spans="1:14" ht="19.5" customHeight="1" x14ac:dyDescent="0.25">
      <c r="A262" s="84" t="s">
        <v>88</v>
      </c>
      <c r="B262" s="85"/>
      <c r="C262" s="85"/>
      <c r="D262" s="85"/>
      <c r="E262" s="85"/>
      <c r="F262" s="85"/>
      <c r="G262" s="85"/>
      <c r="H262" s="85"/>
      <c r="I262" s="85"/>
      <c r="J262" s="85"/>
      <c r="K262" s="85"/>
      <c r="L262" s="85"/>
      <c r="M262" s="85"/>
      <c r="N262" s="86"/>
    </row>
    <row r="263" spans="1:14" ht="30.75" customHeight="1" x14ac:dyDescent="0.25">
      <c r="A263" s="74" t="s">
        <v>41</v>
      </c>
      <c r="B263" s="61"/>
      <c r="C263" s="32">
        <f>F263+I263+L263</f>
        <v>310.3</v>
      </c>
      <c r="D263" s="32">
        <f>G263+J263+M263</f>
        <v>0</v>
      </c>
      <c r="E263" s="32">
        <f t="shared" ref="E263:E265" si="304">D263/C263*100</f>
        <v>0</v>
      </c>
      <c r="F263" s="14"/>
      <c r="G263" s="14"/>
      <c r="H263" s="32"/>
      <c r="I263" s="14">
        <v>310.3</v>
      </c>
      <c r="J263" s="14">
        <v>0</v>
      </c>
      <c r="K263" s="32">
        <f t="shared" ref="K263:K265" si="305">J263/I263*100</f>
        <v>0</v>
      </c>
      <c r="L263" s="14"/>
      <c r="M263" s="14"/>
      <c r="N263" s="32"/>
    </row>
    <row r="264" spans="1:14" ht="30.75" customHeight="1" x14ac:dyDescent="0.25">
      <c r="A264" s="60" t="s">
        <v>55</v>
      </c>
      <c r="B264" s="61"/>
      <c r="C264" s="32">
        <f>F264+I264+L264</f>
        <v>150</v>
      </c>
      <c r="D264" s="32">
        <f>G264+J264+M264</f>
        <v>0</v>
      </c>
      <c r="E264" s="32">
        <f t="shared" si="304"/>
        <v>0</v>
      </c>
      <c r="F264" s="14"/>
      <c r="G264" s="14"/>
      <c r="H264" s="32"/>
      <c r="I264" s="14"/>
      <c r="J264" s="14"/>
      <c r="K264" s="32"/>
      <c r="L264" s="14">
        <v>150</v>
      </c>
      <c r="M264" s="14">
        <v>0</v>
      </c>
      <c r="N264" s="32">
        <f t="shared" ref="N264:N265" si="306">M264/L264*100</f>
        <v>0</v>
      </c>
    </row>
    <row r="265" spans="1:14" x14ac:dyDescent="0.25">
      <c r="A265" s="72" t="s">
        <v>31</v>
      </c>
      <c r="B265" s="73"/>
      <c r="C265" s="33">
        <f>C263+C264</f>
        <v>460.3</v>
      </c>
      <c r="D265" s="33">
        <f>D263+D264</f>
        <v>0</v>
      </c>
      <c r="E265" s="33">
        <f t="shared" si="304"/>
        <v>0</v>
      </c>
      <c r="F265" s="33">
        <f>F263+F264</f>
        <v>0</v>
      </c>
      <c r="G265" s="33">
        <f>G263+G264</f>
        <v>0</v>
      </c>
      <c r="H265" s="32"/>
      <c r="I265" s="33">
        <f>I263+I264</f>
        <v>310.3</v>
      </c>
      <c r="J265" s="33">
        <f>J263+J264</f>
        <v>0</v>
      </c>
      <c r="K265" s="33">
        <f t="shared" si="305"/>
        <v>0</v>
      </c>
      <c r="L265" s="33">
        <f>SUM(L263:L264)</f>
        <v>150</v>
      </c>
      <c r="M265" s="33">
        <f>SUM(M263:M264)</f>
        <v>0</v>
      </c>
      <c r="N265" s="32">
        <f t="shared" si="306"/>
        <v>0</v>
      </c>
    </row>
    <row r="266" spans="1:14" ht="30" customHeight="1" x14ac:dyDescent="0.25">
      <c r="A266" s="62" t="s">
        <v>89</v>
      </c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4"/>
    </row>
    <row r="267" spans="1:14" ht="33" customHeight="1" x14ac:dyDescent="0.25">
      <c r="A267" s="74" t="s">
        <v>41</v>
      </c>
      <c r="B267" s="61"/>
      <c r="C267" s="32">
        <f t="shared" ref="C267:D269" si="307">F267+I267+L267</f>
        <v>1000</v>
      </c>
      <c r="D267" s="32">
        <f t="shared" si="307"/>
        <v>30</v>
      </c>
      <c r="E267" s="32">
        <f t="shared" ref="E267:E271" si="308">D267/C267*100</f>
        <v>3</v>
      </c>
      <c r="F267" s="14"/>
      <c r="G267" s="14"/>
      <c r="H267" s="32"/>
      <c r="I267" s="14"/>
      <c r="J267" s="14"/>
      <c r="K267" s="32"/>
      <c r="L267" s="14">
        <v>1000</v>
      </c>
      <c r="M267" s="14">
        <v>30</v>
      </c>
      <c r="N267" s="32">
        <f t="shared" si="288"/>
        <v>3</v>
      </c>
    </row>
    <row r="268" spans="1:14" x14ac:dyDescent="0.25">
      <c r="A268" s="60" t="s">
        <v>42</v>
      </c>
      <c r="B268" s="61"/>
      <c r="C268" s="32">
        <f t="shared" si="307"/>
        <v>70</v>
      </c>
      <c r="D268" s="32">
        <f t="shared" si="307"/>
        <v>0</v>
      </c>
      <c r="E268" s="32">
        <f>D268/C268*100</f>
        <v>0</v>
      </c>
      <c r="F268" s="14"/>
      <c r="G268" s="14"/>
      <c r="H268" s="32"/>
      <c r="I268" s="14"/>
      <c r="J268" s="14"/>
      <c r="K268" s="32"/>
      <c r="L268" s="14">
        <v>70</v>
      </c>
      <c r="M268" s="14">
        <v>0</v>
      </c>
      <c r="N268" s="32">
        <f>M268/L268*100</f>
        <v>0</v>
      </c>
    </row>
    <row r="269" spans="1:14" ht="30.75" customHeight="1" x14ac:dyDescent="0.25">
      <c r="A269" s="60" t="s">
        <v>43</v>
      </c>
      <c r="B269" s="61"/>
      <c r="C269" s="32">
        <f t="shared" si="307"/>
        <v>200</v>
      </c>
      <c r="D269" s="32">
        <f t="shared" si="307"/>
        <v>0</v>
      </c>
      <c r="E269" s="32">
        <f t="shared" si="308"/>
        <v>0</v>
      </c>
      <c r="F269" s="14"/>
      <c r="G269" s="14"/>
      <c r="H269" s="32"/>
      <c r="I269" s="14"/>
      <c r="J269" s="14"/>
      <c r="K269" s="32"/>
      <c r="L269" s="14">
        <v>200</v>
      </c>
      <c r="M269" s="14">
        <v>0</v>
      </c>
      <c r="N269" s="32">
        <f t="shared" si="288"/>
        <v>0</v>
      </c>
    </row>
    <row r="270" spans="1:14" ht="30.75" hidden="1" customHeight="1" x14ac:dyDescent="0.25">
      <c r="A270" s="60" t="s">
        <v>55</v>
      </c>
      <c r="B270" s="61"/>
      <c r="C270" s="32">
        <f>F270+I270+L270</f>
        <v>0</v>
      </c>
      <c r="D270" s="32">
        <f>G270+J270+M270</f>
        <v>0</v>
      </c>
      <c r="E270" s="32"/>
      <c r="F270" s="14"/>
      <c r="G270" s="14"/>
      <c r="H270" s="32"/>
      <c r="I270" s="14"/>
      <c r="J270" s="14"/>
      <c r="K270" s="32"/>
      <c r="L270" s="14">
        <v>0</v>
      </c>
      <c r="M270" s="14">
        <v>0</v>
      </c>
      <c r="N270" s="32" t="e">
        <f>M270/L270*100</f>
        <v>#DIV/0!</v>
      </c>
    </row>
    <row r="271" spans="1:14" x14ac:dyDescent="0.25">
      <c r="A271" s="72" t="s">
        <v>31</v>
      </c>
      <c r="B271" s="73"/>
      <c r="C271" s="33">
        <f>C267+C268+C269+C270</f>
        <v>1270</v>
      </c>
      <c r="D271" s="33">
        <f>D267+D268+D269+D270</f>
        <v>30</v>
      </c>
      <c r="E271" s="33">
        <f t="shared" si="308"/>
        <v>2.3622047244094486</v>
      </c>
      <c r="F271" s="33">
        <f t="shared" ref="F271:G271" si="309">F267+F268+F269</f>
        <v>0</v>
      </c>
      <c r="G271" s="33">
        <f t="shared" si="309"/>
        <v>0</v>
      </c>
      <c r="H271" s="32"/>
      <c r="I271" s="33">
        <f t="shared" ref="I271:J271" si="310">I267+I268+I269</f>
        <v>0</v>
      </c>
      <c r="J271" s="33">
        <f t="shared" si="310"/>
        <v>0</v>
      </c>
      <c r="K271" s="32"/>
      <c r="L271" s="33">
        <f>SUM(L267:L270)</f>
        <v>1270</v>
      </c>
      <c r="M271" s="33">
        <f>SUM(M267:M270)</f>
        <v>30</v>
      </c>
      <c r="N271" s="33">
        <f t="shared" si="288"/>
        <v>2.3622047244094486</v>
      </c>
    </row>
    <row r="272" spans="1:14" x14ac:dyDescent="0.25">
      <c r="A272" s="84" t="s">
        <v>110</v>
      </c>
      <c r="B272" s="89"/>
      <c r="C272" s="89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90"/>
    </row>
    <row r="273" spans="1:14" x14ac:dyDescent="0.25">
      <c r="A273" s="60" t="s">
        <v>41</v>
      </c>
      <c r="B273" s="83"/>
      <c r="C273" s="32">
        <f t="shared" ref="C273:D273" si="311">F273+I273+L273</f>
        <v>150</v>
      </c>
      <c r="D273" s="32">
        <f t="shared" si="311"/>
        <v>0</v>
      </c>
      <c r="E273" s="32">
        <f t="shared" ref="E273:E274" si="312">D273/C273*100</f>
        <v>0</v>
      </c>
      <c r="F273" s="18"/>
      <c r="G273" s="18"/>
      <c r="H273" s="32"/>
      <c r="I273" s="18"/>
      <c r="J273" s="18"/>
      <c r="K273" s="32"/>
      <c r="L273" s="18">
        <v>150</v>
      </c>
      <c r="M273" s="18">
        <v>0</v>
      </c>
      <c r="N273" s="32">
        <f t="shared" si="288"/>
        <v>0</v>
      </c>
    </row>
    <row r="274" spans="1:14" x14ac:dyDescent="0.25">
      <c r="A274" s="72" t="s">
        <v>31</v>
      </c>
      <c r="B274" s="73"/>
      <c r="C274" s="33">
        <f>C273</f>
        <v>150</v>
      </c>
      <c r="D274" s="33">
        <f>D273</f>
        <v>0</v>
      </c>
      <c r="E274" s="32">
        <f t="shared" si="312"/>
        <v>0</v>
      </c>
      <c r="F274" s="33">
        <f t="shared" ref="F274:G274" si="313">F273</f>
        <v>0</v>
      </c>
      <c r="G274" s="33">
        <f t="shared" si="313"/>
        <v>0</v>
      </c>
      <c r="H274" s="32"/>
      <c r="I274" s="33">
        <f t="shared" ref="I274:J274" si="314">I273</f>
        <v>0</v>
      </c>
      <c r="J274" s="33">
        <f t="shared" si="314"/>
        <v>0</v>
      </c>
      <c r="K274" s="32"/>
      <c r="L274" s="33">
        <f t="shared" ref="L274:M274" si="315">L273</f>
        <v>150</v>
      </c>
      <c r="M274" s="33">
        <f t="shared" si="315"/>
        <v>0</v>
      </c>
      <c r="N274" s="32">
        <f t="shared" si="288"/>
        <v>0</v>
      </c>
    </row>
    <row r="275" spans="1:14" ht="15.75" customHeight="1" x14ac:dyDescent="0.25">
      <c r="A275" s="84" t="s">
        <v>90</v>
      </c>
      <c r="B275" s="85"/>
      <c r="C275" s="85"/>
      <c r="D275" s="85"/>
      <c r="E275" s="85"/>
      <c r="F275" s="85"/>
      <c r="G275" s="85"/>
      <c r="H275" s="85"/>
      <c r="I275" s="85"/>
      <c r="J275" s="85"/>
      <c r="K275" s="85"/>
      <c r="L275" s="85"/>
      <c r="M275" s="85"/>
      <c r="N275" s="86"/>
    </row>
    <row r="276" spans="1:14" ht="30" customHeight="1" x14ac:dyDescent="0.25">
      <c r="A276" s="74" t="s">
        <v>41</v>
      </c>
      <c r="B276" s="61"/>
      <c r="C276" s="32">
        <f>F276+I276+L276</f>
        <v>20</v>
      </c>
      <c r="D276" s="32">
        <f>G276+J276+M276</f>
        <v>0</v>
      </c>
      <c r="E276" s="32">
        <f t="shared" ref="E276:E277" si="316">D276/C276*100</f>
        <v>0</v>
      </c>
      <c r="F276" s="14"/>
      <c r="G276" s="14"/>
      <c r="H276" s="32"/>
      <c r="I276" s="14"/>
      <c r="J276" s="14"/>
      <c r="K276" s="32"/>
      <c r="L276" s="14">
        <v>20</v>
      </c>
      <c r="M276" s="14">
        <v>0</v>
      </c>
      <c r="N276" s="32">
        <f t="shared" si="288"/>
        <v>0</v>
      </c>
    </row>
    <row r="277" spans="1:14" x14ac:dyDescent="0.25">
      <c r="A277" s="72" t="s">
        <v>31</v>
      </c>
      <c r="B277" s="73"/>
      <c r="C277" s="33">
        <f>C276</f>
        <v>20</v>
      </c>
      <c r="D277" s="33">
        <f>D276</f>
        <v>0</v>
      </c>
      <c r="E277" s="33">
        <f t="shared" si="316"/>
        <v>0</v>
      </c>
      <c r="F277" s="33">
        <f t="shared" ref="F277:G277" si="317">F276</f>
        <v>0</v>
      </c>
      <c r="G277" s="33">
        <f t="shared" si="317"/>
        <v>0</v>
      </c>
      <c r="H277" s="32"/>
      <c r="I277" s="33">
        <f t="shared" ref="I277:J277" si="318">I276</f>
        <v>0</v>
      </c>
      <c r="J277" s="33">
        <f t="shared" si="318"/>
        <v>0</v>
      </c>
      <c r="K277" s="32"/>
      <c r="L277" s="33">
        <f>SUM(L276)</f>
        <v>20</v>
      </c>
      <c r="M277" s="33">
        <f>SUM(M276)</f>
        <v>0</v>
      </c>
      <c r="N277" s="33">
        <f t="shared" si="288"/>
        <v>0</v>
      </c>
    </row>
    <row r="278" spans="1:14" ht="39" customHeight="1" x14ac:dyDescent="0.25">
      <c r="A278" s="84" t="s">
        <v>91</v>
      </c>
      <c r="B278" s="85"/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6"/>
    </row>
    <row r="279" spans="1:14" ht="27.75" customHeight="1" x14ac:dyDescent="0.25">
      <c r="A279" s="60" t="s">
        <v>55</v>
      </c>
      <c r="B279" s="61"/>
      <c r="C279" s="32">
        <f>F279+I279+L279</f>
        <v>150</v>
      </c>
      <c r="D279" s="32">
        <f>G279+J279+M279</f>
        <v>0</v>
      </c>
      <c r="E279" s="32">
        <f t="shared" ref="E279:E280" si="319">D279/C279*100</f>
        <v>0</v>
      </c>
      <c r="F279" s="14"/>
      <c r="G279" s="14"/>
      <c r="H279" s="32"/>
      <c r="I279" s="14"/>
      <c r="J279" s="14"/>
      <c r="K279" s="32"/>
      <c r="L279" s="14">
        <v>150</v>
      </c>
      <c r="M279" s="14">
        <v>0</v>
      </c>
      <c r="N279" s="32">
        <f t="shared" si="288"/>
        <v>0</v>
      </c>
    </row>
    <row r="280" spans="1:14" ht="27.75" customHeight="1" x14ac:dyDescent="0.25">
      <c r="A280" s="72" t="s">
        <v>31</v>
      </c>
      <c r="B280" s="73"/>
      <c r="C280" s="33">
        <f>C279</f>
        <v>150</v>
      </c>
      <c r="D280" s="33">
        <f t="shared" ref="D280:M280" si="320">D279</f>
        <v>0</v>
      </c>
      <c r="E280" s="32">
        <f t="shared" si="319"/>
        <v>0</v>
      </c>
      <c r="F280" s="33">
        <f t="shared" si="320"/>
        <v>0</v>
      </c>
      <c r="G280" s="33">
        <f t="shared" si="320"/>
        <v>0</v>
      </c>
      <c r="H280" s="33">
        <f t="shared" si="320"/>
        <v>0</v>
      </c>
      <c r="I280" s="33">
        <f t="shared" si="320"/>
        <v>0</v>
      </c>
      <c r="J280" s="33">
        <f t="shared" si="320"/>
        <v>0</v>
      </c>
      <c r="K280" s="33">
        <f t="shared" si="320"/>
        <v>0</v>
      </c>
      <c r="L280" s="33">
        <f t="shared" si="320"/>
        <v>150</v>
      </c>
      <c r="M280" s="33">
        <f t="shared" si="320"/>
        <v>0</v>
      </c>
      <c r="N280" s="32">
        <f t="shared" si="288"/>
        <v>0</v>
      </c>
    </row>
    <row r="281" spans="1:14" ht="27.75" hidden="1" customHeight="1" x14ac:dyDescent="0.25">
      <c r="A281" s="84" t="s">
        <v>128</v>
      </c>
      <c r="B281" s="85"/>
      <c r="C281" s="85"/>
      <c r="D281" s="85"/>
      <c r="E281" s="85"/>
      <c r="F281" s="85"/>
      <c r="G281" s="85"/>
      <c r="H281" s="85"/>
      <c r="I281" s="85"/>
      <c r="J281" s="85"/>
      <c r="K281" s="85"/>
      <c r="L281" s="85"/>
      <c r="M281" s="85"/>
      <c r="N281" s="86"/>
    </row>
    <row r="282" spans="1:14" ht="27.75" hidden="1" customHeight="1" x14ac:dyDescent="0.25">
      <c r="A282" s="74" t="s">
        <v>41</v>
      </c>
      <c r="B282" s="61"/>
      <c r="C282" s="32">
        <f>F282+I282+L282</f>
        <v>0</v>
      </c>
      <c r="D282" s="32">
        <f>G282+J282+M282</f>
        <v>0</v>
      </c>
      <c r="E282" s="32"/>
      <c r="F282" s="14"/>
      <c r="G282" s="14"/>
      <c r="H282" s="32"/>
      <c r="I282" s="14"/>
      <c r="J282" s="14"/>
      <c r="K282" s="32"/>
      <c r="L282" s="14">
        <v>0</v>
      </c>
      <c r="M282" s="14">
        <v>0</v>
      </c>
      <c r="N282" s="32" t="e">
        <f t="shared" ref="N282" si="321">M282/L282*100</f>
        <v>#DIV/0!</v>
      </c>
    </row>
    <row r="283" spans="1:14" hidden="1" x14ac:dyDescent="0.25">
      <c r="A283" s="72" t="s">
        <v>31</v>
      </c>
      <c r="B283" s="73"/>
      <c r="C283" s="33">
        <f>C282</f>
        <v>0</v>
      </c>
      <c r="D283" s="33">
        <f t="shared" ref="D283:N283" si="322">D282</f>
        <v>0</v>
      </c>
      <c r="E283" s="33"/>
      <c r="F283" s="33">
        <f t="shared" si="322"/>
        <v>0</v>
      </c>
      <c r="G283" s="33">
        <f t="shared" si="322"/>
        <v>0</v>
      </c>
      <c r="H283" s="33">
        <f t="shared" si="322"/>
        <v>0</v>
      </c>
      <c r="I283" s="33">
        <f t="shared" si="322"/>
        <v>0</v>
      </c>
      <c r="J283" s="33">
        <f t="shared" si="322"/>
        <v>0</v>
      </c>
      <c r="K283" s="33">
        <f t="shared" si="322"/>
        <v>0</v>
      </c>
      <c r="L283" s="33">
        <f t="shared" si="322"/>
        <v>0</v>
      </c>
      <c r="M283" s="33">
        <f t="shared" si="322"/>
        <v>0</v>
      </c>
      <c r="N283" s="33" t="e">
        <f t="shared" si="322"/>
        <v>#DIV/0!</v>
      </c>
    </row>
    <row r="284" spans="1:14" ht="16.5" hidden="1" customHeight="1" x14ac:dyDescent="0.25">
      <c r="A284" s="101" t="s">
        <v>92</v>
      </c>
      <c r="B284" s="102"/>
      <c r="C284" s="102"/>
      <c r="D284" s="102"/>
      <c r="E284" s="102"/>
      <c r="F284" s="102"/>
      <c r="G284" s="102"/>
      <c r="H284" s="102"/>
      <c r="I284" s="102"/>
      <c r="J284" s="102"/>
      <c r="K284" s="102"/>
      <c r="L284" s="102"/>
      <c r="M284" s="102"/>
      <c r="N284" s="103"/>
    </row>
    <row r="285" spans="1:14" ht="30.75" hidden="1" customHeight="1" x14ac:dyDescent="0.3">
      <c r="A285" s="99" t="s">
        <v>55</v>
      </c>
      <c r="B285" s="100"/>
      <c r="C285" s="30">
        <f>F285+I285+L285</f>
        <v>0</v>
      </c>
      <c r="D285" s="30">
        <f>G285+J285+M285</f>
        <v>0</v>
      </c>
      <c r="E285" s="30"/>
      <c r="F285" s="30"/>
      <c r="G285" s="30"/>
      <c r="H285" s="30"/>
      <c r="I285" s="30"/>
      <c r="J285" s="30"/>
      <c r="K285" s="30"/>
      <c r="L285" s="30"/>
      <c r="M285" s="30"/>
      <c r="N285" s="30"/>
    </row>
    <row r="286" spans="1:14" hidden="1" x14ac:dyDescent="0.25">
      <c r="A286" s="104" t="s">
        <v>31</v>
      </c>
      <c r="B286" s="105"/>
      <c r="C286" s="31">
        <f>C285</f>
        <v>0</v>
      </c>
      <c r="D286" s="31">
        <f>D285</f>
        <v>0</v>
      </c>
      <c r="E286" s="31"/>
      <c r="F286" s="31">
        <f t="shared" ref="F286:G286" si="323">F285</f>
        <v>0</v>
      </c>
      <c r="G286" s="31">
        <f t="shared" si="323"/>
        <v>0</v>
      </c>
      <c r="H286" s="31"/>
      <c r="I286" s="31">
        <f t="shared" ref="I286:J286" si="324">I285</f>
        <v>0</v>
      </c>
      <c r="J286" s="31">
        <f t="shared" si="324"/>
        <v>0</v>
      </c>
      <c r="K286" s="31"/>
      <c r="L286" s="31">
        <f>SUM(L285)</f>
        <v>0</v>
      </c>
      <c r="M286" s="31">
        <f>SUM(M285)</f>
        <v>0</v>
      </c>
      <c r="N286" s="31"/>
    </row>
    <row r="287" spans="1:14" ht="15.75" hidden="1" customHeight="1" x14ac:dyDescent="0.25">
      <c r="A287" s="101" t="s">
        <v>93</v>
      </c>
      <c r="B287" s="102"/>
      <c r="C287" s="102"/>
      <c r="D287" s="102"/>
      <c r="E287" s="102"/>
      <c r="F287" s="102"/>
      <c r="G287" s="102"/>
      <c r="H287" s="102"/>
      <c r="I287" s="102"/>
      <c r="J287" s="102"/>
      <c r="K287" s="102"/>
      <c r="L287" s="102"/>
      <c r="M287" s="102"/>
      <c r="N287" s="103"/>
    </row>
    <row r="288" spans="1:14" ht="32.25" hidden="1" customHeight="1" x14ac:dyDescent="0.3">
      <c r="A288" s="99" t="s">
        <v>94</v>
      </c>
      <c r="B288" s="100"/>
      <c r="C288" s="30">
        <f>F288+I288+L288</f>
        <v>0</v>
      </c>
      <c r="D288" s="30">
        <f>G288+J288+M288</f>
        <v>0</v>
      </c>
      <c r="E288" s="30" t="e">
        <f t="shared" ref="E288:E290" si="325">D288/C288*100</f>
        <v>#DIV/0!</v>
      </c>
      <c r="F288" s="30"/>
      <c r="G288" s="30"/>
      <c r="H288" s="30"/>
      <c r="I288" s="30"/>
      <c r="J288" s="30"/>
      <c r="K288" s="30"/>
      <c r="L288" s="30"/>
      <c r="M288" s="30"/>
      <c r="N288" s="30" t="e">
        <f t="shared" si="288"/>
        <v>#DIV/0!</v>
      </c>
    </row>
    <row r="289" spans="1:14" hidden="1" x14ac:dyDescent="0.25">
      <c r="A289" s="104" t="s">
        <v>31</v>
      </c>
      <c r="B289" s="105"/>
      <c r="C289" s="31">
        <f>C288</f>
        <v>0</v>
      </c>
      <c r="D289" s="31">
        <f>D288</f>
        <v>0</v>
      </c>
      <c r="E289" s="31" t="e">
        <f t="shared" si="325"/>
        <v>#DIV/0!</v>
      </c>
      <c r="F289" s="31">
        <f t="shared" ref="F289:G289" si="326">F288</f>
        <v>0</v>
      </c>
      <c r="G289" s="31">
        <f t="shared" si="326"/>
        <v>0</v>
      </c>
      <c r="H289" s="31"/>
      <c r="I289" s="31">
        <f t="shared" ref="I289:J289" si="327">I288</f>
        <v>0</v>
      </c>
      <c r="J289" s="31">
        <f t="shared" si="327"/>
        <v>0</v>
      </c>
      <c r="K289" s="31"/>
      <c r="L289" s="31">
        <f>SUM(L288)</f>
        <v>0</v>
      </c>
      <c r="M289" s="31">
        <f>SUM(M288)</f>
        <v>0</v>
      </c>
      <c r="N289" s="31" t="e">
        <f t="shared" si="288"/>
        <v>#DIV/0!</v>
      </c>
    </row>
    <row r="290" spans="1:14" x14ac:dyDescent="0.25">
      <c r="A290" s="70" t="s">
        <v>50</v>
      </c>
      <c r="B290" s="95"/>
      <c r="C290" s="35">
        <f>C258+C265+C271+C277+C283+C286+C289+C274+C261+C280</f>
        <v>6478.2</v>
      </c>
      <c r="D290" s="35">
        <f>D258+D265+D271+D277+D283+D286+D289+D274+D261+D280</f>
        <v>30</v>
      </c>
      <c r="E290" s="35">
        <f t="shared" si="325"/>
        <v>0.4630915995183848</v>
      </c>
      <c r="F290" s="35">
        <f>F258+F265+F271+F277+F283+F286+F289+F274+F261</f>
        <v>0</v>
      </c>
      <c r="G290" s="35">
        <f>G258+G265+G271+G277+G283+G286+G289+G274+G261</f>
        <v>0</v>
      </c>
      <c r="H290" s="32"/>
      <c r="I290" s="35">
        <f>I258+I265+I271+I277+I283+I286+I289+I274+I261+I280</f>
        <v>2688.2000000000003</v>
      </c>
      <c r="J290" s="35">
        <f>J258+J265+J271+J277+J283+J286+J289+J274+J261+J280</f>
        <v>0</v>
      </c>
      <c r="K290" s="35">
        <f t="shared" ref="K290" si="328">J290/I290*100</f>
        <v>0</v>
      </c>
      <c r="L290" s="35">
        <f>L258+L265+L271+L277+L283+L286+L289+L274+L261+L280</f>
        <v>3790</v>
      </c>
      <c r="M290" s="35">
        <f>M258+M265+M271+M277+M283+M286+M289+M274+M261+M280</f>
        <v>30</v>
      </c>
      <c r="N290" s="35">
        <f t="shared" si="288"/>
        <v>0.79155672823219003</v>
      </c>
    </row>
    <row r="291" spans="1:14" ht="15.75" hidden="1" customHeight="1" x14ac:dyDescent="0.35">
      <c r="A291" s="8">
        <v>14</v>
      </c>
      <c r="B291" s="96" t="s">
        <v>15</v>
      </c>
      <c r="C291" s="97"/>
      <c r="D291" s="97"/>
      <c r="E291" s="97"/>
      <c r="F291" s="97"/>
      <c r="G291" s="97"/>
      <c r="H291" s="97"/>
      <c r="I291" s="97"/>
      <c r="J291" s="97"/>
      <c r="K291" s="97"/>
      <c r="L291" s="97"/>
      <c r="M291" s="97"/>
      <c r="N291" s="98"/>
    </row>
    <row r="292" spans="1:14" ht="15.75" hidden="1" customHeight="1" x14ac:dyDescent="0.25">
      <c r="A292" s="84" t="s">
        <v>95</v>
      </c>
      <c r="B292" s="85"/>
      <c r="C292" s="85"/>
      <c r="D292" s="85"/>
      <c r="E292" s="85"/>
      <c r="F292" s="85"/>
      <c r="G292" s="85"/>
      <c r="H292" s="85"/>
      <c r="I292" s="85"/>
      <c r="J292" s="85"/>
      <c r="K292" s="85"/>
      <c r="L292" s="85"/>
      <c r="M292" s="85"/>
      <c r="N292" s="86"/>
    </row>
    <row r="293" spans="1:14" ht="28.5" hidden="1" customHeight="1" x14ac:dyDescent="0.25">
      <c r="A293" s="60" t="s">
        <v>94</v>
      </c>
      <c r="B293" s="94"/>
      <c r="C293" s="14">
        <f>F293+I293+L293</f>
        <v>0</v>
      </c>
      <c r="D293" s="14">
        <f>G293+J293+M293</f>
        <v>0</v>
      </c>
      <c r="E293" s="14" t="e">
        <f t="shared" ref="E293:E294" si="329">D293/C293*100</f>
        <v>#DIV/0!</v>
      </c>
      <c r="F293" s="14"/>
      <c r="G293" s="14"/>
      <c r="H293" s="14"/>
      <c r="I293" s="14"/>
      <c r="J293" s="14"/>
      <c r="K293" s="14" t="e">
        <f t="shared" ref="K293:K294" si="330">J293/I293*100</f>
        <v>#DIV/0!</v>
      </c>
      <c r="L293" s="14"/>
      <c r="M293" s="14"/>
      <c r="N293" s="18"/>
    </row>
    <row r="294" spans="1:14" ht="16.149999999999999" hidden="1" customHeight="1" x14ac:dyDescent="0.25">
      <c r="A294" s="72" t="s">
        <v>31</v>
      </c>
      <c r="B294" s="73"/>
      <c r="C294" s="15">
        <f>C293</f>
        <v>0</v>
      </c>
      <c r="D294" s="15">
        <f>D293</f>
        <v>0</v>
      </c>
      <c r="E294" s="15" t="e">
        <f t="shared" si="329"/>
        <v>#DIV/0!</v>
      </c>
      <c r="F294" s="15">
        <f t="shared" ref="F294:G294" si="331">F293</f>
        <v>0</v>
      </c>
      <c r="G294" s="15">
        <f t="shared" si="331"/>
        <v>0</v>
      </c>
      <c r="H294" s="15"/>
      <c r="I294" s="15">
        <f t="shared" ref="I294:J294" si="332">I293</f>
        <v>0</v>
      </c>
      <c r="J294" s="15">
        <f t="shared" si="332"/>
        <v>0</v>
      </c>
      <c r="K294" s="15" t="e">
        <f t="shared" si="330"/>
        <v>#DIV/0!</v>
      </c>
      <c r="L294" s="15">
        <f>SUM(L293)</f>
        <v>0</v>
      </c>
      <c r="M294" s="15">
        <f>SUM(M293)</f>
        <v>0</v>
      </c>
      <c r="N294" s="18"/>
    </row>
    <row r="295" spans="1:14" ht="48.75" hidden="1" customHeight="1" x14ac:dyDescent="0.25">
      <c r="A295" s="79" t="s">
        <v>96</v>
      </c>
      <c r="B295" s="80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1"/>
    </row>
    <row r="296" spans="1:14" ht="30.75" hidden="1" customHeight="1" x14ac:dyDescent="0.25">
      <c r="A296" s="60" t="s">
        <v>94</v>
      </c>
      <c r="B296" s="94"/>
      <c r="C296" s="14">
        <f>F296+I296+L296</f>
        <v>0</v>
      </c>
      <c r="D296" s="14">
        <f>G296+J296+M296</f>
        <v>0</v>
      </c>
      <c r="E296" s="14" t="e">
        <f t="shared" ref="E296:E297" si="333">D296/C296*100</f>
        <v>#DIV/0!</v>
      </c>
      <c r="F296" s="14"/>
      <c r="G296" s="14"/>
      <c r="H296" s="14"/>
      <c r="I296" s="14"/>
      <c r="J296" s="14"/>
      <c r="K296" s="14" t="e">
        <f t="shared" ref="K296:K297" si="334">J296/I296*100</f>
        <v>#DIV/0!</v>
      </c>
      <c r="L296" s="14"/>
      <c r="M296" s="14"/>
      <c r="N296" s="14"/>
    </row>
    <row r="297" spans="1:14" ht="16.149999999999999" hidden="1" customHeight="1" x14ac:dyDescent="0.25">
      <c r="A297" s="72" t="s">
        <v>31</v>
      </c>
      <c r="B297" s="73"/>
      <c r="C297" s="15">
        <f>C296</f>
        <v>0</v>
      </c>
      <c r="D297" s="15">
        <f>D296</f>
        <v>0</v>
      </c>
      <c r="E297" s="15" t="e">
        <f t="shared" si="333"/>
        <v>#DIV/0!</v>
      </c>
      <c r="F297" s="15">
        <f t="shared" ref="F297:G297" si="335">F296</f>
        <v>0</v>
      </c>
      <c r="G297" s="15">
        <f t="shared" si="335"/>
        <v>0</v>
      </c>
      <c r="H297" s="15"/>
      <c r="I297" s="15">
        <f t="shared" ref="I297:J297" si="336">I296</f>
        <v>0</v>
      </c>
      <c r="J297" s="15">
        <f t="shared" si="336"/>
        <v>0</v>
      </c>
      <c r="K297" s="15" t="e">
        <f t="shared" si="334"/>
        <v>#DIV/0!</v>
      </c>
      <c r="L297" s="15">
        <f>SUM(L296)</f>
        <v>0</v>
      </c>
      <c r="M297" s="15">
        <f>SUM(M296)</f>
        <v>0</v>
      </c>
      <c r="N297" s="15"/>
    </row>
    <row r="298" spans="1:14" ht="30.75" hidden="1" customHeight="1" x14ac:dyDescent="0.25">
      <c r="A298" s="84" t="s">
        <v>97</v>
      </c>
      <c r="B298" s="85"/>
      <c r="C298" s="85"/>
      <c r="D298" s="85"/>
      <c r="E298" s="85"/>
      <c r="F298" s="85"/>
      <c r="G298" s="85"/>
      <c r="H298" s="85"/>
      <c r="I298" s="85"/>
      <c r="J298" s="85"/>
      <c r="K298" s="85"/>
      <c r="L298" s="85"/>
      <c r="M298" s="85"/>
      <c r="N298" s="86"/>
    </row>
    <row r="299" spans="1:14" ht="30" hidden="1" customHeight="1" x14ac:dyDescent="0.25">
      <c r="A299" s="60" t="s">
        <v>94</v>
      </c>
      <c r="B299" s="94"/>
      <c r="C299" s="14">
        <f>F299+I299+L299</f>
        <v>0</v>
      </c>
      <c r="D299" s="14">
        <f>G299+J299+M299</f>
        <v>0</v>
      </c>
      <c r="E299" s="14" t="e">
        <f t="shared" ref="E299:E300" si="337">D299/C299*100</f>
        <v>#DIV/0!</v>
      </c>
      <c r="F299" s="14"/>
      <c r="G299" s="14"/>
      <c r="H299" s="14"/>
      <c r="I299" s="14"/>
      <c r="J299" s="14"/>
      <c r="K299" s="14" t="e">
        <f t="shared" ref="K299:K300" si="338">J299/I299*100</f>
        <v>#DIV/0!</v>
      </c>
      <c r="L299" s="14"/>
      <c r="M299" s="14"/>
      <c r="N299" s="18"/>
    </row>
    <row r="300" spans="1:14" ht="16.149999999999999" hidden="1" customHeight="1" x14ac:dyDescent="0.25">
      <c r="A300" s="72" t="s">
        <v>31</v>
      </c>
      <c r="B300" s="73"/>
      <c r="C300" s="15">
        <f>C299</f>
        <v>0</v>
      </c>
      <c r="D300" s="15">
        <f>D299</f>
        <v>0</v>
      </c>
      <c r="E300" s="15" t="e">
        <f t="shared" si="337"/>
        <v>#DIV/0!</v>
      </c>
      <c r="F300" s="15">
        <f t="shared" ref="F300:G300" si="339">F299</f>
        <v>0</v>
      </c>
      <c r="G300" s="15">
        <f t="shared" si="339"/>
        <v>0</v>
      </c>
      <c r="H300" s="15"/>
      <c r="I300" s="15">
        <f t="shared" ref="I300:J300" si="340">I299</f>
        <v>0</v>
      </c>
      <c r="J300" s="15">
        <f t="shared" si="340"/>
        <v>0</v>
      </c>
      <c r="K300" s="15" t="e">
        <f t="shared" si="338"/>
        <v>#DIV/0!</v>
      </c>
      <c r="L300" s="15">
        <f>SUM(L299)</f>
        <v>0</v>
      </c>
      <c r="M300" s="15">
        <f>SUM(M299)</f>
        <v>0</v>
      </c>
      <c r="N300" s="18"/>
    </row>
    <row r="301" spans="1:14" ht="50.25" hidden="1" customHeight="1" x14ac:dyDescent="0.25">
      <c r="A301" s="79" t="s">
        <v>98</v>
      </c>
      <c r="B301" s="80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1"/>
    </row>
    <row r="302" spans="1:14" ht="30" hidden="1" customHeight="1" x14ac:dyDescent="0.25">
      <c r="A302" s="60" t="s">
        <v>94</v>
      </c>
      <c r="B302" s="94"/>
      <c r="C302" s="14">
        <f>F302+I302+L302</f>
        <v>0</v>
      </c>
      <c r="D302" s="14">
        <f>G302+J302+M302</f>
        <v>0</v>
      </c>
      <c r="E302" s="14" t="e">
        <f t="shared" ref="E302:E303" si="341">D302/C302*100</f>
        <v>#DIV/0!</v>
      </c>
      <c r="F302" s="14"/>
      <c r="G302" s="14"/>
      <c r="H302" s="14"/>
      <c r="I302" s="14"/>
      <c r="J302" s="14"/>
      <c r="K302" s="14" t="e">
        <f t="shared" ref="K302:K303" si="342">J302/I302*100</f>
        <v>#DIV/0!</v>
      </c>
      <c r="L302" s="14"/>
      <c r="M302" s="14"/>
      <c r="N302" s="18"/>
    </row>
    <row r="303" spans="1:14" ht="16.149999999999999" hidden="1" customHeight="1" x14ac:dyDescent="0.25">
      <c r="A303" s="72" t="s">
        <v>31</v>
      </c>
      <c r="B303" s="73"/>
      <c r="C303" s="15">
        <f>C302</f>
        <v>0</v>
      </c>
      <c r="D303" s="15">
        <f>D302</f>
        <v>0</v>
      </c>
      <c r="E303" s="15" t="e">
        <f t="shared" si="341"/>
        <v>#DIV/0!</v>
      </c>
      <c r="F303" s="15">
        <f t="shared" ref="F303:G303" si="343">F302</f>
        <v>0</v>
      </c>
      <c r="G303" s="15">
        <f t="shared" si="343"/>
        <v>0</v>
      </c>
      <c r="H303" s="15"/>
      <c r="I303" s="15">
        <f t="shared" ref="I303:J303" si="344">I302</f>
        <v>0</v>
      </c>
      <c r="J303" s="15">
        <f t="shared" si="344"/>
        <v>0</v>
      </c>
      <c r="K303" s="15" t="e">
        <f t="shared" si="342"/>
        <v>#DIV/0!</v>
      </c>
      <c r="L303" s="15">
        <f>SUM(L302)</f>
        <v>0</v>
      </c>
      <c r="M303" s="15">
        <f>SUM(M302)</f>
        <v>0</v>
      </c>
      <c r="N303" s="15"/>
    </row>
    <row r="304" spans="1:14" ht="15.75" hidden="1" customHeight="1" x14ac:dyDescent="0.25">
      <c r="A304" s="84" t="s">
        <v>99</v>
      </c>
      <c r="B304" s="85"/>
      <c r="C304" s="85"/>
      <c r="D304" s="85"/>
      <c r="E304" s="85"/>
      <c r="F304" s="85"/>
      <c r="G304" s="85"/>
      <c r="H304" s="85"/>
      <c r="I304" s="85"/>
      <c r="J304" s="85"/>
      <c r="K304" s="85"/>
      <c r="L304" s="85"/>
      <c r="M304" s="85"/>
      <c r="N304" s="86"/>
    </row>
    <row r="305" spans="1:14" ht="31.5" hidden="1" customHeight="1" x14ac:dyDescent="0.25">
      <c r="A305" s="60" t="s">
        <v>94</v>
      </c>
      <c r="B305" s="94"/>
      <c r="C305" s="14">
        <f>F305+I305+L305</f>
        <v>0</v>
      </c>
      <c r="D305" s="14">
        <f>G305+J305+M305</f>
        <v>0</v>
      </c>
      <c r="E305" s="14" t="e">
        <f t="shared" ref="E305:E312" si="345">D305/C305*100</f>
        <v>#DIV/0!</v>
      </c>
      <c r="F305" s="14"/>
      <c r="G305" s="14"/>
      <c r="H305" s="14"/>
      <c r="I305" s="14"/>
      <c r="J305" s="14"/>
      <c r="K305" s="14" t="e">
        <f t="shared" ref="K305:K306" si="346">J305/I305*100</f>
        <v>#DIV/0!</v>
      </c>
      <c r="L305" s="14"/>
      <c r="M305" s="14"/>
      <c r="N305" s="14" t="e">
        <f t="shared" si="288"/>
        <v>#DIV/0!</v>
      </c>
    </row>
    <row r="306" spans="1:14" ht="16.149999999999999" hidden="1" customHeight="1" x14ac:dyDescent="0.25">
      <c r="A306" s="72" t="s">
        <v>31</v>
      </c>
      <c r="B306" s="73"/>
      <c r="C306" s="15">
        <f>C305</f>
        <v>0</v>
      </c>
      <c r="D306" s="15">
        <f>D305</f>
        <v>0</v>
      </c>
      <c r="E306" s="15" t="e">
        <f t="shared" si="345"/>
        <v>#DIV/0!</v>
      </c>
      <c r="F306" s="15">
        <f t="shared" ref="F306:G306" si="347">F305</f>
        <v>0</v>
      </c>
      <c r="G306" s="15">
        <f t="shared" si="347"/>
        <v>0</v>
      </c>
      <c r="H306" s="15"/>
      <c r="I306" s="15">
        <f t="shared" ref="I306:J306" si="348">I305</f>
        <v>0</v>
      </c>
      <c r="J306" s="15">
        <f t="shared" si="348"/>
        <v>0</v>
      </c>
      <c r="K306" s="15" t="e">
        <f t="shared" si="346"/>
        <v>#DIV/0!</v>
      </c>
      <c r="L306" s="15">
        <f>SUM(L305)</f>
        <v>0</v>
      </c>
      <c r="M306" s="15">
        <f>SUM(M305)</f>
        <v>0</v>
      </c>
      <c r="N306" s="15" t="e">
        <f t="shared" si="288"/>
        <v>#DIV/0!</v>
      </c>
    </row>
    <row r="307" spans="1:14" ht="46.5" hidden="1" customHeight="1" x14ac:dyDescent="0.25">
      <c r="A307" s="136" t="s">
        <v>107</v>
      </c>
      <c r="B307" s="137"/>
      <c r="C307" s="137"/>
      <c r="D307" s="137"/>
      <c r="E307" s="137"/>
      <c r="F307" s="137"/>
      <c r="G307" s="137"/>
      <c r="H307" s="137"/>
      <c r="I307" s="137"/>
      <c r="J307" s="137"/>
      <c r="K307" s="137"/>
      <c r="L307" s="137"/>
      <c r="M307" s="137"/>
      <c r="N307" s="138"/>
    </row>
    <row r="308" spans="1:14" ht="15.75" hidden="1" customHeight="1" x14ac:dyDescent="0.25">
      <c r="A308" s="60" t="s">
        <v>94</v>
      </c>
      <c r="B308" s="94"/>
      <c r="C308" s="14">
        <f>F308+I308+L308</f>
        <v>0</v>
      </c>
      <c r="D308" s="14">
        <f>G308+J308+M308</f>
        <v>0</v>
      </c>
      <c r="E308" s="14" t="e">
        <f t="shared" si="345"/>
        <v>#DIV/0!</v>
      </c>
      <c r="F308" s="15"/>
      <c r="G308" s="15"/>
      <c r="H308" s="14"/>
      <c r="I308" s="14"/>
      <c r="J308" s="14"/>
      <c r="K308" s="14"/>
      <c r="L308" s="14"/>
      <c r="M308" s="14"/>
      <c r="N308" s="14" t="e">
        <f t="shared" si="288"/>
        <v>#DIV/0!</v>
      </c>
    </row>
    <row r="309" spans="1:14" ht="15.75" hidden="1" customHeight="1" x14ac:dyDescent="0.25">
      <c r="A309" s="72" t="s">
        <v>31</v>
      </c>
      <c r="B309" s="73"/>
      <c r="C309" s="15">
        <f>C308</f>
        <v>0</v>
      </c>
      <c r="D309" s="15">
        <f>D308</f>
        <v>0</v>
      </c>
      <c r="E309" s="14" t="e">
        <f t="shared" si="345"/>
        <v>#DIV/0!</v>
      </c>
      <c r="F309" s="15">
        <f t="shared" ref="F309:G309" si="349">F308</f>
        <v>0</v>
      </c>
      <c r="G309" s="15">
        <f t="shared" si="349"/>
        <v>0</v>
      </c>
      <c r="H309" s="15"/>
      <c r="I309" s="15">
        <f t="shared" ref="I309:J309" si="350">I308</f>
        <v>0</v>
      </c>
      <c r="J309" s="15">
        <f t="shared" si="350"/>
        <v>0</v>
      </c>
      <c r="K309" s="14"/>
      <c r="L309" s="15">
        <f>SUM(L308)</f>
        <v>0</v>
      </c>
      <c r="M309" s="15">
        <f>SUM(M308)</f>
        <v>0</v>
      </c>
      <c r="N309" s="14" t="e">
        <f t="shared" si="288"/>
        <v>#DIV/0!</v>
      </c>
    </row>
    <row r="310" spans="1:14" ht="51" hidden="1" customHeight="1" x14ac:dyDescent="0.25">
      <c r="A310" s="84" t="s">
        <v>111</v>
      </c>
      <c r="B310" s="85"/>
      <c r="C310" s="85"/>
      <c r="D310" s="85"/>
      <c r="E310" s="85"/>
      <c r="F310" s="85"/>
      <c r="G310" s="85"/>
      <c r="H310" s="85"/>
      <c r="I310" s="85"/>
      <c r="J310" s="85"/>
      <c r="K310" s="85"/>
      <c r="L310" s="85"/>
      <c r="M310" s="85"/>
      <c r="N310" s="86"/>
    </row>
    <row r="311" spans="1:14" ht="33.75" hidden="1" customHeight="1" x14ac:dyDescent="0.25">
      <c r="A311" s="60" t="s">
        <v>35</v>
      </c>
      <c r="B311" s="94"/>
      <c r="C311" s="14">
        <f>F311+I311+L311</f>
        <v>0</v>
      </c>
      <c r="D311" s="14">
        <f>G311+J311+M311</f>
        <v>0</v>
      </c>
      <c r="E311" s="14" t="e">
        <f t="shared" si="345"/>
        <v>#DIV/0!</v>
      </c>
      <c r="F311" s="15"/>
      <c r="G311" s="15"/>
      <c r="H311" s="15"/>
      <c r="I311" s="15"/>
      <c r="J311" s="15"/>
      <c r="K311" s="14"/>
      <c r="L311" s="14"/>
      <c r="M311" s="14"/>
      <c r="N311" s="14" t="e">
        <f t="shared" si="288"/>
        <v>#DIV/0!</v>
      </c>
    </row>
    <row r="312" spans="1:14" ht="15.75" hidden="1" customHeight="1" x14ac:dyDescent="0.25">
      <c r="A312" s="72" t="s">
        <v>31</v>
      </c>
      <c r="B312" s="73"/>
      <c r="C312" s="15">
        <f>C311</f>
        <v>0</v>
      </c>
      <c r="D312" s="15">
        <f>D311</f>
        <v>0</v>
      </c>
      <c r="E312" s="14" t="e">
        <f t="shared" si="345"/>
        <v>#DIV/0!</v>
      </c>
      <c r="F312" s="15">
        <f t="shared" ref="F312:G312" si="351">F311</f>
        <v>0</v>
      </c>
      <c r="G312" s="15">
        <f t="shared" si="351"/>
        <v>0</v>
      </c>
      <c r="H312" s="15"/>
      <c r="I312" s="15">
        <f t="shared" ref="I312:J312" si="352">I311</f>
        <v>0</v>
      </c>
      <c r="J312" s="15">
        <f t="shared" si="352"/>
        <v>0</v>
      </c>
      <c r="K312" s="14"/>
      <c r="L312" s="15">
        <f t="shared" ref="L312:M312" si="353">L311</f>
        <v>0</v>
      </c>
      <c r="M312" s="15">
        <f t="shared" si="353"/>
        <v>0</v>
      </c>
      <c r="N312" s="14" t="e">
        <f t="shared" si="288"/>
        <v>#DIV/0!</v>
      </c>
    </row>
    <row r="313" spans="1:14" ht="15.75" hidden="1" customHeight="1" x14ac:dyDescent="0.25">
      <c r="A313" s="84" t="s">
        <v>100</v>
      </c>
      <c r="B313" s="85"/>
      <c r="C313" s="85"/>
      <c r="D313" s="85"/>
      <c r="E313" s="85"/>
      <c r="F313" s="85"/>
      <c r="G313" s="85"/>
      <c r="H313" s="85"/>
      <c r="I313" s="85"/>
      <c r="J313" s="85"/>
      <c r="K313" s="85"/>
      <c r="L313" s="85"/>
      <c r="M313" s="85"/>
      <c r="N313" s="86"/>
    </row>
    <row r="314" spans="1:14" ht="15.75" hidden="1" customHeight="1" x14ac:dyDescent="0.25">
      <c r="A314" s="74" t="s">
        <v>36</v>
      </c>
      <c r="B314" s="61"/>
      <c r="C314" s="32">
        <f>F314+I314+L314</f>
        <v>0</v>
      </c>
      <c r="D314" s="32">
        <f>G314+J314+M314</f>
        <v>0</v>
      </c>
      <c r="E314" s="32" t="e">
        <f t="shared" ref="E314:E334" si="354">D314/C314*100</f>
        <v>#DIV/0!</v>
      </c>
      <c r="F314" s="14"/>
      <c r="G314" s="14"/>
      <c r="H314" s="32" t="e">
        <f t="shared" ref="H314:H334" si="355">G314/F314*100</f>
        <v>#DIV/0!</v>
      </c>
      <c r="I314" s="14"/>
      <c r="J314" s="14"/>
      <c r="K314" s="32" t="e">
        <f t="shared" ref="K314:K315" si="356">J314/I314*100</f>
        <v>#DIV/0!</v>
      </c>
      <c r="L314" s="14"/>
      <c r="M314" s="14"/>
      <c r="N314" s="32" t="e">
        <f t="shared" ref="N314:N316" si="357">M314/L314*100</f>
        <v>#DIV/0!</v>
      </c>
    </row>
    <row r="315" spans="1:14" ht="15.75" hidden="1" customHeight="1" x14ac:dyDescent="0.25">
      <c r="A315" s="72" t="s">
        <v>31</v>
      </c>
      <c r="B315" s="73"/>
      <c r="C315" s="33">
        <f>C314</f>
        <v>0</v>
      </c>
      <c r="D315" s="33">
        <f>D314</f>
        <v>0</v>
      </c>
      <c r="E315" s="33" t="e">
        <f t="shared" si="354"/>
        <v>#DIV/0!</v>
      </c>
      <c r="F315" s="33">
        <f t="shared" ref="F315:G315" si="358">F314</f>
        <v>0</v>
      </c>
      <c r="G315" s="33">
        <f t="shared" si="358"/>
        <v>0</v>
      </c>
      <c r="H315" s="32" t="e">
        <f t="shared" si="355"/>
        <v>#DIV/0!</v>
      </c>
      <c r="I315" s="33">
        <f t="shared" ref="I315:J315" si="359">I314</f>
        <v>0</v>
      </c>
      <c r="J315" s="33">
        <f t="shared" si="359"/>
        <v>0</v>
      </c>
      <c r="K315" s="33" t="e">
        <f t="shared" si="356"/>
        <v>#DIV/0!</v>
      </c>
      <c r="L315" s="33">
        <f>SUM(L314)</f>
        <v>0</v>
      </c>
      <c r="M315" s="33">
        <f>SUM(M314)</f>
        <v>0</v>
      </c>
      <c r="N315" s="32" t="e">
        <f t="shared" si="357"/>
        <v>#DIV/0!</v>
      </c>
    </row>
    <row r="316" spans="1:14" ht="15.75" hidden="1" customHeight="1" x14ac:dyDescent="0.25">
      <c r="A316" s="72" t="s">
        <v>50</v>
      </c>
      <c r="B316" s="73"/>
      <c r="C316" s="35">
        <f>C294+C297+C300+C303+C315+C306+C309+C312</f>
        <v>0</v>
      </c>
      <c r="D316" s="35">
        <f>D294+D297+D300+D303+D315+D306+D309+D312</f>
        <v>0</v>
      </c>
      <c r="E316" s="35" t="e">
        <f t="shared" si="354"/>
        <v>#DIV/0!</v>
      </c>
      <c r="F316" s="35">
        <f t="shared" ref="F316:G316" si="360">F294+F297+F300+F303+F315+F306+F309+F312</f>
        <v>0</v>
      </c>
      <c r="G316" s="35">
        <f t="shared" si="360"/>
        <v>0</v>
      </c>
      <c r="H316" s="32" t="e">
        <f t="shared" si="355"/>
        <v>#DIV/0!</v>
      </c>
      <c r="I316" s="35">
        <f t="shared" ref="I316:J316" si="361">I294+I297+I300+I303+I315+I306+I309+I312</f>
        <v>0</v>
      </c>
      <c r="J316" s="35">
        <f t="shared" si="361"/>
        <v>0</v>
      </c>
      <c r="K316" s="35" t="e">
        <f t="shared" ref="K316:K334" si="362">J316/I316*100</f>
        <v>#DIV/0!</v>
      </c>
      <c r="L316" s="35">
        <f t="shared" ref="L316:M316" si="363">L294+L297+L300+L303+L315+L306+L309+L312</f>
        <v>0</v>
      </c>
      <c r="M316" s="35">
        <f t="shared" si="363"/>
        <v>0</v>
      </c>
      <c r="N316" s="32" t="e">
        <f t="shared" si="357"/>
        <v>#DIV/0!</v>
      </c>
    </row>
    <row r="317" spans="1:14" ht="21" customHeight="1" x14ac:dyDescent="0.3">
      <c r="A317" s="55" t="s">
        <v>130</v>
      </c>
      <c r="B317" s="85" t="s">
        <v>129</v>
      </c>
      <c r="C317" s="85"/>
      <c r="D317" s="85"/>
      <c r="E317" s="85"/>
      <c r="F317" s="85"/>
      <c r="G317" s="85"/>
      <c r="H317" s="85"/>
      <c r="I317" s="85"/>
      <c r="J317" s="85"/>
      <c r="K317" s="85"/>
      <c r="L317" s="85"/>
      <c r="M317" s="85"/>
      <c r="N317" s="86"/>
    </row>
    <row r="318" spans="1:14" ht="15.75" customHeight="1" x14ac:dyDescent="0.25">
      <c r="A318" s="84" t="s">
        <v>131</v>
      </c>
      <c r="B318" s="85"/>
      <c r="C318" s="85"/>
      <c r="D318" s="85"/>
      <c r="E318" s="85"/>
      <c r="F318" s="85"/>
      <c r="G318" s="85"/>
      <c r="H318" s="85"/>
      <c r="I318" s="85"/>
      <c r="J318" s="85"/>
      <c r="K318" s="85"/>
      <c r="L318" s="85"/>
      <c r="M318" s="85"/>
      <c r="N318" s="86"/>
    </row>
    <row r="319" spans="1:14" ht="15.75" customHeight="1" x14ac:dyDescent="0.25">
      <c r="A319" s="74" t="s">
        <v>36</v>
      </c>
      <c r="B319" s="61"/>
      <c r="C319" s="32">
        <f>F319+I319+L319</f>
        <v>150</v>
      </c>
      <c r="D319" s="32">
        <f>G319+J319+M319</f>
        <v>0</v>
      </c>
      <c r="E319" s="32">
        <f t="shared" ref="E319:E320" si="364">D319/C319*100</f>
        <v>0</v>
      </c>
      <c r="F319" s="14"/>
      <c r="G319" s="14"/>
      <c r="H319" s="32"/>
      <c r="I319" s="14"/>
      <c r="J319" s="14"/>
      <c r="K319" s="32"/>
      <c r="L319" s="14">
        <v>150</v>
      </c>
      <c r="M319" s="14">
        <v>0</v>
      </c>
      <c r="N319" s="32">
        <f t="shared" ref="N319:N320" si="365">M319/L319*100</f>
        <v>0</v>
      </c>
    </row>
    <row r="320" spans="1:14" ht="15.75" customHeight="1" x14ac:dyDescent="0.25">
      <c r="A320" s="75" t="s">
        <v>37</v>
      </c>
      <c r="B320" s="76"/>
      <c r="C320" s="44">
        <f>C319</f>
        <v>150</v>
      </c>
      <c r="D320" s="44">
        <f>D319</f>
        <v>0</v>
      </c>
      <c r="E320" s="44">
        <f t="shared" si="364"/>
        <v>0</v>
      </c>
      <c r="F320" s="44">
        <f t="shared" ref="F320:G320" si="366">F319</f>
        <v>0</v>
      </c>
      <c r="G320" s="44">
        <f t="shared" si="366"/>
        <v>0</v>
      </c>
      <c r="H320" s="32"/>
      <c r="I320" s="44">
        <f t="shared" ref="I320:M320" si="367">I319</f>
        <v>0</v>
      </c>
      <c r="J320" s="44">
        <f t="shared" si="367"/>
        <v>0</v>
      </c>
      <c r="K320" s="32"/>
      <c r="L320" s="44">
        <f t="shared" si="367"/>
        <v>150</v>
      </c>
      <c r="M320" s="44">
        <f t="shared" si="367"/>
        <v>0</v>
      </c>
      <c r="N320" s="43">
        <f t="shared" si="365"/>
        <v>0</v>
      </c>
    </row>
    <row r="321" spans="1:14" ht="15.75" customHeight="1" x14ac:dyDescent="0.25">
      <c r="A321" s="62" t="s">
        <v>132</v>
      </c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4"/>
    </row>
    <row r="322" spans="1:14" ht="15.75" customHeight="1" x14ac:dyDescent="0.25">
      <c r="A322" s="74" t="s">
        <v>36</v>
      </c>
      <c r="B322" s="61"/>
      <c r="C322" s="32">
        <f>F322+I322+L322</f>
        <v>150</v>
      </c>
      <c r="D322" s="32">
        <f>G322+J322+M322</f>
        <v>0</v>
      </c>
      <c r="E322" s="32">
        <f t="shared" ref="E322:E323" si="368">D322/C322*100</f>
        <v>0</v>
      </c>
      <c r="F322" s="14"/>
      <c r="G322" s="14"/>
      <c r="H322" s="32"/>
      <c r="I322" s="14"/>
      <c r="J322" s="14"/>
      <c r="K322" s="32"/>
      <c r="L322" s="14">
        <v>150</v>
      </c>
      <c r="M322" s="14">
        <v>0</v>
      </c>
      <c r="N322" s="32">
        <f t="shared" ref="N322:N323" si="369">M322/L322*100</f>
        <v>0</v>
      </c>
    </row>
    <row r="323" spans="1:14" ht="15.75" customHeight="1" x14ac:dyDescent="0.25">
      <c r="A323" s="75" t="s">
        <v>37</v>
      </c>
      <c r="B323" s="76"/>
      <c r="C323" s="44">
        <f>C322</f>
        <v>150</v>
      </c>
      <c r="D323" s="44">
        <f>D322</f>
        <v>0</v>
      </c>
      <c r="E323" s="44">
        <f t="shared" si="368"/>
        <v>0</v>
      </c>
      <c r="F323" s="44">
        <f t="shared" ref="F323:G323" si="370">F322</f>
        <v>0</v>
      </c>
      <c r="G323" s="44">
        <f t="shared" si="370"/>
        <v>0</v>
      </c>
      <c r="H323" s="32"/>
      <c r="I323" s="44">
        <f t="shared" ref="I323:J323" si="371">I322</f>
        <v>0</v>
      </c>
      <c r="J323" s="44">
        <f t="shared" si="371"/>
        <v>0</v>
      </c>
      <c r="K323" s="32"/>
      <c r="L323" s="44">
        <f t="shared" ref="L323:M323" si="372">L322</f>
        <v>150</v>
      </c>
      <c r="M323" s="44">
        <f t="shared" si="372"/>
        <v>0</v>
      </c>
      <c r="N323" s="43">
        <f t="shared" si="369"/>
        <v>0</v>
      </c>
    </row>
    <row r="324" spans="1:14" ht="15.75" hidden="1" customHeight="1" x14ac:dyDescent="0.25">
      <c r="A324" s="84" t="s">
        <v>133</v>
      </c>
      <c r="B324" s="85"/>
      <c r="C324" s="85"/>
      <c r="D324" s="85"/>
      <c r="E324" s="85"/>
      <c r="F324" s="85"/>
      <c r="G324" s="85"/>
      <c r="H324" s="85"/>
      <c r="I324" s="85"/>
      <c r="J324" s="85"/>
      <c r="K324" s="85"/>
      <c r="L324" s="85"/>
      <c r="M324" s="85"/>
      <c r="N324" s="86"/>
    </row>
    <row r="325" spans="1:14" ht="15.75" hidden="1" customHeight="1" x14ac:dyDescent="0.25">
      <c r="A325" s="74" t="s">
        <v>36</v>
      </c>
      <c r="B325" s="61"/>
      <c r="C325" s="32">
        <f>F325+I325+L325</f>
        <v>0</v>
      </c>
      <c r="D325" s="32">
        <f>G325+J325+M325</f>
        <v>0</v>
      </c>
      <c r="E325" s="32" t="e">
        <f t="shared" ref="E325:E326" si="373">D325/C325*100</f>
        <v>#DIV/0!</v>
      </c>
      <c r="F325" s="14"/>
      <c r="G325" s="14"/>
      <c r="H325" s="32"/>
      <c r="I325" s="14">
        <v>0</v>
      </c>
      <c r="J325" s="14">
        <v>0</v>
      </c>
      <c r="K325" s="32" t="e">
        <f t="shared" ref="K325:K326" si="374">J325/I325*100</f>
        <v>#DIV/0!</v>
      </c>
      <c r="L325" s="14"/>
      <c r="M325" s="14"/>
      <c r="N325" s="32"/>
    </row>
    <row r="326" spans="1:14" ht="15.75" hidden="1" customHeight="1" x14ac:dyDescent="0.25">
      <c r="A326" s="75" t="s">
        <v>37</v>
      </c>
      <c r="B326" s="76"/>
      <c r="C326" s="44">
        <f>C325</f>
        <v>0</v>
      </c>
      <c r="D326" s="44">
        <f>D325</f>
        <v>0</v>
      </c>
      <c r="E326" s="32" t="e">
        <f t="shared" si="373"/>
        <v>#DIV/0!</v>
      </c>
      <c r="F326" s="44">
        <f t="shared" ref="F326:G326" si="375">F325</f>
        <v>0</v>
      </c>
      <c r="G326" s="44">
        <f t="shared" si="375"/>
        <v>0</v>
      </c>
      <c r="H326" s="35"/>
      <c r="I326" s="44">
        <f t="shared" ref="I326:J326" si="376">I325</f>
        <v>0</v>
      </c>
      <c r="J326" s="44">
        <f t="shared" si="376"/>
        <v>0</v>
      </c>
      <c r="K326" s="32" t="e">
        <f t="shared" si="374"/>
        <v>#DIV/0!</v>
      </c>
      <c r="L326" s="44"/>
      <c r="M326" s="44"/>
      <c r="N326" s="46"/>
    </row>
    <row r="327" spans="1:14" ht="15.75" customHeight="1" x14ac:dyDescent="0.25">
      <c r="A327" s="62" t="s">
        <v>134</v>
      </c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4"/>
    </row>
    <row r="328" spans="1:14" ht="15.75" customHeight="1" x14ac:dyDescent="0.25">
      <c r="A328" s="74" t="s">
        <v>135</v>
      </c>
      <c r="B328" s="61"/>
      <c r="C328" s="32">
        <f t="shared" ref="C328" si="377">F328+I328+L328</f>
        <v>90</v>
      </c>
      <c r="D328" s="32">
        <f t="shared" ref="D328" si="378">G328+J328+M328</f>
        <v>0</v>
      </c>
      <c r="E328" s="32">
        <f t="shared" ref="E328" si="379">D328/C328*100</f>
        <v>0</v>
      </c>
      <c r="F328" s="26"/>
      <c r="G328" s="26"/>
      <c r="H328" s="32"/>
      <c r="I328" s="26"/>
      <c r="J328" s="26"/>
      <c r="K328" s="32"/>
      <c r="L328" s="26">
        <v>90</v>
      </c>
      <c r="M328" s="26">
        <v>0</v>
      </c>
      <c r="N328" s="32">
        <f t="shared" ref="N328:N333" si="380">M328/L328*100</f>
        <v>0</v>
      </c>
    </row>
    <row r="329" spans="1:14" ht="15.75" customHeight="1" x14ac:dyDescent="0.25">
      <c r="A329" s="74" t="s">
        <v>35</v>
      </c>
      <c r="B329" s="61"/>
      <c r="C329" s="32">
        <f t="shared" ref="C329:C331" si="381">F329+I329+L329</f>
        <v>24</v>
      </c>
      <c r="D329" s="32">
        <f t="shared" ref="D329:D331" si="382">G329+J329+M329</f>
        <v>0</v>
      </c>
      <c r="E329" s="32">
        <f t="shared" ref="E329:E330" si="383">D329/C329*100</f>
        <v>0</v>
      </c>
      <c r="F329" s="26"/>
      <c r="G329" s="26"/>
      <c r="H329" s="32"/>
      <c r="I329" s="26"/>
      <c r="J329" s="26"/>
      <c r="K329" s="32"/>
      <c r="L329" s="26">
        <v>24</v>
      </c>
      <c r="M329" s="26">
        <v>0</v>
      </c>
      <c r="N329" s="32">
        <f t="shared" si="380"/>
        <v>0</v>
      </c>
    </row>
    <row r="330" spans="1:14" ht="15.75" customHeight="1" x14ac:dyDescent="0.25">
      <c r="A330" s="74" t="s">
        <v>36</v>
      </c>
      <c r="B330" s="61"/>
      <c r="C330" s="32">
        <f t="shared" si="381"/>
        <v>388</v>
      </c>
      <c r="D330" s="32">
        <f t="shared" si="382"/>
        <v>0</v>
      </c>
      <c r="E330" s="32">
        <f t="shared" si="383"/>
        <v>0</v>
      </c>
      <c r="F330" s="26"/>
      <c r="G330" s="26"/>
      <c r="H330" s="32"/>
      <c r="I330" s="26"/>
      <c r="J330" s="26"/>
      <c r="K330" s="32"/>
      <c r="L330" s="26">
        <v>388</v>
      </c>
      <c r="M330" s="26">
        <v>0</v>
      </c>
      <c r="N330" s="32">
        <f t="shared" si="380"/>
        <v>0</v>
      </c>
    </row>
    <row r="331" spans="1:14" ht="15.75" hidden="1" customHeight="1" x14ac:dyDescent="0.25">
      <c r="A331" s="60" t="s">
        <v>55</v>
      </c>
      <c r="B331" s="61"/>
      <c r="C331" s="32">
        <f t="shared" si="381"/>
        <v>0</v>
      </c>
      <c r="D331" s="32">
        <f t="shared" si="382"/>
        <v>0</v>
      </c>
      <c r="E331" s="32"/>
      <c r="F331" s="45"/>
      <c r="G331" s="45"/>
      <c r="H331" s="32"/>
      <c r="I331" s="45"/>
      <c r="J331" s="45"/>
      <c r="K331" s="32"/>
      <c r="L331" s="45">
        <v>0</v>
      </c>
      <c r="M331" s="45">
        <v>0</v>
      </c>
      <c r="N331" s="32"/>
    </row>
    <row r="332" spans="1:14" ht="15.75" customHeight="1" x14ac:dyDescent="0.25">
      <c r="A332" s="75" t="s">
        <v>37</v>
      </c>
      <c r="B332" s="76"/>
      <c r="C332" s="33">
        <f>C328+C329+C330+C331</f>
        <v>502</v>
      </c>
      <c r="D332" s="33">
        <f>D328+D329+D330+D331</f>
        <v>0</v>
      </c>
      <c r="E332" s="33">
        <f t="shared" ref="E332:E333" si="384">D332/C332*100</f>
        <v>0</v>
      </c>
      <c r="F332" s="44">
        <f t="shared" ref="F332:G332" si="385">F331</f>
        <v>0</v>
      </c>
      <c r="G332" s="44">
        <f t="shared" si="385"/>
        <v>0</v>
      </c>
      <c r="H332" s="32"/>
      <c r="I332" s="44">
        <f t="shared" ref="I332:J332" si="386">I331</f>
        <v>0</v>
      </c>
      <c r="J332" s="44">
        <f t="shared" si="386"/>
        <v>0</v>
      </c>
      <c r="K332" s="32"/>
      <c r="L332" s="44">
        <f>SUM(L328:L331)</f>
        <v>502</v>
      </c>
      <c r="M332" s="44">
        <f>SUM(M328:M331)</f>
        <v>0</v>
      </c>
      <c r="N332" s="32">
        <f t="shared" si="380"/>
        <v>0</v>
      </c>
    </row>
    <row r="333" spans="1:14" ht="15.75" customHeight="1" x14ac:dyDescent="0.25">
      <c r="A333" s="70" t="s">
        <v>50</v>
      </c>
      <c r="B333" s="95"/>
      <c r="C333" s="35">
        <f>C320+C323+C326+C332</f>
        <v>802</v>
      </c>
      <c r="D333" s="35">
        <f>D320+D323+D326+D332</f>
        <v>0</v>
      </c>
      <c r="E333" s="35">
        <f t="shared" si="384"/>
        <v>0</v>
      </c>
      <c r="F333" s="35">
        <f>F320+F323+F326+F332</f>
        <v>0</v>
      </c>
      <c r="G333" s="35">
        <f>G320+G323+G326+G332</f>
        <v>0</v>
      </c>
      <c r="H333" s="32"/>
      <c r="I333" s="35">
        <f>I320+I323+I326+I332</f>
        <v>0</v>
      </c>
      <c r="J333" s="35">
        <f>J320+J323+J326+J332</f>
        <v>0</v>
      </c>
      <c r="K333" s="35"/>
      <c r="L333" s="35">
        <f>L320+L323+L326+L332</f>
        <v>802</v>
      </c>
      <c r="M333" s="35">
        <f>M320+M323+M326+M332</f>
        <v>0</v>
      </c>
      <c r="N333" s="35">
        <f t="shared" si="380"/>
        <v>0</v>
      </c>
    </row>
    <row r="334" spans="1:14" ht="38.25" customHeight="1" x14ac:dyDescent="0.3">
      <c r="A334" s="134" t="s">
        <v>101</v>
      </c>
      <c r="B334" s="135"/>
      <c r="C334" s="49">
        <f>C34+C63+C101+C116+C129+C163+C183+C205+C217+C229+C237+C254+C290+C316+C333</f>
        <v>2987338.0000000009</v>
      </c>
      <c r="D334" s="49">
        <f>D34+D63+D101+D116+D129+D163+D183+D205+D217+D229+D237+D254+D290+D316+D333</f>
        <v>550399.1</v>
      </c>
      <c r="E334" s="49">
        <f t="shared" si="354"/>
        <v>18.424399917250735</v>
      </c>
      <c r="F334" s="49">
        <f>F34+F63+F101+F116+F129+F163+F183+F205+F217+F229+F237+F254+F290+F316+F333</f>
        <v>127994</v>
      </c>
      <c r="G334" s="49">
        <f>G34+G63+G101+G116+G129+G163+G183+G205+G217+G229+G237+G254+G290+G316+G333</f>
        <v>44114.200000000004</v>
      </c>
      <c r="H334" s="35">
        <f t="shared" si="355"/>
        <v>34.465834335984503</v>
      </c>
      <c r="I334" s="49">
        <f>I34+I63+I101+I116+I129+I163+I183+I205+I217+I229+I237+I254+I290+I316+I333</f>
        <v>1644263.7</v>
      </c>
      <c r="J334" s="49">
        <f>J34+J63+J101+J116+J129+J163+J183+J205+J217+J229+J237+J254+J290+J316+J333</f>
        <v>290861</v>
      </c>
      <c r="K334" s="49">
        <f t="shared" si="362"/>
        <v>17.689437527569332</v>
      </c>
      <c r="L334" s="49">
        <f>L34+L63+L101+L116+L129+L163+L183+L205+L217+L229+L237+L254+L290+L316+L333</f>
        <v>1215080.2999999993</v>
      </c>
      <c r="M334" s="49">
        <f>M34+M63+M101+M116+M129+M163+M183+M205+M217+M229+M237+M254+M290+M316+M333</f>
        <v>215423.9</v>
      </c>
      <c r="N334" s="35">
        <f t="shared" si="288"/>
        <v>17.729190408238871</v>
      </c>
    </row>
    <row r="335" spans="1:14" ht="15.6" hidden="1" x14ac:dyDescent="0.3">
      <c r="A335" s="5"/>
      <c r="B335" s="5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</row>
    <row r="336" spans="1:14" ht="49.5" hidden="1" customHeight="1" x14ac:dyDescent="0.3">
      <c r="A336" s="5"/>
      <c r="B336" s="10" t="s">
        <v>123</v>
      </c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</row>
    <row r="337" spans="1:14" ht="15.6" hidden="1" x14ac:dyDescent="0.3">
      <c r="A337" s="5"/>
      <c r="B337" s="5" t="s">
        <v>115</v>
      </c>
      <c r="C337" s="28" t="e">
        <f>C314+C235+C232+C211+C208+C193+#REF!+C161+C158+C153+C147+C139+C136+C126+C123+C119+C107+C104+C93+C83+C77+C74+C70+C66+C48+C44+C41</f>
        <v>#REF!</v>
      </c>
      <c r="D337" s="28" t="e">
        <f>D314+D235+D232+D211+D208+D193+#REF!+D161+D158+D153+D147+D139+D136+D126+D123+D119+D107+D104+D93+D83+D77+D74+D70+D66+D48+D44+D41</f>
        <v>#REF!</v>
      </c>
      <c r="E337" s="28" t="e">
        <f>D337/C337*100</f>
        <v>#REF!</v>
      </c>
      <c r="F337" s="28" t="e">
        <f>F314+F235+F232+F211+F208+F193+#REF!+F161+F158+F153+F147+F139+F136+F126+F123+F119+F107+F104+F93+F83+F77+F74+F70+F66+F48+F44+F41</f>
        <v>#REF!</v>
      </c>
      <c r="G337" s="28" t="e">
        <f>G314+G235+G232+G211+G208+G193+#REF!+G161+G158+G153+G147+G139+G136+G126+G123+G119+G107+G104+G93+G83+G77+G74+G70+G66+G48+G44+G41</f>
        <v>#REF!</v>
      </c>
      <c r="H337" s="28" t="e">
        <f>G337/F337*100</f>
        <v>#REF!</v>
      </c>
      <c r="I337" s="28" t="e">
        <f>I314+I235+I232+I211+I208+I193+#REF!+I161+I158+I153+I147+I139+I136+I126+I123+I119+I107+I104+I93+I83+I77+I74+I70+I66+I48+I44+I41</f>
        <v>#REF!</v>
      </c>
      <c r="J337" s="28" t="e">
        <f>J314+J235+J232+J211+J208+J193+#REF!+J161+J158+J153+J147+J139+J136+J126+J123+J119+J107+J104+J93+J83+J77+J74+J70+J66+J48+J44+J41</f>
        <v>#REF!</v>
      </c>
      <c r="K337" s="28" t="e">
        <f>J337/I337*100</f>
        <v>#REF!</v>
      </c>
      <c r="L337" s="28" t="e">
        <f>L314+L235+L232+L211+L208+L193+#REF!+L161+L158+L153+L147+L139+L136+L126+L123+L119+L107+L104+L93+L83+L77+L74+L70+L66+L48+L44+L41</f>
        <v>#REF!</v>
      </c>
      <c r="M337" s="28" t="e">
        <f>M314+M235+M232+M211+M208+M193+#REF!+M161+M158+M153+M147+M139+M136+M126+M123+M119+M107+M104+M93+M83+M77+M74+M70+M66+M48+M44+M41</f>
        <v>#REF!</v>
      </c>
      <c r="N337" s="28" t="e">
        <f>M337/L337*100</f>
        <v>#REF!</v>
      </c>
    </row>
    <row r="338" spans="1:14" ht="15.6" hidden="1" x14ac:dyDescent="0.3">
      <c r="A338" s="5"/>
      <c r="B338" s="5" t="s">
        <v>117</v>
      </c>
      <c r="C338" s="28">
        <f>C240+C243+C249+C252+C212</f>
        <v>15017.399999999998</v>
      </c>
      <c r="D338" s="28">
        <f>D240+D243+D249+D252+D212</f>
        <v>1422.8999999999999</v>
      </c>
      <c r="E338" s="28">
        <f t="shared" ref="E338:E344" si="387">D338/C338*100</f>
        <v>9.4750089895720961</v>
      </c>
      <c r="F338" s="28">
        <f>F240+F243+F249+F252+F212</f>
        <v>0</v>
      </c>
      <c r="G338" s="28">
        <f>G240+G243+G249+G252+G212</f>
        <v>0</v>
      </c>
      <c r="H338" s="28"/>
      <c r="I338" s="28">
        <f>I240+I243+I249+I252+I212</f>
        <v>8154</v>
      </c>
      <c r="J338" s="28">
        <f>J240+J243+J249+J252+J212</f>
        <v>127.8</v>
      </c>
      <c r="K338" s="28">
        <f t="shared" ref="K338:K344" si="388">J338/I338*100</f>
        <v>1.5673289183222958</v>
      </c>
      <c r="L338" s="28">
        <f>L240+L243+L249+L252+L212</f>
        <v>6863.4</v>
      </c>
      <c r="M338" s="28">
        <f>M240+M243+M249+M252+M212</f>
        <v>1295.0999999999999</v>
      </c>
      <c r="N338" s="28">
        <f t="shared" ref="N338:N344" si="389">M338/L338*100</f>
        <v>18.869656438499867</v>
      </c>
    </row>
    <row r="339" spans="1:14" ht="15.6" hidden="1" x14ac:dyDescent="0.3">
      <c r="A339" s="5"/>
      <c r="B339" s="5" t="s">
        <v>118</v>
      </c>
      <c r="C339" s="28">
        <f>C38+C57+C80</f>
        <v>131668.5</v>
      </c>
      <c r="D339" s="28">
        <f>D38+D57+D80</f>
        <v>12462.9</v>
      </c>
      <c r="E339" s="28">
        <f t="shared" si="387"/>
        <v>9.4653618747080746</v>
      </c>
      <c r="F339" s="28">
        <f>F38+F57+F80</f>
        <v>10027.200000000001</v>
      </c>
      <c r="G339" s="28">
        <f>G38+G57+G80</f>
        <v>9618.9</v>
      </c>
      <c r="H339" s="28">
        <f t="shared" ref="H339:H344" si="390">G339/F339*100</f>
        <v>95.928075634274762</v>
      </c>
      <c r="I339" s="28">
        <f>I38+I57+I80</f>
        <v>119420.7</v>
      </c>
      <c r="J339" s="28">
        <f>J38+J57+J80</f>
        <v>2844</v>
      </c>
      <c r="K339" s="28">
        <f t="shared" si="388"/>
        <v>2.3814966751995259</v>
      </c>
      <c r="L339" s="28">
        <f>L38+L57+L80</f>
        <v>2220.6</v>
      </c>
      <c r="M339" s="28">
        <f>M38+M57+M80</f>
        <v>0</v>
      </c>
      <c r="N339" s="28">
        <f t="shared" si="389"/>
        <v>0</v>
      </c>
    </row>
    <row r="340" spans="1:14" ht="15.6" hidden="1" x14ac:dyDescent="0.3">
      <c r="A340" s="5"/>
      <c r="B340" s="5" t="s">
        <v>119</v>
      </c>
      <c r="C340" s="28" t="e">
        <f>C9+C12+#REF!+C17+C20+C23+C29+C45+C52+C71+C108+C132+C148+C220+C257+C260+C263+C267+C273+C276+C67</f>
        <v>#REF!</v>
      </c>
      <c r="D340" s="28" t="e">
        <f>D9+D12+#REF!+D17+D20+D23+D29+D45+D52+D71+D108+D132+D148+D220+D257+D260+D263+D267+D273+D276+D67</f>
        <v>#REF!</v>
      </c>
      <c r="E340" s="28" t="e">
        <f t="shared" si="387"/>
        <v>#REF!</v>
      </c>
      <c r="F340" s="28" t="e">
        <f>F9+F12+#REF!+F17+F20+F23+F29+F45+F52+F71+F108+F132+F148+F220+F257+F260+F263+F267+F273+F276+F67</f>
        <v>#REF!</v>
      </c>
      <c r="G340" s="28" t="e">
        <f>G9+G12+#REF!+G17+G20+G23+G29+G45+G52+G71+G108+G132+G148+G220+G257+G260+G263+G267+G273+G276+G67</f>
        <v>#REF!</v>
      </c>
      <c r="H340" s="28" t="e">
        <f t="shared" si="390"/>
        <v>#REF!</v>
      </c>
      <c r="I340" s="28" t="e">
        <f>I9+I12+#REF!+I17+I20+I23+I29+I45+I52+I71+I108+I132+I148+I220+I257+I260+I263+I267+I273+I276+I67</f>
        <v>#REF!</v>
      </c>
      <c r="J340" s="28" t="e">
        <f>J9+J12+#REF!+J17+J20+J23+J29+J45+J52+J71+J108+J132+J148+J220+J257+J260+J263+J267+J273+J276+J67</f>
        <v>#REF!</v>
      </c>
      <c r="K340" s="28" t="e">
        <f t="shared" si="388"/>
        <v>#REF!</v>
      </c>
      <c r="L340" s="28" t="e">
        <f>L9+L12+#REF!+L17+L20+L23+L29+L45+L52+L71+L108+L132+L148+L220+L257+L260+L263+L267+L273+L276+L67</f>
        <v>#REF!</v>
      </c>
      <c r="M340" s="28" t="e">
        <f>M9+M12+#REF!+M17+M20+M23+M29+M45+M52+M71+M108+M132+M148+M220+M257+M260+M263+M267+M273+M276+M67</f>
        <v>#REF!</v>
      </c>
      <c r="N340" s="28" t="e">
        <f t="shared" si="389"/>
        <v>#REF!</v>
      </c>
    </row>
    <row r="341" spans="1:14" ht="15.6" hidden="1" x14ac:dyDescent="0.3">
      <c r="A341" s="5"/>
      <c r="B341" s="5" t="s">
        <v>120</v>
      </c>
      <c r="C341" s="28">
        <f>C53+C133+C149+C166+C169+C172+C175+C178+C181+C268</f>
        <v>146714.70000000001</v>
      </c>
      <c r="D341" s="28">
        <f>D53+D133+D149+D166+D169+D172+D175+D178+D181+D268</f>
        <v>25125.800000000003</v>
      </c>
      <c r="E341" s="28">
        <f t="shared" si="387"/>
        <v>17.125618632625088</v>
      </c>
      <c r="F341" s="28">
        <f>F53+F133+F149+F166+F169+F172+F175+F178+F181+F268</f>
        <v>4005.8</v>
      </c>
      <c r="G341" s="28">
        <f>G53+G133+G149+G166+G169+G172+G175+G178+G181+G268</f>
        <v>753.3</v>
      </c>
      <c r="H341" s="28">
        <f t="shared" si="390"/>
        <v>18.805232413001146</v>
      </c>
      <c r="I341" s="28">
        <f>I53+I133+I149+I166+I169+I172+I175+I178+I181+I268</f>
        <v>599.79999999999995</v>
      </c>
      <c r="J341" s="28">
        <f>J53+J133+J149+J166+J169+J172+J175+J178+J181+J268</f>
        <v>103</v>
      </c>
      <c r="K341" s="28">
        <f t="shared" si="388"/>
        <v>17.172390796932312</v>
      </c>
      <c r="L341" s="28">
        <f>L53+L133+L149+L166+L169+L172+L175+L178+L181+L268</f>
        <v>142109.1</v>
      </c>
      <c r="M341" s="28">
        <f>M53+M133+M149+M166+M169+M172+M175+M178+M181+M268</f>
        <v>24269.500000000004</v>
      </c>
      <c r="N341" s="28">
        <f t="shared" si="389"/>
        <v>17.078075928986955</v>
      </c>
    </row>
    <row r="342" spans="1:14" hidden="1" x14ac:dyDescent="0.25">
      <c r="A342" s="5"/>
      <c r="B342" s="5" t="s">
        <v>121</v>
      </c>
      <c r="C342" s="28" t="e">
        <f>C150+C186+C194+C197+C200+#REF!+C269</f>
        <v>#REF!</v>
      </c>
      <c r="D342" s="28" t="e">
        <f>D150+D186+D194+D197+D200+#REF!+D269</f>
        <v>#REF!</v>
      </c>
      <c r="E342" s="28" t="e">
        <f t="shared" si="387"/>
        <v>#REF!</v>
      </c>
      <c r="F342" s="28" t="e">
        <f>F150+F186+F194+F197+F200+#REF!+F269</f>
        <v>#REF!</v>
      </c>
      <c r="G342" s="28" t="e">
        <f>G150+G186+G194+G197+G200+#REF!+G269</f>
        <v>#REF!</v>
      </c>
      <c r="H342" s="28"/>
      <c r="I342" s="28" t="e">
        <f>I150+I186+I194+I197+I200+#REF!+I269</f>
        <v>#REF!</v>
      </c>
      <c r="J342" s="28" t="e">
        <f>J150+J186+J194+J197+J200+#REF!+J269</f>
        <v>#REF!</v>
      </c>
      <c r="K342" s="28" t="e">
        <f t="shared" si="388"/>
        <v>#REF!</v>
      </c>
      <c r="L342" s="28" t="e">
        <f>L150+L186+L194+L197+L200+#REF!+L269</f>
        <v>#REF!</v>
      </c>
      <c r="M342" s="28" t="e">
        <f>M150+M186+M194+M197+M200+#REF!+M269</f>
        <v>#REF!</v>
      </c>
      <c r="N342" s="28" t="e">
        <f t="shared" si="389"/>
        <v>#REF!</v>
      </c>
    </row>
    <row r="343" spans="1:14" hidden="1" x14ac:dyDescent="0.25">
      <c r="A343" s="5"/>
      <c r="B343" s="5" t="s">
        <v>122</v>
      </c>
      <c r="C343" s="28">
        <f>C279+C264+C227+C224+C221+C135</f>
        <v>14472.9</v>
      </c>
      <c r="D343" s="28">
        <f>D279+D264+D227+D224+D221+D135</f>
        <v>2330.6</v>
      </c>
      <c r="E343" s="28">
        <f t="shared" si="387"/>
        <v>16.103199773369539</v>
      </c>
      <c r="F343" s="28">
        <f>F279+F264+F227+F224+F221+F135</f>
        <v>0</v>
      </c>
      <c r="G343" s="28">
        <f>G279+G264+G227+G224+G221+G135</f>
        <v>0</v>
      </c>
      <c r="H343" s="28"/>
      <c r="I343" s="28">
        <f>I279+I264+I227+I224+I221+I135</f>
        <v>0</v>
      </c>
      <c r="J343" s="28">
        <f>J279+J264+J227+J224+J221+J135</f>
        <v>0</v>
      </c>
      <c r="K343" s="28"/>
      <c r="L343" s="28">
        <f>L279+L264+L227+L224+L221+L135</f>
        <v>14472.9</v>
      </c>
      <c r="M343" s="28">
        <f>M279+M264+M227+M224+M221+M135</f>
        <v>2330.6</v>
      </c>
      <c r="N343" s="28">
        <f t="shared" si="389"/>
        <v>16.103199773369539</v>
      </c>
    </row>
    <row r="344" spans="1:14" hidden="1" x14ac:dyDescent="0.25">
      <c r="A344" s="5"/>
      <c r="B344" s="5" t="s">
        <v>116</v>
      </c>
      <c r="C344" s="28" t="e">
        <f>C337+C338+C339+C340+C341+C342+C343</f>
        <v>#REF!</v>
      </c>
      <c r="D344" s="28" t="e">
        <f>D337+D338+D339+D340+D341+D342+D343</f>
        <v>#REF!</v>
      </c>
      <c r="E344" s="28" t="e">
        <f t="shared" si="387"/>
        <v>#REF!</v>
      </c>
      <c r="F344" s="28" t="e">
        <f t="shared" ref="F344:G344" si="391">F337+F338+F339+F340+F341+F342+F343</f>
        <v>#REF!</v>
      </c>
      <c r="G344" s="28" t="e">
        <f t="shared" si="391"/>
        <v>#REF!</v>
      </c>
      <c r="H344" s="28" t="e">
        <f t="shared" si="390"/>
        <v>#REF!</v>
      </c>
      <c r="I344" s="28" t="e">
        <f t="shared" ref="I344:J344" si="392">I337+I338+I339+I340+I341+I342+I343</f>
        <v>#REF!</v>
      </c>
      <c r="J344" s="28" t="e">
        <f t="shared" si="392"/>
        <v>#REF!</v>
      </c>
      <c r="K344" s="28" t="e">
        <f t="shared" si="388"/>
        <v>#REF!</v>
      </c>
      <c r="L344" s="28" t="e">
        <f t="shared" ref="L344:M344" si="393">L337+L338+L339+L340+L341+L342+L343</f>
        <v>#REF!</v>
      </c>
      <c r="M344" s="28" t="e">
        <f t="shared" si="393"/>
        <v>#REF!</v>
      </c>
      <c r="N344" s="28" t="e">
        <f t="shared" si="389"/>
        <v>#REF!</v>
      </c>
    </row>
    <row r="345" spans="1:14" hidden="1" x14ac:dyDescent="0.25">
      <c r="A345" s="5"/>
      <c r="B345" s="5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</row>
    <row r="346" spans="1:14" hidden="1" x14ac:dyDescent="0.25">
      <c r="A346" s="5"/>
      <c r="B346" s="5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</row>
    <row r="347" spans="1:14" x14ac:dyDescent="0.25">
      <c r="A347" s="5"/>
      <c r="B347" s="5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</row>
    <row r="348" spans="1:14" x14ac:dyDescent="0.25">
      <c r="A348" s="5"/>
      <c r="B348" s="5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</row>
    <row r="349" spans="1:14" x14ac:dyDescent="0.25">
      <c r="A349" s="5"/>
      <c r="B349" s="5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</row>
    <row r="350" spans="1:14" x14ac:dyDescent="0.25">
      <c r="A350" s="5"/>
      <c r="B350" s="5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</row>
    <row r="351" spans="1:14" x14ac:dyDescent="0.25">
      <c r="A351" s="5"/>
      <c r="B351" s="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x14ac:dyDescent="0.25">
      <c r="A352" s="5"/>
      <c r="B352" s="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x14ac:dyDescent="0.25">
      <c r="A353" s="5"/>
      <c r="B353" s="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x14ac:dyDescent="0.25">
      <c r="A354" s="5"/>
      <c r="B354" s="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x14ac:dyDescent="0.25">
      <c r="A355" s="5"/>
      <c r="B355" s="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  <row r="356" spans="1:14" x14ac:dyDescent="0.25">
      <c r="A356" s="5"/>
      <c r="B356" s="5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</row>
    <row r="357" spans="1:14" x14ac:dyDescent="0.25">
      <c r="A357" s="5"/>
      <c r="B357" s="5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</row>
    <row r="358" spans="1:14" x14ac:dyDescent="0.25">
      <c r="A358" s="5"/>
      <c r="B358" s="5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</row>
    <row r="359" spans="1:14" x14ac:dyDescent="0.25">
      <c r="A359" s="5"/>
      <c r="B359" s="5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</row>
    <row r="360" spans="1:14" x14ac:dyDescent="0.25">
      <c r="A360" s="5"/>
      <c r="B360" s="5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</row>
    <row r="361" spans="1:14" x14ac:dyDescent="0.25">
      <c r="A361" s="5"/>
      <c r="B361" s="5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</row>
    <row r="362" spans="1:14" x14ac:dyDescent="0.25">
      <c r="A362" s="5"/>
      <c r="B362" s="5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</row>
    <row r="363" spans="1:14" x14ac:dyDescent="0.25">
      <c r="A363" s="5"/>
      <c r="B363" s="5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</row>
    <row r="364" spans="1:14" x14ac:dyDescent="0.25">
      <c r="A364" s="5"/>
      <c r="B364" s="5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</row>
    <row r="365" spans="1:14" x14ac:dyDescent="0.25">
      <c r="A365" s="5"/>
      <c r="B365" s="5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</row>
  </sheetData>
  <mergeCells count="339">
    <mergeCell ref="A253:B253"/>
    <mergeCell ref="A268:B268"/>
    <mergeCell ref="A243:B243"/>
    <mergeCell ref="A101:B101"/>
    <mergeCell ref="A106:N106"/>
    <mergeCell ref="A119:B119"/>
    <mergeCell ref="A120:B120"/>
    <mergeCell ref="A126:B126"/>
    <mergeCell ref="A127:B127"/>
    <mergeCell ref="B130:N130"/>
    <mergeCell ref="A131:N131"/>
    <mergeCell ref="A136:B136"/>
    <mergeCell ref="A135:B135"/>
    <mergeCell ref="A107:B107"/>
    <mergeCell ref="A108:B108"/>
    <mergeCell ref="B117:N117"/>
    <mergeCell ref="A150:B150"/>
    <mergeCell ref="A151:B151"/>
    <mergeCell ref="A153:B153"/>
    <mergeCell ref="A138:N138"/>
    <mergeCell ref="A141:N141"/>
    <mergeCell ref="A140:B140"/>
    <mergeCell ref="A116:B116"/>
    <mergeCell ref="A113:B113"/>
    <mergeCell ref="A298:N298"/>
    <mergeCell ref="A297:B297"/>
    <mergeCell ref="A296:B296"/>
    <mergeCell ref="A295:N295"/>
    <mergeCell ref="A294:B294"/>
    <mergeCell ref="A199:N199"/>
    <mergeCell ref="B206:N206"/>
    <mergeCell ref="A204:B204"/>
    <mergeCell ref="A205:B205"/>
    <mergeCell ref="A287:N287"/>
    <mergeCell ref="A275:N275"/>
    <mergeCell ref="A277:B277"/>
    <mergeCell ref="A279:B279"/>
    <mergeCell ref="A283:B283"/>
    <mergeCell ref="A242:N242"/>
    <mergeCell ref="A270:B270"/>
    <mergeCell ref="A259:N259"/>
    <mergeCell ref="A260:B260"/>
    <mergeCell ref="A261:B261"/>
    <mergeCell ref="A256:N256"/>
    <mergeCell ref="A249:B249"/>
    <mergeCell ref="A265:B265"/>
    <mergeCell ref="A250:B250"/>
    <mergeCell ref="A252:B252"/>
    <mergeCell ref="A86:N86"/>
    <mergeCell ref="A87:B87"/>
    <mergeCell ref="A88:B88"/>
    <mergeCell ref="A76:N76"/>
    <mergeCell ref="A79:N79"/>
    <mergeCell ref="A82:N82"/>
    <mergeCell ref="A84:B84"/>
    <mergeCell ref="E2:K2"/>
    <mergeCell ref="A139:B139"/>
    <mergeCell ref="A132:B132"/>
    <mergeCell ref="A133:B133"/>
    <mergeCell ref="A134:B134"/>
    <mergeCell ref="A109:B109"/>
    <mergeCell ref="A110:B110"/>
    <mergeCell ref="B102:N102"/>
    <mergeCell ref="A103:N103"/>
    <mergeCell ref="A111:B111"/>
    <mergeCell ref="A105:B105"/>
    <mergeCell ref="A118:N118"/>
    <mergeCell ref="A122:N122"/>
    <mergeCell ref="A125:N125"/>
    <mergeCell ref="A80:B80"/>
    <mergeCell ref="A83:B83"/>
    <mergeCell ref="A72:B72"/>
    <mergeCell ref="A115:B115"/>
    <mergeCell ref="A77:B77"/>
    <mergeCell ref="A73:N73"/>
    <mergeCell ref="A12:B12"/>
    <mergeCell ref="A14:B14"/>
    <mergeCell ref="A17:B17"/>
    <mergeCell ref="A26:B26"/>
    <mergeCell ref="A27:B27"/>
    <mergeCell ref="A78:B78"/>
    <mergeCell ref="A81:B81"/>
    <mergeCell ref="A47:N47"/>
    <mergeCell ref="A66:B66"/>
    <mergeCell ref="A68:B68"/>
    <mergeCell ref="A70:B70"/>
    <mergeCell ref="A71:B71"/>
    <mergeCell ref="A54:B54"/>
    <mergeCell ref="A55:B55"/>
    <mergeCell ref="A48:B48"/>
    <mergeCell ref="A63:B63"/>
    <mergeCell ref="A49:B49"/>
    <mergeCell ref="A51:B51"/>
    <mergeCell ref="A52:B52"/>
    <mergeCell ref="A53:B53"/>
    <mergeCell ref="A67:B67"/>
    <mergeCell ref="A50:N50"/>
    <mergeCell ref="B64:N64"/>
    <mergeCell ref="A65:N65"/>
    <mergeCell ref="A197:B197"/>
    <mergeCell ref="A198:B198"/>
    <mergeCell ref="A163:B163"/>
    <mergeCell ref="A316:B316"/>
    <mergeCell ref="A334:B334"/>
    <mergeCell ref="A299:B299"/>
    <mergeCell ref="A300:B300"/>
    <mergeCell ref="A302:B302"/>
    <mergeCell ref="A303:B303"/>
    <mergeCell ref="A305:B305"/>
    <mergeCell ref="A306:B306"/>
    <mergeCell ref="A313:N313"/>
    <mergeCell ref="A310:N310"/>
    <mergeCell ref="A311:B311"/>
    <mergeCell ref="A312:B312"/>
    <mergeCell ref="A301:N301"/>
    <mergeCell ref="A304:N304"/>
    <mergeCell ref="A307:N307"/>
    <mergeCell ref="A308:B308"/>
    <mergeCell ref="A309:B309"/>
    <mergeCell ref="A315:B315"/>
    <mergeCell ref="A314:B314"/>
    <mergeCell ref="A319:B319"/>
    <mergeCell ref="A321:N321"/>
    <mergeCell ref="A333:B333"/>
    <mergeCell ref="A332:B332"/>
    <mergeCell ref="B317:N317"/>
    <mergeCell ref="A318:N318"/>
    <mergeCell ref="A326:B326"/>
    <mergeCell ref="A327:N327"/>
    <mergeCell ref="A328:B328"/>
    <mergeCell ref="A320:B320"/>
    <mergeCell ref="A329:B329"/>
    <mergeCell ref="A330:B330"/>
    <mergeCell ref="A331:B331"/>
    <mergeCell ref="A322:B322"/>
    <mergeCell ref="A323:B323"/>
    <mergeCell ref="A324:N324"/>
    <mergeCell ref="A325:B325"/>
    <mergeCell ref="A195:B195"/>
    <mergeCell ref="A203:B203"/>
    <mergeCell ref="A201:B201"/>
    <mergeCell ref="A200:B200"/>
    <mergeCell ref="A170:B170"/>
    <mergeCell ref="A207:N207"/>
    <mergeCell ref="A1:N1"/>
    <mergeCell ref="A258:B258"/>
    <mergeCell ref="A263:B263"/>
    <mergeCell ref="A162:B162"/>
    <mergeCell ref="B164:N164"/>
    <mergeCell ref="A165:N165"/>
    <mergeCell ref="A168:N168"/>
    <mergeCell ref="A154:B154"/>
    <mergeCell ref="A196:N196"/>
    <mergeCell ref="A181:B181"/>
    <mergeCell ref="A182:B182"/>
    <mergeCell ref="A183:B183"/>
    <mergeCell ref="A186:B186"/>
    <mergeCell ref="A187:B187"/>
    <mergeCell ref="A189:B189"/>
    <mergeCell ref="A166:B166"/>
    <mergeCell ref="A167:B167"/>
    <mergeCell ref="A192:N192"/>
    <mergeCell ref="A191:B191"/>
    <mergeCell ref="A193:B193"/>
    <mergeCell ref="A194:B194"/>
    <mergeCell ref="A155:B155"/>
    <mergeCell ref="A156:B156"/>
    <mergeCell ref="A137:B137"/>
    <mergeCell ref="A144:B144"/>
    <mergeCell ref="A158:B158"/>
    <mergeCell ref="A159:B159"/>
    <mergeCell ref="A161:B161"/>
    <mergeCell ref="A174:N174"/>
    <mergeCell ref="A177:N177"/>
    <mergeCell ref="A180:N180"/>
    <mergeCell ref="B184:N184"/>
    <mergeCell ref="A178:B178"/>
    <mergeCell ref="A179:B179"/>
    <mergeCell ref="A185:N185"/>
    <mergeCell ref="A188:N188"/>
    <mergeCell ref="A169:B169"/>
    <mergeCell ref="A145:B145"/>
    <mergeCell ref="A142:B142"/>
    <mergeCell ref="A147:B147"/>
    <mergeCell ref="A148:B148"/>
    <mergeCell ref="A149:B149"/>
    <mergeCell ref="A13:B13"/>
    <mergeCell ref="B35:N35"/>
    <mergeCell ref="A36:N36"/>
    <mergeCell ref="A44:B44"/>
    <mergeCell ref="A45:B45"/>
    <mergeCell ref="A46:B46"/>
    <mergeCell ref="A38:B38"/>
    <mergeCell ref="A39:B39"/>
    <mergeCell ref="A41:B41"/>
    <mergeCell ref="A42:B42"/>
    <mergeCell ref="A40:N40"/>
    <mergeCell ref="A43:N43"/>
    <mergeCell ref="A37:B37"/>
    <mergeCell ref="A32:B32"/>
    <mergeCell ref="A31:N31"/>
    <mergeCell ref="A34:B34"/>
    <mergeCell ref="A33:B33"/>
    <mergeCell ref="L3:N3"/>
    <mergeCell ref="B6:N6"/>
    <mergeCell ref="A7:N7"/>
    <mergeCell ref="A11:N11"/>
    <mergeCell ref="A15:N15"/>
    <mergeCell ref="A19:N19"/>
    <mergeCell ref="A22:N22"/>
    <mergeCell ref="A25:N25"/>
    <mergeCell ref="A85:B85"/>
    <mergeCell ref="A74:B74"/>
    <mergeCell ref="A75:B75"/>
    <mergeCell ref="A60:B60"/>
    <mergeCell ref="A62:B62"/>
    <mergeCell ref="F3:H3"/>
    <mergeCell ref="I3:K3"/>
    <mergeCell ref="C3:C4"/>
    <mergeCell ref="A3:A4"/>
    <mergeCell ref="B3:B4"/>
    <mergeCell ref="D3:D4"/>
    <mergeCell ref="E3:E4"/>
    <mergeCell ref="A21:B21"/>
    <mergeCell ref="A24:B24"/>
    <mergeCell ref="A10:B10"/>
    <mergeCell ref="A9:B9"/>
    <mergeCell ref="A223:N223"/>
    <mergeCell ref="A29:B29"/>
    <mergeCell ref="A30:B30"/>
    <mergeCell ref="A23:B23"/>
    <mergeCell ref="A18:B18"/>
    <mergeCell ref="A190:B190"/>
    <mergeCell ref="A98:N98"/>
    <mergeCell ref="A99:B99"/>
    <mergeCell ref="A100:B100"/>
    <mergeCell ref="A172:B172"/>
    <mergeCell ref="A146:N146"/>
    <mergeCell ref="A152:N152"/>
    <mergeCell ref="A157:N157"/>
    <mergeCell ref="A160:N160"/>
    <mergeCell ref="A171:N171"/>
    <mergeCell ref="A61:B61"/>
    <mergeCell ref="A95:N95"/>
    <mergeCell ref="A96:B96"/>
    <mergeCell ref="A97:B97"/>
    <mergeCell ref="A143:B143"/>
    <mergeCell ref="A104:B104"/>
    <mergeCell ref="A128:B128"/>
    <mergeCell ref="A129:B129"/>
    <mergeCell ref="A121:B121"/>
    <mergeCell ref="A272:N272"/>
    <mergeCell ref="A246:B246"/>
    <mergeCell ref="A247:B247"/>
    <mergeCell ref="A269:B269"/>
    <mergeCell ref="A271:B271"/>
    <mergeCell ref="A220:B220"/>
    <mergeCell ref="A212:B212"/>
    <mergeCell ref="A208:B208"/>
    <mergeCell ref="A202:N202"/>
    <mergeCell ref="A211:B211"/>
    <mergeCell ref="A209:B209"/>
    <mergeCell ref="A210:N210"/>
    <mergeCell ref="A214:N214"/>
    <mergeCell ref="A239:N239"/>
    <mergeCell ref="A216:B216"/>
    <mergeCell ref="A217:B217"/>
    <mergeCell ref="A222:B222"/>
    <mergeCell ref="B218:N218"/>
    <mergeCell ref="A219:N219"/>
    <mergeCell ref="A225:B225"/>
    <mergeCell ref="A224:B224"/>
    <mergeCell ref="B238:N238"/>
    <mergeCell ref="A226:N226"/>
    <mergeCell ref="A227:B227"/>
    <mergeCell ref="A293:B293"/>
    <mergeCell ref="A292:N292"/>
    <mergeCell ref="B291:N291"/>
    <mergeCell ref="A273:B273"/>
    <mergeCell ref="A290:B290"/>
    <mergeCell ref="A274:B274"/>
    <mergeCell ref="A288:B288"/>
    <mergeCell ref="A278:N278"/>
    <mergeCell ref="A284:N284"/>
    <mergeCell ref="A281:N281"/>
    <mergeCell ref="A282:B282"/>
    <mergeCell ref="A280:B280"/>
    <mergeCell ref="A276:B276"/>
    <mergeCell ref="A285:B285"/>
    <mergeCell ref="A286:B286"/>
    <mergeCell ref="A289:B289"/>
    <mergeCell ref="A267:B267"/>
    <mergeCell ref="A257:B257"/>
    <mergeCell ref="A251:N251"/>
    <mergeCell ref="A262:N262"/>
    <mergeCell ref="A240:B240"/>
    <mergeCell ref="A228:B228"/>
    <mergeCell ref="A229:B229"/>
    <mergeCell ref="A221:B221"/>
    <mergeCell ref="A266:N266"/>
    <mergeCell ref="B255:N255"/>
    <mergeCell ref="A233:B233"/>
    <mergeCell ref="A235:B235"/>
    <mergeCell ref="A236:B236"/>
    <mergeCell ref="A237:B237"/>
    <mergeCell ref="A254:B254"/>
    <mergeCell ref="A241:B241"/>
    <mergeCell ref="A244:B244"/>
    <mergeCell ref="A245:N245"/>
    <mergeCell ref="A248:N248"/>
    <mergeCell ref="A264:B264"/>
    <mergeCell ref="B230:N230"/>
    <mergeCell ref="A232:B232"/>
    <mergeCell ref="A231:N231"/>
    <mergeCell ref="A234:N234"/>
    <mergeCell ref="A8:B8"/>
    <mergeCell ref="A16:B16"/>
    <mergeCell ref="A89:N89"/>
    <mergeCell ref="A90:B90"/>
    <mergeCell ref="A91:B91"/>
    <mergeCell ref="A213:B213"/>
    <mergeCell ref="A215:B215"/>
    <mergeCell ref="A173:B173"/>
    <mergeCell ref="A175:B175"/>
    <mergeCell ref="A176:B176"/>
    <mergeCell ref="A123:B123"/>
    <mergeCell ref="A124:B124"/>
    <mergeCell ref="A114:B114"/>
    <mergeCell ref="A112:N112"/>
    <mergeCell ref="A28:N28"/>
    <mergeCell ref="A20:B20"/>
    <mergeCell ref="A58:B58"/>
    <mergeCell ref="A59:N59"/>
    <mergeCell ref="A92:N92"/>
    <mergeCell ref="A69:N69"/>
    <mergeCell ref="A56:N56"/>
    <mergeCell ref="A57:B57"/>
    <mergeCell ref="A93:B93"/>
    <mergeCell ref="A94:B94"/>
  </mergeCells>
  <pageMargins left="0.47244094488188981" right="0.31496062992125984" top="0.43307086614173229" bottom="0.35433070866141736" header="0.31496062992125984" footer="0.31496062992125984"/>
  <pageSetup paperSize="9" scale="63" fitToHeight="0" orientation="landscape" r:id="rId1"/>
  <rowBreaks count="6" manualBreakCount="6">
    <brk id="42" max="14" man="1"/>
    <brk id="88" max="14" man="1"/>
    <brk id="129" max="14" man="1"/>
    <brk id="183" max="14" man="1"/>
    <brk id="222" max="14" man="1"/>
    <brk id="25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Martusenko</cp:lastModifiedBy>
  <cp:lastPrinted>2024-04-02T06:36:29Z</cp:lastPrinted>
  <dcterms:created xsi:type="dcterms:W3CDTF">2016-11-22T06:59:06Z</dcterms:created>
  <dcterms:modified xsi:type="dcterms:W3CDTF">2024-04-02T06:36:48Z</dcterms:modified>
</cp:coreProperties>
</file>