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70" windowWidth="12120" windowHeight="745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Лист1!$A$1:$O$327</definedName>
  </definedNames>
  <calcPr calcId="144525" iterate="1"/>
</workbook>
</file>

<file path=xl/calcChain.xml><?xml version="1.0" encoding="utf-8"?>
<calcChain xmlns="http://schemas.openxmlformats.org/spreadsheetml/2006/main">
  <c r="K326" i="1" l="1"/>
  <c r="E273" i="1"/>
  <c r="E272" i="1"/>
  <c r="E257" i="1"/>
  <c r="E197" i="1"/>
  <c r="E196" i="1"/>
  <c r="N186" i="1"/>
  <c r="H166" i="1"/>
  <c r="H165" i="1"/>
  <c r="K166" i="1"/>
  <c r="K165" i="1"/>
  <c r="H163" i="1"/>
  <c r="H162" i="1"/>
  <c r="H60" i="1"/>
  <c r="M60" i="1" l="1"/>
  <c r="L60" i="1"/>
  <c r="J60" i="1"/>
  <c r="I60" i="1"/>
  <c r="G60" i="1"/>
  <c r="F60" i="1"/>
  <c r="D60" i="1"/>
  <c r="C60" i="1"/>
  <c r="M59" i="1"/>
  <c r="L59" i="1"/>
  <c r="J59" i="1"/>
  <c r="I59" i="1"/>
  <c r="G59" i="1"/>
  <c r="F59" i="1"/>
  <c r="N58" i="1"/>
  <c r="D58" i="1"/>
  <c r="C58" i="1"/>
  <c r="C59" i="1" s="1"/>
  <c r="E58" i="1" l="1"/>
  <c r="N59" i="1"/>
  <c r="D59" i="1"/>
  <c r="E59" i="1" s="1"/>
  <c r="N250" i="1"/>
  <c r="N64" i="1"/>
  <c r="N63" i="1"/>
  <c r="K318" i="1" l="1"/>
  <c r="N196" i="1" l="1"/>
  <c r="H36" i="1"/>
  <c r="K63" i="1" l="1"/>
  <c r="H27" i="1" l="1"/>
  <c r="K27" i="1"/>
  <c r="K187" i="1" l="1"/>
  <c r="N322" i="1" l="1"/>
  <c r="N323" i="1"/>
  <c r="N321" i="1"/>
  <c r="N257" i="1"/>
  <c r="K71" i="1" l="1"/>
  <c r="M13" i="1" l="1"/>
  <c r="L13" i="1"/>
  <c r="J13" i="1"/>
  <c r="I13" i="1"/>
  <c r="G13" i="1"/>
  <c r="F13" i="1"/>
  <c r="D12" i="1"/>
  <c r="C12" i="1"/>
  <c r="N12" i="1"/>
  <c r="E12" i="1" l="1"/>
  <c r="N272" i="1"/>
  <c r="N266" i="1"/>
  <c r="C322" i="1" l="1"/>
  <c r="D322" i="1"/>
  <c r="C323" i="1"/>
  <c r="D323" i="1"/>
  <c r="C324" i="1"/>
  <c r="D324" i="1"/>
  <c r="D321" i="1"/>
  <c r="C321" i="1"/>
  <c r="M325" i="1"/>
  <c r="L325" i="1"/>
  <c r="J325" i="1"/>
  <c r="I325" i="1"/>
  <c r="G325" i="1"/>
  <c r="F325" i="1"/>
  <c r="J319" i="1"/>
  <c r="I319" i="1"/>
  <c r="G319" i="1"/>
  <c r="F319" i="1"/>
  <c r="D318" i="1"/>
  <c r="C318" i="1"/>
  <c r="C319" i="1" s="1"/>
  <c r="M316" i="1"/>
  <c r="L316" i="1"/>
  <c r="J316" i="1"/>
  <c r="I316" i="1"/>
  <c r="G316" i="1"/>
  <c r="F316" i="1"/>
  <c r="N315" i="1"/>
  <c r="D315" i="1"/>
  <c r="C315" i="1"/>
  <c r="C316" i="1" s="1"/>
  <c r="M313" i="1"/>
  <c r="L313" i="1"/>
  <c r="J313" i="1"/>
  <c r="I313" i="1"/>
  <c r="G313" i="1"/>
  <c r="F313" i="1"/>
  <c r="N312" i="1"/>
  <c r="D312" i="1"/>
  <c r="D313" i="1" s="1"/>
  <c r="C312" i="1"/>
  <c r="C313" i="1" s="1"/>
  <c r="F326" i="1" l="1"/>
  <c r="D319" i="1"/>
  <c r="E319" i="1" s="1"/>
  <c r="E318" i="1"/>
  <c r="K319" i="1"/>
  <c r="G326" i="1"/>
  <c r="I326" i="1"/>
  <c r="L326" i="1"/>
  <c r="E315" i="1"/>
  <c r="N316" i="1"/>
  <c r="N325" i="1"/>
  <c r="M326" i="1"/>
  <c r="J326" i="1"/>
  <c r="E321" i="1"/>
  <c r="E322" i="1"/>
  <c r="N313" i="1"/>
  <c r="C325" i="1"/>
  <c r="C326" i="1" s="1"/>
  <c r="E323" i="1"/>
  <c r="D325" i="1"/>
  <c r="D316" i="1"/>
  <c r="E316" i="1" s="1"/>
  <c r="E313" i="1"/>
  <c r="E312" i="1"/>
  <c r="N326" i="1" l="1"/>
  <c r="D326" i="1"/>
  <c r="E326" i="1" s="1"/>
  <c r="E325" i="1"/>
  <c r="F166" i="1"/>
  <c r="L258" i="1" l="1"/>
  <c r="M258" i="1"/>
  <c r="F258" i="1"/>
  <c r="G258" i="1"/>
  <c r="M264" i="1"/>
  <c r="L264" i="1"/>
  <c r="N263" i="1"/>
  <c r="D263" i="1"/>
  <c r="C263" i="1"/>
  <c r="N258" i="1" l="1"/>
  <c r="F276" i="1"/>
  <c r="G276" i="1"/>
  <c r="H276" i="1"/>
  <c r="I276" i="1"/>
  <c r="J276" i="1"/>
  <c r="K276" i="1"/>
  <c r="L276" i="1"/>
  <c r="M276" i="1"/>
  <c r="F273" i="1"/>
  <c r="G273" i="1"/>
  <c r="H273" i="1"/>
  <c r="I273" i="1"/>
  <c r="J273" i="1"/>
  <c r="K273" i="1"/>
  <c r="L273" i="1"/>
  <c r="M273" i="1"/>
  <c r="N273" i="1" l="1"/>
  <c r="N275" i="1"/>
  <c r="N276" i="1" s="1"/>
  <c r="D275" i="1"/>
  <c r="D276" i="1" s="1"/>
  <c r="C275" i="1"/>
  <c r="C276" i="1" s="1"/>
  <c r="M114" i="1" l="1"/>
  <c r="F197" i="1" l="1"/>
  <c r="G197" i="1"/>
  <c r="H197" i="1"/>
  <c r="I197" i="1"/>
  <c r="J197" i="1"/>
  <c r="K197" i="1"/>
  <c r="L197" i="1"/>
  <c r="M197" i="1"/>
  <c r="F194" i="1"/>
  <c r="G194" i="1"/>
  <c r="H194" i="1"/>
  <c r="I194" i="1"/>
  <c r="J194" i="1"/>
  <c r="K194" i="1"/>
  <c r="L194" i="1"/>
  <c r="M194" i="1"/>
  <c r="D196" i="1"/>
  <c r="D197" i="1" s="1"/>
  <c r="C196" i="1"/>
  <c r="C197" i="1" s="1"/>
  <c r="N197" i="1" l="1"/>
  <c r="N194" i="1"/>
  <c r="M188" i="1"/>
  <c r="L188" i="1"/>
  <c r="J188" i="1"/>
  <c r="I188" i="1"/>
  <c r="C286" i="1"/>
  <c r="C287" i="1" s="1"/>
  <c r="D286" i="1"/>
  <c r="K286" i="1"/>
  <c r="F287" i="1"/>
  <c r="G287" i="1"/>
  <c r="I287" i="1"/>
  <c r="J287" i="1"/>
  <c r="L287" i="1"/>
  <c r="M287" i="1"/>
  <c r="C289" i="1"/>
  <c r="C290" i="1" s="1"/>
  <c r="D289" i="1"/>
  <c r="K289" i="1"/>
  <c r="D290" i="1"/>
  <c r="F290" i="1"/>
  <c r="G290" i="1"/>
  <c r="I290" i="1"/>
  <c r="J290" i="1"/>
  <c r="L290" i="1"/>
  <c r="M290" i="1"/>
  <c r="C292" i="1"/>
  <c r="C293" i="1" s="1"/>
  <c r="D292" i="1"/>
  <c r="K292" i="1"/>
  <c r="F293" i="1"/>
  <c r="G293" i="1"/>
  <c r="I293" i="1"/>
  <c r="J293" i="1"/>
  <c r="L293" i="1"/>
  <c r="M293" i="1"/>
  <c r="C295" i="1"/>
  <c r="C296" i="1" s="1"/>
  <c r="D295" i="1"/>
  <c r="K295" i="1"/>
  <c r="D296" i="1"/>
  <c r="F296" i="1"/>
  <c r="G296" i="1"/>
  <c r="I296" i="1"/>
  <c r="J296" i="1"/>
  <c r="L296" i="1"/>
  <c r="M296" i="1"/>
  <c r="C298" i="1"/>
  <c r="C299" i="1" s="1"/>
  <c r="D298" i="1"/>
  <c r="K298" i="1"/>
  <c r="N298" i="1"/>
  <c r="F299" i="1"/>
  <c r="G299" i="1"/>
  <c r="I299" i="1"/>
  <c r="J299" i="1"/>
  <c r="L299" i="1"/>
  <c r="M299" i="1"/>
  <c r="C301" i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N304" i="1"/>
  <c r="F305" i="1"/>
  <c r="G305" i="1"/>
  <c r="I305" i="1"/>
  <c r="J305" i="1"/>
  <c r="L305" i="1"/>
  <c r="M305" i="1"/>
  <c r="C307" i="1"/>
  <c r="C308" i="1" s="1"/>
  <c r="D307" i="1"/>
  <c r="D308" i="1" s="1"/>
  <c r="H307" i="1"/>
  <c r="K307" i="1"/>
  <c r="N307" i="1"/>
  <c r="F308" i="1"/>
  <c r="G308" i="1"/>
  <c r="I308" i="1"/>
  <c r="J308" i="1"/>
  <c r="L308" i="1"/>
  <c r="M308" i="1"/>
  <c r="G188" i="1"/>
  <c r="F188" i="1"/>
  <c r="M163" i="1"/>
  <c r="L163" i="1"/>
  <c r="J163" i="1"/>
  <c r="I163" i="1"/>
  <c r="G163" i="1"/>
  <c r="F163" i="1"/>
  <c r="E295" i="1" l="1"/>
  <c r="E296" i="1"/>
  <c r="K308" i="1"/>
  <c r="H308" i="1"/>
  <c r="E298" i="1"/>
  <c r="K296" i="1"/>
  <c r="E286" i="1"/>
  <c r="L309" i="1"/>
  <c r="G309" i="1"/>
  <c r="E301" i="1"/>
  <c r="E292" i="1"/>
  <c r="K290" i="1"/>
  <c r="D287" i="1"/>
  <c r="E287" i="1" s="1"/>
  <c r="E308" i="1"/>
  <c r="J309" i="1"/>
  <c r="E307" i="1"/>
  <c r="I309" i="1"/>
  <c r="F309" i="1"/>
  <c r="E304" i="1"/>
  <c r="N302" i="1"/>
  <c r="C302" i="1"/>
  <c r="E302" i="1" s="1"/>
  <c r="K299" i="1"/>
  <c r="D299" i="1"/>
  <c r="E299" i="1" s="1"/>
  <c r="D293" i="1"/>
  <c r="E289" i="1"/>
  <c r="K287" i="1"/>
  <c r="E305" i="1"/>
  <c r="M309" i="1"/>
  <c r="N309" i="1" s="1"/>
  <c r="E290" i="1"/>
  <c r="N308" i="1"/>
  <c r="N305" i="1"/>
  <c r="N299" i="1"/>
  <c r="C309" i="1"/>
  <c r="K293" i="1"/>
  <c r="K188" i="1"/>
  <c r="N188" i="1"/>
  <c r="N163" i="1"/>
  <c r="K163" i="1"/>
  <c r="H309" i="1" l="1"/>
  <c r="K309" i="1"/>
  <c r="E293" i="1"/>
  <c r="D309" i="1"/>
  <c r="E309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61" i="1"/>
  <c r="N253" i="1"/>
  <c r="K250" i="1"/>
  <c r="N128" i="1"/>
  <c r="G81" i="1"/>
  <c r="F81" i="1"/>
  <c r="K52" i="1"/>
  <c r="I166" i="1" l="1"/>
  <c r="J9" i="1" l="1"/>
  <c r="K21" i="1" l="1"/>
  <c r="M93" i="1" l="1"/>
  <c r="L93" i="1"/>
  <c r="J93" i="1"/>
  <c r="I93" i="1"/>
  <c r="G93" i="1"/>
  <c r="F93" i="1"/>
  <c r="D92" i="1"/>
  <c r="D93" i="1" s="1"/>
  <c r="C92" i="1"/>
  <c r="C93" i="1" s="1"/>
  <c r="H11" i="1"/>
  <c r="H13" i="1" s="1"/>
  <c r="L40" i="1" l="1"/>
  <c r="M130" i="1" l="1"/>
  <c r="L130" i="1"/>
  <c r="J130" i="1"/>
  <c r="I130" i="1"/>
  <c r="G130" i="1"/>
  <c r="F130" i="1"/>
  <c r="M90" i="1"/>
  <c r="L90" i="1"/>
  <c r="J90" i="1"/>
  <c r="I90" i="1"/>
  <c r="G90" i="1"/>
  <c r="F90" i="1"/>
  <c r="N89" i="1"/>
  <c r="D89" i="1"/>
  <c r="D90" i="1" s="1"/>
  <c r="C89" i="1"/>
  <c r="N90" i="1" l="1"/>
  <c r="E89" i="1"/>
  <c r="C90" i="1"/>
  <c r="E90" i="1" s="1"/>
  <c r="H71" i="1"/>
  <c r="M330" i="1" l="1"/>
  <c r="L330" i="1"/>
  <c r="J330" i="1"/>
  <c r="I330" i="1"/>
  <c r="G330" i="1"/>
  <c r="F330" i="1"/>
  <c r="M333" i="1"/>
  <c r="L333" i="1"/>
  <c r="J333" i="1"/>
  <c r="I333" i="1"/>
  <c r="M336" i="1"/>
  <c r="L336" i="1"/>
  <c r="J336" i="1"/>
  <c r="I336" i="1"/>
  <c r="G336" i="1"/>
  <c r="F336" i="1"/>
  <c r="M335" i="1"/>
  <c r="L335" i="1"/>
  <c r="J335" i="1"/>
  <c r="I335" i="1"/>
  <c r="G335" i="1"/>
  <c r="F335" i="1"/>
  <c r="M334" i="1"/>
  <c r="L334" i="1"/>
  <c r="J334" i="1"/>
  <c r="I334" i="1"/>
  <c r="G334" i="1"/>
  <c r="F334" i="1"/>
  <c r="M331" i="1"/>
  <c r="L331" i="1"/>
  <c r="J331" i="1"/>
  <c r="I331" i="1"/>
  <c r="G331" i="1"/>
  <c r="F331" i="1"/>
  <c r="M332" i="1"/>
  <c r="L332" i="1"/>
  <c r="J332" i="1"/>
  <c r="I332" i="1"/>
  <c r="G332" i="1"/>
  <c r="F332" i="1"/>
  <c r="N50" i="1"/>
  <c r="M254" i="1"/>
  <c r="L254" i="1"/>
  <c r="J254" i="1"/>
  <c r="I254" i="1"/>
  <c r="G254" i="1"/>
  <c r="F254" i="1"/>
  <c r="D253" i="1"/>
  <c r="C253" i="1"/>
  <c r="C254" i="1" s="1"/>
  <c r="C187" i="1"/>
  <c r="C186" i="1"/>
  <c r="D86" i="1"/>
  <c r="D87" i="1" s="1"/>
  <c r="C86" i="1"/>
  <c r="C87" i="1" s="1"/>
  <c r="F87" i="1"/>
  <c r="G87" i="1"/>
  <c r="I87" i="1"/>
  <c r="J87" i="1"/>
  <c r="N86" i="1"/>
  <c r="M87" i="1"/>
  <c r="L87" i="1"/>
  <c r="L166" i="1"/>
  <c r="C188" i="1" l="1"/>
  <c r="D254" i="1"/>
  <c r="E254" i="1" s="1"/>
  <c r="E253" i="1"/>
  <c r="N254" i="1"/>
  <c r="H332" i="1"/>
  <c r="N332" i="1"/>
  <c r="K331" i="1"/>
  <c r="N331" i="1"/>
  <c r="H334" i="1"/>
  <c r="K334" i="1"/>
  <c r="N336" i="1"/>
  <c r="H330" i="1"/>
  <c r="K332" i="1"/>
  <c r="N334" i="1"/>
  <c r="N335" i="1"/>
  <c r="I337" i="1"/>
  <c r="K335" i="1"/>
  <c r="M337" i="1"/>
  <c r="L337" i="1"/>
  <c r="K330" i="1"/>
  <c r="N330" i="1"/>
  <c r="N333" i="1"/>
  <c r="K333" i="1"/>
  <c r="J337" i="1"/>
  <c r="N87" i="1"/>
  <c r="E86" i="1"/>
  <c r="E87" i="1"/>
  <c r="N103" i="1"/>
  <c r="M155" i="1"/>
  <c r="L155" i="1"/>
  <c r="N129" i="1"/>
  <c r="D42" i="1"/>
  <c r="N120" i="1"/>
  <c r="C43" i="1"/>
  <c r="D43" i="1"/>
  <c r="M75" i="1"/>
  <c r="K337" i="1" l="1"/>
  <c r="N337" i="1"/>
  <c r="J234" i="1"/>
  <c r="G121" i="1"/>
  <c r="F121" i="1"/>
  <c r="J121" i="1"/>
  <c r="I121" i="1"/>
  <c r="M121" i="1"/>
  <c r="D121" i="1" s="1"/>
  <c r="L121" i="1"/>
  <c r="C121" i="1" s="1"/>
  <c r="C120" i="1"/>
  <c r="D120" i="1"/>
  <c r="G333" i="1"/>
  <c r="F333" i="1"/>
  <c r="F337" i="1" s="1"/>
  <c r="J65" i="1"/>
  <c r="I65" i="1"/>
  <c r="M65" i="1"/>
  <c r="L65" i="1"/>
  <c r="C63" i="1"/>
  <c r="J166" i="1"/>
  <c r="K15" i="1"/>
  <c r="N65" i="1" l="1"/>
  <c r="K65" i="1"/>
  <c r="H333" i="1"/>
  <c r="G337" i="1"/>
  <c r="H337" i="1" s="1"/>
  <c r="N107" i="1" l="1"/>
  <c r="N108" i="1" s="1"/>
  <c r="D107" i="1"/>
  <c r="C107" i="1"/>
  <c r="M108" i="1"/>
  <c r="L108" i="1"/>
  <c r="J108" i="1"/>
  <c r="I108" i="1"/>
  <c r="G108" i="1"/>
  <c r="F108" i="1"/>
  <c r="D266" i="1"/>
  <c r="C266" i="1"/>
  <c r="M267" i="1"/>
  <c r="L267" i="1"/>
  <c r="J267" i="1"/>
  <c r="I267" i="1"/>
  <c r="G267" i="1"/>
  <c r="F267" i="1"/>
  <c r="D55" i="1"/>
  <c r="D56" i="1" s="1"/>
  <c r="C55" i="1"/>
  <c r="C56" i="1" s="1"/>
  <c r="M56" i="1"/>
  <c r="L56" i="1"/>
  <c r="J56" i="1"/>
  <c r="I56" i="1"/>
  <c r="G56" i="1"/>
  <c r="F56" i="1"/>
  <c r="N55" i="1"/>
  <c r="M175" i="1"/>
  <c r="L175" i="1"/>
  <c r="L209" i="1"/>
  <c r="D205" i="1"/>
  <c r="C205" i="1"/>
  <c r="N205" i="1"/>
  <c r="M206" i="1"/>
  <c r="L206" i="1"/>
  <c r="J206" i="1"/>
  <c r="I206" i="1"/>
  <c r="G206" i="1"/>
  <c r="F206" i="1"/>
  <c r="C101" i="1"/>
  <c r="D97" i="1"/>
  <c r="D27" i="1"/>
  <c r="C27" i="1"/>
  <c r="N267" i="1" l="1"/>
  <c r="D267" i="1"/>
  <c r="E266" i="1"/>
  <c r="E107" i="1"/>
  <c r="C267" i="1"/>
  <c r="E55" i="1"/>
  <c r="N56" i="1"/>
  <c r="E56" i="1"/>
  <c r="E205" i="1"/>
  <c r="D179" i="1"/>
  <c r="D174" i="1"/>
  <c r="C174" i="1"/>
  <c r="E267" i="1" l="1"/>
  <c r="M234" i="1" l="1"/>
  <c r="L234" i="1"/>
  <c r="M226" i="1"/>
  <c r="L226" i="1"/>
  <c r="M191" i="1"/>
  <c r="L191" i="1"/>
  <c r="M160" i="1"/>
  <c r="L160" i="1"/>
  <c r="M104" i="1"/>
  <c r="L104" i="1"/>
  <c r="M69" i="1"/>
  <c r="L69" i="1"/>
  <c r="M44" i="1"/>
  <c r="L44" i="1"/>
  <c r="M16" i="1"/>
  <c r="L16" i="1"/>
  <c r="M282" i="1" l="1"/>
  <c r="L282" i="1"/>
  <c r="M279" i="1"/>
  <c r="L279" i="1"/>
  <c r="M270" i="1"/>
  <c r="L270" i="1"/>
  <c r="M251" i="1"/>
  <c r="N251" i="1" s="1"/>
  <c r="L251" i="1"/>
  <c r="L283" i="1" s="1"/>
  <c r="D250" i="1"/>
  <c r="M246" i="1"/>
  <c r="L246" i="1"/>
  <c r="M243" i="1"/>
  <c r="L243" i="1"/>
  <c r="M237" i="1"/>
  <c r="L237" i="1"/>
  <c r="M229" i="1"/>
  <c r="M230" i="1" s="1"/>
  <c r="L229" i="1"/>
  <c r="L230" i="1" s="1"/>
  <c r="M221" i="1"/>
  <c r="L221" i="1"/>
  <c r="M218" i="1"/>
  <c r="L218" i="1"/>
  <c r="M215" i="1"/>
  <c r="L215" i="1"/>
  <c r="M209" i="1"/>
  <c r="M202" i="1"/>
  <c r="L202" i="1"/>
  <c r="L210" i="1" s="1"/>
  <c r="D208" i="1"/>
  <c r="D201" i="1"/>
  <c r="C201" i="1"/>
  <c r="C36" i="1"/>
  <c r="D187" i="1"/>
  <c r="D183" i="1"/>
  <c r="C183" i="1"/>
  <c r="C179" i="1"/>
  <c r="M180" i="1"/>
  <c r="L180" i="1"/>
  <c r="D171" i="1"/>
  <c r="C171" i="1"/>
  <c r="M172" i="1"/>
  <c r="L172" i="1"/>
  <c r="M169" i="1"/>
  <c r="M166" i="1"/>
  <c r="D162" i="1"/>
  <c r="D163" i="1" s="1"/>
  <c r="C162" i="1"/>
  <c r="C163" i="1" s="1"/>
  <c r="D154" i="1"/>
  <c r="C154" i="1"/>
  <c r="D151" i="1"/>
  <c r="C151" i="1"/>
  <c r="M152" i="1"/>
  <c r="L152" i="1"/>
  <c r="D146" i="1"/>
  <c r="C146" i="1"/>
  <c r="M149" i="1"/>
  <c r="L149" i="1"/>
  <c r="L144" i="1"/>
  <c r="M144" i="1"/>
  <c r="D136" i="1"/>
  <c r="C136" i="1"/>
  <c r="D135" i="1"/>
  <c r="C135" i="1"/>
  <c r="D132" i="1"/>
  <c r="C132" i="1"/>
  <c r="L133" i="1"/>
  <c r="M133" i="1"/>
  <c r="M283" i="1" l="1"/>
  <c r="N283" i="1" s="1"/>
  <c r="L247" i="1"/>
  <c r="M176" i="1"/>
  <c r="E163" i="1"/>
  <c r="M247" i="1"/>
  <c r="M210" i="1"/>
  <c r="M222" i="1"/>
  <c r="L222" i="1"/>
  <c r="C126" i="1"/>
  <c r="C128" i="1"/>
  <c r="C129" i="1"/>
  <c r="C125" i="1"/>
  <c r="D119" i="1"/>
  <c r="C119" i="1"/>
  <c r="D116" i="1"/>
  <c r="C116" i="1"/>
  <c r="M117" i="1"/>
  <c r="L117" i="1"/>
  <c r="D112" i="1"/>
  <c r="C112" i="1"/>
  <c r="D106" i="1"/>
  <c r="C106" i="1"/>
  <c r="C108" i="1" s="1"/>
  <c r="D101" i="1"/>
  <c r="C102" i="1"/>
  <c r="D102" i="1"/>
  <c r="C103" i="1"/>
  <c r="D103" i="1"/>
  <c r="D100" i="1"/>
  <c r="C100" i="1"/>
  <c r="D83" i="1"/>
  <c r="D84" i="1" s="1"/>
  <c r="C83" i="1"/>
  <c r="C84" i="1" s="1"/>
  <c r="M84" i="1"/>
  <c r="L84" i="1"/>
  <c r="D80" i="1"/>
  <c r="D81" i="1" s="1"/>
  <c r="C80" i="1"/>
  <c r="C81" i="1" s="1"/>
  <c r="L81" i="1"/>
  <c r="M81" i="1"/>
  <c r="D77" i="1"/>
  <c r="D78" i="1" s="1"/>
  <c r="C77" i="1"/>
  <c r="C78" i="1" s="1"/>
  <c r="M78" i="1"/>
  <c r="L78" i="1"/>
  <c r="D74" i="1"/>
  <c r="D75" i="1" s="1"/>
  <c r="C74" i="1"/>
  <c r="C75" i="1" s="1"/>
  <c r="L75" i="1"/>
  <c r="D71" i="1"/>
  <c r="D72" i="1" s="1"/>
  <c r="C71" i="1"/>
  <c r="C72" i="1" s="1"/>
  <c r="M72" i="1"/>
  <c r="L72" i="1"/>
  <c r="D67" i="1"/>
  <c r="D64" i="1"/>
  <c r="C64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8" i="1"/>
  <c r="E108" i="1" s="1"/>
  <c r="L94" i="1"/>
  <c r="M94" i="1"/>
  <c r="C9" i="1"/>
  <c r="D9" i="1"/>
  <c r="C332" i="1"/>
  <c r="D24" i="1"/>
  <c r="D11" i="1"/>
  <c r="D13" i="1" s="1"/>
  <c r="D104" i="1"/>
  <c r="N32" i="1" l="1"/>
  <c r="F169" i="1"/>
  <c r="G169" i="1"/>
  <c r="I169" i="1"/>
  <c r="J169" i="1"/>
  <c r="D98" i="1"/>
  <c r="F98" i="1"/>
  <c r="G98" i="1"/>
  <c r="I98" i="1"/>
  <c r="J98" i="1"/>
  <c r="L37" i="1"/>
  <c r="N39" i="1"/>
  <c r="M98" i="1"/>
  <c r="M109" i="1" s="1"/>
  <c r="L113" i="1"/>
  <c r="L114" i="1" s="1"/>
  <c r="L122" i="1" s="1"/>
  <c r="M122" i="1"/>
  <c r="N132" i="1"/>
  <c r="N136" i="1"/>
  <c r="L137" i="1"/>
  <c r="L138" i="1" s="1"/>
  <c r="L156" i="1" s="1"/>
  <c r="M137" i="1"/>
  <c r="M138" i="1" s="1"/>
  <c r="M156" i="1" s="1"/>
  <c r="L147" i="1"/>
  <c r="M147" i="1"/>
  <c r="L148" i="1"/>
  <c r="M148" i="1"/>
  <c r="L182" i="1"/>
  <c r="L184" i="1" s="1"/>
  <c r="L198" i="1" s="1"/>
  <c r="M182" i="1"/>
  <c r="M184" i="1" s="1"/>
  <c r="M198" i="1" s="1"/>
  <c r="E71" i="1"/>
  <c r="I184" i="1"/>
  <c r="H184" i="1"/>
  <c r="H198" i="1" s="1"/>
  <c r="I191" i="1"/>
  <c r="J84" i="1"/>
  <c r="I84" i="1"/>
  <c r="G84" i="1"/>
  <c r="F84" i="1"/>
  <c r="J37" i="1"/>
  <c r="I37" i="1"/>
  <c r="G37" i="1"/>
  <c r="F37" i="1"/>
  <c r="C37" i="1"/>
  <c r="H37" i="1" l="1"/>
  <c r="N182" i="1"/>
  <c r="N154" i="1"/>
  <c r="N148" i="1"/>
  <c r="N147" i="1"/>
  <c r="N146" i="1"/>
  <c r="N137" i="1"/>
  <c r="N116" i="1"/>
  <c r="N102" i="1"/>
  <c r="N101" i="1"/>
  <c r="N100" i="1"/>
  <c r="N179" i="1"/>
  <c r="E179" i="1" s="1"/>
  <c r="N151" i="1"/>
  <c r="N135" i="1"/>
  <c r="N119" i="1"/>
  <c r="N113" i="1"/>
  <c r="N112" i="1"/>
  <c r="N80" i="1"/>
  <c r="N74" i="1"/>
  <c r="N201" i="1"/>
  <c r="N71" i="1"/>
  <c r="N27" i="1"/>
  <c r="N24" i="1"/>
  <c r="N21" i="1"/>
  <c r="N18" i="1"/>
  <c r="N11" i="1"/>
  <c r="N8" i="1"/>
  <c r="J215" i="1"/>
  <c r="I215" i="1"/>
  <c r="G215" i="1"/>
  <c r="F215" i="1"/>
  <c r="G65" i="1"/>
  <c r="F65" i="1"/>
  <c r="C65" i="1"/>
  <c r="C114" i="1"/>
  <c r="K256" i="1"/>
  <c r="K242" i="1"/>
  <c r="K236" i="1"/>
  <c r="K233" i="1"/>
  <c r="K162" i="1"/>
  <c r="K77" i="1"/>
  <c r="K43" i="1"/>
  <c r="K42" i="1"/>
  <c r="K36" i="1"/>
  <c r="K11" i="1"/>
  <c r="K13" i="1" s="1"/>
  <c r="K8" i="1"/>
  <c r="E201" i="1"/>
  <c r="E182" i="1"/>
  <c r="E154" i="1"/>
  <c r="E151" i="1"/>
  <c r="E148" i="1"/>
  <c r="E147" i="1"/>
  <c r="E146" i="1"/>
  <c r="E137" i="1"/>
  <c r="E136" i="1"/>
  <c r="E135" i="1"/>
  <c r="E132" i="1"/>
  <c r="E120" i="1"/>
  <c r="E119" i="1"/>
  <c r="E116" i="1"/>
  <c r="E113" i="1"/>
  <c r="E112" i="1"/>
  <c r="E102" i="1"/>
  <c r="E101" i="1"/>
  <c r="E100" i="1"/>
  <c r="E80" i="1"/>
  <c r="E77" i="1"/>
  <c r="E74" i="1"/>
  <c r="E39" i="1"/>
  <c r="E27" i="1"/>
  <c r="E24" i="1"/>
  <c r="E21" i="1"/>
  <c r="E18" i="1"/>
  <c r="E11" i="1"/>
  <c r="E13" i="1" s="1"/>
  <c r="E8" i="1"/>
  <c r="J282" i="1"/>
  <c r="I282" i="1"/>
  <c r="G282" i="1"/>
  <c r="F282" i="1"/>
  <c r="J279" i="1"/>
  <c r="I279" i="1"/>
  <c r="G279" i="1"/>
  <c r="F279" i="1"/>
  <c r="J270" i="1"/>
  <c r="I270" i="1"/>
  <c r="G270" i="1"/>
  <c r="F270" i="1"/>
  <c r="J264" i="1"/>
  <c r="I264" i="1"/>
  <c r="G264" i="1"/>
  <c r="F264" i="1"/>
  <c r="J258" i="1"/>
  <c r="I258" i="1"/>
  <c r="J251" i="1"/>
  <c r="J283" i="1" s="1"/>
  <c r="I251" i="1"/>
  <c r="G251" i="1"/>
  <c r="G283" i="1" s="1"/>
  <c r="F251" i="1"/>
  <c r="F283" i="1" s="1"/>
  <c r="D251" i="1"/>
  <c r="J246" i="1"/>
  <c r="I246" i="1"/>
  <c r="G246" i="1"/>
  <c r="F246" i="1"/>
  <c r="J243" i="1"/>
  <c r="I243" i="1"/>
  <c r="G243" i="1"/>
  <c r="F243" i="1"/>
  <c r="J240" i="1"/>
  <c r="I240" i="1"/>
  <c r="G240" i="1"/>
  <c r="F240" i="1"/>
  <c r="J237" i="1"/>
  <c r="J247" i="1" s="1"/>
  <c r="I237" i="1"/>
  <c r="G237" i="1"/>
  <c r="F237" i="1"/>
  <c r="I234" i="1"/>
  <c r="I247" i="1" s="1"/>
  <c r="G234" i="1"/>
  <c r="F234" i="1"/>
  <c r="F247" i="1" s="1"/>
  <c r="J229" i="1"/>
  <c r="I229" i="1"/>
  <c r="G229" i="1"/>
  <c r="F229" i="1"/>
  <c r="J226" i="1"/>
  <c r="I226" i="1"/>
  <c r="I230" i="1" s="1"/>
  <c r="G226" i="1"/>
  <c r="F226" i="1"/>
  <c r="F230" i="1" s="1"/>
  <c r="J221" i="1"/>
  <c r="I221" i="1"/>
  <c r="G221" i="1"/>
  <c r="F221" i="1"/>
  <c r="J218" i="1"/>
  <c r="I218" i="1"/>
  <c r="G218" i="1"/>
  <c r="F218" i="1"/>
  <c r="J209" i="1"/>
  <c r="I209" i="1"/>
  <c r="G209" i="1"/>
  <c r="F209" i="1"/>
  <c r="D209" i="1"/>
  <c r="J202" i="1"/>
  <c r="I202" i="1"/>
  <c r="G202" i="1"/>
  <c r="F202" i="1"/>
  <c r="D202" i="1"/>
  <c r="C202" i="1"/>
  <c r="J191" i="1"/>
  <c r="G191" i="1"/>
  <c r="F191" i="1"/>
  <c r="J184" i="1"/>
  <c r="G184" i="1"/>
  <c r="F184" i="1"/>
  <c r="D184" i="1"/>
  <c r="C184" i="1"/>
  <c r="J180" i="1"/>
  <c r="I180" i="1"/>
  <c r="I198" i="1" s="1"/>
  <c r="G180" i="1"/>
  <c r="F180" i="1"/>
  <c r="D180" i="1"/>
  <c r="C180" i="1"/>
  <c r="J175" i="1"/>
  <c r="I175" i="1"/>
  <c r="G175" i="1"/>
  <c r="F175" i="1"/>
  <c r="J172" i="1"/>
  <c r="I172" i="1"/>
  <c r="G172" i="1"/>
  <c r="F172" i="1"/>
  <c r="G166" i="1"/>
  <c r="J160" i="1"/>
  <c r="I160" i="1"/>
  <c r="G160" i="1"/>
  <c r="F160" i="1"/>
  <c r="J155" i="1"/>
  <c r="I155" i="1"/>
  <c r="G155" i="1"/>
  <c r="F155" i="1"/>
  <c r="D155" i="1"/>
  <c r="C155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4" i="1"/>
  <c r="I144" i="1"/>
  <c r="G144" i="1"/>
  <c r="F144" i="1"/>
  <c r="J138" i="1"/>
  <c r="I138" i="1"/>
  <c r="G138" i="1"/>
  <c r="F138" i="1"/>
  <c r="D138" i="1"/>
  <c r="C138" i="1"/>
  <c r="J133" i="1"/>
  <c r="I133" i="1"/>
  <c r="I156" i="1" s="1"/>
  <c r="G133" i="1"/>
  <c r="F133" i="1"/>
  <c r="F156" i="1" s="1"/>
  <c r="D133" i="1"/>
  <c r="C133" i="1"/>
  <c r="J117" i="1"/>
  <c r="I117" i="1"/>
  <c r="G117" i="1"/>
  <c r="F117" i="1"/>
  <c r="D117" i="1"/>
  <c r="C117" i="1"/>
  <c r="J114" i="1"/>
  <c r="I114" i="1"/>
  <c r="I122" i="1" s="1"/>
  <c r="G114" i="1"/>
  <c r="F114" i="1"/>
  <c r="F122" i="1" s="1"/>
  <c r="D114" i="1"/>
  <c r="J104" i="1"/>
  <c r="I104" i="1"/>
  <c r="I109" i="1" s="1"/>
  <c r="G104" i="1"/>
  <c r="F104" i="1"/>
  <c r="F109" i="1" s="1"/>
  <c r="C104" i="1"/>
  <c r="J81" i="1"/>
  <c r="I81" i="1"/>
  <c r="J78" i="1"/>
  <c r="I78" i="1"/>
  <c r="G78" i="1"/>
  <c r="F78" i="1"/>
  <c r="J75" i="1"/>
  <c r="I75" i="1"/>
  <c r="G75" i="1"/>
  <c r="F75" i="1"/>
  <c r="J72" i="1"/>
  <c r="I72" i="1"/>
  <c r="G72" i="1"/>
  <c r="F72" i="1"/>
  <c r="J69" i="1"/>
  <c r="I69" i="1"/>
  <c r="I94" i="1" s="1"/>
  <c r="G69" i="1"/>
  <c r="F69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I283" i="1" l="1"/>
  <c r="K28" i="1"/>
  <c r="H28" i="1"/>
  <c r="J32" i="1"/>
  <c r="K72" i="1"/>
  <c r="F176" i="1"/>
  <c r="K283" i="1"/>
  <c r="F198" i="1"/>
  <c r="G198" i="1"/>
  <c r="J198" i="1"/>
  <c r="K198" i="1" s="1"/>
  <c r="D32" i="1"/>
  <c r="I176" i="1"/>
  <c r="G176" i="1"/>
  <c r="J176" i="1"/>
  <c r="C175" i="1"/>
  <c r="G32" i="1"/>
  <c r="F32" i="1"/>
  <c r="I32" i="1"/>
  <c r="G109" i="1"/>
  <c r="D175" i="1"/>
  <c r="G230" i="1"/>
  <c r="J230" i="1"/>
  <c r="G247" i="1"/>
  <c r="J122" i="1"/>
  <c r="G156" i="1"/>
  <c r="J156" i="1"/>
  <c r="K251" i="1"/>
  <c r="F94" i="1"/>
  <c r="J94" i="1"/>
  <c r="G94" i="1"/>
  <c r="H72" i="1"/>
  <c r="G222" i="1"/>
  <c r="J222" i="1"/>
  <c r="F222" i="1"/>
  <c r="I222" i="1"/>
  <c r="N40" i="1"/>
  <c r="G122" i="1"/>
  <c r="N117" i="1"/>
  <c r="N121" i="1"/>
  <c r="N138" i="1"/>
  <c r="N149" i="1"/>
  <c r="N152" i="1"/>
  <c r="N155" i="1"/>
  <c r="F210" i="1"/>
  <c r="I210" i="1"/>
  <c r="K22" i="1"/>
  <c r="N180" i="1"/>
  <c r="N202" i="1"/>
  <c r="N19" i="1"/>
  <c r="N81" i="1"/>
  <c r="N104" i="1"/>
  <c r="N75" i="1"/>
  <c r="N133" i="1"/>
  <c r="D122" i="1"/>
  <c r="N114" i="1"/>
  <c r="D109" i="1"/>
  <c r="N72" i="1"/>
  <c r="E72" i="1"/>
  <c r="N28" i="1"/>
  <c r="N25" i="1"/>
  <c r="N22" i="1"/>
  <c r="J109" i="1"/>
  <c r="J210" i="1"/>
  <c r="G210" i="1"/>
  <c r="E81" i="1"/>
  <c r="E78" i="1"/>
  <c r="K16" i="1"/>
  <c r="E22" i="1"/>
  <c r="E25" i="1"/>
  <c r="E28" i="1"/>
  <c r="E117" i="1"/>
  <c r="E155" i="1"/>
  <c r="E180" i="1"/>
  <c r="E202" i="1"/>
  <c r="K258" i="1"/>
  <c r="K237" i="1"/>
  <c r="K243" i="1"/>
  <c r="K234" i="1"/>
  <c r="K247" i="1"/>
  <c r="E152" i="1"/>
  <c r="E149" i="1"/>
  <c r="E138" i="1"/>
  <c r="E133" i="1"/>
  <c r="E121" i="1"/>
  <c r="E114" i="1"/>
  <c r="C122" i="1"/>
  <c r="E104" i="1"/>
  <c r="K78" i="1"/>
  <c r="E75" i="1"/>
  <c r="K44" i="1"/>
  <c r="E40" i="1"/>
  <c r="K37" i="1"/>
  <c r="E19" i="1"/>
  <c r="K9" i="1"/>
  <c r="H176" i="1" l="1"/>
  <c r="H94" i="1"/>
  <c r="J327" i="1"/>
  <c r="F327" i="1"/>
  <c r="I327" i="1"/>
  <c r="G327" i="1"/>
  <c r="K32" i="1"/>
  <c r="H32" i="1"/>
  <c r="K176" i="1"/>
  <c r="K60" i="1"/>
  <c r="K94" i="1"/>
  <c r="E122" i="1"/>
  <c r="N13" i="1"/>
  <c r="K327" i="1" l="1"/>
  <c r="H327" i="1"/>
  <c r="N122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7" i="1"/>
  <c r="C67" i="1"/>
  <c r="E67" i="1" s="1"/>
  <c r="C68" i="1"/>
  <c r="C69" i="1" l="1"/>
  <c r="C94" i="1" s="1"/>
  <c r="N68" i="1" l="1"/>
  <c r="D68" i="1"/>
  <c r="E68" i="1" l="1"/>
  <c r="D69" i="1"/>
  <c r="N69" i="1"/>
  <c r="E69" i="1" l="1"/>
  <c r="N94" i="1"/>
  <c r="N97" i="1" l="1"/>
  <c r="C97" i="1"/>
  <c r="E97" i="1" s="1"/>
  <c r="L98" i="1"/>
  <c r="L109" i="1" s="1"/>
  <c r="N98" i="1" l="1"/>
  <c r="C98" i="1"/>
  <c r="E98" i="1" l="1"/>
  <c r="C109" i="1"/>
  <c r="E109" i="1" l="1"/>
  <c r="N109" i="1"/>
  <c r="N125" i="1"/>
  <c r="D125" i="1"/>
  <c r="N126" i="1"/>
  <c r="D126" i="1"/>
  <c r="D128" i="1"/>
  <c r="E128" i="1" s="1"/>
  <c r="D129" i="1"/>
  <c r="E129" i="1" s="1"/>
  <c r="N130" i="1"/>
  <c r="E125" i="1" l="1"/>
  <c r="E126" i="1"/>
  <c r="C140" i="1" l="1"/>
  <c r="N140" i="1"/>
  <c r="D140" i="1"/>
  <c r="C141" i="1"/>
  <c r="N141" i="1"/>
  <c r="D141" i="1"/>
  <c r="C142" i="1"/>
  <c r="N142" i="1"/>
  <c r="D142" i="1"/>
  <c r="C143" i="1"/>
  <c r="E140" i="1" l="1"/>
  <c r="E142" i="1"/>
  <c r="E141" i="1"/>
  <c r="C144" i="1"/>
  <c r="N143" i="1"/>
  <c r="D143" i="1"/>
  <c r="E143" i="1" l="1"/>
  <c r="D144" i="1"/>
  <c r="N144" i="1" l="1"/>
  <c r="E144" i="1"/>
  <c r="N156" i="1" l="1"/>
  <c r="E174" i="1"/>
  <c r="N174" i="1"/>
  <c r="N175" i="1"/>
  <c r="E175" i="1"/>
  <c r="E162" i="1" l="1"/>
  <c r="N162" i="1"/>
  <c r="C159" i="1" l="1"/>
  <c r="C160" i="1" l="1"/>
  <c r="N159" i="1"/>
  <c r="D159" i="1"/>
  <c r="E159" i="1" l="1"/>
  <c r="D160" i="1"/>
  <c r="E160" i="1" l="1"/>
  <c r="N160" i="1"/>
  <c r="C165" i="1"/>
  <c r="C166" i="1" l="1"/>
  <c r="N165" i="1"/>
  <c r="D165" i="1"/>
  <c r="E165" i="1" l="1"/>
  <c r="D166" i="1"/>
  <c r="E166" i="1" l="1"/>
  <c r="N166" i="1"/>
  <c r="D168" i="1"/>
  <c r="D169" i="1" l="1"/>
  <c r="N168" i="1"/>
  <c r="L169" i="1"/>
  <c r="L176" i="1" s="1"/>
  <c r="L327" i="1" s="1"/>
  <c r="C168" i="1"/>
  <c r="C172" i="1"/>
  <c r="E168" i="1" l="1"/>
  <c r="N169" i="1"/>
  <c r="C169" i="1"/>
  <c r="C176" i="1" s="1"/>
  <c r="E169" i="1" l="1"/>
  <c r="N171" i="1"/>
  <c r="E171" i="1"/>
  <c r="D172" i="1"/>
  <c r="D176" i="1" s="1"/>
  <c r="E172" i="1" l="1"/>
  <c r="N172" i="1"/>
  <c r="E176" i="1" l="1"/>
  <c r="N176" i="1"/>
  <c r="M37" i="1"/>
  <c r="D36" i="1"/>
  <c r="E36" i="1" l="1"/>
  <c r="D332" i="1"/>
  <c r="E332" i="1" s="1"/>
  <c r="D37" i="1"/>
  <c r="M327" i="1" l="1"/>
  <c r="N327" i="1" s="1"/>
  <c r="E37" i="1"/>
  <c r="E60" i="1"/>
  <c r="N60" i="1"/>
  <c r="N187" i="1"/>
  <c r="E187" i="1"/>
  <c r="D186" i="1"/>
  <c r="D188" i="1" s="1"/>
  <c r="E188" i="1" l="1"/>
  <c r="C190" i="1"/>
  <c r="C191" i="1" l="1"/>
  <c r="N190" i="1"/>
  <c r="D190" i="1"/>
  <c r="E190" i="1" l="1"/>
  <c r="D191" i="1"/>
  <c r="C193" i="1"/>
  <c r="C194" i="1" s="1"/>
  <c r="C198" i="1" s="1"/>
  <c r="N191" i="1" l="1"/>
  <c r="E191" i="1"/>
  <c r="N193" i="1"/>
  <c r="D193" i="1"/>
  <c r="D194" i="1" s="1"/>
  <c r="D198" i="1" s="1"/>
  <c r="E198" i="1" s="1"/>
  <c r="E193" i="1" l="1"/>
  <c r="E194" i="1" s="1"/>
  <c r="N198" i="1" l="1"/>
  <c r="C204" i="1"/>
  <c r="C206" i="1" s="1"/>
  <c r="N204" i="1"/>
  <c r="D204" i="1"/>
  <c r="D206" i="1" s="1"/>
  <c r="N206" i="1"/>
  <c r="E204" i="1" l="1"/>
  <c r="D210" i="1" l="1"/>
  <c r="E206" i="1"/>
  <c r="N208" i="1" l="1"/>
  <c r="C208" i="1"/>
  <c r="C209" i="1" s="1"/>
  <c r="N209" i="1" l="1"/>
  <c r="E209" i="1"/>
  <c r="C210" i="1"/>
  <c r="E208" i="1"/>
  <c r="E210" i="1" l="1"/>
  <c r="N210" i="1"/>
  <c r="C213" i="1"/>
  <c r="N213" i="1"/>
  <c r="D213" i="1"/>
  <c r="C214" i="1"/>
  <c r="N214" i="1"/>
  <c r="D214" i="1"/>
  <c r="E213" i="1" l="1"/>
  <c r="C215" i="1"/>
  <c r="E214" i="1"/>
  <c r="D215" i="1"/>
  <c r="E215" i="1" l="1"/>
  <c r="N215" i="1"/>
  <c r="C217" i="1"/>
  <c r="C218" i="1" s="1"/>
  <c r="N217" i="1" l="1"/>
  <c r="D217" i="1"/>
  <c r="E217" i="1" s="1"/>
  <c r="D218" i="1" l="1"/>
  <c r="E218" i="1" l="1"/>
  <c r="N218" i="1"/>
  <c r="C220" i="1"/>
  <c r="C221" i="1" s="1"/>
  <c r="C222" i="1" l="1"/>
  <c r="N220" i="1" l="1"/>
  <c r="D220" i="1"/>
  <c r="E220" i="1" s="1"/>
  <c r="D221" i="1" l="1"/>
  <c r="E221" i="1" l="1"/>
  <c r="D222" i="1"/>
  <c r="N221" i="1"/>
  <c r="E222" i="1" l="1"/>
  <c r="N222" i="1"/>
  <c r="D225" i="1"/>
  <c r="D226" i="1" s="1"/>
  <c r="C228" i="1"/>
  <c r="C229" i="1" s="1"/>
  <c r="N228" i="1"/>
  <c r="D228" i="1"/>
  <c r="E228" i="1" l="1"/>
  <c r="D229" i="1"/>
  <c r="N229" i="1" s="1"/>
  <c r="E229" i="1" l="1"/>
  <c r="D230" i="1"/>
  <c r="D233" i="1"/>
  <c r="D234" i="1" l="1"/>
  <c r="N233" i="1" l="1"/>
  <c r="C233" i="1"/>
  <c r="E233" i="1" l="1"/>
  <c r="C234" i="1"/>
  <c r="N234" i="1"/>
  <c r="C236" i="1"/>
  <c r="C237" i="1" s="1"/>
  <c r="E234" i="1" l="1"/>
  <c r="D236" i="1"/>
  <c r="E236" i="1" l="1"/>
  <c r="D237" i="1"/>
  <c r="E237" i="1" l="1"/>
  <c r="L240" i="1"/>
  <c r="C239" i="1"/>
  <c r="C240" i="1" s="1"/>
  <c r="M240" i="1"/>
  <c r="D239" i="1"/>
  <c r="D240" i="1" s="1"/>
  <c r="C242" i="1"/>
  <c r="D242" i="1"/>
  <c r="C243" i="1" l="1"/>
  <c r="D243" i="1"/>
  <c r="E242" i="1"/>
  <c r="C245" i="1"/>
  <c r="C246" i="1" s="1"/>
  <c r="C247" i="1" l="1"/>
  <c r="E243" i="1"/>
  <c r="C331" i="1"/>
  <c r="N245" i="1"/>
  <c r="D245" i="1"/>
  <c r="E245" i="1" l="1"/>
  <c r="D331" i="1"/>
  <c r="E331" i="1" s="1"/>
  <c r="D246" i="1"/>
  <c r="D247" i="1" s="1"/>
  <c r="E246" i="1" l="1"/>
  <c r="N246" i="1"/>
  <c r="N247" i="1" l="1"/>
  <c r="E247" i="1"/>
  <c r="C250" i="1"/>
  <c r="E250" i="1" s="1"/>
  <c r="C251" i="1" l="1"/>
  <c r="E251" i="1" l="1"/>
  <c r="D257" i="1"/>
  <c r="C257" i="1"/>
  <c r="D256" i="1"/>
  <c r="D258" i="1" l="1"/>
  <c r="C256" i="1" l="1"/>
  <c r="E256" i="1" l="1"/>
  <c r="C258" i="1"/>
  <c r="E258" i="1" l="1"/>
  <c r="C261" i="1"/>
  <c r="C334" i="1" s="1"/>
  <c r="D261" i="1"/>
  <c r="C260" i="1"/>
  <c r="N260" i="1"/>
  <c r="D260" i="1"/>
  <c r="C262" i="1"/>
  <c r="C335" i="1" s="1"/>
  <c r="C264" i="1" l="1"/>
  <c r="D334" i="1"/>
  <c r="E334" i="1" s="1"/>
  <c r="E261" i="1"/>
  <c r="E260" i="1"/>
  <c r="D262" i="1"/>
  <c r="D264" i="1" s="1"/>
  <c r="N262" i="1"/>
  <c r="E262" i="1" l="1"/>
  <c r="D335" i="1"/>
  <c r="E335" i="1" s="1"/>
  <c r="N264" i="1" l="1"/>
  <c r="E264" i="1"/>
  <c r="C269" i="1"/>
  <c r="N269" i="1"/>
  <c r="D269" i="1"/>
  <c r="C270" i="1" l="1"/>
  <c r="C333" i="1"/>
  <c r="E269" i="1"/>
  <c r="D333" i="1"/>
  <c r="D270" i="1"/>
  <c r="N270" i="1"/>
  <c r="D272" i="1"/>
  <c r="D273" i="1" s="1"/>
  <c r="E333" i="1" l="1"/>
  <c r="D336" i="1"/>
  <c r="E270" i="1"/>
  <c r="C272" i="1"/>
  <c r="C273" i="1" s="1"/>
  <c r="C336" i="1" l="1"/>
  <c r="E336" i="1" s="1"/>
  <c r="C278" i="1"/>
  <c r="C279" i="1" s="1"/>
  <c r="D278" i="1" l="1"/>
  <c r="D279" i="1" s="1"/>
  <c r="C281" i="1"/>
  <c r="C282" i="1" s="1"/>
  <c r="C283" i="1" s="1"/>
  <c r="N281" i="1" l="1"/>
  <c r="D281" i="1"/>
  <c r="E281" i="1" s="1"/>
  <c r="D282" i="1" l="1"/>
  <c r="D283" i="1" s="1"/>
  <c r="E283" i="1" s="1"/>
  <c r="E282" i="1" l="1"/>
  <c r="N282" i="1"/>
  <c r="N225" i="1" l="1"/>
  <c r="C225" i="1"/>
  <c r="E225" i="1" l="1"/>
  <c r="C330" i="1"/>
  <c r="C337" i="1" s="1"/>
  <c r="C226" i="1"/>
  <c r="N226" i="1" l="1"/>
  <c r="E226" i="1"/>
  <c r="C230" i="1"/>
  <c r="E230" i="1" l="1"/>
  <c r="N230" i="1"/>
  <c r="C127" i="1" l="1"/>
  <c r="C130" i="1" s="1"/>
  <c r="C156" i="1" s="1"/>
  <c r="C327" i="1" s="1"/>
  <c r="N127" i="1"/>
  <c r="D127" i="1"/>
  <c r="D130" i="1" s="1"/>
  <c r="E130" i="1" l="1"/>
  <c r="D156" i="1"/>
  <c r="E127" i="1"/>
  <c r="D63" i="1"/>
  <c r="E156" i="1" l="1"/>
  <c r="D330" i="1"/>
  <c r="E330" i="1" s="1"/>
  <c r="D65" i="1"/>
  <c r="D94" i="1" l="1"/>
  <c r="D337" i="1"/>
  <c r="E337" i="1" s="1"/>
  <c r="D327" i="1" l="1"/>
  <c r="E327" i="1" s="1"/>
  <c r="E94" i="1"/>
</calcChain>
</file>

<file path=xl/sharedStrings.xml><?xml version="1.0" encoding="utf-8"?>
<sst xmlns="http://schemas.openxmlformats.org/spreadsheetml/2006/main" count="361" uniqueCount="147">
  <si>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</si>
  <si>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</si>
  <si>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</si>
  <si>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</si>
  <si>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</si>
  <si>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</si>
  <si>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</si>
  <si>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</si>
  <si>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</si>
  <si>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</si>
  <si>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</si>
  <si>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</si>
  <si>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</si>
  <si>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</si>
  <si>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</si>
  <si>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</si>
  <si>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</si>
  <si>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</si>
  <si>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</si>
  <si>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</si>
  <si>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</si>
  <si>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</si>
  <si>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</si>
  <si>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</si>
  <si>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</si>
  <si>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</si>
  <si>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</si>
  <si>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</si>
  <si>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</si>
  <si>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</si>
  <si>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</si>
  <si>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</si>
  <si>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</si>
  <si>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</si>
  <si>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</si>
  <si>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</si>
  <si>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</si>
  <si>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</si>
  <si>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</si>
  <si>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</si>
  <si>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</si>
  <si>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</si>
  <si>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</si>
  <si>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</si>
  <si>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</si>
  <si>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</si>
  <si>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</si>
  <si>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</si>
  <si>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</si>
  <si>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</si>
  <si>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</si>
  <si>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</si>
  <si>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</si>
  <si>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</si>
  <si>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</si>
  <si>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</si>
  <si>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</si>
  <si>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</si>
  <si>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</si>
  <si>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</si>
  <si>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</si>
  <si>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</si>
  <si>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</si>
  <si>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</si>
  <si>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</si>
  <si>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</si>
  <si>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</si>
  <si>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</si>
  <si>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</si>
  <si>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</si>
  <si>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</si>
  <si>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</si>
  <si>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</si>
  <si>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</si>
  <si>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</si>
  <si>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</si>
  <si>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</si>
  <si>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</si>
  <si>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</si>
  <si>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</si>
  <si>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</si>
  <si>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</si>
  <si>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</si>
  <si>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</si>
  <si>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</si>
  <si>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</si>
  <si>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</si>
  <si>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</si>
  <si>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</si>
  <si>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</si>
  <si>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</si>
  <si>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</si>
  <si>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</si>
  <si>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</si>
  <si>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</si>
  <si>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</si>
  <si>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</si>
  <si>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</si>
  <si>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</si>
  <si>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</si>
  <si>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</si>
  <si>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</si>
  <si>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</si>
  <si>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</si>
  <si>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</si>
  <si>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</si>
  <si>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</si>
  <si>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</si>
  <si>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</si>
  <si>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</si>
  <si>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</si>
  <si>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</si>
  <si>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</si>
  <si>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</si>
  <si>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</si>
  <si>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</si>
  <si>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</si>
  <si>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</si>
  <si>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</si>
  <si>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</si>
  <si>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</si>
  <si>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</si>
  <si>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</si>
  <si>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</si>
  <si>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</si>
  <si>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</si>
  <si>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</si>
  <si>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</si>
  <si>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</si>
  <si>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</si>
  <si>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</si>
  <si>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</si>
  <si>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</si>
  <si>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</si>
  <si>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</si>
  <si>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</si>
  <si>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</si>
  <si>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</si>
  <si>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</si>
  <si>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</si>
  <si>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</si>
  <si>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</si>
  <si>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</si>
  <si>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>Исполнение  муниципальных программ муниципального образования Кавказский район на 01.12.2023  года (бюджетные средства)</t>
  </si>
  <si>
    <t>Уточненная сводная бюджетная роспись на 01.12.2023</t>
  </si>
  <si>
    <t>Основное мероприятие № 1 «Обеспечение дополнительных мер социальной поддержки по приобретению и установке автономных дымовых пожарных извещателей  в жилых помещениях, в которых проживают малоимущие многодетные семьи, семьи, находящиеся в трудной жизненной ситуации, в социально-опасном положении»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</si>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</sst>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8"/>
  <sheetViews>
    <sheetView tabSelected="1" zoomScale="69" zoomScaleNormal="69" workbookViewId="0">
      <pane xSplit="6" ySplit="10" topLeftCell="G283" activePane="bottomRight" state="frozen"/>
      <selection pane="topRight" activeCell="G1" sqref="G1"/>
      <selection pane="bottomLeft" activeCell="A11" sqref="A11"/>
      <selection pane="bottomRight" activeCell="K345" sqref="K345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7" t="s">
        <v>143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4.25" customHeight="1" x14ac:dyDescent="0.25">
      <c r="E2" s="79" t="s">
        <v>104</v>
      </c>
      <c r="F2" s="80"/>
      <c r="G2" s="80"/>
      <c r="H2" s="80"/>
      <c r="I2" s="80"/>
      <c r="J2" s="80"/>
      <c r="K2" s="80"/>
    </row>
    <row r="3" spans="1:14" ht="19.5" customHeight="1" x14ac:dyDescent="0.25">
      <c r="A3" s="90" t="s">
        <v>0</v>
      </c>
      <c r="B3" s="90" t="s">
        <v>1</v>
      </c>
      <c r="C3" s="88" t="s">
        <v>144</v>
      </c>
      <c r="D3" s="88" t="s">
        <v>105</v>
      </c>
      <c r="E3" s="88" t="s">
        <v>16</v>
      </c>
      <c r="F3" s="85" t="s">
        <v>26</v>
      </c>
      <c r="G3" s="86"/>
      <c r="H3" s="87"/>
      <c r="I3" s="85" t="s">
        <v>27</v>
      </c>
      <c r="J3" s="86"/>
      <c r="K3" s="87"/>
      <c r="L3" s="85" t="s">
        <v>108</v>
      </c>
      <c r="M3" s="86"/>
      <c r="N3" s="87"/>
    </row>
    <row r="4" spans="1:14" ht="75" customHeight="1" x14ac:dyDescent="0.25">
      <c r="A4" s="91"/>
      <c r="B4" s="91"/>
      <c r="C4" s="89"/>
      <c r="D4" s="89"/>
      <c r="E4" s="89"/>
      <c r="F4" s="13" t="s">
        <v>144</v>
      </c>
      <c r="G4" s="13" t="s">
        <v>105</v>
      </c>
      <c r="H4" s="13" t="s">
        <v>16</v>
      </c>
      <c r="I4" s="13" t="s">
        <v>144</v>
      </c>
      <c r="J4" s="13" t="s">
        <v>105</v>
      </c>
      <c r="K4" s="13" t="s">
        <v>16</v>
      </c>
      <c r="L4" s="13" t="s">
        <v>144</v>
      </c>
      <c r="M4" s="13" t="s">
        <v>105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2" t="s">
        <v>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4" ht="15.75" customHeight="1" x14ac:dyDescent="0.25">
      <c r="A7" s="56" t="s">
        <v>28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14" ht="32.25" customHeight="1" x14ac:dyDescent="0.25">
      <c r="A8" s="61" t="s">
        <v>29</v>
      </c>
      <c r="B8" s="60"/>
      <c r="C8" s="32">
        <f>F8+I8+L8</f>
        <v>722385.9</v>
      </c>
      <c r="D8" s="32">
        <f>G8+J8+M8</f>
        <v>631523</v>
      </c>
      <c r="E8" s="32">
        <f>D8/C8*100</f>
        <v>87.421833676432499</v>
      </c>
      <c r="F8" s="14"/>
      <c r="G8" s="14"/>
      <c r="H8" s="32"/>
      <c r="I8" s="14">
        <v>498369.2</v>
      </c>
      <c r="J8" s="14">
        <v>441388.1</v>
      </c>
      <c r="K8" s="32">
        <f>J8/I8*100</f>
        <v>88.566488458757078</v>
      </c>
      <c r="L8" s="14">
        <v>224016.7</v>
      </c>
      <c r="M8" s="14">
        <v>190134.9</v>
      </c>
      <c r="N8" s="32">
        <f>M8/L8*100</f>
        <v>84.875324027181904</v>
      </c>
    </row>
    <row r="9" spans="1:14" x14ac:dyDescent="0.25">
      <c r="A9" s="81" t="s">
        <v>31</v>
      </c>
      <c r="B9" s="60"/>
      <c r="C9" s="33">
        <f>C8</f>
        <v>722385.9</v>
      </c>
      <c r="D9" s="33">
        <f>D8</f>
        <v>631523</v>
      </c>
      <c r="E9" s="33">
        <f>D9/C9*100</f>
        <v>87.421833676432499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498369.2</v>
      </c>
      <c r="J9" s="33">
        <f>J8</f>
        <v>441388.1</v>
      </c>
      <c r="K9" s="33">
        <f>J9/I9*100</f>
        <v>88.566488458757078</v>
      </c>
      <c r="L9" s="33">
        <f>L8</f>
        <v>224016.7</v>
      </c>
      <c r="M9" s="33">
        <f>M8</f>
        <v>190134.9</v>
      </c>
      <c r="N9" s="33">
        <f>M9/L9*100</f>
        <v>84.875324027181904</v>
      </c>
    </row>
    <row r="10" spans="1:14" ht="15.75" customHeight="1" x14ac:dyDescent="0.25">
      <c r="A10" s="56" t="s">
        <v>30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1:14" ht="31.5" customHeight="1" x14ac:dyDescent="0.25">
      <c r="A11" s="61" t="s">
        <v>117</v>
      </c>
      <c r="B11" s="60"/>
      <c r="C11" s="32">
        <f>I11+L11+F11</f>
        <v>1005929.8</v>
      </c>
      <c r="D11" s="32">
        <f>J11+M11+G11</f>
        <v>841470.1</v>
      </c>
      <c r="E11" s="32">
        <f t="shared" ref="E11:E12" si="2">D11/C11*100</f>
        <v>83.650976439906628</v>
      </c>
      <c r="F11" s="14">
        <v>99010.3</v>
      </c>
      <c r="G11" s="14">
        <v>84087.4</v>
      </c>
      <c r="H11" s="32">
        <f>G11/F11*100</f>
        <v>84.927931740435085</v>
      </c>
      <c r="I11" s="14">
        <v>655940.9</v>
      </c>
      <c r="J11" s="14">
        <v>560250.69999999995</v>
      </c>
      <c r="K11" s="32">
        <f t="shared" ref="K11" si="3">J11/I11*100</f>
        <v>85.411764992852241</v>
      </c>
      <c r="L11" s="14">
        <v>250978.6</v>
      </c>
      <c r="M11" s="14">
        <v>197132</v>
      </c>
      <c r="N11" s="32">
        <f t="shared" ref="N11:N13" si="4">M11/L11*100</f>
        <v>78.545342112833524</v>
      </c>
    </row>
    <row r="12" spans="1:14" ht="21.75" customHeight="1" x14ac:dyDescent="0.25">
      <c r="A12" s="61" t="s">
        <v>38</v>
      </c>
      <c r="B12" s="60"/>
      <c r="C12" s="32">
        <f>I12+L12+F12</f>
        <v>60</v>
      </c>
      <c r="D12" s="32">
        <f>J12+M12+G12</f>
        <v>50.1</v>
      </c>
      <c r="E12" s="32">
        <f t="shared" si="2"/>
        <v>83.500000000000014</v>
      </c>
      <c r="F12" s="14"/>
      <c r="G12" s="14"/>
      <c r="H12" s="32"/>
      <c r="I12" s="14"/>
      <c r="J12" s="14"/>
      <c r="K12" s="32"/>
      <c r="L12" s="14">
        <v>60</v>
      </c>
      <c r="M12" s="14">
        <v>50.1</v>
      </c>
      <c r="N12" s="32">
        <f t="shared" ref="N12" si="5">M12/L12*100</f>
        <v>83.500000000000014</v>
      </c>
    </row>
    <row r="13" spans="1:14" x14ac:dyDescent="0.25">
      <c r="A13" s="81" t="s">
        <v>31</v>
      </c>
      <c r="B13" s="63"/>
      <c r="C13" s="33">
        <f>C11+C12</f>
        <v>1005989.8</v>
      </c>
      <c r="D13" s="33">
        <f>D11+D12</f>
        <v>841520.2</v>
      </c>
      <c r="E13" s="33">
        <f>E11</f>
        <v>83.650976439906628</v>
      </c>
      <c r="F13" s="33">
        <f>F11+F12</f>
        <v>99010.3</v>
      </c>
      <c r="G13" s="33">
        <f>G11+G12</f>
        <v>84087.4</v>
      </c>
      <c r="H13" s="33">
        <f>H11</f>
        <v>84.927931740435085</v>
      </c>
      <c r="I13" s="33">
        <f>I11+I12</f>
        <v>655940.9</v>
      </c>
      <c r="J13" s="33">
        <f>J11+J12</f>
        <v>560250.69999999995</v>
      </c>
      <c r="K13" s="33">
        <f>K11</f>
        <v>85.411764992852241</v>
      </c>
      <c r="L13" s="33">
        <f>L11+L12</f>
        <v>251038.6</v>
      </c>
      <c r="M13" s="33">
        <f>M11+M12</f>
        <v>197182.1</v>
      </c>
      <c r="N13" s="33">
        <f t="shared" si="4"/>
        <v>78.546526311093189</v>
      </c>
    </row>
    <row r="14" spans="1:14" ht="15.75" customHeight="1" x14ac:dyDescent="0.25">
      <c r="A14" s="64" t="s">
        <v>32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6"/>
    </row>
    <row r="15" spans="1:14" ht="27.75" customHeight="1" x14ac:dyDescent="0.25">
      <c r="A15" s="59" t="s">
        <v>29</v>
      </c>
      <c r="B15" s="60"/>
      <c r="C15" s="32">
        <f>I15+L15+F15</f>
        <v>66560.900000000009</v>
      </c>
      <c r="D15" s="32">
        <f>J15+M15+G15</f>
        <v>51102.8</v>
      </c>
      <c r="E15" s="32">
        <f t="shared" ref="E15:E16" si="6">D15/C15*100</f>
        <v>76.776005132142132</v>
      </c>
      <c r="F15" s="14"/>
      <c r="G15" s="14"/>
      <c r="H15" s="32"/>
      <c r="I15" s="14">
        <v>497.3</v>
      </c>
      <c r="J15" s="14">
        <v>467.3</v>
      </c>
      <c r="K15" s="32">
        <f t="shared" ref="K15:K16" si="7">J15/I15*100</f>
        <v>93.967424090086467</v>
      </c>
      <c r="L15" s="14">
        <v>66063.600000000006</v>
      </c>
      <c r="M15" s="14">
        <v>50635.5</v>
      </c>
      <c r="N15" s="32">
        <f>M15/L15*100</f>
        <v>76.646595099267969</v>
      </c>
    </row>
    <row r="16" spans="1:14" x14ac:dyDescent="0.25">
      <c r="A16" s="62" t="s">
        <v>31</v>
      </c>
      <c r="B16" s="63"/>
      <c r="C16" s="33">
        <f>C15</f>
        <v>66560.900000000009</v>
      </c>
      <c r="D16" s="33">
        <f>D15</f>
        <v>51102.8</v>
      </c>
      <c r="E16" s="33">
        <f t="shared" si="6"/>
        <v>76.776005132142132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497.3</v>
      </c>
      <c r="J16" s="33">
        <f t="shared" si="9"/>
        <v>467.3</v>
      </c>
      <c r="K16" s="33">
        <f t="shared" si="7"/>
        <v>93.967424090086467</v>
      </c>
      <c r="L16" s="33">
        <f>SUM(L15)</f>
        <v>66063.600000000006</v>
      </c>
      <c r="M16" s="33">
        <f>SUM(M15)</f>
        <v>50635.5</v>
      </c>
      <c r="N16" s="33">
        <f>M16/L16*100</f>
        <v>76.646595099267969</v>
      </c>
    </row>
    <row r="17" spans="1:16" ht="15.75" customHeight="1" x14ac:dyDescent="0.25">
      <c r="A17" s="64" t="s">
        <v>33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</row>
    <row r="18" spans="1:16" ht="30.75" customHeight="1" x14ac:dyDescent="0.25">
      <c r="A18" s="59" t="s">
        <v>29</v>
      </c>
      <c r="B18" s="95"/>
      <c r="C18" s="32">
        <f>I18+L18+F18</f>
        <v>9321.2999999999993</v>
      </c>
      <c r="D18" s="32">
        <f>J18+M18+G18</f>
        <v>7703.2</v>
      </c>
      <c r="E18" s="32">
        <f t="shared" ref="E18:E19" si="10">D18/C18*100</f>
        <v>82.640833360153636</v>
      </c>
      <c r="F18" s="14"/>
      <c r="G18" s="14"/>
      <c r="H18" s="32"/>
      <c r="I18" s="14"/>
      <c r="J18" s="14"/>
      <c r="K18" s="32"/>
      <c r="L18" s="14">
        <v>9321.2999999999993</v>
      </c>
      <c r="M18" s="14">
        <v>7703.2</v>
      </c>
      <c r="N18" s="32">
        <f>M18/L18*100</f>
        <v>82.640833360153636</v>
      </c>
    </row>
    <row r="19" spans="1:16" x14ac:dyDescent="0.25">
      <c r="A19" s="94" t="s">
        <v>31</v>
      </c>
      <c r="B19" s="94"/>
      <c r="C19" s="33">
        <f t="shared" ref="C19:D19" si="11">C18</f>
        <v>9321.2999999999993</v>
      </c>
      <c r="D19" s="33">
        <f t="shared" si="11"/>
        <v>7703.2</v>
      </c>
      <c r="E19" s="33">
        <f t="shared" si="10"/>
        <v>82.640833360153636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9321.2999999999993</v>
      </c>
      <c r="M19" s="33">
        <f t="shared" si="13"/>
        <v>7703.2</v>
      </c>
      <c r="N19" s="33">
        <f>M19/L19*100</f>
        <v>82.640833360153636</v>
      </c>
    </row>
    <row r="20" spans="1:16" ht="15.75" customHeight="1" x14ac:dyDescent="0.25">
      <c r="A20" s="64" t="s">
        <v>34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6"/>
    </row>
    <row r="21" spans="1:16" ht="30" customHeight="1" x14ac:dyDescent="0.25">
      <c r="A21" s="76" t="s">
        <v>29</v>
      </c>
      <c r="B21" s="70"/>
      <c r="C21" s="32">
        <f>I21+L21+F21</f>
        <v>48710.8</v>
      </c>
      <c r="D21" s="32">
        <f>J21+M21+G21</f>
        <v>39756.1</v>
      </c>
      <c r="E21" s="32">
        <f t="shared" ref="E21:E22" si="14">D21/C21*100</f>
        <v>81.616602478300493</v>
      </c>
      <c r="F21" s="14"/>
      <c r="G21" s="14"/>
      <c r="H21" s="32"/>
      <c r="I21" s="14">
        <v>15837.4</v>
      </c>
      <c r="J21" s="14">
        <v>12431.8</v>
      </c>
      <c r="K21" s="32">
        <f t="shared" ref="K21:K22" si="15">J21/I21*100</f>
        <v>78.496470380239174</v>
      </c>
      <c r="L21" s="14">
        <v>32873.4</v>
      </c>
      <c r="M21" s="14">
        <v>27324.3</v>
      </c>
      <c r="N21" s="32">
        <f>M21/L21*100</f>
        <v>83.119786818521959</v>
      </c>
    </row>
    <row r="22" spans="1:16" x14ac:dyDescent="0.25">
      <c r="A22" s="75" t="s">
        <v>31</v>
      </c>
      <c r="B22" s="68"/>
      <c r="C22" s="33">
        <f t="shared" ref="C22:D22" si="16">C21</f>
        <v>48710.8</v>
      </c>
      <c r="D22" s="33">
        <f t="shared" si="16"/>
        <v>39756.1</v>
      </c>
      <c r="E22" s="33">
        <f t="shared" si="14"/>
        <v>81.616602478300493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15837.4</v>
      </c>
      <c r="J22" s="33">
        <f t="shared" si="18"/>
        <v>12431.8</v>
      </c>
      <c r="K22" s="35">
        <f t="shared" si="15"/>
        <v>78.496470380239174</v>
      </c>
      <c r="L22" s="33">
        <f t="shared" si="18"/>
        <v>32873.4</v>
      </c>
      <c r="M22" s="33">
        <f t="shared" si="18"/>
        <v>27324.3</v>
      </c>
      <c r="N22" s="33">
        <f>M22/L22*100</f>
        <v>83.119786818521959</v>
      </c>
    </row>
    <row r="23" spans="1:16" ht="15.75" hidden="1" customHeight="1" x14ac:dyDescent="0.25">
      <c r="A23" s="64" t="s">
        <v>111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</row>
    <row r="24" spans="1:16" ht="30.75" hidden="1" customHeight="1" x14ac:dyDescent="0.3">
      <c r="A24" s="76" t="s">
        <v>29</v>
      </c>
      <c r="B24" s="70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75" t="s">
        <v>31</v>
      </c>
      <c r="B25" s="68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4" t="s">
        <v>35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6"/>
    </row>
    <row r="27" spans="1:16" ht="30.75" customHeight="1" x14ac:dyDescent="0.25">
      <c r="A27" s="76" t="s">
        <v>29</v>
      </c>
      <c r="B27" s="70"/>
      <c r="C27" s="32">
        <f>I27+L27+F27</f>
        <v>7181</v>
      </c>
      <c r="D27" s="32">
        <f>J27+M27+G27</f>
        <v>4877.7</v>
      </c>
      <c r="E27" s="32">
        <f t="shared" ref="E27:E28" si="23">D27/C27*100</f>
        <v>67.925080072413309</v>
      </c>
      <c r="F27" s="14">
        <v>810</v>
      </c>
      <c r="G27" s="14">
        <v>718.4</v>
      </c>
      <c r="H27" s="32">
        <f t="shared" ref="H27:H28" si="24">G27/F27*100</f>
        <v>88.691358024691354</v>
      </c>
      <c r="I27" s="14">
        <v>33.799999999999997</v>
      </c>
      <c r="J27" s="14">
        <v>30</v>
      </c>
      <c r="K27" s="32">
        <f t="shared" ref="K27:K28" si="25">J27/I27*100</f>
        <v>88.757396449704146</v>
      </c>
      <c r="L27" s="14">
        <v>6337.2</v>
      </c>
      <c r="M27" s="14">
        <v>4129.3</v>
      </c>
      <c r="N27" s="32">
        <f t="shared" ref="N27:N28" si="26">M27/L27*100</f>
        <v>65.159691977529505</v>
      </c>
    </row>
    <row r="28" spans="1:16" x14ac:dyDescent="0.25">
      <c r="A28" s="92" t="s">
        <v>31</v>
      </c>
      <c r="B28" s="93"/>
      <c r="C28" s="34">
        <f>C27</f>
        <v>7181</v>
      </c>
      <c r="D28" s="34">
        <f>D27</f>
        <v>4877.7</v>
      </c>
      <c r="E28" s="34">
        <f t="shared" si="23"/>
        <v>67.925080072413309</v>
      </c>
      <c r="F28" s="34">
        <f t="shared" ref="F28:G28" si="27">F27</f>
        <v>810</v>
      </c>
      <c r="G28" s="34">
        <f t="shared" si="27"/>
        <v>718.4</v>
      </c>
      <c r="H28" s="32">
        <f t="shared" si="24"/>
        <v>88.691358024691354</v>
      </c>
      <c r="I28" s="34">
        <f t="shared" ref="I28:J28" si="28">I27</f>
        <v>33.799999999999997</v>
      </c>
      <c r="J28" s="34">
        <f t="shared" si="28"/>
        <v>30</v>
      </c>
      <c r="K28" s="32">
        <f t="shared" si="25"/>
        <v>88.757396449704146</v>
      </c>
      <c r="L28" s="34">
        <f>L27</f>
        <v>6337.2</v>
      </c>
      <c r="M28" s="34">
        <f>M27</f>
        <v>4129.3</v>
      </c>
      <c r="N28" s="37">
        <f t="shared" si="26"/>
        <v>65.159691977529505</v>
      </c>
    </row>
    <row r="29" spans="1:16" s="50" customFormat="1" ht="15.75" customHeight="1" x14ac:dyDescent="0.25">
      <c r="A29" s="64" t="s">
        <v>130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  <c r="P29" s="51"/>
    </row>
    <row r="30" spans="1:16" s="50" customFormat="1" ht="15.75" customHeight="1" x14ac:dyDescent="0.25">
      <c r="A30" s="99" t="s">
        <v>29</v>
      </c>
      <c r="B30" s="99"/>
      <c r="C30" s="52">
        <f>I30+L30+F30</f>
        <v>245</v>
      </c>
      <c r="D30" s="52">
        <f>J30+M30+G30</f>
        <v>82.2</v>
      </c>
      <c r="E30" s="52">
        <f t="shared" ref="E30:E32" si="29">D30/C30*100</f>
        <v>33.551020408163268</v>
      </c>
      <c r="F30" s="52"/>
      <c r="G30" s="52"/>
      <c r="H30" s="52"/>
      <c r="I30" s="52"/>
      <c r="J30" s="52"/>
      <c r="K30" s="52"/>
      <c r="L30" s="20">
        <v>245</v>
      </c>
      <c r="M30" s="20">
        <v>82.2</v>
      </c>
      <c r="N30" s="14">
        <f t="shared" ref="N30:N32" si="30">M30/L30*100</f>
        <v>33.551020408163268</v>
      </c>
      <c r="P30" s="51"/>
    </row>
    <row r="31" spans="1:16" s="50" customFormat="1" ht="15.75" customHeight="1" x14ac:dyDescent="0.25">
      <c r="A31" s="92" t="s">
        <v>31</v>
      </c>
      <c r="B31" s="93"/>
      <c r="C31" s="52">
        <f>C30</f>
        <v>245</v>
      </c>
      <c r="D31" s="52">
        <f>D30</f>
        <v>82.2</v>
      </c>
      <c r="E31" s="52">
        <f t="shared" si="29"/>
        <v>33.551020408163268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82.2</v>
      </c>
      <c r="N31" s="53">
        <f t="shared" si="30"/>
        <v>33.551020408163268</v>
      </c>
      <c r="P31" s="51"/>
    </row>
    <row r="32" spans="1:16" s="3" customFormat="1" ht="15.75" customHeight="1" x14ac:dyDescent="0.25">
      <c r="A32" s="100" t="s">
        <v>52</v>
      </c>
      <c r="B32" s="101"/>
      <c r="C32" s="35">
        <f>C9+C13+C16+C19+C22+C25+C28+C31</f>
        <v>1860394.7000000002</v>
      </c>
      <c r="D32" s="35">
        <f>D9+D13+D16+D19+D22+D25+D28+D31</f>
        <v>1576565.2</v>
      </c>
      <c r="E32" s="35">
        <f t="shared" si="29"/>
        <v>84.743586938836131</v>
      </c>
      <c r="F32" s="35">
        <f>F9+F13+F16+F19+F22+F25+F28+F31</f>
        <v>99820.3</v>
      </c>
      <c r="G32" s="35">
        <f>G9+G13+G16+G19+G22+G25+G28+G31</f>
        <v>84805.799999999988</v>
      </c>
      <c r="H32" s="35">
        <f t="shared" ref="H32" si="33">G32/F32*100</f>
        <v>84.958470371257135</v>
      </c>
      <c r="I32" s="35">
        <f>I9+I13+I16+I19+I22+I25+I28+I31</f>
        <v>1170678.6000000001</v>
      </c>
      <c r="J32" s="35">
        <f>J9+J13+J16+J19+J22+J25+J28+J31</f>
        <v>1014567.9</v>
      </c>
      <c r="K32" s="35">
        <f t="shared" ref="K32" si="34">J32/I32*100</f>
        <v>86.664939463316401</v>
      </c>
      <c r="L32" s="35">
        <f>L9+L13+L16+L19+L22+L25+L28+L31</f>
        <v>589895.80000000005</v>
      </c>
      <c r="M32" s="35">
        <f>M9+M13+M16+M19+M22+M25+M28+M31</f>
        <v>477191.5</v>
      </c>
      <c r="N32" s="35">
        <f t="shared" si="30"/>
        <v>80.894201992962138</v>
      </c>
      <c r="P32" s="4"/>
    </row>
    <row r="33" spans="1:14" ht="22.5" customHeight="1" x14ac:dyDescent="0.35">
      <c r="A33" s="7" t="s">
        <v>18</v>
      </c>
      <c r="B33" s="96" t="s">
        <v>3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</row>
    <row r="34" spans="1:14" ht="15.75" customHeight="1" x14ac:dyDescent="0.25">
      <c r="A34" s="56" t="s">
        <v>36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8"/>
    </row>
    <row r="35" spans="1:14" ht="15.6" hidden="1" x14ac:dyDescent="0.3">
      <c r="A35" s="61" t="s">
        <v>38</v>
      </c>
      <c r="B35" s="60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69" t="s">
        <v>37</v>
      </c>
      <c r="B36" s="70"/>
      <c r="C36" s="32">
        <f>I36+L36+F36</f>
        <v>95365.599999999991</v>
      </c>
      <c r="D36" s="32">
        <f>J36+M36+G36</f>
        <v>79128.5</v>
      </c>
      <c r="E36" s="32">
        <f t="shared" ref="E36:E37" si="35">D36/C36*100</f>
        <v>82.973839623512049</v>
      </c>
      <c r="F36" s="16">
        <v>2047.2</v>
      </c>
      <c r="G36" s="16">
        <v>2047.2</v>
      </c>
      <c r="H36" s="32">
        <f t="shared" ref="H36:H37" si="36">G36/F36*100</f>
        <v>100</v>
      </c>
      <c r="I36" s="16">
        <v>93318.399999999994</v>
      </c>
      <c r="J36" s="16">
        <v>77081.3</v>
      </c>
      <c r="K36" s="32">
        <f t="shared" ref="K36:K37" si="37">J36/I36*100</f>
        <v>82.600323194568276</v>
      </c>
      <c r="L36" s="14"/>
      <c r="M36" s="14"/>
      <c r="N36" s="32"/>
    </row>
    <row r="37" spans="1:14" x14ac:dyDescent="0.25">
      <c r="A37" s="67" t="s">
        <v>39</v>
      </c>
      <c r="B37" s="70"/>
      <c r="C37" s="38">
        <f>C36+C35</f>
        <v>95365.599999999991</v>
      </c>
      <c r="D37" s="38">
        <f>D36+D35</f>
        <v>79128.5</v>
      </c>
      <c r="E37" s="33">
        <f t="shared" si="35"/>
        <v>82.973839623512049</v>
      </c>
      <c r="F37" s="38">
        <f>F36+F35</f>
        <v>2047.2</v>
      </c>
      <c r="G37" s="38">
        <f>G36+G35</f>
        <v>2047.2</v>
      </c>
      <c r="H37" s="35">
        <f t="shared" si="36"/>
        <v>100</v>
      </c>
      <c r="I37" s="38">
        <f>I36+I35</f>
        <v>93318.399999999994</v>
      </c>
      <c r="J37" s="38">
        <f>J36+J35</f>
        <v>77081.3</v>
      </c>
      <c r="K37" s="35">
        <f t="shared" si="37"/>
        <v>82.600323194568276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56" t="s">
        <v>141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8"/>
    </row>
    <row r="39" spans="1:14" x14ac:dyDescent="0.25">
      <c r="A39" s="61" t="s">
        <v>38</v>
      </c>
      <c r="B39" s="60"/>
      <c r="C39" s="32">
        <f>I39+L39+F39</f>
        <v>800</v>
      </c>
      <c r="D39" s="32">
        <f>J39+M39+G39</f>
        <v>800</v>
      </c>
      <c r="E39" s="32">
        <f t="shared" ref="E39:E40" si="38">D39/C39*100</f>
        <v>100</v>
      </c>
      <c r="F39" s="16"/>
      <c r="G39" s="16"/>
      <c r="H39" s="32"/>
      <c r="I39" s="16"/>
      <c r="J39" s="16"/>
      <c r="K39" s="32"/>
      <c r="L39" s="14">
        <v>800</v>
      </c>
      <c r="M39" s="14">
        <v>800</v>
      </c>
      <c r="N39" s="32">
        <f t="shared" ref="N39:N114" si="39">M39/L39*100</f>
        <v>100</v>
      </c>
    </row>
    <row r="40" spans="1:14" x14ac:dyDescent="0.25">
      <c r="A40" s="67" t="s">
        <v>39</v>
      </c>
      <c r="B40" s="70"/>
      <c r="C40" s="38">
        <f>C39</f>
        <v>800</v>
      </c>
      <c r="D40" s="38">
        <f>D39</f>
        <v>800</v>
      </c>
      <c r="E40" s="33">
        <f t="shared" si="38"/>
        <v>100</v>
      </c>
      <c r="F40" s="38">
        <f t="shared" ref="F40:G40" si="40">F39</f>
        <v>0</v>
      </c>
      <c r="G40" s="38">
        <f t="shared" si="40"/>
        <v>0</v>
      </c>
      <c r="H40" s="32"/>
      <c r="I40" s="38">
        <f t="shared" ref="I40:J40" si="41">I39</f>
        <v>0</v>
      </c>
      <c r="J40" s="38">
        <f t="shared" si="41"/>
        <v>0</v>
      </c>
      <c r="K40" s="33"/>
      <c r="L40" s="33">
        <f>L39</f>
        <v>800</v>
      </c>
      <c r="M40" s="33">
        <f>M39</f>
        <v>800</v>
      </c>
      <c r="N40" s="33">
        <f t="shared" si="39"/>
        <v>100</v>
      </c>
    </row>
    <row r="41" spans="1:14" ht="15.75" customHeight="1" x14ac:dyDescent="0.25">
      <c r="A41" s="56" t="s">
        <v>40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</row>
    <row r="42" spans="1:14" x14ac:dyDescent="0.25">
      <c r="A42" s="61" t="s">
        <v>38</v>
      </c>
      <c r="B42" s="60"/>
      <c r="C42" s="32">
        <f>I42+L42+F42</f>
        <v>14347.7</v>
      </c>
      <c r="D42" s="32">
        <f>J42+M42+G42</f>
        <v>11326.2</v>
      </c>
      <c r="E42" s="32">
        <f t="shared" ref="E42:E44" si="42">D42/C42*100</f>
        <v>78.940875541027481</v>
      </c>
      <c r="F42" s="16"/>
      <c r="G42" s="16"/>
      <c r="H42" s="32"/>
      <c r="I42" s="16">
        <v>14347.7</v>
      </c>
      <c r="J42" s="16">
        <v>11326.2</v>
      </c>
      <c r="K42" s="32">
        <f t="shared" ref="K42:K44" si="43">J42/I42*100</f>
        <v>78.940875541027481</v>
      </c>
      <c r="L42" s="14"/>
      <c r="M42" s="14"/>
      <c r="N42" s="32"/>
    </row>
    <row r="43" spans="1:14" ht="30.75" customHeight="1" x14ac:dyDescent="0.25">
      <c r="A43" s="61" t="s">
        <v>29</v>
      </c>
      <c r="B43" s="60"/>
      <c r="C43" s="32">
        <f>I43+L43+F43</f>
        <v>111919.1</v>
      </c>
      <c r="D43" s="32">
        <f>J43+M43+G43</f>
        <v>100579.7</v>
      </c>
      <c r="E43" s="32">
        <f t="shared" si="42"/>
        <v>89.868217310539478</v>
      </c>
      <c r="F43" s="16"/>
      <c r="G43" s="16"/>
      <c r="H43" s="32"/>
      <c r="I43" s="16">
        <v>111919.1</v>
      </c>
      <c r="J43" s="16">
        <v>100579.7</v>
      </c>
      <c r="K43" s="32">
        <f t="shared" si="43"/>
        <v>89.868217310539478</v>
      </c>
      <c r="L43" s="14"/>
      <c r="M43" s="14"/>
      <c r="N43" s="32"/>
    </row>
    <row r="44" spans="1:14" x14ac:dyDescent="0.25">
      <c r="A44" s="67" t="s">
        <v>39</v>
      </c>
      <c r="B44" s="70"/>
      <c r="C44" s="38">
        <f>C42+C43</f>
        <v>126266.8</v>
      </c>
      <c r="D44" s="38">
        <f>D42+D43</f>
        <v>111905.9</v>
      </c>
      <c r="E44" s="33">
        <f t="shared" si="42"/>
        <v>88.626543160989272</v>
      </c>
      <c r="F44" s="38">
        <f t="shared" ref="F44:G44" si="44">F42+F43</f>
        <v>0</v>
      </c>
      <c r="G44" s="38">
        <f t="shared" si="44"/>
        <v>0</v>
      </c>
      <c r="H44" s="32"/>
      <c r="I44" s="38">
        <f t="shared" ref="I44:J44" si="45">I42+I43</f>
        <v>126266.8</v>
      </c>
      <c r="J44" s="38">
        <f t="shared" si="45"/>
        <v>111905.9</v>
      </c>
      <c r="K44" s="33">
        <f t="shared" si="43"/>
        <v>88.626543160989272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56" t="s">
        <v>41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</row>
    <row r="46" spans="1:14" x14ac:dyDescent="0.25">
      <c r="A46" s="61" t="s">
        <v>38</v>
      </c>
      <c r="B46" s="60"/>
      <c r="C46" s="32">
        <f>I46+L46+F46</f>
        <v>3225</v>
      </c>
      <c r="D46" s="32">
        <f>J46+M46+G46</f>
        <v>2901.6</v>
      </c>
      <c r="E46" s="32">
        <f t="shared" ref="E46:E47" si="46">D46/C46*100</f>
        <v>89.972093023255809</v>
      </c>
      <c r="F46" s="16"/>
      <c r="G46" s="16"/>
      <c r="H46" s="32"/>
      <c r="I46" s="16"/>
      <c r="J46" s="16"/>
      <c r="K46" s="32"/>
      <c r="L46" s="14">
        <v>3225</v>
      </c>
      <c r="M46" s="14">
        <v>2901.6</v>
      </c>
      <c r="N46" s="32">
        <f t="shared" si="39"/>
        <v>89.972093023255809</v>
      </c>
    </row>
    <row r="47" spans="1:14" x14ac:dyDescent="0.25">
      <c r="A47" s="81" t="s">
        <v>39</v>
      </c>
      <c r="B47" s="60"/>
      <c r="C47" s="38">
        <f>C46</f>
        <v>3225</v>
      </c>
      <c r="D47" s="38">
        <f>D46</f>
        <v>2901.6</v>
      </c>
      <c r="E47" s="33">
        <f t="shared" si="46"/>
        <v>89.972093023255809</v>
      </c>
      <c r="F47" s="38">
        <f t="shared" ref="F47:G47" si="47">F46</f>
        <v>0</v>
      </c>
      <c r="G47" s="38">
        <f t="shared" si="47"/>
        <v>0</v>
      </c>
      <c r="H47" s="32"/>
      <c r="I47" s="38">
        <f t="shared" ref="I47:J47" si="48">I46</f>
        <v>0</v>
      </c>
      <c r="J47" s="38">
        <f t="shared" si="48"/>
        <v>0</v>
      </c>
      <c r="K47" s="32"/>
      <c r="L47" s="33">
        <f>L46</f>
        <v>3225</v>
      </c>
      <c r="M47" s="33">
        <f>M46</f>
        <v>2901.6</v>
      </c>
      <c r="N47" s="33">
        <f t="shared" si="39"/>
        <v>89.972093023255809</v>
      </c>
    </row>
    <row r="48" spans="1:14" ht="15.75" customHeight="1" x14ac:dyDescent="0.25">
      <c r="A48" s="56" t="s">
        <v>42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8"/>
    </row>
    <row r="49" spans="1:14" ht="15.6" hidden="1" x14ac:dyDescent="0.3">
      <c r="A49" s="61" t="s">
        <v>38</v>
      </c>
      <c r="B49" s="60"/>
      <c r="C49" s="14">
        <f>I49+L49+F49</f>
        <v>0</v>
      </c>
      <c r="D49" s="14">
        <f>J49+M49+G49</f>
        <v>0</v>
      </c>
      <c r="E49" s="14" t="e">
        <f t="shared" ref="E49:E60" si="49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9"/>
        <v>#DIV/0!</v>
      </c>
    </row>
    <row r="50" spans="1:14" ht="32.25" customHeight="1" x14ac:dyDescent="0.25">
      <c r="A50" s="61" t="s">
        <v>43</v>
      </c>
      <c r="B50" s="60"/>
      <c r="C50" s="32">
        <f t="shared" ref="C50:C52" si="50">I50+L50+F50</f>
        <v>1366</v>
      </c>
      <c r="D50" s="32">
        <f t="shared" ref="D50:D52" si="51">J50+M50+G50</f>
        <v>1366</v>
      </c>
      <c r="E50" s="32">
        <f t="shared" si="49"/>
        <v>100</v>
      </c>
      <c r="F50" s="16"/>
      <c r="G50" s="16"/>
      <c r="H50" s="32"/>
      <c r="I50" s="16"/>
      <c r="J50" s="16"/>
      <c r="K50" s="32"/>
      <c r="L50" s="14">
        <v>1366</v>
      </c>
      <c r="M50" s="14">
        <v>1366</v>
      </c>
      <c r="N50" s="32">
        <f t="shared" si="39"/>
        <v>100</v>
      </c>
    </row>
    <row r="51" spans="1:14" ht="30.75" hidden="1" customHeight="1" x14ac:dyDescent="0.25">
      <c r="A51" s="61" t="s">
        <v>129</v>
      </c>
      <c r="B51" s="60"/>
      <c r="C51" s="32">
        <f t="shared" si="50"/>
        <v>0</v>
      </c>
      <c r="D51" s="32">
        <f t="shared" si="51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61" t="s">
        <v>45</v>
      </c>
      <c r="B52" s="60"/>
      <c r="C52" s="32">
        <f t="shared" si="50"/>
        <v>0</v>
      </c>
      <c r="D52" s="32">
        <f t="shared" si="51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2">J52/I52*100</f>
        <v>#DIV/0!</v>
      </c>
      <c r="L52" s="14">
        <v>0</v>
      </c>
      <c r="M52" s="14">
        <v>0</v>
      </c>
      <c r="N52" s="14"/>
    </row>
    <row r="53" spans="1:14" x14ac:dyDescent="0.25">
      <c r="A53" s="81" t="s">
        <v>39</v>
      </c>
      <c r="B53" s="63"/>
      <c r="C53" s="38">
        <f>C49+C50+C51+C52</f>
        <v>1366</v>
      </c>
      <c r="D53" s="38">
        <f>D49+D50+D51+D52</f>
        <v>1366</v>
      </c>
      <c r="E53" s="33">
        <f t="shared" si="49"/>
        <v>100</v>
      </c>
      <c r="F53" s="38">
        <f t="shared" ref="F53:G53" si="53">F49+F50+F51+F52</f>
        <v>0</v>
      </c>
      <c r="G53" s="38">
        <f t="shared" si="53"/>
        <v>0</v>
      </c>
      <c r="H53" s="32"/>
      <c r="I53" s="38">
        <f t="shared" ref="I53:M53" si="54">I49+I50+I51+I52</f>
        <v>0</v>
      </c>
      <c r="J53" s="38">
        <f t="shared" si="54"/>
        <v>0</v>
      </c>
      <c r="K53" s="32"/>
      <c r="L53" s="38">
        <f t="shared" si="54"/>
        <v>1366</v>
      </c>
      <c r="M53" s="38">
        <f t="shared" si="54"/>
        <v>1366</v>
      </c>
      <c r="N53" s="33">
        <f t="shared" si="39"/>
        <v>100</v>
      </c>
    </row>
    <row r="54" spans="1:14" x14ac:dyDescent="0.25">
      <c r="A54" s="56" t="s">
        <v>115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3"/>
    </row>
    <row r="55" spans="1:14" x14ac:dyDescent="0.25">
      <c r="A55" s="61" t="s">
        <v>37</v>
      </c>
      <c r="B55" s="84"/>
      <c r="C55" s="32">
        <f t="shared" ref="C55:D55" si="55">I55+L55+F55</f>
        <v>3100</v>
      </c>
      <c r="D55" s="32">
        <f t="shared" si="55"/>
        <v>3100</v>
      </c>
      <c r="E55" s="32">
        <f t="shared" si="49"/>
        <v>100</v>
      </c>
      <c r="F55" s="19"/>
      <c r="G55" s="19"/>
      <c r="H55" s="32"/>
      <c r="I55" s="19"/>
      <c r="J55" s="19"/>
      <c r="K55" s="32"/>
      <c r="L55" s="16">
        <v>3100</v>
      </c>
      <c r="M55" s="16">
        <v>3100</v>
      </c>
      <c r="N55" s="35">
        <f t="shared" si="39"/>
        <v>100</v>
      </c>
    </row>
    <row r="56" spans="1:14" x14ac:dyDescent="0.25">
      <c r="A56" s="81" t="s">
        <v>39</v>
      </c>
      <c r="B56" s="84"/>
      <c r="C56" s="38">
        <f>C55</f>
        <v>3100</v>
      </c>
      <c r="D56" s="38">
        <f>D55</f>
        <v>3100</v>
      </c>
      <c r="E56" s="32">
        <f t="shared" si="49"/>
        <v>100</v>
      </c>
      <c r="F56" s="38">
        <f>F55</f>
        <v>0</v>
      </c>
      <c r="G56" s="38">
        <f>G55</f>
        <v>0</v>
      </c>
      <c r="H56" s="32"/>
      <c r="I56" s="38">
        <f>I55</f>
        <v>0</v>
      </c>
      <c r="J56" s="38">
        <f>J55</f>
        <v>0</v>
      </c>
      <c r="K56" s="32"/>
      <c r="L56" s="38">
        <f>L55</f>
        <v>3100</v>
      </c>
      <c r="M56" s="38">
        <f>M55</f>
        <v>3100</v>
      </c>
      <c r="N56" s="33">
        <f t="shared" si="39"/>
        <v>100</v>
      </c>
    </row>
    <row r="57" spans="1:14" ht="34.5" customHeight="1" x14ac:dyDescent="0.25">
      <c r="A57" s="56" t="s">
        <v>145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8"/>
    </row>
    <row r="58" spans="1:14" x14ac:dyDescent="0.25">
      <c r="A58" s="61" t="s">
        <v>38</v>
      </c>
      <c r="B58" s="60"/>
      <c r="C58" s="32">
        <f>I58+L58+F58</f>
        <v>2216.8000000000002</v>
      </c>
      <c r="D58" s="32">
        <f>J58+M58+G58</f>
        <v>0</v>
      </c>
      <c r="E58" s="32">
        <f t="shared" ref="E58:E59" si="56">D58/C58*100</f>
        <v>0</v>
      </c>
      <c r="F58" s="16"/>
      <c r="G58" s="16"/>
      <c r="H58" s="32"/>
      <c r="I58" s="16"/>
      <c r="J58" s="16"/>
      <c r="K58" s="32"/>
      <c r="L58" s="14">
        <v>2216.8000000000002</v>
      </c>
      <c r="M58" s="14">
        <v>0</v>
      </c>
      <c r="N58" s="32">
        <f t="shared" ref="N58:N59" si="57">M58/L58*100</f>
        <v>0</v>
      </c>
    </row>
    <row r="59" spans="1:14" x14ac:dyDescent="0.25">
      <c r="A59" s="81" t="s">
        <v>39</v>
      </c>
      <c r="B59" s="60"/>
      <c r="C59" s="38">
        <f>C58</f>
        <v>2216.8000000000002</v>
      </c>
      <c r="D59" s="38">
        <f>D58</f>
        <v>0</v>
      </c>
      <c r="E59" s="33">
        <f t="shared" si="56"/>
        <v>0</v>
      </c>
      <c r="F59" s="38">
        <f t="shared" ref="F59:G59" si="58">F58</f>
        <v>0</v>
      </c>
      <c r="G59" s="38">
        <f t="shared" si="58"/>
        <v>0</v>
      </c>
      <c r="H59" s="32"/>
      <c r="I59" s="38">
        <f t="shared" ref="I59:J59" si="59">I58</f>
        <v>0</v>
      </c>
      <c r="J59" s="38">
        <f t="shared" si="59"/>
        <v>0</v>
      </c>
      <c r="K59" s="32"/>
      <c r="L59" s="33">
        <f>L58</f>
        <v>2216.8000000000002</v>
      </c>
      <c r="M59" s="33">
        <f>M58</f>
        <v>0</v>
      </c>
      <c r="N59" s="33">
        <f t="shared" si="57"/>
        <v>0</v>
      </c>
    </row>
    <row r="60" spans="1:14" x14ac:dyDescent="0.25">
      <c r="A60" s="81" t="s">
        <v>52</v>
      </c>
      <c r="B60" s="60"/>
      <c r="C60" s="39">
        <f>C37+C40+C44+C47+C53+C56+C59</f>
        <v>232340.19999999998</v>
      </c>
      <c r="D60" s="39">
        <f>D37+D40+D44+D47+D53+D56+D59</f>
        <v>199202</v>
      </c>
      <c r="E60" s="35">
        <f t="shared" si="49"/>
        <v>85.737207766886669</v>
      </c>
      <c r="F60" s="39">
        <f>F37+F40+F44+F47+F53+F56+F59</f>
        <v>2047.2</v>
      </c>
      <c r="G60" s="39">
        <f>G37+G40+G44+G47+G53+G56+G59</f>
        <v>2047.2</v>
      </c>
      <c r="H60" s="35">
        <f t="shared" ref="H60" si="60">G60/F60*100</f>
        <v>100</v>
      </c>
      <c r="I60" s="39">
        <f>I37+I40+I44+I47+I53+I56+I59</f>
        <v>219585.2</v>
      </c>
      <c r="J60" s="39">
        <f>J37+J40+J44+J47+J53+J56+J59</f>
        <v>188987.2</v>
      </c>
      <c r="K60" s="35">
        <f t="shared" ref="K60" si="61">J60/I60*100</f>
        <v>86.06554540105617</v>
      </c>
      <c r="L60" s="39">
        <f>L37+L40+L44+L47+L53+L56+L59</f>
        <v>10707.8</v>
      </c>
      <c r="M60" s="39">
        <f>M37+M40+M44+M47+M53+M56+M59</f>
        <v>8167.6</v>
      </c>
      <c r="N60" s="35">
        <f t="shared" si="39"/>
        <v>76.277106408412564</v>
      </c>
    </row>
    <row r="61" spans="1:14" ht="33" customHeight="1" x14ac:dyDescent="0.35">
      <c r="A61" s="54" t="s">
        <v>19</v>
      </c>
      <c r="B61" s="72" t="s">
        <v>4</v>
      </c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4"/>
    </row>
    <row r="62" spans="1:14" ht="15.75" customHeight="1" x14ac:dyDescent="0.25">
      <c r="A62" s="56" t="s">
        <v>46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8"/>
    </row>
    <row r="63" spans="1:14" x14ac:dyDescent="0.25">
      <c r="A63" s="61" t="s">
        <v>38</v>
      </c>
      <c r="B63" s="60"/>
      <c r="C63" s="32">
        <f t="shared" ref="C63:C64" si="62">I63+L63+F63</f>
        <v>812.2</v>
      </c>
      <c r="D63" s="32">
        <f t="shared" ref="D63:D64" si="63">J63+M63+G63</f>
        <v>489.3</v>
      </c>
      <c r="E63" s="32"/>
      <c r="F63" s="16"/>
      <c r="G63" s="16"/>
      <c r="H63" s="32"/>
      <c r="I63" s="16">
        <v>430</v>
      </c>
      <c r="J63" s="16">
        <v>430</v>
      </c>
      <c r="K63" s="32">
        <f t="shared" ref="K63" si="64">J63/I63*100</f>
        <v>100</v>
      </c>
      <c r="L63" s="14">
        <v>382.2</v>
      </c>
      <c r="M63" s="14">
        <v>59.3</v>
      </c>
      <c r="N63" s="32">
        <f t="shared" si="39"/>
        <v>15.515436944008373</v>
      </c>
    </row>
    <row r="64" spans="1:14" x14ac:dyDescent="0.25">
      <c r="A64" s="61" t="s">
        <v>43</v>
      </c>
      <c r="B64" s="60"/>
      <c r="C64" s="32">
        <f t="shared" si="62"/>
        <v>2388.3000000000002</v>
      </c>
      <c r="D64" s="32">
        <f t="shared" si="63"/>
        <v>2388.3000000000002</v>
      </c>
      <c r="E64" s="32"/>
      <c r="F64" s="16"/>
      <c r="G64" s="16"/>
      <c r="H64" s="32"/>
      <c r="I64" s="16"/>
      <c r="J64" s="16"/>
      <c r="K64" s="32"/>
      <c r="L64" s="14">
        <v>2388.3000000000002</v>
      </c>
      <c r="M64" s="14">
        <v>2388.3000000000002</v>
      </c>
      <c r="N64" s="32">
        <f t="shared" si="39"/>
        <v>100</v>
      </c>
    </row>
    <row r="65" spans="1:14" x14ac:dyDescent="0.25">
      <c r="A65" s="67" t="s">
        <v>39</v>
      </c>
      <c r="B65" s="70"/>
      <c r="C65" s="38">
        <f>C63+C64</f>
        <v>3200.5</v>
      </c>
      <c r="D65" s="38">
        <f>D63+D64</f>
        <v>2877.6000000000004</v>
      </c>
      <c r="E65" s="33"/>
      <c r="F65" s="38">
        <f>F63+F64</f>
        <v>0</v>
      </c>
      <c r="G65" s="38">
        <f>G63+G64</f>
        <v>0</v>
      </c>
      <c r="H65" s="32"/>
      <c r="I65" s="38">
        <f>SUM(I63:I64)</f>
        <v>430</v>
      </c>
      <c r="J65" s="38">
        <f>SUM(J63:J64)</f>
        <v>430</v>
      </c>
      <c r="K65" s="32">
        <f t="shared" ref="K65" si="65">J65/I65*100</f>
        <v>100</v>
      </c>
      <c r="L65" s="38">
        <f>SUM(L63:L64)</f>
        <v>2770.5</v>
      </c>
      <c r="M65" s="38">
        <f>SUM(M63:M64)</f>
        <v>2447.6000000000004</v>
      </c>
      <c r="N65" s="32">
        <f t="shared" si="39"/>
        <v>88.345064067857805</v>
      </c>
    </row>
    <row r="66" spans="1:14" ht="15.75" customHeight="1" x14ac:dyDescent="0.25">
      <c r="A66" s="56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8"/>
    </row>
    <row r="67" spans="1:14" x14ac:dyDescent="0.25">
      <c r="A67" s="61" t="s">
        <v>38</v>
      </c>
      <c r="B67" s="60"/>
      <c r="C67" s="32">
        <f t="shared" ref="C67:D67" si="66">I67+L67+F67</f>
        <v>5587.3</v>
      </c>
      <c r="D67" s="32">
        <f t="shared" si="66"/>
        <v>2940.6</v>
      </c>
      <c r="E67" s="32">
        <f t="shared" ref="E67:E72" si="67">D67/C67*100</f>
        <v>52.630071769906749</v>
      </c>
      <c r="F67" s="16"/>
      <c r="G67" s="16"/>
      <c r="H67" s="32"/>
      <c r="I67" s="16"/>
      <c r="J67" s="16"/>
      <c r="K67" s="32"/>
      <c r="L67" s="14">
        <v>5587.3</v>
      </c>
      <c r="M67" s="14">
        <v>2940.6</v>
      </c>
      <c r="N67" s="32">
        <f t="shared" si="39"/>
        <v>52.630071769906749</v>
      </c>
    </row>
    <row r="68" spans="1:14" ht="28.5" customHeight="1" x14ac:dyDescent="0.25">
      <c r="A68" s="61" t="s">
        <v>43</v>
      </c>
      <c r="B68" s="60"/>
      <c r="C68" s="32">
        <f t="shared" ref="C68" si="68">I68+L68+F68</f>
        <v>1111.2</v>
      </c>
      <c r="D68" s="32">
        <f t="shared" ref="D68" si="69">J68+M68+G68</f>
        <v>1088</v>
      </c>
      <c r="E68" s="32">
        <f t="shared" si="67"/>
        <v>97.91216702663786</v>
      </c>
      <c r="F68" s="17"/>
      <c r="G68" s="17"/>
      <c r="H68" s="32"/>
      <c r="I68" s="16"/>
      <c r="J68" s="16"/>
      <c r="K68" s="32"/>
      <c r="L68" s="14">
        <v>1111.2</v>
      </c>
      <c r="M68" s="14">
        <v>1088</v>
      </c>
      <c r="N68" s="32">
        <f t="shared" si="39"/>
        <v>97.91216702663786</v>
      </c>
    </row>
    <row r="69" spans="1:14" x14ac:dyDescent="0.25">
      <c r="A69" s="67" t="s">
        <v>39</v>
      </c>
      <c r="B69" s="70"/>
      <c r="C69" s="38">
        <f>C67+C68</f>
        <v>6698.5</v>
      </c>
      <c r="D69" s="38">
        <f>D67+D68</f>
        <v>4028.6</v>
      </c>
      <c r="E69" s="33">
        <f t="shared" si="67"/>
        <v>60.141822796148389</v>
      </c>
      <c r="F69" s="38">
        <f t="shared" ref="F69:G69" si="70">F67+F68</f>
        <v>0</v>
      </c>
      <c r="G69" s="38">
        <f t="shared" si="70"/>
        <v>0</v>
      </c>
      <c r="H69" s="32"/>
      <c r="I69" s="38">
        <f t="shared" ref="I69:J69" si="71">I67+I68</f>
        <v>0</v>
      </c>
      <c r="J69" s="38">
        <f t="shared" si="71"/>
        <v>0</v>
      </c>
      <c r="K69" s="33">
        <v>0</v>
      </c>
      <c r="L69" s="33">
        <f>SUM(L67:L68)</f>
        <v>6698.5</v>
      </c>
      <c r="M69" s="33">
        <f>SUM(M67:M68)</f>
        <v>4028.6</v>
      </c>
      <c r="N69" s="33">
        <f t="shared" si="39"/>
        <v>60.141822796148389</v>
      </c>
    </row>
    <row r="70" spans="1:14" ht="15.75" customHeight="1" x14ac:dyDescent="0.25">
      <c r="A70" s="56" t="s">
        <v>78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8"/>
    </row>
    <row r="71" spans="1:14" x14ac:dyDescent="0.25">
      <c r="A71" s="61" t="s">
        <v>38</v>
      </c>
      <c r="B71" s="60"/>
      <c r="C71" s="32">
        <f t="shared" ref="C71" si="72">I71+L71+F71</f>
        <v>2389.6</v>
      </c>
      <c r="D71" s="32">
        <f t="shared" ref="D71" si="73">J71+M71+G71</f>
        <v>2389.4</v>
      </c>
      <c r="E71" s="32">
        <f t="shared" si="67"/>
        <v>99.991630398393042</v>
      </c>
      <c r="F71" s="16">
        <v>543.4</v>
      </c>
      <c r="G71" s="16">
        <v>543.4</v>
      </c>
      <c r="H71" s="36">
        <f t="shared" ref="H71:H72" si="74">G71/F71*100</f>
        <v>100</v>
      </c>
      <c r="I71" s="16">
        <v>675.3</v>
      </c>
      <c r="J71" s="16">
        <v>675.2</v>
      </c>
      <c r="K71" s="36">
        <f t="shared" ref="K71:K72" si="75">J71/I71*100</f>
        <v>99.98519176662225</v>
      </c>
      <c r="L71" s="14">
        <v>1170.9000000000001</v>
      </c>
      <c r="M71" s="14">
        <v>1170.8</v>
      </c>
      <c r="N71" s="32">
        <f t="shared" si="39"/>
        <v>99.991459561021429</v>
      </c>
    </row>
    <row r="72" spans="1:14" x14ac:dyDescent="0.25">
      <c r="A72" s="67" t="s">
        <v>39</v>
      </c>
      <c r="B72" s="70"/>
      <c r="C72" s="38">
        <f>C71</f>
        <v>2389.6</v>
      </c>
      <c r="D72" s="38">
        <f>D71</f>
        <v>2389.4</v>
      </c>
      <c r="E72" s="35">
        <f t="shared" si="67"/>
        <v>99.991630398393042</v>
      </c>
      <c r="F72" s="38">
        <f t="shared" ref="F72:G72" si="76">F71</f>
        <v>543.4</v>
      </c>
      <c r="G72" s="38">
        <f t="shared" si="76"/>
        <v>543.4</v>
      </c>
      <c r="H72" s="39">
        <f t="shared" si="74"/>
        <v>100</v>
      </c>
      <c r="I72" s="38">
        <f t="shared" ref="I72:J72" si="77">I71</f>
        <v>675.3</v>
      </c>
      <c r="J72" s="38">
        <f t="shared" si="77"/>
        <v>675.2</v>
      </c>
      <c r="K72" s="39">
        <f t="shared" si="75"/>
        <v>99.98519176662225</v>
      </c>
      <c r="L72" s="33">
        <f>L71</f>
        <v>1170.9000000000001</v>
      </c>
      <c r="M72" s="33">
        <f>M71</f>
        <v>1170.8</v>
      </c>
      <c r="N72" s="33">
        <f t="shared" si="39"/>
        <v>99.991459561021429</v>
      </c>
    </row>
    <row r="73" spans="1:14" ht="15.75" hidden="1" customHeight="1" x14ac:dyDescent="0.25">
      <c r="A73" s="56" t="s">
        <v>48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8"/>
    </row>
    <row r="74" spans="1:14" hidden="1" x14ac:dyDescent="0.25">
      <c r="A74" s="61" t="s">
        <v>38</v>
      </c>
      <c r="B74" s="60"/>
      <c r="C74" s="14">
        <f t="shared" ref="C74" si="78">I74+L74+F74</f>
        <v>0</v>
      </c>
      <c r="D74" s="14">
        <f t="shared" ref="D74" si="79">J74+M74+G74</f>
        <v>0</v>
      </c>
      <c r="E74" s="14" t="e">
        <f t="shared" ref="E74:E75" si="80">D74/C74*100</f>
        <v>#DIV/0!</v>
      </c>
      <c r="F74" s="16"/>
      <c r="G74" s="16"/>
      <c r="H74" s="14"/>
      <c r="I74" s="16"/>
      <c r="J74" s="16"/>
      <c r="K74" s="14"/>
      <c r="L74" s="14">
        <v>0</v>
      </c>
      <c r="M74" s="14">
        <v>0</v>
      </c>
      <c r="N74" s="14" t="e">
        <f t="shared" si="39"/>
        <v>#DIV/0!</v>
      </c>
    </row>
    <row r="75" spans="1:14" hidden="1" x14ac:dyDescent="0.25">
      <c r="A75" s="81" t="s">
        <v>31</v>
      </c>
      <c r="B75" s="60"/>
      <c r="C75" s="17">
        <f>C74</f>
        <v>0</v>
      </c>
      <c r="D75" s="17">
        <f>D74</f>
        <v>0</v>
      </c>
      <c r="E75" s="15" t="e">
        <f t="shared" si="80"/>
        <v>#DIV/0!</v>
      </c>
      <c r="F75" s="17">
        <f t="shared" ref="F75:G75" si="81">F74</f>
        <v>0</v>
      </c>
      <c r="G75" s="17">
        <f t="shared" si="81"/>
        <v>0</v>
      </c>
      <c r="H75" s="15"/>
      <c r="I75" s="17">
        <f t="shared" ref="I75:J75" si="82">I74</f>
        <v>0</v>
      </c>
      <c r="J75" s="17">
        <f t="shared" si="82"/>
        <v>0</v>
      </c>
      <c r="K75" s="15"/>
      <c r="L75" s="15">
        <f>L74</f>
        <v>0</v>
      </c>
      <c r="M75" s="15">
        <f>M74</f>
        <v>0</v>
      </c>
      <c r="N75" s="15" t="e">
        <f t="shared" si="39"/>
        <v>#DIV/0!</v>
      </c>
    </row>
    <row r="76" spans="1:14" ht="33" customHeight="1" x14ac:dyDescent="0.25">
      <c r="A76" s="56" t="s">
        <v>49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8"/>
    </row>
    <row r="77" spans="1:14" ht="33" customHeight="1" x14ac:dyDescent="0.25">
      <c r="A77" s="61" t="s">
        <v>37</v>
      </c>
      <c r="B77" s="60"/>
      <c r="C77" s="32">
        <f t="shared" ref="C77" si="83">I77+L77+F77</f>
        <v>729.8</v>
      </c>
      <c r="D77" s="32">
        <f t="shared" ref="D77" si="84">J77+M77+G77</f>
        <v>603.4</v>
      </c>
      <c r="E77" s="32">
        <f t="shared" ref="E77:E78" si="85">D77/C77*100</f>
        <v>82.680186352425324</v>
      </c>
      <c r="F77" s="16"/>
      <c r="G77" s="16"/>
      <c r="H77" s="32"/>
      <c r="I77" s="16">
        <v>729.8</v>
      </c>
      <c r="J77" s="16">
        <v>603.4</v>
      </c>
      <c r="K77" s="32">
        <f t="shared" ref="K77:K78" si="86">J77/I77*100</f>
        <v>82.680186352425324</v>
      </c>
      <c r="L77" s="14">
        <v>0</v>
      </c>
      <c r="M77" s="14">
        <v>0</v>
      </c>
      <c r="N77" s="32"/>
    </row>
    <row r="78" spans="1:14" x14ac:dyDescent="0.25">
      <c r="A78" s="81" t="s">
        <v>31</v>
      </c>
      <c r="B78" s="63"/>
      <c r="C78" s="38">
        <f>C77</f>
        <v>729.8</v>
      </c>
      <c r="D78" s="38">
        <f>D77</f>
        <v>603.4</v>
      </c>
      <c r="E78" s="33">
        <f t="shared" si="85"/>
        <v>82.680186352425324</v>
      </c>
      <c r="F78" s="38">
        <f t="shared" ref="F78:G78" si="87">F77</f>
        <v>0</v>
      </c>
      <c r="G78" s="38">
        <f t="shared" si="87"/>
        <v>0</v>
      </c>
      <c r="H78" s="38"/>
      <c r="I78" s="38">
        <f t="shared" ref="I78:J78" si="88">I77</f>
        <v>729.8</v>
      </c>
      <c r="J78" s="38">
        <f t="shared" si="88"/>
        <v>603.4</v>
      </c>
      <c r="K78" s="33">
        <f t="shared" si="86"/>
        <v>82.680186352425324</v>
      </c>
      <c r="L78" s="33">
        <f>L77</f>
        <v>0</v>
      </c>
      <c r="M78" s="33">
        <f>M77</f>
        <v>0</v>
      </c>
      <c r="N78" s="32"/>
    </row>
    <row r="79" spans="1:14" ht="33" customHeight="1" x14ac:dyDescent="0.25">
      <c r="A79" s="56" t="s">
        <v>50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8"/>
    </row>
    <row r="80" spans="1:14" x14ac:dyDescent="0.25">
      <c r="A80" s="69" t="s">
        <v>38</v>
      </c>
      <c r="B80" s="70"/>
      <c r="C80" s="32">
        <f t="shared" ref="C80" si="89">I80+L80+F80</f>
        <v>1032.5999999999999</v>
      </c>
      <c r="D80" s="32">
        <f t="shared" ref="D80" si="90">J80+M80+G80</f>
        <v>763.7</v>
      </c>
      <c r="E80" s="32">
        <f t="shared" ref="E80:E94" si="91">D80/C80*100</f>
        <v>73.95893860158823</v>
      </c>
      <c r="F80" s="14"/>
      <c r="G80" s="14"/>
      <c r="H80" s="32"/>
      <c r="I80" s="14"/>
      <c r="J80" s="14"/>
      <c r="K80" s="32"/>
      <c r="L80" s="14">
        <v>1032.5999999999999</v>
      </c>
      <c r="M80" s="14">
        <v>763.7</v>
      </c>
      <c r="N80" s="32">
        <f t="shared" si="39"/>
        <v>73.95893860158823</v>
      </c>
    </row>
    <row r="81" spans="1:14" x14ac:dyDescent="0.25">
      <c r="A81" s="71" t="s">
        <v>31</v>
      </c>
      <c r="B81" s="71"/>
      <c r="C81" s="38">
        <f>C80</f>
        <v>1032.5999999999999</v>
      </c>
      <c r="D81" s="38">
        <f>D80</f>
        <v>763.7</v>
      </c>
      <c r="E81" s="33">
        <f t="shared" si="91"/>
        <v>73.95893860158823</v>
      </c>
      <c r="F81" s="38">
        <f t="shared" ref="F81:G81" si="92">F80</f>
        <v>0</v>
      </c>
      <c r="G81" s="38">
        <f t="shared" si="92"/>
        <v>0</v>
      </c>
      <c r="H81" s="32"/>
      <c r="I81" s="33">
        <f t="shared" ref="I81:J81" si="93">I80</f>
        <v>0</v>
      </c>
      <c r="J81" s="33">
        <f t="shared" si="93"/>
        <v>0</v>
      </c>
      <c r="K81" s="32"/>
      <c r="L81" s="33">
        <f>L80</f>
        <v>1032.5999999999999</v>
      </c>
      <c r="M81" s="33">
        <f>M80</f>
        <v>763.7</v>
      </c>
      <c r="N81" s="33">
        <f t="shared" si="39"/>
        <v>73.95893860158823</v>
      </c>
    </row>
    <row r="82" spans="1:14" ht="32.25" hidden="1" customHeight="1" x14ac:dyDescent="0.25">
      <c r="A82" s="64" t="s">
        <v>107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6"/>
    </row>
    <row r="83" spans="1:14" hidden="1" x14ac:dyDescent="0.25">
      <c r="A83" s="69" t="s">
        <v>38</v>
      </c>
      <c r="B83" s="70"/>
      <c r="C83" s="14">
        <f t="shared" ref="C83" si="94">I83+L83+F83</f>
        <v>0</v>
      </c>
      <c r="D83" s="14">
        <f t="shared" ref="D83" si="95">J83+M83+G83</f>
        <v>0</v>
      </c>
      <c r="E83" s="20"/>
      <c r="F83" s="21"/>
      <c r="G83" s="21"/>
      <c r="H83" s="20">
        <v>0</v>
      </c>
      <c r="I83" s="21"/>
      <c r="J83" s="21"/>
      <c r="K83" s="20"/>
      <c r="L83" s="20">
        <v>0</v>
      </c>
      <c r="M83" s="20">
        <v>0</v>
      </c>
      <c r="N83" s="20"/>
    </row>
    <row r="84" spans="1:14" hidden="1" x14ac:dyDescent="0.25">
      <c r="A84" s="71" t="s">
        <v>31</v>
      </c>
      <c r="B84" s="71"/>
      <c r="C84" s="17">
        <f>C83</f>
        <v>0</v>
      </c>
      <c r="D84" s="17">
        <f>D83</f>
        <v>0</v>
      </c>
      <c r="E84" s="20"/>
      <c r="F84" s="21">
        <f t="shared" ref="F84:G84" si="96">F83</f>
        <v>0</v>
      </c>
      <c r="G84" s="21">
        <f t="shared" si="96"/>
        <v>0</v>
      </c>
      <c r="H84" s="20">
        <v>0</v>
      </c>
      <c r="I84" s="21">
        <f t="shared" ref="I84:J84" si="97">I83</f>
        <v>0</v>
      </c>
      <c r="J84" s="21">
        <f t="shared" si="97"/>
        <v>0</v>
      </c>
      <c r="K84" s="20"/>
      <c r="L84" s="21">
        <f>L83</f>
        <v>0</v>
      </c>
      <c r="M84" s="21">
        <f>M83</f>
        <v>0</v>
      </c>
      <c r="N84" s="21"/>
    </row>
    <row r="85" spans="1:14" x14ac:dyDescent="0.25">
      <c r="A85" s="56" t="s">
        <v>116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3"/>
    </row>
    <row r="86" spans="1:14" x14ac:dyDescent="0.25">
      <c r="A86" s="76" t="s">
        <v>38</v>
      </c>
      <c r="B86" s="77"/>
      <c r="C86" s="32">
        <f t="shared" ref="C86:D86" si="98">I86+L86+F86</f>
        <v>1154.2</v>
      </c>
      <c r="D86" s="32">
        <f t="shared" si="98"/>
        <v>1098.2</v>
      </c>
      <c r="E86" s="32">
        <f t="shared" ref="E86:E90" si="99">D86/C86*100</f>
        <v>95.148154565933112</v>
      </c>
      <c r="F86" s="22"/>
      <c r="G86" s="22"/>
      <c r="H86" s="32"/>
      <c r="I86" s="22"/>
      <c r="J86" s="22"/>
      <c r="K86" s="32"/>
      <c r="L86" s="22">
        <v>1154.2</v>
      </c>
      <c r="M86" s="22">
        <v>1098.2</v>
      </c>
      <c r="N86" s="32">
        <f t="shared" si="39"/>
        <v>95.148154565933112</v>
      </c>
    </row>
    <row r="87" spans="1:14" x14ac:dyDescent="0.25">
      <c r="A87" s="75" t="s">
        <v>39</v>
      </c>
      <c r="B87" s="78"/>
      <c r="C87" s="38">
        <f>C86</f>
        <v>1154.2</v>
      </c>
      <c r="D87" s="38">
        <f>D86</f>
        <v>1098.2</v>
      </c>
      <c r="E87" s="32">
        <f t="shared" si="99"/>
        <v>95.148154565933112</v>
      </c>
      <c r="F87" s="38">
        <f t="shared" ref="F87:G87" si="100">F86</f>
        <v>0</v>
      </c>
      <c r="G87" s="38">
        <f t="shared" si="100"/>
        <v>0</v>
      </c>
      <c r="H87" s="32"/>
      <c r="I87" s="38">
        <f t="shared" ref="I87:J87" si="101">I86</f>
        <v>0</v>
      </c>
      <c r="J87" s="38">
        <f t="shared" si="101"/>
        <v>0</v>
      </c>
      <c r="K87" s="32"/>
      <c r="L87" s="38">
        <f t="shared" ref="L87:M87" si="102">L86</f>
        <v>1154.2</v>
      </c>
      <c r="M87" s="38">
        <f t="shared" si="102"/>
        <v>1098.2</v>
      </c>
      <c r="N87" s="32">
        <f t="shared" si="39"/>
        <v>95.148154565933112</v>
      </c>
    </row>
    <row r="88" spans="1:14" x14ac:dyDescent="0.25">
      <c r="A88" s="56" t="s">
        <v>127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3"/>
    </row>
    <row r="89" spans="1:14" x14ac:dyDescent="0.25">
      <c r="A89" s="76" t="s">
        <v>38</v>
      </c>
      <c r="B89" s="78"/>
      <c r="C89" s="32">
        <f t="shared" ref="C89:D89" si="103">I89+L89+F89</f>
        <v>1687.4</v>
      </c>
      <c r="D89" s="32">
        <f t="shared" si="103"/>
        <v>1501.2</v>
      </c>
      <c r="E89" s="32">
        <f t="shared" si="99"/>
        <v>88.965272016119471</v>
      </c>
      <c r="F89" s="16"/>
      <c r="G89" s="16"/>
      <c r="H89" s="32"/>
      <c r="I89" s="16"/>
      <c r="J89" s="16"/>
      <c r="K89" s="32"/>
      <c r="L89" s="16">
        <v>1687.4</v>
      </c>
      <c r="M89" s="16">
        <v>1501.2</v>
      </c>
      <c r="N89" s="32">
        <f t="shared" si="39"/>
        <v>88.965272016119471</v>
      </c>
    </row>
    <row r="90" spans="1:14" x14ac:dyDescent="0.25">
      <c r="A90" s="75" t="s">
        <v>39</v>
      </c>
      <c r="B90" s="78"/>
      <c r="C90" s="33">
        <f>C89</f>
        <v>1687.4</v>
      </c>
      <c r="D90" s="33">
        <f>D89</f>
        <v>1501.2</v>
      </c>
      <c r="E90" s="33">
        <f t="shared" si="99"/>
        <v>88.965272016119471</v>
      </c>
      <c r="F90" s="33">
        <f t="shared" ref="F90:G90" si="104">F89</f>
        <v>0</v>
      </c>
      <c r="G90" s="33">
        <f t="shared" si="104"/>
        <v>0</v>
      </c>
      <c r="H90" s="32"/>
      <c r="I90" s="33">
        <f t="shared" ref="I90:J90" si="105">I89</f>
        <v>0</v>
      </c>
      <c r="J90" s="33">
        <f t="shared" si="105"/>
        <v>0</v>
      </c>
      <c r="K90" s="32"/>
      <c r="L90" s="33">
        <f t="shared" ref="L90:M90" si="106">L89</f>
        <v>1687.4</v>
      </c>
      <c r="M90" s="33">
        <f t="shared" si="106"/>
        <v>1501.2</v>
      </c>
      <c r="N90" s="33">
        <f t="shared" si="39"/>
        <v>88.965272016119471</v>
      </c>
    </row>
    <row r="91" spans="1:14" hidden="1" x14ac:dyDescent="0.25">
      <c r="A91" s="56" t="s">
        <v>140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3"/>
    </row>
    <row r="92" spans="1:14" hidden="1" x14ac:dyDescent="0.25">
      <c r="A92" s="61" t="s">
        <v>38</v>
      </c>
      <c r="B92" s="60"/>
      <c r="C92" s="32">
        <f t="shared" ref="C92:D92" si="107">I92+L92+F92</f>
        <v>0</v>
      </c>
      <c r="D92" s="32">
        <f t="shared" si="107"/>
        <v>0</v>
      </c>
      <c r="E92" s="32"/>
      <c r="F92" s="15"/>
      <c r="G92" s="15"/>
      <c r="H92" s="32"/>
      <c r="I92" s="18">
        <v>0</v>
      </c>
      <c r="J92" s="18">
        <v>0</v>
      </c>
      <c r="K92" s="32"/>
      <c r="L92" s="14">
        <v>0</v>
      </c>
      <c r="M92" s="14">
        <v>0</v>
      </c>
      <c r="N92" s="32"/>
    </row>
    <row r="93" spans="1:14" hidden="1" x14ac:dyDescent="0.25">
      <c r="A93" s="81" t="s">
        <v>39</v>
      </c>
      <c r="B93" s="84"/>
      <c r="C93" s="33">
        <f>C92</f>
        <v>0</v>
      </c>
      <c r="D93" s="33">
        <f>D92</f>
        <v>0</v>
      </c>
      <c r="E93" s="32"/>
      <c r="F93" s="33">
        <f t="shared" ref="F93:G93" si="108">F92</f>
        <v>0</v>
      </c>
      <c r="G93" s="33">
        <f t="shared" si="108"/>
        <v>0</v>
      </c>
      <c r="H93" s="32"/>
      <c r="I93" s="33">
        <f t="shared" ref="I93:J93" si="109">I92</f>
        <v>0</v>
      </c>
      <c r="J93" s="33">
        <f t="shared" si="109"/>
        <v>0</v>
      </c>
      <c r="K93" s="32"/>
      <c r="L93" s="33">
        <f t="shared" ref="L93:M93" si="110">L92</f>
        <v>0</v>
      </c>
      <c r="M93" s="33">
        <f t="shared" si="110"/>
        <v>0</v>
      </c>
      <c r="N93" s="32"/>
    </row>
    <row r="94" spans="1:14" x14ac:dyDescent="0.25">
      <c r="A94" s="75" t="s">
        <v>52</v>
      </c>
      <c r="B94" s="70"/>
      <c r="C94" s="42">
        <f>C65+C69+C72+C75+C78+C81+C84+C87+C90+C93</f>
        <v>16892.600000000002</v>
      </c>
      <c r="D94" s="42">
        <f>D65+D69+D72+D75+D78+D81+D84+D87+D90+D93</f>
        <v>13262.100000000002</v>
      </c>
      <c r="E94" s="42">
        <f t="shared" si="91"/>
        <v>78.508340930348197</v>
      </c>
      <c r="F94" s="42">
        <f>F65+F69+F72+F75+F78+F81+F84+F87+F90+F93</f>
        <v>543.4</v>
      </c>
      <c r="G94" s="42">
        <f>G65+G69+G72+G75+G78+G81+G84+G87+G90+G93</f>
        <v>543.4</v>
      </c>
      <c r="H94" s="42">
        <f>G94/F94*100</f>
        <v>100</v>
      </c>
      <c r="I94" s="42">
        <f>I65+I69+I72+I75+I78+I81+I84+I87+I90+I93</f>
        <v>1835.1</v>
      </c>
      <c r="J94" s="42">
        <f>J65+J69+J72+J75+J78+J81+J84+J87+J90+J93</f>
        <v>1708.6</v>
      </c>
      <c r="K94" s="42">
        <f t="shared" ref="K94" si="111">J94/I94*100</f>
        <v>93.106642689771675</v>
      </c>
      <c r="L94" s="42">
        <f>L65+L69+L72+L75+L78+L81+L84+L87+L90+L93</f>
        <v>14514.1</v>
      </c>
      <c r="M94" s="42">
        <f>M65+M69+M72+M75+M78+M81+M84+M87+M90+M93</f>
        <v>11010.100000000002</v>
      </c>
      <c r="N94" s="42">
        <f t="shared" si="39"/>
        <v>75.857958812465128</v>
      </c>
    </row>
    <row r="95" spans="1:14" ht="22.5" customHeight="1" x14ac:dyDescent="0.35">
      <c r="A95" s="54" t="s">
        <v>20</v>
      </c>
      <c r="B95" s="72" t="s">
        <v>5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4"/>
    </row>
    <row r="96" spans="1:14" ht="22.5" customHeight="1" x14ac:dyDescent="0.25">
      <c r="A96" s="64" t="s">
        <v>51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6"/>
    </row>
    <row r="97" spans="1:14" ht="22.5" customHeight="1" x14ac:dyDescent="0.25">
      <c r="A97" s="76" t="s">
        <v>38</v>
      </c>
      <c r="B97" s="70"/>
      <c r="C97" s="32">
        <f t="shared" ref="C97" si="112">I97+L97+F97</f>
        <v>1736.7</v>
      </c>
      <c r="D97" s="32">
        <f>J97+M97+G97</f>
        <v>768.9</v>
      </c>
      <c r="E97" s="32">
        <f t="shared" ref="E97:E98" si="113">D97/C97*100</f>
        <v>44.273622387286231</v>
      </c>
      <c r="F97" s="14"/>
      <c r="G97" s="14"/>
      <c r="H97" s="32"/>
      <c r="I97" s="14"/>
      <c r="J97" s="14"/>
      <c r="K97" s="32"/>
      <c r="L97" s="14">
        <v>1736.7</v>
      </c>
      <c r="M97" s="14">
        <v>768.9</v>
      </c>
      <c r="N97" s="32">
        <f t="shared" si="39"/>
        <v>44.273622387286231</v>
      </c>
    </row>
    <row r="98" spans="1:14" ht="15.75" customHeight="1" x14ac:dyDescent="0.25">
      <c r="A98" s="62" t="s">
        <v>39</v>
      </c>
      <c r="B98" s="63"/>
      <c r="C98" s="33">
        <f>C97</f>
        <v>1736.7</v>
      </c>
      <c r="D98" s="33">
        <f>D97</f>
        <v>768.9</v>
      </c>
      <c r="E98" s="33">
        <f t="shared" si="113"/>
        <v>44.273622387286231</v>
      </c>
      <c r="F98" s="33">
        <f t="shared" ref="F98:G98" si="114">F97</f>
        <v>0</v>
      </c>
      <c r="G98" s="33">
        <f t="shared" si="114"/>
        <v>0</v>
      </c>
      <c r="H98" s="32"/>
      <c r="I98" s="33">
        <f t="shared" ref="I98:M98" si="115">I97</f>
        <v>0</v>
      </c>
      <c r="J98" s="33">
        <f t="shared" si="115"/>
        <v>0</v>
      </c>
      <c r="K98" s="35"/>
      <c r="L98" s="33">
        <f t="shared" si="115"/>
        <v>1736.7</v>
      </c>
      <c r="M98" s="33">
        <f t="shared" si="115"/>
        <v>768.9</v>
      </c>
      <c r="N98" s="33">
        <f t="shared" si="39"/>
        <v>44.273622387286231</v>
      </c>
    </row>
    <row r="99" spans="1:14" ht="15.75" customHeight="1" x14ac:dyDescent="0.25">
      <c r="A99" s="64" t="s">
        <v>112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6"/>
    </row>
    <row r="100" spans="1:14" x14ac:dyDescent="0.25">
      <c r="A100" s="76" t="s">
        <v>38</v>
      </c>
      <c r="B100" s="70"/>
      <c r="C100" s="32">
        <f t="shared" ref="C100" si="116">I100+L100+F100</f>
        <v>20</v>
      </c>
      <c r="D100" s="32">
        <f t="shared" ref="D100" si="117">J100+M100+G100</f>
        <v>19.8</v>
      </c>
      <c r="E100" s="32">
        <f t="shared" ref="E100:E104" si="118">D100/C100*100</f>
        <v>99</v>
      </c>
      <c r="F100" s="14"/>
      <c r="G100" s="14"/>
      <c r="H100" s="32"/>
      <c r="I100" s="14"/>
      <c r="J100" s="14"/>
      <c r="K100" s="32"/>
      <c r="L100" s="14">
        <v>20</v>
      </c>
      <c r="M100" s="14">
        <v>19.8</v>
      </c>
      <c r="N100" s="32">
        <f t="shared" si="39"/>
        <v>99</v>
      </c>
    </row>
    <row r="101" spans="1:14" ht="34.5" customHeight="1" x14ac:dyDescent="0.25">
      <c r="A101" s="76" t="s">
        <v>43</v>
      </c>
      <c r="B101" s="70"/>
      <c r="C101" s="32">
        <f t="shared" ref="C101:C103" si="119">I101+L101+F101</f>
        <v>5140.2</v>
      </c>
      <c r="D101" s="32">
        <f t="shared" ref="D101:D103" si="120">J101+M101+G101</f>
        <v>3477.1</v>
      </c>
      <c r="E101" s="32">
        <f t="shared" si="118"/>
        <v>67.645227812147397</v>
      </c>
      <c r="F101" s="14"/>
      <c r="G101" s="14"/>
      <c r="H101" s="32"/>
      <c r="I101" s="14"/>
      <c r="J101" s="14"/>
      <c r="K101" s="32"/>
      <c r="L101" s="14">
        <v>5140.2</v>
      </c>
      <c r="M101" s="14">
        <v>3477.1</v>
      </c>
      <c r="N101" s="32">
        <f t="shared" si="39"/>
        <v>67.645227812147397</v>
      </c>
    </row>
    <row r="102" spans="1:14" ht="30.75" hidden="1" customHeight="1" x14ac:dyDescent="0.25">
      <c r="A102" s="61" t="s">
        <v>44</v>
      </c>
      <c r="B102" s="60"/>
      <c r="C102" s="32">
        <f t="shared" si="119"/>
        <v>0</v>
      </c>
      <c r="D102" s="32">
        <f t="shared" si="120"/>
        <v>0</v>
      </c>
      <c r="E102" s="32" t="e">
        <f t="shared" si="118"/>
        <v>#DIV/0!</v>
      </c>
      <c r="F102" s="14"/>
      <c r="G102" s="14"/>
      <c r="H102" s="32"/>
      <c r="I102" s="14"/>
      <c r="J102" s="14"/>
      <c r="K102" s="32"/>
      <c r="L102" s="14">
        <v>0</v>
      </c>
      <c r="M102" s="14">
        <v>0</v>
      </c>
      <c r="N102" s="14" t="e">
        <f t="shared" si="39"/>
        <v>#DIV/0!</v>
      </c>
    </row>
    <row r="103" spans="1:14" ht="35.25" hidden="1" customHeight="1" x14ac:dyDescent="0.25">
      <c r="A103" s="61" t="s">
        <v>45</v>
      </c>
      <c r="B103" s="60"/>
      <c r="C103" s="32">
        <f t="shared" si="119"/>
        <v>0</v>
      </c>
      <c r="D103" s="32">
        <f t="shared" si="120"/>
        <v>0</v>
      </c>
      <c r="E103" s="32"/>
      <c r="F103" s="14"/>
      <c r="G103" s="14"/>
      <c r="H103" s="32"/>
      <c r="I103" s="14"/>
      <c r="J103" s="14"/>
      <c r="K103" s="32"/>
      <c r="L103" s="14">
        <v>0</v>
      </c>
      <c r="M103" s="14">
        <v>0</v>
      </c>
      <c r="N103" s="14" t="e">
        <f t="shared" si="39"/>
        <v>#DIV/0!</v>
      </c>
    </row>
    <row r="104" spans="1:14" ht="17.25" customHeight="1" x14ac:dyDescent="0.25">
      <c r="A104" s="81" t="s">
        <v>39</v>
      </c>
      <c r="B104" s="63"/>
      <c r="C104" s="33">
        <f>C100+C101+C102+C103</f>
        <v>5160.2</v>
      </c>
      <c r="D104" s="33">
        <f>D100+D101+D102+D103</f>
        <v>3496.9</v>
      </c>
      <c r="E104" s="33">
        <f t="shared" si="118"/>
        <v>67.76675322661913</v>
      </c>
      <c r="F104" s="33">
        <f t="shared" ref="F104:G104" si="121">F100+F101+F102+F103</f>
        <v>0</v>
      </c>
      <c r="G104" s="33">
        <f t="shared" si="121"/>
        <v>0</v>
      </c>
      <c r="H104" s="32"/>
      <c r="I104" s="33">
        <f t="shared" ref="I104:J104" si="122">I100+I101+I102+I103</f>
        <v>0</v>
      </c>
      <c r="J104" s="33">
        <f t="shared" si="122"/>
        <v>0</v>
      </c>
      <c r="K104" s="32"/>
      <c r="L104" s="33">
        <f>SUM(L100:L103)</f>
        <v>5160.2</v>
      </c>
      <c r="M104" s="33">
        <f>SUM(M100:M103)</f>
        <v>3496.9</v>
      </c>
      <c r="N104" s="33">
        <f t="shared" si="39"/>
        <v>67.76675322661913</v>
      </c>
    </row>
    <row r="105" spans="1:14" ht="19.5" customHeight="1" x14ac:dyDescent="0.25">
      <c r="A105" s="104" t="s">
        <v>109</v>
      </c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6"/>
    </row>
    <row r="106" spans="1:14" ht="17.25" hidden="1" customHeight="1" x14ac:dyDescent="0.25">
      <c r="A106" s="76" t="s">
        <v>38</v>
      </c>
      <c r="B106" s="70"/>
      <c r="C106" s="32">
        <f t="shared" ref="C106:C107" si="123">I106+L106+F106</f>
        <v>0</v>
      </c>
      <c r="D106" s="32">
        <f t="shared" ref="D106:D107" si="124">J106+M106+G106</f>
        <v>0</v>
      </c>
      <c r="E106" s="32"/>
      <c r="F106" s="15"/>
      <c r="G106" s="15"/>
      <c r="H106" s="32"/>
      <c r="I106" s="15"/>
      <c r="J106" s="15"/>
      <c r="K106" s="32"/>
      <c r="L106" s="14"/>
      <c r="M106" s="14"/>
      <c r="N106" s="32"/>
    </row>
    <row r="107" spans="1:14" ht="32.25" customHeight="1" x14ac:dyDescent="0.25">
      <c r="A107" s="76" t="s">
        <v>43</v>
      </c>
      <c r="B107" s="70"/>
      <c r="C107" s="32">
        <f t="shared" si="123"/>
        <v>4000</v>
      </c>
      <c r="D107" s="32">
        <f t="shared" si="124"/>
        <v>4000</v>
      </c>
      <c r="E107" s="32">
        <f t="shared" ref="E107:E108" si="125">D107/C107*100</f>
        <v>100</v>
      </c>
      <c r="F107" s="15"/>
      <c r="G107" s="15"/>
      <c r="H107" s="32"/>
      <c r="I107" s="15"/>
      <c r="J107" s="15"/>
      <c r="K107" s="32"/>
      <c r="L107" s="14">
        <v>4000</v>
      </c>
      <c r="M107" s="14">
        <v>4000</v>
      </c>
      <c r="N107" s="32">
        <f t="shared" si="39"/>
        <v>100</v>
      </c>
    </row>
    <row r="108" spans="1:14" ht="17.25" customHeight="1" x14ac:dyDescent="0.25">
      <c r="A108" s="81" t="s">
        <v>39</v>
      </c>
      <c r="B108" s="63"/>
      <c r="C108" s="33">
        <f>C106+C107</f>
        <v>4000</v>
      </c>
      <c r="D108" s="33">
        <f>D106+D107</f>
        <v>4000</v>
      </c>
      <c r="E108" s="32">
        <f t="shared" si="125"/>
        <v>100</v>
      </c>
      <c r="F108" s="33">
        <f t="shared" ref="F108:G108" si="126">F106+F107</f>
        <v>0</v>
      </c>
      <c r="G108" s="33">
        <f t="shared" si="126"/>
        <v>0</v>
      </c>
      <c r="H108" s="32"/>
      <c r="I108" s="33">
        <f t="shared" ref="I108:J108" si="127">I106+I107</f>
        <v>0</v>
      </c>
      <c r="J108" s="33">
        <f t="shared" si="127"/>
        <v>0</v>
      </c>
      <c r="K108" s="32"/>
      <c r="L108" s="33">
        <f t="shared" ref="L108:N108" si="128">L106+L107</f>
        <v>4000</v>
      </c>
      <c r="M108" s="33">
        <f t="shared" si="128"/>
        <v>4000</v>
      </c>
      <c r="N108" s="33">
        <f t="shared" si="128"/>
        <v>100</v>
      </c>
    </row>
    <row r="109" spans="1:14" ht="15.75" customHeight="1" x14ac:dyDescent="0.25">
      <c r="A109" s="75" t="s">
        <v>52</v>
      </c>
      <c r="B109" s="70"/>
      <c r="C109" s="35">
        <f>C98+C104+C108</f>
        <v>10896.9</v>
      </c>
      <c r="D109" s="35">
        <f>D98+D104+D108</f>
        <v>8265.7999999999993</v>
      </c>
      <c r="E109" s="35">
        <f t="shared" ref="E109" si="129">D109/C109*100</f>
        <v>75.854600849782955</v>
      </c>
      <c r="F109" s="35">
        <f t="shared" ref="F109:G109" si="130">F98+F104+F108</f>
        <v>0</v>
      </c>
      <c r="G109" s="35">
        <f t="shared" si="130"/>
        <v>0</v>
      </c>
      <c r="H109" s="32"/>
      <c r="I109" s="35">
        <f t="shared" ref="I109:M109" si="131">I98+I104+I108</f>
        <v>0</v>
      </c>
      <c r="J109" s="35">
        <f t="shared" si="131"/>
        <v>0</v>
      </c>
      <c r="K109" s="35"/>
      <c r="L109" s="35">
        <f t="shared" si="131"/>
        <v>10896.9</v>
      </c>
      <c r="M109" s="35">
        <f t="shared" si="131"/>
        <v>8265.7999999999993</v>
      </c>
      <c r="N109" s="35">
        <f t="shared" si="39"/>
        <v>75.854600849782955</v>
      </c>
    </row>
    <row r="110" spans="1:14" s="11" customFormat="1" ht="16.5" customHeight="1" x14ac:dyDescent="0.35">
      <c r="A110" s="54" t="s">
        <v>21</v>
      </c>
      <c r="B110" s="72" t="s">
        <v>6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4"/>
    </row>
    <row r="111" spans="1:14" ht="32.25" customHeight="1" x14ac:dyDescent="0.25">
      <c r="A111" s="56" t="s">
        <v>106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8"/>
    </row>
    <row r="112" spans="1:14" s="2" customFormat="1" x14ac:dyDescent="0.25">
      <c r="A112" s="59" t="s">
        <v>38</v>
      </c>
      <c r="B112" s="60"/>
      <c r="C112" s="32">
        <f t="shared" ref="C112" si="132">I112+L112+F112</f>
        <v>19438.7</v>
      </c>
      <c r="D112" s="32">
        <f t="shared" ref="D112" si="133">J112+M112+G112</f>
        <v>16050</v>
      </c>
      <c r="E112" s="32">
        <f t="shared" ref="E112:E114" si="134">D112/C112*100</f>
        <v>82.567249867532283</v>
      </c>
      <c r="F112" s="14"/>
      <c r="G112" s="14"/>
      <c r="H112" s="32"/>
      <c r="I112" s="14"/>
      <c r="J112" s="14"/>
      <c r="K112" s="32"/>
      <c r="L112" s="14">
        <v>19438.7</v>
      </c>
      <c r="M112" s="14">
        <v>16050</v>
      </c>
      <c r="N112" s="32">
        <f t="shared" si="39"/>
        <v>82.567249867532283</v>
      </c>
    </row>
    <row r="113" spans="1:14" ht="30.75" hidden="1" customHeight="1" x14ac:dyDescent="0.25">
      <c r="A113" s="59" t="s">
        <v>53</v>
      </c>
      <c r="B113" s="60"/>
      <c r="C113" s="14">
        <v>0</v>
      </c>
      <c r="D113" s="14">
        <v>0</v>
      </c>
      <c r="E113" s="14" t="e">
        <f t="shared" si="134"/>
        <v>#DIV/0!</v>
      </c>
      <c r="F113" s="14"/>
      <c r="G113" s="14"/>
      <c r="H113" s="32"/>
      <c r="I113" s="14"/>
      <c r="J113" s="14"/>
      <c r="K113" s="32"/>
      <c r="L113" s="18">
        <f t="shared" ref="L113" si="135">C113-F113-I113</f>
        <v>0</v>
      </c>
      <c r="M113" s="14"/>
      <c r="N113" s="18" t="e">
        <f t="shared" si="39"/>
        <v>#DIV/0!</v>
      </c>
    </row>
    <row r="114" spans="1:14" x14ac:dyDescent="0.25">
      <c r="A114" s="75" t="s">
        <v>39</v>
      </c>
      <c r="B114" s="68"/>
      <c r="C114" s="33">
        <f>C112+C113</f>
        <v>19438.7</v>
      </c>
      <c r="D114" s="33">
        <f>D112+D113</f>
        <v>16050</v>
      </c>
      <c r="E114" s="33">
        <f t="shared" si="134"/>
        <v>82.567249867532283</v>
      </c>
      <c r="F114" s="33">
        <f t="shared" ref="F114:G114" si="136">F112+F113</f>
        <v>0</v>
      </c>
      <c r="G114" s="33">
        <f t="shared" si="136"/>
        <v>0</v>
      </c>
      <c r="H114" s="32"/>
      <c r="I114" s="33">
        <f t="shared" ref="I114:J114" si="137">I112+I113</f>
        <v>0</v>
      </c>
      <c r="J114" s="33">
        <f t="shared" si="137"/>
        <v>0</v>
      </c>
      <c r="K114" s="32"/>
      <c r="L114" s="33">
        <f>SUM(L112:L113)</f>
        <v>19438.7</v>
      </c>
      <c r="M114" s="33">
        <f>M112+M113</f>
        <v>16050</v>
      </c>
      <c r="N114" s="33">
        <f t="shared" si="39"/>
        <v>82.567249867532283</v>
      </c>
    </row>
    <row r="115" spans="1:14" ht="25.5" customHeight="1" x14ac:dyDescent="0.25">
      <c r="A115" s="64" t="s">
        <v>54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6"/>
    </row>
    <row r="116" spans="1:14" x14ac:dyDescent="0.25">
      <c r="A116" s="59" t="s">
        <v>38</v>
      </c>
      <c r="B116" s="60"/>
      <c r="C116" s="32">
        <f t="shared" ref="C116" si="138">I116+L116+F116</f>
        <v>11357.1</v>
      </c>
      <c r="D116" s="32">
        <f t="shared" ref="D116" si="139">J116+M116+G116</f>
        <v>9962.7000000000007</v>
      </c>
      <c r="E116" s="32">
        <f t="shared" ref="E116:E117" si="140">D116/C116*100</f>
        <v>87.722217819689888</v>
      </c>
      <c r="F116" s="14"/>
      <c r="G116" s="14"/>
      <c r="H116" s="32"/>
      <c r="I116" s="14"/>
      <c r="J116" s="14"/>
      <c r="K116" s="32"/>
      <c r="L116" s="14">
        <v>11357.1</v>
      </c>
      <c r="M116" s="14">
        <v>9962.7000000000007</v>
      </c>
      <c r="N116" s="32">
        <f t="shared" ref="N116:N172" si="141">M116/L116*100</f>
        <v>87.722217819689888</v>
      </c>
    </row>
    <row r="117" spans="1:14" x14ac:dyDescent="0.25">
      <c r="A117" s="62" t="s">
        <v>39</v>
      </c>
      <c r="B117" s="63"/>
      <c r="C117" s="33">
        <f>C116</f>
        <v>11357.1</v>
      </c>
      <c r="D117" s="33">
        <f>D116</f>
        <v>9962.7000000000007</v>
      </c>
      <c r="E117" s="33">
        <f t="shared" si="140"/>
        <v>87.722217819689888</v>
      </c>
      <c r="F117" s="33">
        <f t="shared" ref="F117:G117" si="142">F116</f>
        <v>0</v>
      </c>
      <c r="G117" s="33">
        <f t="shared" si="142"/>
        <v>0</v>
      </c>
      <c r="H117" s="32"/>
      <c r="I117" s="33">
        <f t="shared" ref="I117:J117" si="143">I116</f>
        <v>0</v>
      </c>
      <c r="J117" s="33">
        <f t="shared" si="143"/>
        <v>0</v>
      </c>
      <c r="K117" s="32"/>
      <c r="L117" s="33">
        <f>L116</f>
        <v>11357.1</v>
      </c>
      <c r="M117" s="33">
        <f>M116</f>
        <v>9962.7000000000007</v>
      </c>
      <c r="N117" s="33">
        <f t="shared" si="141"/>
        <v>87.722217819689888</v>
      </c>
    </row>
    <row r="118" spans="1:14" ht="34.5" customHeight="1" x14ac:dyDescent="0.25">
      <c r="A118" s="64" t="s">
        <v>55</v>
      </c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6"/>
    </row>
    <row r="119" spans="1:14" ht="18.75" customHeight="1" x14ac:dyDescent="0.25">
      <c r="A119" s="59" t="s">
        <v>38</v>
      </c>
      <c r="B119" s="60"/>
      <c r="C119" s="32">
        <f t="shared" ref="C119" si="144">I119+L119+F119</f>
        <v>6105.5</v>
      </c>
      <c r="D119" s="32">
        <f t="shared" ref="D119" si="145">J119+M119+G119</f>
        <v>2625.1</v>
      </c>
      <c r="E119" s="32">
        <f t="shared" ref="E119:E122" si="146">D119/C119*100</f>
        <v>42.995659651134218</v>
      </c>
      <c r="F119" s="14"/>
      <c r="G119" s="14"/>
      <c r="H119" s="32"/>
      <c r="I119" s="14"/>
      <c r="J119" s="14"/>
      <c r="K119" s="32"/>
      <c r="L119" s="14">
        <v>6105.5</v>
      </c>
      <c r="M119" s="14">
        <v>2625.1</v>
      </c>
      <c r="N119" s="32">
        <f t="shared" si="141"/>
        <v>42.995659651134218</v>
      </c>
    </row>
    <row r="120" spans="1:14" ht="34.5" hidden="1" customHeight="1" x14ac:dyDescent="0.25">
      <c r="A120" s="61" t="s">
        <v>96</v>
      </c>
      <c r="B120" s="60"/>
      <c r="C120" s="32">
        <f t="shared" ref="C120" si="147">I120+L120+F120</f>
        <v>0</v>
      </c>
      <c r="D120" s="32">
        <f t="shared" ref="D120" si="148">J120+M120+G120</f>
        <v>0</v>
      </c>
      <c r="E120" s="32" t="e">
        <f t="shared" si="146"/>
        <v>#DIV/0!</v>
      </c>
      <c r="F120" s="14"/>
      <c r="G120" s="14"/>
      <c r="H120" s="32"/>
      <c r="I120" s="14">
        <v>0</v>
      </c>
      <c r="J120" s="14">
        <v>0</v>
      </c>
      <c r="K120" s="32"/>
      <c r="L120" s="14">
        <v>0</v>
      </c>
      <c r="M120" s="14">
        <v>0</v>
      </c>
      <c r="N120" s="14" t="e">
        <f t="shared" si="141"/>
        <v>#DIV/0!</v>
      </c>
    </row>
    <row r="121" spans="1:14" x14ac:dyDescent="0.25">
      <c r="A121" s="62" t="s">
        <v>39</v>
      </c>
      <c r="B121" s="63"/>
      <c r="C121" s="35">
        <f t="shared" ref="C121" si="149">I121+L121+F121</f>
        <v>6105.5</v>
      </c>
      <c r="D121" s="35">
        <f t="shared" ref="D121" si="150">J121+M121+G121</f>
        <v>2625.1</v>
      </c>
      <c r="E121" s="32">
        <f t="shared" si="146"/>
        <v>42.995659651134218</v>
      </c>
      <c r="F121" s="33">
        <f>SUM(F119:F120)</f>
        <v>0</v>
      </c>
      <c r="G121" s="33">
        <f>SUM(G119:G120)</f>
        <v>0</v>
      </c>
      <c r="H121" s="32"/>
      <c r="I121" s="33">
        <f>SUM(I119:I120)</f>
        <v>0</v>
      </c>
      <c r="J121" s="33">
        <f>SUM(J119:J120)</f>
        <v>0</v>
      </c>
      <c r="K121" s="32"/>
      <c r="L121" s="33">
        <f>SUM(L119:L120)</f>
        <v>6105.5</v>
      </c>
      <c r="M121" s="33">
        <f>SUM(M119:M120)</f>
        <v>2625.1</v>
      </c>
      <c r="N121" s="33">
        <f t="shared" si="141"/>
        <v>42.995659651134218</v>
      </c>
    </row>
    <row r="122" spans="1:14" x14ac:dyDescent="0.25">
      <c r="A122" s="67" t="s">
        <v>52</v>
      </c>
      <c r="B122" s="68"/>
      <c r="C122" s="35">
        <f>C114+C117+C121</f>
        <v>36901.300000000003</v>
      </c>
      <c r="D122" s="35">
        <f>D114+D117+D121</f>
        <v>28637.8</v>
      </c>
      <c r="E122" s="35">
        <f t="shared" si="146"/>
        <v>77.606479988509875</v>
      </c>
      <c r="F122" s="35">
        <f>F114+F117+F121</f>
        <v>0</v>
      </c>
      <c r="G122" s="35">
        <f t="shared" ref="G122" si="151">G114+G117+G121</f>
        <v>0</v>
      </c>
      <c r="H122" s="32"/>
      <c r="I122" s="35">
        <f t="shared" ref="I122:J122" si="152">I114+I117+I121</f>
        <v>0</v>
      </c>
      <c r="J122" s="35">
        <f t="shared" si="152"/>
        <v>0</v>
      </c>
      <c r="K122" s="35"/>
      <c r="L122" s="35">
        <f>L114+L117+L121</f>
        <v>36901.300000000003</v>
      </c>
      <c r="M122" s="35">
        <f>M114+M117+M121</f>
        <v>28637.8</v>
      </c>
      <c r="N122" s="35">
        <f t="shared" si="141"/>
        <v>77.606479988509875</v>
      </c>
    </row>
    <row r="123" spans="1:14" ht="21" customHeight="1" x14ac:dyDescent="0.35">
      <c r="A123" s="54" t="s">
        <v>22</v>
      </c>
      <c r="B123" s="72" t="s">
        <v>7</v>
      </c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4"/>
    </row>
    <row r="124" spans="1:14" ht="33.75" customHeight="1" x14ac:dyDescent="0.25">
      <c r="A124" s="64" t="s">
        <v>56</v>
      </c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6"/>
    </row>
    <row r="125" spans="1:14" ht="28.5" customHeight="1" x14ac:dyDescent="0.25">
      <c r="A125" s="59" t="s">
        <v>43</v>
      </c>
      <c r="B125" s="60"/>
      <c r="C125" s="40">
        <f t="shared" ref="C125" si="153">I125+L125+F125</f>
        <v>61934.2</v>
      </c>
      <c r="D125" s="40">
        <f t="shared" ref="D125" si="154">J125+M125+G125</f>
        <v>50140.7</v>
      </c>
      <c r="E125" s="40">
        <f t="shared" ref="E125:E130" si="155">D125/C125*100</f>
        <v>80.958016733888556</v>
      </c>
      <c r="F125" s="20"/>
      <c r="G125" s="20"/>
      <c r="H125" s="32"/>
      <c r="I125" s="20"/>
      <c r="J125" s="20"/>
      <c r="K125" s="32"/>
      <c r="L125" s="20">
        <v>61934.2</v>
      </c>
      <c r="M125" s="20">
        <v>50140.7</v>
      </c>
      <c r="N125" s="40">
        <f t="shared" si="141"/>
        <v>80.958016733888556</v>
      </c>
    </row>
    <row r="126" spans="1:14" x14ac:dyDescent="0.25">
      <c r="A126" s="61" t="s">
        <v>44</v>
      </c>
      <c r="B126" s="60"/>
      <c r="C126" s="40">
        <f t="shared" ref="C126:C129" si="156">I126+L126+F126</f>
        <v>2791.8</v>
      </c>
      <c r="D126" s="40">
        <f t="shared" ref="D126:D129" si="157">J126+M126+G126</f>
        <v>1845.5</v>
      </c>
      <c r="E126" s="40">
        <f t="shared" si="155"/>
        <v>66.104305466007588</v>
      </c>
      <c r="F126" s="20"/>
      <c r="G126" s="20"/>
      <c r="H126" s="32"/>
      <c r="I126" s="20"/>
      <c r="J126" s="20"/>
      <c r="K126" s="32"/>
      <c r="L126" s="20">
        <v>2791.8</v>
      </c>
      <c r="M126" s="20">
        <v>1845.5</v>
      </c>
      <c r="N126" s="40">
        <f t="shared" si="141"/>
        <v>66.104305466007588</v>
      </c>
    </row>
    <row r="127" spans="1:14" ht="30.75" customHeight="1" x14ac:dyDescent="0.25">
      <c r="A127" s="61" t="s">
        <v>45</v>
      </c>
      <c r="B127" s="60"/>
      <c r="C127" s="40">
        <f t="shared" si="156"/>
        <v>4767.5</v>
      </c>
      <c r="D127" s="40">
        <f t="shared" si="157"/>
        <v>4227.2</v>
      </c>
      <c r="E127" s="40">
        <f t="shared" si="155"/>
        <v>88.667016255899313</v>
      </c>
      <c r="F127" s="20"/>
      <c r="G127" s="20"/>
      <c r="H127" s="32"/>
      <c r="I127" s="20"/>
      <c r="J127" s="20"/>
      <c r="K127" s="32"/>
      <c r="L127" s="20">
        <v>4767.5</v>
      </c>
      <c r="M127" s="20">
        <v>4227.2</v>
      </c>
      <c r="N127" s="40">
        <f t="shared" si="141"/>
        <v>88.667016255899313</v>
      </c>
    </row>
    <row r="128" spans="1:14" ht="33.75" customHeight="1" x14ac:dyDescent="0.25">
      <c r="A128" s="61" t="s">
        <v>57</v>
      </c>
      <c r="B128" s="60"/>
      <c r="C128" s="40">
        <f t="shared" si="156"/>
        <v>50</v>
      </c>
      <c r="D128" s="40">
        <f t="shared" si="157"/>
        <v>50</v>
      </c>
      <c r="E128" s="32">
        <f>D128/C128*100</f>
        <v>100</v>
      </c>
      <c r="F128" s="20"/>
      <c r="G128" s="20"/>
      <c r="H128" s="32"/>
      <c r="I128" s="20"/>
      <c r="J128" s="20"/>
      <c r="K128" s="32"/>
      <c r="L128" s="20">
        <v>50</v>
      </c>
      <c r="M128" s="20">
        <v>50</v>
      </c>
      <c r="N128" s="32">
        <f>M128/L128*100</f>
        <v>100</v>
      </c>
    </row>
    <row r="129" spans="1:14" ht="18.75" customHeight="1" x14ac:dyDescent="0.25">
      <c r="A129" s="61" t="s">
        <v>38</v>
      </c>
      <c r="B129" s="60"/>
      <c r="C129" s="40">
        <f t="shared" si="156"/>
        <v>168.5</v>
      </c>
      <c r="D129" s="40">
        <f t="shared" si="157"/>
        <v>34</v>
      </c>
      <c r="E129" s="40">
        <f t="shared" si="155"/>
        <v>20.178041543026705</v>
      </c>
      <c r="F129" s="20"/>
      <c r="G129" s="20"/>
      <c r="H129" s="32"/>
      <c r="I129" s="20"/>
      <c r="J129" s="20"/>
      <c r="K129" s="32"/>
      <c r="L129" s="20">
        <v>168.5</v>
      </c>
      <c r="M129" s="20">
        <v>34</v>
      </c>
      <c r="N129" s="40">
        <f t="shared" si="141"/>
        <v>20.178041543026705</v>
      </c>
    </row>
    <row r="130" spans="1:14" x14ac:dyDescent="0.25">
      <c r="A130" s="62" t="s">
        <v>39</v>
      </c>
      <c r="B130" s="63"/>
      <c r="C130" s="41">
        <f>SUM(C125:C129)</f>
        <v>69712</v>
      </c>
      <c r="D130" s="41">
        <f>SUM(D125:D129)</f>
        <v>56297.399999999994</v>
      </c>
      <c r="E130" s="41">
        <f t="shared" si="155"/>
        <v>80.757114987376625</v>
      </c>
      <c r="F130" s="41">
        <f t="shared" ref="F130:G130" si="158">SUM(F125:F129)</f>
        <v>0</v>
      </c>
      <c r="G130" s="41">
        <f t="shared" si="158"/>
        <v>0</v>
      </c>
      <c r="H130" s="32"/>
      <c r="I130" s="41">
        <f t="shared" ref="I130:J130" si="159">SUM(I125:I129)</f>
        <v>0</v>
      </c>
      <c r="J130" s="41">
        <f t="shared" si="159"/>
        <v>0</v>
      </c>
      <c r="K130" s="32"/>
      <c r="L130" s="41">
        <f t="shared" ref="L130:M130" si="160">SUM(L125:L129)</f>
        <v>69712</v>
      </c>
      <c r="M130" s="41">
        <f t="shared" si="160"/>
        <v>56297.399999999994</v>
      </c>
      <c r="N130" s="41">
        <f t="shared" si="141"/>
        <v>80.757114987376625</v>
      </c>
    </row>
    <row r="131" spans="1:14" ht="15.75" customHeight="1" x14ac:dyDescent="0.25">
      <c r="A131" s="64" t="s">
        <v>58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6"/>
    </row>
    <row r="132" spans="1:14" x14ac:dyDescent="0.25">
      <c r="A132" s="59" t="s">
        <v>38</v>
      </c>
      <c r="B132" s="60"/>
      <c r="C132" s="32">
        <f t="shared" ref="C132" si="161">I132+L132+F132</f>
        <v>600</v>
      </c>
      <c r="D132" s="32">
        <f t="shared" ref="D132" si="162">J132+M132+G132</f>
        <v>600</v>
      </c>
      <c r="E132" s="32">
        <f t="shared" ref="E132:E133" si="163">D132/C132*100</f>
        <v>100</v>
      </c>
      <c r="F132" s="14"/>
      <c r="G132" s="14"/>
      <c r="H132" s="32"/>
      <c r="I132" s="14"/>
      <c r="J132" s="14"/>
      <c r="K132" s="32"/>
      <c r="L132" s="14">
        <v>600</v>
      </c>
      <c r="M132" s="14">
        <v>600</v>
      </c>
      <c r="N132" s="32">
        <f t="shared" si="141"/>
        <v>100</v>
      </c>
    </row>
    <row r="133" spans="1:14" x14ac:dyDescent="0.25">
      <c r="A133" s="62" t="s">
        <v>39</v>
      </c>
      <c r="B133" s="63"/>
      <c r="C133" s="33">
        <f>C132</f>
        <v>600</v>
      </c>
      <c r="D133" s="33">
        <f>D132</f>
        <v>600</v>
      </c>
      <c r="E133" s="33">
        <f t="shared" si="163"/>
        <v>100</v>
      </c>
      <c r="F133" s="33">
        <f t="shared" ref="F133:G133" si="164">F132</f>
        <v>0</v>
      </c>
      <c r="G133" s="33">
        <f t="shared" si="164"/>
        <v>0</v>
      </c>
      <c r="H133" s="32"/>
      <c r="I133" s="33">
        <f t="shared" ref="I133:J133" si="165">I132</f>
        <v>0</v>
      </c>
      <c r="J133" s="33">
        <f t="shared" si="165"/>
        <v>0</v>
      </c>
      <c r="K133" s="32"/>
      <c r="L133" s="33">
        <f>L132</f>
        <v>600</v>
      </c>
      <c r="M133" s="33">
        <f>M132</f>
        <v>600</v>
      </c>
      <c r="N133" s="33">
        <f t="shared" si="141"/>
        <v>100</v>
      </c>
    </row>
    <row r="134" spans="1:14" ht="15.75" hidden="1" customHeight="1" x14ac:dyDescent="0.25">
      <c r="A134" s="64" t="s">
        <v>59</v>
      </c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6"/>
    </row>
    <row r="135" spans="1:14" ht="15.6" hidden="1" x14ac:dyDescent="0.3">
      <c r="A135" s="59" t="s">
        <v>38</v>
      </c>
      <c r="B135" s="60"/>
      <c r="C135" s="14">
        <f t="shared" ref="C135:C136" si="166">I135+L135+F135</f>
        <v>0</v>
      </c>
      <c r="D135" s="14">
        <f t="shared" ref="D135:D136" si="167">J135+M135+G135</f>
        <v>0</v>
      </c>
      <c r="E135" s="14" t="e">
        <f t="shared" ref="E135:E138" si="168">D135/C135*100</f>
        <v>#DIV/0!</v>
      </c>
      <c r="F135" s="14"/>
      <c r="G135" s="14"/>
      <c r="H135" s="14"/>
      <c r="I135" s="14"/>
      <c r="J135" s="14"/>
      <c r="K135" s="14"/>
      <c r="L135" s="14"/>
      <c r="M135" s="14"/>
      <c r="N135" s="14" t="e">
        <f t="shared" si="141"/>
        <v>#DIV/0!</v>
      </c>
    </row>
    <row r="136" spans="1:14" ht="30" hidden="1" customHeight="1" x14ac:dyDescent="0.25">
      <c r="A136" s="59" t="s">
        <v>43</v>
      </c>
      <c r="B136" s="60"/>
      <c r="C136" s="14">
        <f t="shared" si="166"/>
        <v>0</v>
      </c>
      <c r="D136" s="14">
        <f t="shared" si="167"/>
        <v>0</v>
      </c>
      <c r="E136" s="14" t="e">
        <f t="shared" si="168"/>
        <v>#DIV/0!</v>
      </c>
      <c r="F136" s="14"/>
      <c r="G136" s="14"/>
      <c r="H136" s="14"/>
      <c r="I136" s="14"/>
      <c r="J136" s="14"/>
      <c r="K136" s="14"/>
      <c r="L136" s="14"/>
      <c r="M136" s="14"/>
      <c r="N136" s="14" t="e">
        <f t="shared" si="141"/>
        <v>#DIV/0!</v>
      </c>
    </row>
    <row r="137" spans="1:14" ht="30.75" hidden="1" customHeight="1" x14ac:dyDescent="0.25">
      <c r="A137" s="61" t="s">
        <v>57</v>
      </c>
      <c r="B137" s="60"/>
      <c r="C137" s="14">
        <v>0</v>
      </c>
      <c r="D137" s="14">
        <v>0</v>
      </c>
      <c r="E137" s="14" t="e">
        <f t="shared" si="168"/>
        <v>#DIV/0!</v>
      </c>
      <c r="F137" s="14"/>
      <c r="G137" s="14"/>
      <c r="H137" s="14"/>
      <c r="I137" s="14"/>
      <c r="J137" s="14"/>
      <c r="K137" s="14"/>
      <c r="L137" s="18">
        <f t="shared" ref="L137:L148" si="169">C137-F137-I137</f>
        <v>0</v>
      </c>
      <c r="M137" s="18">
        <f t="shared" ref="M137:M148" si="170">D137-G137-J137</f>
        <v>0</v>
      </c>
      <c r="N137" s="18" t="e">
        <f t="shared" si="141"/>
        <v>#DIV/0!</v>
      </c>
    </row>
    <row r="138" spans="1:14" hidden="1" x14ac:dyDescent="0.25">
      <c r="A138" s="62" t="s">
        <v>39</v>
      </c>
      <c r="B138" s="63"/>
      <c r="C138" s="15">
        <f>C135+C136+C137</f>
        <v>0</v>
      </c>
      <c r="D138" s="15">
        <f>D135+D136+D137</f>
        <v>0</v>
      </c>
      <c r="E138" s="15" t="e">
        <f t="shared" si="168"/>
        <v>#DIV/0!</v>
      </c>
      <c r="F138" s="15">
        <f t="shared" ref="F138:G138" si="171">F135+F136+F137</f>
        <v>0</v>
      </c>
      <c r="G138" s="15">
        <f t="shared" si="171"/>
        <v>0</v>
      </c>
      <c r="H138" s="15"/>
      <c r="I138" s="15">
        <f t="shared" ref="I138:J138" si="172">I135+I136+I137</f>
        <v>0</v>
      </c>
      <c r="J138" s="15">
        <f t="shared" si="172"/>
        <v>0</v>
      </c>
      <c r="K138" s="15"/>
      <c r="L138" s="15">
        <f>SUM(L135:L137)</f>
        <v>0</v>
      </c>
      <c r="M138" s="15">
        <f>SUM(M135:M137)</f>
        <v>0</v>
      </c>
      <c r="N138" s="15" t="e">
        <f t="shared" si="141"/>
        <v>#DIV/0!</v>
      </c>
    </row>
    <row r="139" spans="1:14" ht="15.75" customHeight="1" x14ac:dyDescent="0.25">
      <c r="A139" s="56" t="s">
        <v>60</v>
      </c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8"/>
    </row>
    <row r="140" spans="1:14" x14ac:dyDescent="0.25">
      <c r="A140" s="59" t="s">
        <v>38</v>
      </c>
      <c r="B140" s="60"/>
      <c r="C140" s="32">
        <f t="shared" ref="C140:C143" si="173">I140+L140+F140</f>
        <v>100</v>
      </c>
      <c r="D140" s="32">
        <f t="shared" ref="D140:D143" si="174">J140+M140+G140</f>
        <v>33</v>
      </c>
      <c r="E140" s="32">
        <f t="shared" ref="E140:E144" si="175">D140/C140*100</f>
        <v>33</v>
      </c>
      <c r="F140" s="14"/>
      <c r="G140" s="14"/>
      <c r="H140" s="32"/>
      <c r="I140" s="14"/>
      <c r="J140" s="14"/>
      <c r="K140" s="32"/>
      <c r="L140" s="14">
        <v>100</v>
      </c>
      <c r="M140" s="14">
        <v>33</v>
      </c>
      <c r="N140" s="32">
        <f t="shared" si="141"/>
        <v>33</v>
      </c>
    </row>
    <row r="141" spans="1:14" ht="28.5" customHeight="1" x14ac:dyDescent="0.25">
      <c r="A141" s="59" t="s">
        <v>43</v>
      </c>
      <c r="B141" s="60"/>
      <c r="C141" s="32">
        <f t="shared" si="173"/>
        <v>9458.2999999999993</v>
      </c>
      <c r="D141" s="32">
        <f t="shared" si="174"/>
        <v>6645</v>
      </c>
      <c r="E141" s="32">
        <f t="shared" si="175"/>
        <v>70.255754205301173</v>
      </c>
      <c r="F141" s="14"/>
      <c r="G141" s="14"/>
      <c r="H141" s="32"/>
      <c r="I141" s="14"/>
      <c r="J141" s="14"/>
      <c r="K141" s="32"/>
      <c r="L141" s="14">
        <v>9458.2999999999993</v>
      </c>
      <c r="M141" s="14">
        <v>6645</v>
      </c>
      <c r="N141" s="32">
        <f t="shared" si="141"/>
        <v>70.255754205301173</v>
      </c>
    </row>
    <row r="142" spans="1:14" x14ac:dyDescent="0.25">
      <c r="A142" s="61" t="s">
        <v>44</v>
      </c>
      <c r="B142" s="60"/>
      <c r="C142" s="32">
        <f t="shared" si="173"/>
        <v>347.3</v>
      </c>
      <c r="D142" s="32">
        <f t="shared" si="174"/>
        <v>285</v>
      </c>
      <c r="E142" s="32">
        <f t="shared" si="175"/>
        <v>82.061618197523757</v>
      </c>
      <c r="F142" s="14"/>
      <c r="G142" s="14"/>
      <c r="H142" s="32"/>
      <c r="I142" s="14"/>
      <c r="J142" s="14"/>
      <c r="K142" s="32"/>
      <c r="L142" s="14">
        <v>347.3</v>
      </c>
      <c r="M142" s="14">
        <v>285</v>
      </c>
      <c r="N142" s="32">
        <f t="shared" si="141"/>
        <v>82.061618197523757</v>
      </c>
    </row>
    <row r="143" spans="1:14" ht="33.75" customHeight="1" x14ac:dyDescent="0.25">
      <c r="A143" s="61" t="s">
        <v>45</v>
      </c>
      <c r="B143" s="60"/>
      <c r="C143" s="32">
        <f t="shared" si="173"/>
        <v>1883</v>
      </c>
      <c r="D143" s="32">
        <f t="shared" si="174"/>
        <v>906.1</v>
      </c>
      <c r="E143" s="32">
        <f t="shared" si="175"/>
        <v>48.120021242697824</v>
      </c>
      <c r="F143" s="14"/>
      <c r="G143" s="14"/>
      <c r="H143" s="32"/>
      <c r="I143" s="14"/>
      <c r="J143" s="14"/>
      <c r="K143" s="32"/>
      <c r="L143" s="14">
        <v>1883</v>
      </c>
      <c r="M143" s="14">
        <v>906.1</v>
      </c>
      <c r="N143" s="32">
        <f t="shared" si="141"/>
        <v>48.120021242697824</v>
      </c>
    </row>
    <row r="144" spans="1:14" x14ac:dyDescent="0.25">
      <c r="A144" s="62" t="s">
        <v>39</v>
      </c>
      <c r="B144" s="63"/>
      <c r="C144" s="33">
        <f>C140+C141+C142+C143</f>
        <v>11788.599999999999</v>
      </c>
      <c r="D144" s="33">
        <f>D140+D141+D142+D143</f>
        <v>7869.1</v>
      </c>
      <c r="E144" s="33">
        <f t="shared" si="175"/>
        <v>66.751777140627397</v>
      </c>
      <c r="F144" s="33">
        <f t="shared" ref="F144:G144" si="176">F140+F141+F142+F143</f>
        <v>0</v>
      </c>
      <c r="G144" s="33">
        <f t="shared" si="176"/>
        <v>0</v>
      </c>
      <c r="H144" s="32"/>
      <c r="I144" s="33">
        <f t="shared" ref="I144:J144" si="177">I140+I141+I142+I143</f>
        <v>0</v>
      </c>
      <c r="J144" s="33">
        <f t="shared" si="177"/>
        <v>0</v>
      </c>
      <c r="K144" s="32"/>
      <c r="L144" s="33">
        <f>SUM(L140:L143)</f>
        <v>11788.599999999999</v>
      </c>
      <c r="M144" s="33">
        <f>SUM(M140:M143)</f>
        <v>7869.1</v>
      </c>
      <c r="N144" s="33">
        <f t="shared" si="141"/>
        <v>66.751777140627397</v>
      </c>
    </row>
    <row r="145" spans="1:14" ht="15.75" hidden="1" customHeight="1" x14ac:dyDescent="0.25">
      <c r="A145" s="64" t="s">
        <v>61</v>
      </c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6"/>
    </row>
    <row r="146" spans="1:14" hidden="1" x14ac:dyDescent="0.25">
      <c r="A146" s="59" t="s">
        <v>38</v>
      </c>
      <c r="B146" s="60"/>
      <c r="C146" s="43">
        <f t="shared" ref="C146" si="178">I146+L146+F146</f>
        <v>0</v>
      </c>
      <c r="D146" s="43">
        <f t="shared" ref="D146" si="179">J146+M146+G146</f>
        <v>0</v>
      </c>
      <c r="E146" s="43" t="e">
        <f t="shared" ref="E146:E149" si="180">D146/C146*100</f>
        <v>#DIV/0!</v>
      </c>
      <c r="F146" s="25"/>
      <c r="G146" s="25"/>
      <c r="H146" s="32"/>
      <c r="I146" s="25"/>
      <c r="J146" s="25"/>
      <c r="K146" s="32"/>
      <c r="L146" s="25">
        <v>0</v>
      </c>
      <c r="M146" s="25">
        <v>0</v>
      </c>
      <c r="N146" s="43" t="e">
        <f t="shared" si="141"/>
        <v>#DIV/0!</v>
      </c>
    </row>
    <row r="147" spans="1:14" hidden="1" x14ac:dyDescent="0.25">
      <c r="A147" s="61" t="s">
        <v>44</v>
      </c>
      <c r="B147" s="60"/>
      <c r="C147" s="43">
        <v>0</v>
      </c>
      <c r="D147" s="43">
        <v>0</v>
      </c>
      <c r="E147" s="43" t="e">
        <f t="shared" si="180"/>
        <v>#DIV/0!</v>
      </c>
      <c r="F147" s="25"/>
      <c r="G147" s="25"/>
      <c r="H147" s="32"/>
      <c r="I147" s="25"/>
      <c r="J147" s="25"/>
      <c r="K147" s="32"/>
      <c r="L147" s="26">
        <f t="shared" si="169"/>
        <v>0</v>
      </c>
      <c r="M147" s="26">
        <f t="shared" si="170"/>
        <v>0</v>
      </c>
      <c r="N147" s="45" t="e">
        <f t="shared" si="141"/>
        <v>#DIV/0!</v>
      </c>
    </row>
    <row r="148" spans="1:14" ht="30.75" hidden="1" customHeight="1" x14ac:dyDescent="0.25">
      <c r="A148" s="61" t="s">
        <v>57</v>
      </c>
      <c r="B148" s="60"/>
      <c r="C148" s="43">
        <v>0</v>
      </c>
      <c r="D148" s="43">
        <v>0</v>
      </c>
      <c r="E148" s="43" t="e">
        <f t="shared" si="180"/>
        <v>#DIV/0!</v>
      </c>
      <c r="F148" s="25"/>
      <c r="G148" s="25"/>
      <c r="H148" s="32"/>
      <c r="I148" s="25"/>
      <c r="J148" s="25"/>
      <c r="K148" s="32"/>
      <c r="L148" s="26">
        <f t="shared" si="169"/>
        <v>0</v>
      </c>
      <c r="M148" s="26">
        <f t="shared" si="170"/>
        <v>0</v>
      </c>
      <c r="N148" s="45" t="e">
        <f t="shared" si="141"/>
        <v>#DIV/0!</v>
      </c>
    </row>
    <row r="149" spans="1:14" hidden="1" x14ac:dyDescent="0.25">
      <c r="A149" s="62" t="s">
        <v>39</v>
      </c>
      <c r="B149" s="63"/>
      <c r="C149" s="44">
        <f>C146+C147+C148</f>
        <v>0</v>
      </c>
      <c r="D149" s="44">
        <f>D146+D147+D148</f>
        <v>0</v>
      </c>
      <c r="E149" s="44" t="e">
        <f t="shared" si="180"/>
        <v>#DIV/0!</v>
      </c>
      <c r="F149" s="27">
        <f t="shared" ref="F149:G149" si="181">F146+F147+F148</f>
        <v>0</v>
      </c>
      <c r="G149" s="27">
        <f t="shared" si="181"/>
        <v>0</v>
      </c>
      <c r="H149" s="32"/>
      <c r="I149" s="27">
        <f t="shared" ref="I149:J149" si="182">I146+I147+I148</f>
        <v>0</v>
      </c>
      <c r="J149" s="27">
        <f t="shared" si="182"/>
        <v>0</v>
      </c>
      <c r="K149" s="32"/>
      <c r="L149" s="27">
        <f>L146</f>
        <v>0</v>
      </c>
      <c r="M149" s="27">
        <f>M146</f>
        <v>0</v>
      </c>
      <c r="N149" s="44" t="e">
        <f t="shared" si="141"/>
        <v>#DIV/0!</v>
      </c>
    </row>
    <row r="150" spans="1:14" ht="15.75" hidden="1" customHeight="1" x14ac:dyDescent="0.25">
      <c r="A150" s="64" t="s">
        <v>62</v>
      </c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6"/>
    </row>
    <row r="151" spans="1:14" ht="15.75" hidden="1" customHeight="1" x14ac:dyDescent="0.25">
      <c r="A151" s="59" t="s">
        <v>38</v>
      </c>
      <c r="B151" s="60"/>
      <c r="C151" s="43">
        <f t="shared" ref="C151" si="183">I151+L151+F151</f>
        <v>0</v>
      </c>
      <c r="D151" s="43">
        <f t="shared" ref="D151" si="184">J151+M151+G151</f>
        <v>0</v>
      </c>
      <c r="E151" s="43" t="e">
        <f t="shared" ref="E151:E152" si="185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41"/>
        <v>#DIV/0!</v>
      </c>
    </row>
    <row r="152" spans="1:14" ht="15.75" hidden="1" customHeight="1" x14ac:dyDescent="0.25">
      <c r="A152" s="62" t="s">
        <v>39</v>
      </c>
      <c r="B152" s="63"/>
      <c r="C152" s="44">
        <f>C151</f>
        <v>0</v>
      </c>
      <c r="D152" s="44">
        <f>D151</f>
        <v>0</v>
      </c>
      <c r="E152" s="44" t="e">
        <f t="shared" si="185"/>
        <v>#DIV/0!</v>
      </c>
      <c r="F152" s="44">
        <f t="shared" ref="F152:G152" si="186">F151</f>
        <v>0</v>
      </c>
      <c r="G152" s="44">
        <f t="shared" si="186"/>
        <v>0</v>
      </c>
      <c r="H152" s="32"/>
      <c r="I152" s="44">
        <f t="shared" ref="I152:J152" si="187">I151</f>
        <v>0</v>
      </c>
      <c r="J152" s="44">
        <f t="shared" si="187"/>
        <v>0</v>
      </c>
      <c r="K152" s="32"/>
      <c r="L152" s="44">
        <f>SUM(L151)</f>
        <v>0</v>
      </c>
      <c r="M152" s="44">
        <f>SUM(M151)</f>
        <v>0</v>
      </c>
      <c r="N152" s="44" t="e">
        <f t="shared" si="141"/>
        <v>#DIV/0!</v>
      </c>
    </row>
    <row r="153" spans="1:14" ht="15.75" hidden="1" customHeight="1" x14ac:dyDescent="0.25">
      <c r="A153" s="64" t="s">
        <v>63</v>
      </c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6"/>
    </row>
    <row r="154" spans="1:14" hidden="1" x14ac:dyDescent="0.25">
      <c r="A154" s="59" t="s">
        <v>38</v>
      </c>
      <c r="B154" s="60"/>
      <c r="C154" s="43">
        <f t="shared" ref="C154" si="188">I154+L154+F154</f>
        <v>0</v>
      </c>
      <c r="D154" s="43">
        <f t="shared" ref="D154" si="189">J154+M154+G154</f>
        <v>0</v>
      </c>
      <c r="E154" s="43" t="e">
        <f t="shared" ref="E154:E156" si="190">D154/C154*100</f>
        <v>#DIV/0!</v>
      </c>
      <c r="F154" s="25"/>
      <c r="G154" s="25"/>
      <c r="H154" s="32"/>
      <c r="I154" s="25"/>
      <c r="J154" s="25"/>
      <c r="K154" s="32"/>
      <c r="L154" s="25">
        <v>0</v>
      </c>
      <c r="M154" s="25">
        <v>0</v>
      </c>
      <c r="N154" s="43" t="e">
        <f t="shared" si="141"/>
        <v>#DIV/0!</v>
      </c>
    </row>
    <row r="155" spans="1:14" hidden="1" x14ac:dyDescent="0.25">
      <c r="A155" s="62" t="s">
        <v>39</v>
      </c>
      <c r="B155" s="63"/>
      <c r="C155" s="44">
        <f>C154</f>
        <v>0</v>
      </c>
      <c r="D155" s="44">
        <f>D154</f>
        <v>0</v>
      </c>
      <c r="E155" s="44" t="e">
        <f t="shared" si="190"/>
        <v>#DIV/0!</v>
      </c>
      <c r="F155" s="44">
        <f t="shared" ref="F155:G155" si="191">F154</f>
        <v>0</v>
      </c>
      <c r="G155" s="44">
        <f t="shared" si="191"/>
        <v>0</v>
      </c>
      <c r="H155" s="32"/>
      <c r="I155" s="44">
        <f t="shared" ref="I155:M155" si="192">I154</f>
        <v>0</v>
      </c>
      <c r="J155" s="44">
        <f t="shared" si="192"/>
        <v>0</v>
      </c>
      <c r="K155" s="32"/>
      <c r="L155" s="44">
        <f t="shared" si="192"/>
        <v>0</v>
      </c>
      <c r="M155" s="44">
        <f t="shared" si="192"/>
        <v>0</v>
      </c>
      <c r="N155" s="43" t="e">
        <f t="shared" si="141"/>
        <v>#DIV/0!</v>
      </c>
    </row>
    <row r="156" spans="1:14" x14ac:dyDescent="0.25">
      <c r="A156" s="81" t="s">
        <v>52</v>
      </c>
      <c r="B156" s="63"/>
      <c r="C156" s="46">
        <f>C130+C133+C138+C144+C149+C152+C155</f>
        <v>82100.600000000006</v>
      </c>
      <c r="D156" s="46">
        <f>D130+D133+D138+D144+D149+D152+D155</f>
        <v>64766.499999999993</v>
      </c>
      <c r="E156" s="46">
        <f t="shared" si="190"/>
        <v>78.886756004219194</v>
      </c>
      <c r="F156" s="46">
        <f>F130+F133+F138+F144+F149+F152+F155</f>
        <v>0</v>
      </c>
      <c r="G156" s="46">
        <f>G130+G133+G138+G144+G149+G152+G155</f>
        <v>0</v>
      </c>
      <c r="H156" s="32"/>
      <c r="I156" s="46">
        <f>I130+I133+I138+I144+I149+I152+I155</f>
        <v>0</v>
      </c>
      <c r="J156" s="46">
        <f>J130+J133+J138+J144+J149+J152+J155</f>
        <v>0</v>
      </c>
      <c r="K156" s="32"/>
      <c r="L156" s="46">
        <f>L130+L133+L138+L144+L149+L152+L155</f>
        <v>82100.600000000006</v>
      </c>
      <c r="M156" s="46">
        <f>M130+M133+M138+M144+M149+M152+M155</f>
        <v>64766.499999999993</v>
      </c>
      <c r="N156" s="44">
        <f t="shared" si="141"/>
        <v>78.886756004219194</v>
      </c>
    </row>
    <row r="157" spans="1:14" ht="20.25" customHeight="1" x14ac:dyDescent="0.35">
      <c r="A157" s="54" t="s">
        <v>23</v>
      </c>
      <c r="B157" s="72" t="s">
        <v>8</v>
      </c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4"/>
    </row>
    <row r="158" spans="1:14" ht="15.75" customHeight="1" x14ac:dyDescent="0.25">
      <c r="A158" s="56" t="s">
        <v>64</v>
      </c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8"/>
    </row>
    <row r="159" spans="1:14" x14ac:dyDescent="0.25">
      <c r="A159" s="61" t="s">
        <v>44</v>
      </c>
      <c r="B159" s="60"/>
      <c r="C159" s="40">
        <f>F159+I159+L159</f>
        <v>3495</v>
      </c>
      <c r="D159" s="40">
        <f>G159+J159+M159</f>
        <v>2881.5</v>
      </c>
      <c r="E159" s="40">
        <f t="shared" ref="E159:E160" si="193">D159/C159*100</f>
        <v>82.446351931330469</v>
      </c>
      <c r="F159" s="20"/>
      <c r="G159" s="20"/>
      <c r="H159" s="32"/>
      <c r="I159" s="20"/>
      <c r="J159" s="20"/>
      <c r="K159" s="32"/>
      <c r="L159" s="20">
        <v>3495</v>
      </c>
      <c r="M159" s="20">
        <v>2881.5</v>
      </c>
      <c r="N159" s="40">
        <f t="shared" si="141"/>
        <v>82.446351931330469</v>
      </c>
    </row>
    <row r="160" spans="1:14" x14ac:dyDescent="0.25">
      <c r="A160" s="81" t="s">
        <v>31</v>
      </c>
      <c r="B160" s="107"/>
      <c r="C160" s="41">
        <f>C159</f>
        <v>3495</v>
      </c>
      <c r="D160" s="41">
        <f>D159</f>
        <v>2881.5</v>
      </c>
      <c r="E160" s="41">
        <f t="shared" si="193"/>
        <v>82.446351931330469</v>
      </c>
      <c r="F160" s="41">
        <f t="shared" ref="F160:G160" si="194">F159</f>
        <v>0</v>
      </c>
      <c r="G160" s="41">
        <f t="shared" si="194"/>
        <v>0</v>
      </c>
      <c r="H160" s="32"/>
      <c r="I160" s="41">
        <f t="shared" ref="I160:J160" si="195">I159</f>
        <v>0</v>
      </c>
      <c r="J160" s="41">
        <f t="shared" si="195"/>
        <v>0</v>
      </c>
      <c r="K160" s="32"/>
      <c r="L160" s="41">
        <f>SUM(L159)</f>
        <v>3495</v>
      </c>
      <c r="M160" s="41">
        <f>SUM(M159)</f>
        <v>2881.5</v>
      </c>
      <c r="N160" s="41">
        <f t="shared" si="141"/>
        <v>82.446351931330469</v>
      </c>
    </row>
    <row r="161" spans="1:14" ht="15.75" customHeight="1" x14ac:dyDescent="0.25">
      <c r="A161" s="56" t="s">
        <v>65</v>
      </c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8"/>
    </row>
    <row r="162" spans="1:14" x14ac:dyDescent="0.25">
      <c r="A162" s="61" t="s">
        <v>44</v>
      </c>
      <c r="B162" s="60"/>
      <c r="C162" s="40">
        <f>F162+I162+L162</f>
        <v>97094.5</v>
      </c>
      <c r="D162" s="40">
        <f>G162+J162+M162</f>
        <v>81616.2</v>
      </c>
      <c r="E162" s="40">
        <f t="shared" ref="E162:E163" si="196">D162/C162*100</f>
        <v>84.058520307535446</v>
      </c>
      <c r="F162" s="20">
        <v>6958.3</v>
      </c>
      <c r="G162" s="20">
        <v>6958.3</v>
      </c>
      <c r="H162" s="40">
        <f t="shared" ref="H162:H163" si="197">G162/F162*100</f>
        <v>100</v>
      </c>
      <c r="I162" s="20">
        <v>2134.9</v>
      </c>
      <c r="J162" s="20">
        <v>2075.6</v>
      </c>
      <c r="K162" s="40">
        <f t="shared" ref="K162:K163" si="198">J162/I162*100</f>
        <v>97.222352335003976</v>
      </c>
      <c r="L162" s="20">
        <v>88001.3</v>
      </c>
      <c r="M162" s="20">
        <v>72582.3</v>
      </c>
      <c r="N162" s="47">
        <f t="shared" si="141"/>
        <v>82.478667928769227</v>
      </c>
    </row>
    <row r="163" spans="1:14" x14ac:dyDescent="0.25">
      <c r="A163" s="67" t="s">
        <v>31</v>
      </c>
      <c r="B163" s="109"/>
      <c r="C163" s="41">
        <f>C162</f>
        <v>97094.5</v>
      </c>
      <c r="D163" s="41">
        <f>D162</f>
        <v>81616.2</v>
      </c>
      <c r="E163" s="41">
        <f t="shared" si="196"/>
        <v>84.058520307535446</v>
      </c>
      <c r="F163" s="41">
        <f t="shared" ref="F163:G163" si="199">F162</f>
        <v>6958.3</v>
      </c>
      <c r="G163" s="41">
        <f t="shared" si="199"/>
        <v>6958.3</v>
      </c>
      <c r="H163" s="40">
        <f t="shared" si="197"/>
        <v>100</v>
      </c>
      <c r="I163" s="41">
        <f t="shared" ref="I163:J163" si="200">I162</f>
        <v>2134.9</v>
      </c>
      <c r="J163" s="41">
        <f t="shared" si="200"/>
        <v>2075.6</v>
      </c>
      <c r="K163" s="32">
        <f t="shared" si="198"/>
        <v>97.222352335003976</v>
      </c>
      <c r="L163" s="41">
        <f>SUM(L162)</f>
        <v>88001.3</v>
      </c>
      <c r="M163" s="41">
        <f>SUM(M162)</f>
        <v>72582.3</v>
      </c>
      <c r="N163" s="41">
        <f t="shared" ref="N163" si="201">M163/L163*100</f>
        <v>82.478667928769227</v>
      </c>
    </row>
    <row r="164" spans="1:14" ht="15.75" customHeight="1" x14ac:dyDescent="0.25">
      <c r="A164" s="56" t="s">
        <v>66</v>
      </c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8"/>
    </row>
    <row r="165" spans="1:14" x14ac:dyDescent="0.25">
      <c r="A165" s="61" t="s">
        <v>44</v>
      </c>
      <c r="B165" s="60"/>
      <c r="C165" s="43">
        <f>F165+I165+L165</f>
        <v>9845.6999999999989</v>
      </c>
      <c r="D165" s="43">
        <f>G165+J165+M165</f>
        <v>4957.5</v>
      </c>
      <c r="E165" s="43">
        <f t="shared" ref="E165:E166" si="202">D165/C165*100</f>
        <v>50.351930284286553</v>
      </c>
      <c r="F165" s="25">
        <v>467.5</v>
      </c>
      <c r="G165" s="25">
        <v>467.5</v>
      </c>
      <c r="H165" s="43">
        <f t="shared" ref="H165:H166" si="203">G165/F165*100</f>
        <v>100</v>
      </c>
      <c r="I165" s="25">
        <v>131.9</v>
      </c>
      <c r="J165" s="25">
        <v>131.9</v>
      </c>
      <c r="K165" s="43">
        <f t="shared" ref="K165:K166" si="204">J165/I165*100</f>
        <v>100</v>
      </c>
      <c r="L165" s="25">
        <v>9246.2999999999993</v>
      </c>
      <c r="M165" s="25">
        <v>4358.1000000000004</v>
      </c>
      <c r="N165" s="43">
        <f t="shared" si="141"/>
        <v>47.133447973784115</v>
      </c>
    </row>
    <row r="166" spans="1:14" x14ac:dyDescent="0.25">
      <c r="A166" s="67" t="s">
        <v>31</v>
      </c>
      <c r="B166" s="109"/>
      <c r="C166" s="44">
        <f>C165</f>
        <v>9845.6999999999989</v>
      </c>
      <c r="D166" s="44">
        <f>D165</f>
        <v>4957.5</v>
      </c>
      <c r="E166" s="44">
        <f t="shared" si="202"/>
        <v>50.351930284286553</v>
      </c>
      <c r="F166" s="44">
        <f>F165</f>
        <v>467.5</v>
      </c>
      <c r="G166" s="44">
        <f t="shared" ref="G166" si="205">G165</f>
        <v>467.5</v>
      </c>
      <c r="H166" s="43">
        <f t="shared" si="203"/>
        <v>100</v>
      </c>
      <c r="I166" s="44">
        <f t="shared" ref="I166:J166" si="206">I165</f>
        <v>131.9</v>
      </c>
      <c r="J166" s="44">
        <f t="shared" si="206"/>
        <v>131.9</v>
      </c>
      <c r="K166" s="43">
        <f t="shared" si="204"/>
        <v>100</v>
      </c>
      <c r="L166" s="44">
        <f>SUM(L165)</f>
        <v>9246.2999999999993</v>
      </c>
      <c r="M166" s="44">
        <f>SUM(M165)</f>
        <v>4358.1000000000004</v>
      </c>
      <c r="N166" s="44">
        <f t="shared" si="141"/>
        <v>47.133447973784115</v>
      </c>
    </row>
    <row r="167" spans="1:14" ht="15.75" customHeight="1" x14ac:dyDescent="0.25">
      <c r="A167" s="64" t="s">
        <v>67</v>
      </c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6"/>
    </row>
    <row r="168" spans="1:14" x14ac:dyDescent="0.25">
      <c r="A168" s="61" t="s">
        <v>44</v>
      </c>
      <c r="B168" s="60"/>
      <c r="C168" s="43">
        <f>F168+I168+L168</f>
        <v>6122.8</v>
      </c>
      <c r="D168" s="43">
        <f>G168+J168+M168</f>
        <v>5241.3</v>
      </c>
      <c r="E168" s="43">
        <f t="shared" ref="E168:E169" si="207">D168/C168*100</f>
        <v>85.602992095119873</v>
      </c>
      <c r="F168" s="25"/>
      <c r="G168" s="25"/>
      <c r="H168" s="32"/>
      <c r="I168" s="25"/>
      <c r="J168" s="25"/>
      <c r="K168" s="32"/>
      <c r="L168" s="25">
        <v>6122.8</v>
      </c>
      <c r="M168" s="25">
        <v>5241.3</v>
      </c>
      <c r="N168" s="43">
        <f t="shared" si="141"/>
        <v>85.602992095119873</v>
      </c>
    </row>
    <row r="169" spans="1:14" ht="15.75" customHeight="1" x14ac:dyDescent="0.25">
      <c r="A169" s="81" t="s">
        <v>31</v>
      </c>
      <c r="B169" s="107"/>
      <c r="C169" s="44">
        <f>C168</f>
        <v>6122.8</v>
      </c>
      <c r="D169" s="44">
        <f>D168</f>
        <v>5241.3</v>
      </c>
      <c r="E169" s="44">
        <f t="shared" si="207"/>
        <v>85.602992095119873</v>
      </c>
      <c r="F169" s="44">
        <f t="shared" ref="F169:G169" si="208">F168</f>
        <v>0</v>
      </c>
      <c r="G169" s="44">
        <f t="shared" si="208"/>
        <v>0</v>
      </c>
      <c r="H169" s="32"/>
      <c r="I169" s="44">
        <f t="shared" ref="I169:J169" si="209">I168</f>
        <v>0</v>
      </c>
      <c r="J169" s="44">
        <f t="shared" si="209"/>
        <v>0</v>
      </c>
      <c r="K169" s="32"/>
      <c r="L169" s="44">
        <f>SUM(L168)</f>
        <v>6122.8</v>
      </c>
      <c r="M169" s="44">
        <f>SUM(M168)</f>
        <v>5241.3</v>
      </c>
      <c r="N169" s="44">
        <f t="shared" si="141"/>
        <v>85.602992095119873</v>
      </c>
    </row>
    <row r="170" spans="1:14" ht="15.75" customHeight="1" x14ac:dyDescent="0.25">
      <c r="A170" s="56" t="s">
        <v>68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8"/>
    </row>
    <row r="171" spans="1:14" x14ac:dyDescent="0.25">
      <c r="A171" s="61" t="s">
        <v>44</v>
      </c>
      <c r="B171" s="60"/>
      <c r="C171" s="40">
        <f>F171+I171+L171</f>
        <v>16622.900000000001</v>
      </c>
      <c r="D171" s="40">
        <f>G171+J171+M171</f>
        <v>13455.7</v>
      </c>
      <c r="E171" s="40">
        <f t="shared" ref="E171:E172" si="210">D171/C171*100</f>
        <v>80.946766208062371</v>
      </c>
      <c r="F171" s="20"/>
      <c r="G171" s="20"/>
      <c r="H171" s="32"/>
      <c r="I171" s="20"/>
      <c r="J171" s="20"/>
      <c r="K171" s="32"/>
      <c r="L171" s="20">
        <v>16622.900000000001</v>
      </c>
      <c r="M171" s="20">
        <v>13455.7</v>
      </c>
      <c r="N171" s="40">
        <f t="shared" si="141"/>
        <v>80.946766208062371</v>
      </c>
    </row>
    <row r="172" spans="1:14" x14ac:dyDescent="0.25">
      <c r="A172" s="67" t="s">
        <v>31</v>
      </c>
      <c r="B172" s="109"/>
      <c r="C172" s="41">
        <f>C171</f>
        <v>16622.900000000001</v>
      </c>
      <c r="D172" s="41">
        <f>D171</f>
        <v>13455.7</v>
      </c>
      <c r="E172" s="41">
        <f t="shared" si="210"/>
        <v>80.946766208062371</v>
      </c>
      <c r="F172" s="41">
        <f t="shared" ref="F172:G172" si="211">F171</f>
        <v>0</v>
      </c>
      <c r="G172" s="41">
        <f t="shared" si="211"/>
        <v>0</v>
      </c>
      <c r="H172" s="32"/>
      <c r="I172" s="41">
        <f t="shared" ref="I172:J172" si="212">I171</f>
        <v>0</v>
      </c>
      <c r="J172" s="41">
        <f t="shared" si="212"/>
        <v>0</v>
      </c>
      <c r="K172" s="32"/>
      <c r="L172" s="41">
        <f>SUM(L171)</f>
        <v>16622.900000000001</v>
      </c>
      <c r="M172" s="41">
        <f>SUM(M171)</f>
        <v>13455.7</v>
      </c>
      <c r="N172" s="41">
        <f t="shared" si="141"/>
        <v>80.946766208062371</v>
      </c>
    </row>
    <row r="173" spans="1:14" ht="15.75" customHeight="1" x14ac:dyDescent="0.25">
      <c r="A173" s="64" t="s">
        <v>69</v>
      </c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6"/>
    </row>
    <row r="174" spans="1:14" x14ac:dyDescent="0.25">
      <c r="A174" s="61" t="s">
        <v>44</v>
      </c>
      <c r="B174" s="60"/>
      <c r="C174" s="40">
        <f>F174+I174+L174</f>
        <v>4150</v>
      </c>
      <c r="D174" s="40">
        <f>G174+J174+M174</f>
        <v>1886.3</v>
      </c>
      <c r="E174" s="40">
        <f t="shared" ref="E174:E176" si="213">D174/C174*100</f>
        <v>45.453012048192768</v>
      </c>
      <c r="F174" s="20"/>
      <c r="G174" s="20"/>
      <c r="H174" s="32"/>
      <c r="I174" s="20"/>
      <c r="J174" s="20"/>
      <c r="K174" s="32"/>
      <c r="L174" s="20">
        <v>4150</v>
      </c>
      <c r="M174" s="20">
        <v>1886.3</v>
      </c>
      <c r="N174" s="40">
        <f t="shared" ref="N174:N234" si="214">M174/L174*100</f>
        <v>45.453012048192768</v>
      </c>
    </row>
    <row r="175" spans="1:14" x14ac:dyDescent="0.25">
      <c r="A175" s="67" t="s">
        <v>31</v>
      </c>
      <c r="B175" s="109"/>
      <c r="C175" s="41">
        <f>F175+I175+L175</f>
        <v>4150</v>
      </c>
      <c r="D175" s="41">
        <f>G175+J175+M175</f>
        <v>1886.3</v>
      </c>
      <c r="E175" s="41">
        <f t="shared" si="213"/>
        <v>45.453012048192768</v>
      </c>
      <c r="F175" s="41">
        <f t="shared" ref="F175:G175" si="215">F174</f>
        <v>0</v>
      </c>
      <c r="G175" s="41">
        <f t="shared" si="215"/>
        <v>0</v>
      </c>
      <c r="H175" s="32"/>
      <c r="I175" s="41">
        <f t="shared" ref="I175:M175" si="216">I174</f>
        <v>0</v>
      </c>
      <c r="J175" s="41">
        <f t="shared" si="216"/>
        <v>0</v>
      </c>
      <c r="K175" s="32"/>
      <c r="L175" s="41">
        <f t="shared" si="216"/>
        <v>4150</v>
      </c>
      <c r="M175" s="41">
        <f t="shared" si="216"/>
        <v>1886.3</v>
      </c>
      <c r="N175" s="40">
        <f t="shared" si="214"/>
        <v>45.453012048192768</v>
      </c>
    </row>
    <row r="176" spans="1:14" x14ac:dyDescent="0.25">
      <c r="A176" s="67" t="s">
        <v>52</v>
      </c>
      <c r="B176" s="68"/>
      <c r="C176" s="42">
        <f>C160+C163+C166+C169+C175+C172</f>
        <v>137330.9</v>
      </c>
      <c r="D176" s="42">
        <f>D160+D163+D166+D169+D175+D172</f>
        <v>110038.5</v>
      </c>
      <c r="E176" s="42">
        <f t="shared" si="213"/>
        <v>80.126541077062768</v>
      </c>
      <c r="F176" s="42">
        <f>F160+F163+F166+F169+F175+F172</f>
        <v>7425.8</v>
      </c>
      <c r="G176" s="42">
        <f>G160+G163+G166+G169+G175+G172</f>
        <v>7425.8</v>
      </c>
      <c r="H176" s="41">
        <f t="shared" ref="H176" si="217">G176/F176*100</f>
        <v>100</v>
      </c>
      <c r="I176" s="42">
        <f>I160+I163+I166+I169+I175+I172</f>
        <v>2266.8000000000002</v>
      </c>
      <c r="J176" s="42">
        <f>J160+J163+J166+J169+J175+J172</f>
        <v>2207.5</v>
      </c>
      <c r="K176" s="42">
        <f t="shared" ref="K176" si="218">J176/I176*100</f>
        <v>97.383977413093334</v>
      </c>
      <c r="L176" s="42">
        <f>L160+L163+L166+L169+L175+L172</f>
        <v>127638.30000000002</v>
      </c>
      <c r="M176" s="42">
        <f>M160+M163+M166+M169+M175+M172</f>
        <v>100405.20000000001</v>
      </c>
      <c r="N176" s="41">
        <f t="shared" si="214"/>
        <v>78.663849330490919</v>
      </c>
    </row>
    <row r="177" spans="1:14" s="11" customFormat="1" ht="27.75" customHeight="1" x14ac:dyDescent="0.35">
      <c r="A177" s="54" t="s">
        <v>24</v>
      </c>
      <c r="B177" s="72" t="s">
        <v>9</v>
      </c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4"/>
    </row>
    <row r="178" spans="1:14" ht="15.75" customHeight="1" x14ac:dyDescent="0.25">
      <c r="A178" s="64" t="s">
        <v>70</v>
      </c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6"/>
    </row>
    <row r="179" spans="1:14" ht="30" customHeight="1" x14ac:dyDescent="0.25">
      <c r="A179" s="61" t="s">
        <v>45</v>
      </c>
      <c r="B179" s="60"/>
      <c r="C179" s="40">
        <f>F179+I179+L179</f>
        <v>3236</v>
      </c>
      <c r="D179" s="40">
        <f>G179+J179+M179</f>
        <v>2545.1999999999998</v>
      </c>
      <c r="E179" s="40">
        <f>H179+K179+N179</f>
        <v>78.652657601977751</v>
      </c>
      <c r="F179" s="20"/>
      <c r="G179" s="20"/>
      <c r="H179" s="32"/>
      <c r="I179" s="20"/>
      <c r="J179" s="20"/>
      <c r="K179" s="32"/>
      <c r="L179" s="20">
        <v>3236</v>
      </c>
      <c r="M179" s="20">
        <v>2545.1999999999998</v>
      </c>
      <c r="N179" s="40">
        <f t="shared" si="214"/>
        <v>78.652657601977751</v>
      </c>
    </row>
    <row r="180" spans="1:14" x14ac:dyDescent="0.25">
      <c r="A180" s="67" t="s">
        <v>31</v>
      </c>
      <c r="B180" s="109"/>
      <c r="C180" s="41">
        <f>C179</f>
        <v>3236</v>
      </c>
      <c r="D180" s="41">
        <f>D179</f>
        <v>2545.1999999999998</v>
      </c>
      <c r="E180" s="40">
        <f t="shared" ref="E180" si="219">D180/C180*100</f>
        <v>78.652657601977751</v>
      </c>
      <c r="F180" s="41">
        <f t="shared" ref="F180:G180" si="220">F179</f>
        <v>0</v>
      </c>
      <c r="G180" s="41">
        <f t="shared" si="220"/>
        <v>0</v>
      </c>
      <c r="H180" s="32"/>
      <c r="I180" s="41">
        <f t="shared" ref="I180:J180" si="221">I179</f>
        <v>0</v>
      </c>
      <c r="J180" s="41">
        <f t="shared" si="221"/>
        <v>0</v>
      </c>
      <c r="K180" s="32"/>
      <c r="L180" s="41">
        <f>SUM(L179)</f>
        <v>3236</v>
      </c>
      <c r="M180" s="41">
        <f>SUM(M179)</f>
        <v>2545.1999999999998</v>
      </c>
      <c r="N180" s="41">
        <f t="shared" si="214"/>
        <v>78.652657601977751</v>
      </c>
    </row>
    <row r="181" spans="1:14" ht="15.75" hidden="1" customHeight="1" x14ac:dyDescent="0.25">
      <c r="A181" s="56" t="s">
        <v>71</v>
      </c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8"/>
    </row>
    <row r="182" spans="1:14" hidden="1" x14ac:dyDescent="0.25">
      <c r="A182" s="59" t="s">
        <v>38</v>
      </c>
      <c r="B182" s="60"/>
      <c r="C182" s="14">
        <v>0</v>
      </c>
      <c r="D182" s="14">
        <v>0</v>
      </c>
      <c r="E182" s="14" t="e">
        <f t="shared" ref="E182" si="222">D182/C182*100</f>
        <v>#DIV/0!</v>
      </c>
      <c r="F182" s="14"/>
      <c r="G182" s="14"/>
      <c r="H182" s="23"/>
      <c r="I182" s="14"/>
      <c r="J182" s="14"/>
      <c r="K182" s="23"/>
      <c r="L182" s="24">
        <f t="shared" ref="L182" si="223">C182-F182-I182</f>
        <v>0</v>
      </c>
      <c r="M182" s="24">
        <f t="shared" ref="M182" si="224">D182-G182-J182</f>
        <v>0</v>
      </c>
      <c r="N182" s="18" t="e">
        <f t="shared" si="214"/>
        <v>#DIV/0!</v>
      </c>
    </row>
    <row r="183" spans="1:14" ht="31.5" hidden="1" customHeight="1" x14ac:dyDescent="0.25">
      <c r="A183" s="61" t="s">
        <v>45</v>
      </c>
      <c r="B183" s="60"/>
      <c r="C183" s="14">
        <f>F183+I183+L183</f>
        <v>0</v>
      </c>
      <c r="D183" s="14">
        <f>G183+J183+M183</f>
        <v>0</v>
      </c>
      <c r="E183" s="14"/>
      <c r="F183" s="14"/>
      <c r="G183" s="14"/>
      <c r="H183" s="14"/>
      <c r="I183" s="14"/>
      <c r="J183" s="14"/>
      <c r="K183" s="14"/>
      <c r="L183" s="18"/>
      <c r="M183" s="18">
        <v>0</v>
      </c>
      <c r="N183" s="18"/>
    </row>
    <row r="184" spans="1:14" hidden="1" x14ac:dyDescent="0.25">
      <c r="A184" s="67" t="s">
        <v>31</v>
      </c>
      <c r="B184" s="109"/>
      <c r="C184" s="15">
        <f>C182+C183</f>
        <v>0</v>
      </c>
      <c r="D184" s="15">
        <f>D182+D183</f>
        <v>0</v>
      </c>
      <c r="E184" s="14"/>
      <c r="F184" s="15">
        <f t="shared" ref="F184:I184" si="225">F182+F183</f>
        <v>0</v>
      </c>
      <c r="G184" s="15">
        <f t="shared" si="225"/>
        <v>0</v>
      </c>
      <c r="H184" s="15">
        <f t="shared" si="225"/>
        <v>0</v>
      </c>
      <c r="I184" s="15">
        <f t="shared" si="225"/>
        <v>0</v>
      </c>
      <c r="J184" s="15">
        <f t="shared" ref="J184" si="226">J182+J183</f>
        <v>0</v>
      </c>
      <c r="K184" s="14"/>
      <c r="L184" s="18">
        <f>SUM(L182:L183)</f>
        <v>0</v>
      </c>
      <c r="M184" s="18">
        <f>SUM(M182:M183)</f>
        <v>0</v>
      </c>
      <c r="N184" s="18"/>
    </row>
    <row r="185" spans="1:14" ht="15.75" customHeight="1" x14ac:dyDescent="0.25">
      <c r="A185" s="56" t="s">
        <v>72</v>
      </c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8"/>
    </row>
    <row r="186" spans="1:14" x14ac:dyDescent="0.25">
      <c r="A186" s="59" t="s">
        <v>38</v>
      </c>
      <c r="B186" s="60"/>
      <c r="C186" s="40">
        <f t="shared" ref="C186:D187" si="227">F186+I186+L186</f>
        <v>1132.8</v>
      </c>
      <c r="D186" s="40">
        <f t="shared" si="227"/>
        <v>988.2</v>
      </c>
      <c r="E186" s="40"/>
      <c r="F186" s="20"/>
      <c r="G186" s="20"/>
      <c r="H186" s="32"/>
      <c r="I186" s="20">
        <v>0</v>
      </c>
      <c r="J186" s="20">
        <v>0</v>
      </c>
      <c r="K186" s="40"/>
      <c r="L186" s="20">
        <v>1132.8</v>
      </c>
      <c r="M186" s="20">
        <v>988.2</v>
      </c>
      <c r="N186" s="40">
        <f t="shared" si="214"/>
        <v>87.235169491525426</v>
      </c>
    </row>
    <row r="187" spans="1:14" ht="30" customHeight="1" x14ac:dyDescent="0.25">
      <c r="A187" s="61" t="s">
        <v>45</v>
      </c>
      <c r="B187" s="60"/>
      <c r="C187" s="40">
        <f t="shared" si="227"/>
        <v>199925.1</v>
      </c>
      <c r="D187" s="40">
        <f t="shared" si="227"/>
        <v>156930.79999999999</v>
      </c>
      <c r="E187" s="40">
        <f t="shared" ref="E187:E188" si="228">D187/C187*100</f>
        <v>78.494796301214791</v>
      </c>
      <c r="F187" s="20"/>
      <c r="G187" s="20"/>
      <c r="H187" s="32"/>
      <c r="I187" s="20">
        <v>6656.2</v>
      </c>
      <c r="J187" s="20">
        <v>5944.8</v>
      </c>
      <c r="K187" s="40">
        <f t="shared" ref="K187:K188" si="229">J187/I187*100</f>
        <v>89.312220185691544</v>
      </c>
      <c r="L187" s="20">
        <v>193268.9</v>
      </c>
      <c r="M187" s="20">
        <v>150986</v>
      </c>
      <c r="N187" s="40">
        <f t="shared" si="214"/>
        <v>78.122243154485801</v>
      </c>
    </row>
    <row r="188" spans="1:14" ht="18.75" customHeight="1" x14ac:dyDescent="0.25">
      <c r="A188" s="81" t="s">
        <v>31</v>
      </c>
      <c r="B188" s="107"/>
      <c r="C188" s="41">
        <f>C186+C187</f>
        <v>201057.9</v>
      </c>
      <c r="D188" s="41">
        <f>D186+D187</f>
        <v>157919</v>
      </c>
      <c r="E188" s="40">
        <f t="shared" si="228"/>
        <v>78.544041293577621</v>
      </c>
      <c r="F188" s="41">
        <f t="shared" ref="F188:G188" si="230">F187</f>
        <v>0</v>
      </c>
      <c r="G188" s="41">
        <f t="shared" si="230"/>
        <v>0</v>
      </c>
      <c r="H188" s="32"/>
      <c r="I188" s="41">
        <f>I186+I187</f>
        <v>6656.2</v>
      </c>
      <c r="J188" s="41">
        <f>J186+J187</f>
        <v>5944.8</v>
      </c>
      <c r="K188" s="32">
        <f t="shared" si="229"/>
        <v>89.312220185691544</v>
      </c>
      <c r="L188" s="41">
        <f>L186+L187</f>
        <v>194401.69999999998</v>
      </c>
      <c r="M188" s="41">
        <f>M186+M187</f>
        <v>151974.20000000001</v>
      </c>
      <c r="N188" s="41">
        <f t="shared" ref="N188" si="231">M188/L188*100</f>
        <v>78.175345174450655</v>
      </c>
    </row>
    <row r="189" spans="1:14" ht="15.75" customHeight="1" x14ac:dyDescent="0.25">
      <c r="A189" s="64" t="s">
        <v>73</v>
      </c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6"/>
    </row>
    <row r="190" spans="1:14" ht="31.5" customHeight="1" x14ac:dyDescent="0.25">
      <c r="A190" s="61" t="s">
        <v>45</v>
      </c>
      <c r="B190" s="60"/>
      <c r="C190" s="40">
        <f>F190+I190+L190</f>
        <v>3380.8</v>
      </c>
      <c r="D190" s="40">
        <f>G190+J190+M190</f>
        <v>2426.5</v>
      </c>
      <c r="E190" s="40">
        <f t="shared" ref="E190:E191" si="232">D190/C190*100</f>
        <v>71.772953147184097</v>
      </c>
      <c r="F190" s="20"/>
      <c r="G190" s="20"/>
      <c r="H190" s="32"/>
      <c r="I190" s="20"/>
      <c r="J190" s="20"/>
      <c r="K190" s="32"/>
      <c r="L190" s="20">
        <v>3380.8</v>
      </c>
      <c r="M190" s="20">
        <v>2426.5</v>
      </c>
      <c r="N190" s="40">
        <f t="shared" si="214"/>
        <v>71.772953147184097</v>
      </c>
    </row>
    <row r="191" spans="1:14" x14ac:dyDescent="0.25">
      <c r="A191" s="81" t="s">
        <v>31</v>
      </c>
      <c r="B191" s="107"/>
      <c r="C191" s="41">
        <f>C190</f>
        <v>3380.8</v>
      </c>
      <c r="D191" s="41">
        <f>D190</f>
        <v>2426.5</v>
      </c>
      <c r="E191" s="41">
        <f t="shared" si="232"/>
        <v>71.772953147184097</v>
      </c>
      <c r="F191" s="41">
        <f t="shared" ref="F191:I191" si="233">F190</f>
        <v>0</v>
      </c>
      <c r="G191" s="41">
        <f t="shared" si="233"/>
        <v>0</v>
      </c>
      <c r="H191" s="41"/>
      <c r="I191" s="41">
        <f t="shared" si="233"/>
        <v>0</v>
      </c>
      <c r="J191" s="41">
        <f t="shared" ref="J191" si="234">J190</f>
        <v>0</v>
      </c>
      <c r="K191" s="32"/>
      <c r="L191" s="41">
        <f>SUM(L190)</f>
        <v>3380.8</v>
      </c>
      <c r="M191" s="41">
        <f>SUM(M190)</f>
        <v>2426.5</v>
      </c>
      <c r="N191" s="41">
        <f t="shared" si="214"/>
        <v>71.772953147184097</v>
      </c>
    </row>
    <row r="192" spans="1:14" ht="28.5" customHeight="1" x14ac:dyDescent="0.25">
      <c r="A192" s="64" t="s">
        <v>74</v>
      </c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6"/>
    </row>
    <row r="193" spans="1:17" ht="31.5" customHeight="1" x14ac:dyDescent="0.25">
      <c r="A193" s="61" t="s">
        <v>45</v>
      </c>
      <c r="B193" s="60"/>
      <c r="C193" s="40">
        <f>F193+I193+L193</f>
        <v>1400</v>
      </c>
      <c r="D193" s="40">
        <f>G193+J193+M193</f>
        <v>1105.2</v>
      </c>
      <c r="E193" s="40">
        <f t="shared" ref="E193" si="235">D193/C193*100</f>
        <v>78.94285714285715</v>
      </c>
      <c r="F193" s="20"/>
      <c r="G193" s="20"/>
      <c r="H193" s="32"/>
      <c r="I193" s="20"/>
      <c r="J193" s="20"/>
      <c r="K193" s="32"/>
      <c r="L193" s="20">
        <v>1400</v>
      </c>
      <c r="M193" s="20">
        <v>1105.2</v>
      </c>
      <c r="N193" s="40">
        <f t="shared" si="214"/>
        <v>78.94285714285715</v>
      </c>
    </row>
    <row r="194" spans="1:17" x14ac:dyDescent="0.25">
      <c r="A194" s="67" t="s">
        <v>31</v>
      </c>
      <c r="B194" s="109"/>
      <c r="C194" s="41">
        <f>C193</f>
        <v>1400</v>
      </c>
      <c r="D194" s="41">
        <f t="shared" ref="D194:M194" si="236">D193</f>
        <v>1105.2</v>
      </c>
      <c r="E194" s="41">
        <f t="shared" si="236"/>
        <v>78.94285714285715</v>
      </c>
      <c r="F194" s="41">
        <f t="shared" si="236"/>
        <v>0</v>
      </c>
      <c r="G194" s="41">
        <f t="shared" si="236"/>
        <v>0</v>
      </c>
      <c r="H194" s="41">
        <f t="shared" si="236"/>
        <v>0</v>
      </c>
      <c r="I194" s="41">
        <f t="shared" si="236"/>
        <v>0</v>
      </c>
      <c r="J194" s="41">
        <f t="shared" si="236"/>
        <v>0</v>
      </c>
      <c r="K194" s="41">
        <f t="shared" si="236"/>
        <v>0</v>
      </c>
      <c r="L194" s="41">
        <f t="shared" si="236"/>
        <v>1400</v>
      </c>
      <c r="M194" s="41">
        <f t="shared" si="236"/>
        <v>1105.2</v>
      </c>
      <c r="N194" s="41">
        <f>M194/L194*100</f>
        <v>78.94285714285715</v>
      </c>
    </row>
    <row r="195" spans="1:17" x14ac:dyDescent="0.25">
      <c r="A195" s="64" t="s">
        <v>139</v>
      </c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6"/>
    </row>
    <row r="196" spans="1:17" ht="31.5" customHeight="1" x14ac:dyDescent="0.25">
      <c r="A196" s="61" t="s">
        <v>45</v>
      </c>
      <c r="B196" s="60"/>
      <c r="C196" s="40">
        <f>F196+I196+L196</f>
        <v>4000</v>
      </c>
      <c r="D196" s="40">
        <f>G196+J196+M196</f>
        <v>4000</v>
      </c>
      <c r="E196" s="40">
        <f t="shared" ref="E196:E197" si="237">D196/C196*100</f>
        <v>100</v>
      </c>
      <c r="F196" s="20"/>
      <c r="G196" s="20"/>
      <c r="H196" s="32"/>
      <c r="I196" s="20"/>
      <c r="J196" s="20"/>
      <c r="K196" s="32"/>
      <c r="L196" s="20">
        <v>4000</v>
      </c>
      <c r="M196" s="20">
        <v>4000</v>
      </c>
      <c r="N196" s="40">
        <f t="shared" si="214"/>
        <v>100</v>
      </c>
    </row>
    <row r="197" spans="1:17" x14ac:dyDescent="0.25">
      <c r="A197" s="67" t="s">
        <v>31</v>
      </c>
      <c r="B197" s="109"/>
      <c r="C197" s="41">
        <f>C196</f>
        <v>4000</v>
      </c>
      <c r="D197" s="41">
        <f t="shared" ref="D197:M197" si="238">D196</f>
        <v>4000</v>
      </c>
      <c r="E197" s="40">
        <f t="shared" si="237"/>
        <v>100</v>
      </c>
      <c r="F197" s="41">
        <f t="shared" si="238"/>
        <v>0</v>
      </c>
      <c r="G197" s="41">
        <f t="shared" si="238"/>
        <v>0</v>
      </c>
      <c r="H197" s="41">
        <f t="shared" si="238"/>
        <v>0</v>
      </c>
      <c r="I197" s="41">
        <f t="shared" si="238"/>
        <v>0</v>
      </c>
      <c r="J197" s="41">
        <f t="shared" si="238"/>
        <v>0</v>
      </c>
      <c r="K197" s="41">
        <f t="shared" si="238"/>
        <v>0</v>
      </c>
      <c r="L197" s="41">
        <f t="shared" si="238"/>
        <v>4000</v>
      </c>
      <c r="M197" s="41">
        <f t="shared" si="238"/>
        <v>4000</v>
      </c>
      <c r="N197" s="40">
        <f t="shared" si="214"/>
        <v>100</v>
      </c>
    </row>
    <row r="198" spans="1:17" x14ac:dyDescent="0.25">
      <c r="A198" s="67" t="s">
        <v>52</v>
      </c>
      <c r="B198" s="68"/>
      <c r="C198" s="42">
        <f t="shared" ref="C198:M198" si="239">C180+C184+C188+C191+C194+C197</f>
        <v>213074.69999999998</v>
      </c>
      <c r="D198" s="42">
        <f t="shared" si="239"/>
        <v>167995.90000000002</v>
      </c>
      <c r="E198" s="42">
        <f t="shared" ref="E198" si="240">D198/C198*100</f>
        <v>78.843663747971974</v>
      </c>
      <c r="F198" s="42">
        <f t="shared" si="239"/>
        <v>0</v>
      </c>
      <c r="G198" s="42">
        <f t="shared" si="239"/>
        <v>0</v>
      </c>
      <c r="H198" s="42">
        <f t="shared" si="239"/>
        <v>0</v>
      </c>
      <c r="I198" s="42">
        <f t="shared" si="239"/>
        <v>6656.2</v>
      </c>
      <c r="J198" s="42">
        <f t="shared" si="239"/>
        <v>5944.8</v>
      </c>
      <c r="K198" s="42">
        <f t="shared" ref="K198" si="241">J198/I198*100</f>
        <v>89.312220185691544</v>
      </c>
      <c r="L198" s="42">
        <f t="shared" si="239"/>
        <v>206418.49999999997</v>
      </c>
      <c r="M198" s="42">
        <f t="shared" si="239"/>
        <v>162051.10000000003</v>
      </c>
      <c r="N198" s="42">
        <f t="shared" si="214"/>
        <v>78.506093203855301</v>
      </c>
    </row>
    <row r="199" spans="1:17" ht="28.5" customHeight="1" x14ac:dyDescent="0.35">
      <c r="A199" s="54" t="s">
        <v>25</v>
      </c>
      <c r="B199" s="72" t="s">
        <v>10</v>
      </c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4"/>
    </row>
    <row r="200" spans="1:17" ht="15.75" customHeight="1" x14ac:dyDescent="0.25">
      <c r="A200" s="56" t="s">
        <v>75</v>
      </c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8"/>
    </row>
    <row r="201" spans="1:17" x14ac:dyDescent="0.25">
      <c r="A201" s="59" t="s">
        <v>38</v>
      </c>
      <c r="B201" s="60"/>
      <c r="C201" s="40">
        <f>F201+I201+L201</f>
        <v>364.6</v>
      </c>
      <c r="D201" s="40">
        <f>G201+J201+M201</f>
        <v>319.8</v>
      </c>
      <c r="E201" s="40">
        <f t="shared" ref="E201:E202" si="242">D201/C201*100</f>
        <v>87.712561711464616</v>
      </c>
      <c r="F201" s="20"/>
      <c r="G201" s="20"/>
      <c r="H201" s="32"/>
      <c r="I201" s="20"/>
      <c r="J201" s="20"/>
      <c r="K201" s="32"/>
      <c r="L201" s="20">
        <v>364.6</v>
      </c>
      <c r="M201" s="20">
        <v>319.8</v>
      </c>
      <c r="N201" s="40">
        <f t="shared" si="214"/>
        <v>87.712561711464616</v>
      </c>
    </row>
    <row r="202" spans="1:17" x14ac:dyDescent="0.25">
      <c r="A202" s="62" t="s">
        <v>39</v>
      </c>
      <c r="B202" s="63"/>
      <c r="C202" s="41">
        <f>C201</f>
        <v>364.6</v>
      </c>
      <c r="D202" s="41">
        <f>D201</f>
        <v>319.8</v>
      </c>
      <c r="E202" s="41">
        <f t="shared" si="242"/>
        <v>87.712561711464616</v>
      </c>
      <c r="F202" s="41">
        <f t="shared" ref="F202:G202" si="243">F201</f>
        <v>0</v>
      </c>
      <c r="G202" s="41">
        <f t="shared" si="243"/>
        <v>0</v>
      </c>
      <c r="H202" s="32"/>
      <c r="I202" s="41">
        <f t="shared" ref="I202:J202" si="244">I201</f>
        <v>0</v>
      </c>
      <c r="J202" s="41">
        <f t="shared" si="244"/>
        <v>0</v>
      </c>
      <c r="K202" s="32"/>
      <c r="L202" s="41">
        <f>SUM(L201)</f>
        <v>364.6</v>
      </c>
      <c r="M202" s="41">
        <f>SUM(M201)</f>
        <v>319.8</v>
      </c>
      <c r="N202" s="47">
        <f t="shared" si="214"/>
        <v>87.712561711464616</v>
      </c>
    </row>
    <row r="203" spans="1:17" ht="15.75" customHeight="1" x14ac:dyDescent="0.25">
      <c r="A203" s="56" t="s">
        <v>76</v>
      </c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8"/>
    </row>
    <row r="204" spans="1:17" x14ac:dyDescent="0.25">
      <c r="A204" s="125" t="s">
        <v>38</v>
      </c>
      <c r="B204" s="126"/>
      <c r="C204" s="40">
        <f>F204+I204+L204</f>
        <v>230</v>
      </c>
      <c r="D204" s="40">
        <f>G204+J204+M204</f>
        <v>79.599999999999994</v>
      </c>
      <c r="E204" s="40">
        <f t="shared" ref="E204:E206" si="245">D204/C204*100</f>
        <v>34.608695652173907</v>
      </c>
      <c r="F204" s="20"/>
      <c r="G204" s="20"/>
      <c r="H204" s="32"/>
      <c r="I204" s="20"/>
      <c r="J204" s="20"/>
      <c r="K204" s="32"/>
      <c r="L204" s="20">
        <v>230</v>
      </c>
      <c r="M204" s="22">
        <v>79.599999999999994</v>
      </c>
      <c r="N204" s="47">
        <f t="shared" si="214"/>
        <v>34.608695652173907</v>
      </c>
    </row>
    <row r="205" spans="1:17" x14ac:dyDescent="0.25">
      <c r="A205" s="137" t="s">
        <v>85</v>
      </c>
      <c r="B205" s="138"/>
      <c r="C205" s="40">
        <f>F205+I205+L205</f>
        <v>1094.2</v>
      </c>
      <c r="D205" s="40">
        <f>G205+J205+M205</f>
        <v>982</v>
      </c>
      <c r="E205" s="40">
        <f t="shared" si="245"/>
        <v>89.745933101809541</v>
      </c>
      <c r="F205" s="20"/>
      <c r="G205" s="20"/>
      <c r="H205" s="32"/>
      <c r="I205" s="20"/>
      <c r="J205" s="20"/>
      <c r="K205" s="32"/>
      <c r="L205" s="20">
        <v>1094.2</v>
      </c>
      <c r="M205" s="20">
        <v>982</v>
      </c>
      <c r="N205" s="40">
        <f t="shared" si="214"/>
        <v>89.745933101809541</v>
      </c>
      <c r="Q205" s="11"/>
    </row>
    <row r="206" spans="1:17" x14ac:dyDescent="0.25">
      <c r="A206" s="128" t="s">
        <v>39</v>
      </c>
      <c r="B206" s="129"/>
      <c r="C206" s="41">
        <f>C204+C205</f>
        <v>1324.2</v>
      </c>
      <c r="D206" s="41">
        <f>D204+D205</f>
        <v>1061.5999999999999</v>
      </c>
      <c r="E206" s="41">
        <f t="shared" si="245"/>
        <v>80.169158737350841</v>
      </c>
      <c r="F206" s="41">
        <f>F204+F205</f>
        <v>0</v>
      </c>
      <c r="G206" s="41">
        <f>G204+G205</f>
        <v>0</v>
      </c>
      <c r="H206" s="32"/>
      <c r="I206" s="41">
        <f>I204+I205</f>
        <v>0</v>
      </c>
      <c r="J206" s="41">
        <f>J204+J205</f>
        <v>0</v>
      </c>
      <c r="K206" s="32"/>
      <c r="L206" s="41">
        <f>L204+L205</f>
        <v>1324.2</v>
      </c>
      <c r="M206" s="41">
        <f>M204+M205</f>
        <v>1061.5999999999999</v>
      </c>
      <c r="N206" s="47">
        <f t="shared" si="214"/>
        <v>80.169158737350841</v>
      </c>
    </row>
    <row r="207" spans="1:17" ht="31.5" hidden="1" customHeight="1" x14ac:dyDescent="0.25">
      <c r="A207" s="122" t="s">
        <v>77</v>
      </c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4"/>
    </row>
    <row r="208" spans="1:17" hidden="1" x14ac:dyDescent="0.25">
      <c r="A208" s="134" t="s">
        <v>38</v>
      </c>
      <c r="B208" s="135"/>
      <c r="C208" s="40">
        <f>F208+I208+L208</f>
        <v>0</v>
      </c>
      <c r="D208" s="40">
        <f>G208+J208+M208</f>
        <v>0</v>
      </c>
      <c r="E208" s="40" t="e">
        <f t="shared" ref="E208:E210" si="246">D208/C208*100</f>
        <v>#DIV/0!</v>
      </c>
      <c r="F208" s="40"/>
      <c r="G208" s="40"/>
      <c r="H208" s="40"/>
      <c r="I208" s="40"/>
      <c r="J208" s="40"/>
      <c r="K208" s="40"/>
      <c r="L208" s="40"/>
      <c r="M208" s="40"/>
      <c r="N208" s="40" t="e">
        <f t="shared" si="214"/>
        <v>#DIV/0!</v>
      </c>
    </row>
    <row r="209" spans="1:19" hidden="1" x14ac:dyDescent="0.25">
      <c r="A209" s="128" t="s">
        <v>39</v>
      </c>
      <c r="B209" s="129"/>
      <c r="C209" s="41">
        <f>C208</f>
        <v>0</v>
      </c>
      <c r="D209" s="41">
        <f>D208</f>
        <v>0</v>
      </c>
      <c r="E209" s="41" t="e">
        <f t="shared" si="246"/>
        <v>#DIV/0!</v>
      </c>
      <c r="F209" s="41">
        <f t="shared" ref="F209:G209" si="247">F208</f>
        <v>0</v>
      </c>
      <c r="G209" s="41">
        <f t="shared" si="247"/>
        <v>0</v>
      </c>
      <c r="H209" s="41"/>
      <c r="I209" s="41">
        <f t="shared" ref="I209:J209" si="248">I208</f>
        <v>0</v>
      </c>
      <c r="J209" s="41">
        <f t="shared" si="248"/>
        <v>0</v>
      </c>
      <c r="K209" s="41"/>
      <c r="L209" s="41">
        <f>SUM(L208)</f>
        <v>0</v>
      </c>
      <c r="M209" s="41">
        <f>SUM(M208)</f>
        <v>0</v>
      </c>
      <c r="N209" s="40" t="e">
        <f t="shared" si="214"/>
        <v>#DIV/0!</v>
      </c>
    </row>
    <row r="210" spans="1:19" x14ac:dyDescent="0.25">
      <c r="A210" s="130" t="s">
        <v>52</v>
      </c>
      <c r="B210" s="131"/>
      <c r="C210" s="42">
        <f>C202+C206+C209</f>
        <v>1688.8000000000002</v>
      </c>
      <c r="D210" s="42">
        <f>D202+D206+D209</f>
        <v>1381.3999999999999</v>
      </c>
      <c r="E210" s="42">
        <f t="shared" si="246"/>
        <v>81.797726196115576</v>
      </c>
      <c r="F210" s="42">
        <f t="shared" ref="F210:G210" si="249">F202+F206+F209</f>
        <v>0</v>
      </c>
      <c r="G210" s="42">
        <f t="shared" si="249"/>
        <v>0</v>
      </c>
      <c r="H210" s="32"/>
      <c r="I210" s="42">
        <f t="shared" ref="I210:M210" si="250">I202+I206+I209</f>
        <v>0</v>
      </c>
      <c r="J210" s="42">
        <f t="shared" si="250"/>
        <v>0</v>
      </c>
      <c r="K210" s="32"/>
      <c r="L210" s="42">
        <f t="shared" si="250"/>
        <v>1688.8000000000002</v>
      </c>
      <c r="M210" s="42">
        <f t="shared" si="250"/>
        <v>1381.3999999999999</v>
      </c>
      <c r="N210" s="42">
        <f t="shared" si="214"/>
        <v>81.797726196115576</v>
      </c>
      <c r="O210" s="11"/>
    </row>
    <row r="211" spans="1:19" ht="21" customHeight="1" x14ac:dyDescent="0.35">
      <c r="A211" s="54">
        <v>10</v>
      </c>
      <c r="B211" s="72" t="s">
        <v>11</v>
      </c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4"/>
    </row>
    <row r="212" spans="1:19" ht="15.75" customHeight="1" x14ac:dyDescent="0.25">
      <c r="A212" s="64" t="s">
        <v>79</v>
      </c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6"/>
    </row>
    <row r="213" spans="1:19" ht="30" customHeight="1" x14ac:dyDescent="0.25">
      <c r="A213" s="61" t="s">
        <v>43</v>
      </c>
      <c r="B213" s="136"/>
      <c r="C213" s="40">
        <f>F213+I213+L213</f>
        <v>90</v>
      </c>
      <c r="D213" s="40">
        <f>G213+J213+M213</f>
        <v>90</v>
      </c>
      <c r="E213" s="40">
        <f t="shared" ref="E213:E215" si="251">D213/C213*100</f>
        <v>100</v>
      </c>
      <c r="F213" s="20"/>
      <c r="G213" s="20"/>
      <c r="H213" s="32"/>
      <c r="I213" s="20"/>
      <c r="J213" s="20"/>
      <c r="K213" s="32"/>
      <c r="L213" s="20">
        <v>90</v>
      </c>
      <c r="M213" s="20">
        <v>90</v>
      </c>
      <c r="N213" s="40">
        <f t="shared" si="214"/>
        <v>100</v>
      </c>
    </row>
    <row r="214" spans="1:19" ht="30.75" customHeight="1" x14ac:dyDescent="0.25">
      <c r="A214" s="61" t="s">
        <v>57</v>
      </c>
      <c r="B214" s="60"/>
      <c r="C214" s="40">
        <f>F214+I214+L214</f>
        <v>612</v>
      </c>
      <c r="D214" s="40">
        <f>G214+J214+M214</f>
        <v>605.20000000000005</v>
      </c>
      <c r="E214" s="40">
        <f t="shared" si="251"/>
        <v>98.888888888888886</v>
      </c>
      <c r="F214" s="20"/>
      <c r="G214" s="20"/>
      <c r="H214" s="32"/>
      <c r="I214" s="20"/>
      <c r="J214" s="20"/>
      <c r="K214" s="32"/>
      <c r="L214" s="20">
        <v>612</v>
      </c>
      <c r="M214" s="20">
        <v>605.20000000000005</v>
      </c>
      <c r="N214" s="40">
        <f t="shared" si="214"/>
        <v>98.888888888888886</v>
      </c>
    </row>
    <row r="215" spans="1:19" x14ac:dyDescent="0.25">
      <c r="A215" s="81" t="s">
        <v>31</v>
      </c>
      <c r="B215" s="107"/>
      <c r="C215" s="41">
        <f>C214+C213</f>
        <v>702</v>
      </c>
      <c r="D215" s="41">
        <f>D214+D213</f>
        <v>695.2</v>
      </c>
      <c r="E215" s="41">
        <f t="shared" si="251"/>
        <v>99.031339031339044</v>
      </c>
      <c r="F215" s="41">
        <f t="shared" ref="F215:G215" si="252">F214+F213</f>
        <v>0</v>
      </c>
      <c r="G215" s="41">
        <f t="shared" si="252"/>
        <v>0</v>
      </c>
      <c r="H215" s="32"/>
      <c r="I215" s="41">
        <f t="shared" ref="I215:J215" si="253">I214+I213</f>
        <v>0</v>
      </c>
      <c r="J215" s="41">
        <f t="shared" si="253"/>
        <v>0</v>
      </c>
      <c r="K215" s="32"/>
      <c r="L215" s="41">
        <f>SUM(L213:L214)</f>
        <v>702</v>
      </c>
      <c r="M215" s="41">
        <f>SUM(M213:M214)</f>
        <v>695.2</v>
      </c>
      <c r="N215" s="41">
        <f t="shared" si="214"/>
        <v>99.031339031339044</v>
      </c>
    </row>
    <row r="216" spans="1:19" ht="15.75" customHeight="1" x14ac:dyDescent="0.25">
      <c r="A216" s="56" t="s">
        <v>80</v>
      </c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8"/>
    </row>
    <row r="217" spans="1:19" ht="30.75" customHeight="1" x14ac:dyDescent="0.25">
      <c r="A217" s="61" t="s">
        <v>57</v>
      </c>
      <c r="B217" s="60"/>
      <c r="C217" s="40">
        <f>F217+I217+L217</f>
        <v>5068.3999999999996</v>
      </c>
      <c r="D217" s="40">
        <f>G217+J217+M217</f>
        <v>4100.3999999999996</v>
      </c>
      <c r="E217" s="40">
        <f t="shared" ref="E217:E218" si="254">D217/C217*100</f>
        <v>80.90127061794648</v>
      </c>
      <c r="F217" s="20"/>
      <c r="G217" s="20"/>
      <c r="H217" s="32"/>
      <c r="I217" s="20"/>
      <c r="J217" s="20"/>
      <c r="K217" s="32"/>
      <c r="L217" s="20">
        <v>5068.3999999999996</v>
      </c>
      <c r="M217" s="20">
        <v>4100.3999999999996</v>
      </c>
      <c r="N217" s="40">
        <f t="shared" si="214"/>
        <v>80.90127061794648</v>
      </c>
    </row>
    <row r="218" spans="1:19" x14ac:dyDescent="0.25">
      <c r="A218" s="81" t="s">
        <v>31</v>
      </c>
      <c r="B218" s="107"/>
      <c r="C218" s="41">
        <f>C217</f>
        <v>5068.3999999999996</v>
      </c>
      <c r="D218" s="41">
        <f>D217</f>
        <v>4100.3999999999996</v>
      </c>
      <c r="E218" s="41">
        <f t="shared" si="254"/>
        <v>80.90127061794648</v>
      </c>
      <c r="F218" s="41">
        <f t="shared" ref="F218:G218" si="255">F217</f>
        <v>0</v>
      </c>
      <c r="G218" s="41">
        <f t="shared" si="255"/>
        <v>0</v>
      </c>
      <c r="H218" s="32"/>
      <c r="I218" s="41">
        <f t="shared" ref="I218:J218" si="256">I217</f>
        <v>0</v>
      </c>
      <c r="J218" s="41">
        <f t="shared" si="256"/>
        <v>0</v>
      </c>
      <c r="K218" s="32"/>
      <c r="L218" s="41">
        <f>SUM(L217)</f>
        <v>5068.3999999999996</v>
      </c>
      <c r="M218" s="41">
        <f>SUM(M217)</f>
        <v>4100.3999999999996</v>
      </c>
      <c r="N218" s="41">
        <f t="shared" si="214"/>
        <v>80.90127061794648</v>
      </c>
    </row>
    <row r="219" spans="1:19" ht="15.75" customHeight="1" x14ac:dyDescent="0.25">
      <c r="A219" s="64" t="s">
        <v>81</v>
      </c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6"/>
    </row>
    <row r="220" spans="1:19" ht="28.5" customHeight="1" x14ac:dyDescent="0.25">
      <c r="A220" s="61" t="s">
        <v>57</v>
      </c>
      <c r="B220" s="60"/>
      <c r="C220" s="32">
        <f>F220+I220+L220</f>
        <v>3377.5</v>
      </c>
      <c r="D220" s="32">
        <f>G220+J220+M220</f>
        <v>2609.4</v>
      </c>
      <c r="E220" s="32">
        <f t="shared" ref="E220:E222" si="257">D220/C220*100</f>
        <v>77.258327165062923</v>
      </c>
      <c r="F220" s="14"/>
      <c r="G220" s="14"/>
      <c r="H220" s="32"/>
      <c r="I220" s="14"/>
      <c r="J220" s="14"/>
      <c r="K220" s="32"/>
      <c r="L220" s="14">
        <v>3377.5</v>
      </c>
      <c r="M220" s="14">
        <v>2609.4</v>
      </c>
      <c r="N220" s="32">
        <f t="shared" si="214"/>
        <v>77.258327165062923</v>
      </c>
    </row>
    <row r="221" spans="1:19" x14ac:dyDescent="0.25">
      <c r="A221" s="81" t="s">
        <v>31</v>
      </c>
      <c r="B221" s="107"/>
      <c r="C221" s="33">
        <f>C220</f>
        <v>3377.5</v>
      </c>
      <c r="D221" s="33">
        <f>D220</f>
        <v>2609.4</v>
      </c>
      <c r="E221" s="33">
        <f t="shared" si="257"/>
        <v>77.258327165062923</v>
      </c>
      <c r="F221" s="33">
        <f t="shared" ref="F221:G221" si="258">F220</f>
        <v>0</v>
      </c>
      <c r="G221" s="33">
        <f t="shared" si="258"/>
        <v>0</v>
      </c>
      <c r="H221" s="32"/>
      <c r="I221" s="33">
        <f t="shared" ref="I221:J221" si="259">I220</f>
        <v>0</v>
      </c>
      <c r="J221" s="33">
        <f t="shared" si="259"/>
        <v>0</v>
      </c>
      <c r="K221" s="32"/>
      <c r="L221" s="33">
        <f>SUM(L220)</f>
        <v>3377.5</v>
      </c>
      <c r="M221" s="33">
        <f>SUM(M220)</f>
        <v>2609.4</v>
      </c>
      <c r="N221" s="33">
        <f t="shared" si="214"/>
        <v>77.258327165062923</v>
      </c>
    </row>
    <row r="222" spans="1:19" x14ac:dyDescent="0.25">
      <c r="A222" s="67" t="s">
        <v>52</v>
      </c>
      <c r="B222" s="68"/>
      <c r="C222" s="35">
        <f>C215+C218+C221</f>
        <v>9147.9</v>
      </c>
      <c r="D222" s="35">
        <f>D215+D218+D221</f>
        <v>7405</v>
      </c>
      <c r="E222" s="32">
        <f t="shared" si="257"/>
        <v>80.947539872539053</v>
      </c>
      <c r="F222" s="35">
        <f>F215+F218+F221</f>
        <v>0</v>
      </c>
      <c r="G222" s="35">
        <f>G215+G218+G221</f>
        <v>0</v>
      </c>
      <c r="H222" s="32"/>
      <c r="I222" s="35">
        <f>I215+I218+I221</f>
        <v>0</v>
      </c>
      <c r="J222" s="35">
        <f>J215+J218+J221</f>
        <v>0</v>
      </c>
      <c r="K222" s="32"/>
      <c r="L222" s="35">
        <f>L215+L218+L221</f>
        <v>9147.9</v>
      </c>
      <c r="M222" s="35">
        <f>M215+M218+M221</f>
        <v>7405</v>
      </c>
      <c r="N222" s="35">
        <f t="shared" si="214"/>
        <v>80.947539872539053</v>
      </c>
    </row>
    <row r="223" spans="1:19" ht="22.5" customHeight="1" x14ac:dyDescent="0.35">
      <c r="A223" s="54">
        <v>11</v>
      </c>
      <c r="B223" s="72" t="s">
        <v>12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4"/>
    </row>
    <row r="224" spans="1:19" ht="15.75" customHeight="1" x14ac:dyDescent="0.25">
      <c r="A224" s="64" t="s">
        <v>82</v>
      </c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6"/>
      <c r="S224" s="1" t="s">
        <v>146</v>
      </c>
    </row>
    <row r="225" spans="1:15" x14ac:dyDescent="0.25">
      <c r="A225" s="59" t="s">
        <v>38</v>
      </c>
      <c r="B225" s="60"/>
      <c r="C225" s="32">
        <f>F225+I225+L225</f>
        <v>2750</v>
      </c>
      <c r="D225" s="32">
        <f>G225+J225+M225</f>
        <v>1997.7</v>
      </c>
      <c r="E225" s="32">
        <f t="shared" ref="E225:E226" si="260">D225/C225*100</f>
        <v>72.643636363636361</v>
      </c>
      <c r="F225" s="14"/>
      <c r="G225" s="14"/>
      <c r="H225" s="32"/>
      <c r="I225" s="14"/>
      <c r="J225" s="14"/>
      <c r="K225" s="32"/>
      <c r="L225" s="14">
        <v>2750</v>
      </c>
      <c r="M225" s="14">
        <v>1997.7</v>
      </c>
      <c r="N225" s="32">
        <f t="shared" si="214"/>
        <v>72.643636363636361</v>
      </c>
    </row>
    <row r="226" spans="1:15" x14ac:dyDescent="0.25">
      <c r="A226" s="81" t="s">
        <v>31</v>
      </c>
      <c r="B226" s="107"/>
      <c r="C226" s="48">
        <f>C225</f>
        <v>2750</v>
      </c>
      <c r="D226" s="48">
        <f>D225</f>
        <v>1997.7</v>
      </c>
      <c r="E226" s="33">
        <f t="shared" si="260"/>
        <v>72.643636363636361</v>
      </c>
      <c r="F226" s="48">
        <f t="shared" ref="F226:G226" si="261">F225</f>
        <v>0</v>
      </c>
      <c r="G226" s="48">
        <f t="shared" si="261"/>
        <v>0</v>
      </c>
      <c r="H226" s="32"/>
      <c r="I226" s="48">
        <f t="shared" ref="I226:J226" si="262">I225</f>
        <v>0</v>
      </c>
      <c r="J226" s="48">
        <f t="shared" si="262"/>
        <v>0</v>
      </c>
      <c r="K226" s="32"/>
      <c r="L226" s="33">
        <f>SUM(L225)</f>
        <v>2750</v>
      </c>
      <c r="M226" s="33">
        <f>SUM(M225)</f>
        <v>1997.7</v>
      </c>
      <c r="N226" s="33">
        <f t="shared" si="214"/>
        <v>72.643636363636361</v>
      </c>
    </row>
    <row r="227" spans="1:15" ht="15.75" customHeight="1" x14ac:dyDescent="0.25">
      <c r="A227" s="64" t="s">
        <v>83</v>
      </c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6"/>
    </row>
    <row r="228" spans="1:15" x14ac:dyDescent="0.25">
      <c r="A228" s="59" t="s">
        <v>38</v>
      </c>
      <c r="B228" s="60"/>
      <c r="C228" s="32">
        <f>F228+I228+L228</f>
        <v>2976.4</v>
      </c>
      <c r="D228" s="32">
        <f>G228+J228+M228</f>
        <v>2601.9</v>
      </c>
      <c r="E228" s="32">
        <f t="shared" ref="E228:E230" si="263">D228/C228*100</f>
        <v>87.417685794920047</v>
      </c>
      <c r="F228" s="14"/>
      <c r="G228" s="14"/>
      <c r="H228" s="32"/>
      <c r="I228" s="14"/>
      <c r="J228" s="14"/>
      <c r="K228" s="32"/>
      <c r="L228" s="14">
        <v>2976.4</v>
      </c>
      <c r="M228" s="14">
        <v>2601.9</v>
      </c>
      <c r="N228" s="32">
        <f t="shared" si="214"/>
        <v>87.417685794920047</v>
      </c>
    </row>
    <row r="229" spans="1:15" x14ac:dyDescent="0.25">
      <c r="A229" s="81" t="s">
        <v>31</v>
      </c>
      <c r="B229" s="107"/>
      <c r="C229" s="33">
        <f>C228</f>
        <v>2976.4</v>
      </c>
      <c r="D229" s="33">
        <f>D228</f>
        <v>2601.9</v>
      </c>
      <c r="E229" s="33">
        <f t="shared" si="263"/>
        <v>87.417685794920047</v>
      </c>
      <c r="F229" s="33">
        <f t="shared" ref="F229:G229" si="264">F228</f>
        <v>0</v>
      </c>
      <c r="G229" s="33">
        <f t="shared" si="264"/>
        <v>0</v>
      </c>
      <c r="H229" s="32"/>
      <c r="I229" s="33">
        <f t="shared" ref="I229:J229" si="265">I228</f>
        <v>0</v>
      </c>
      <c r="J229" s="33">
        <f t="shared" si="265"/>
        <v>0</v>
      </c>
      <c r="K229" s="32"/>
      <c r="L229" s="33">
        <f>SUM(L228)</f>
        <v>2976.4</v>
      </c>
      <c r="M229" s="33">
        <f>SUM(M228)</f>
        <v>2601.9</v>
      </c>
      <c r="N229" s="33">
        <f t="shared" si="214"/>
        <v>87.417685794920047</v>
      </c>
    </row>
    <row r="230" spans="1:15" x14ac:dyDescent="0.25">
      <c r="A230" s="67" t="s">
        <v>52</v>
      </c>
      <c r="B230" s="68"/>
      <c r="C230" s="35">
        <f>C226+C229</f>
        <v>5726.4</v>
      </c>
      <c r="D230" s="35">
        <f>D226+D229</f>
        <v>4599.6000000000004</v>
      </c>
      <c r="E230" s="35">
        <f t="shared" si="263"/>
        <v>80.322715842414098</v>
      </c>
      <c r="F230" s="35">
        <f t="shared" ref="F230:G230" si="266">F226+F229</f>
        <v>0</v>
      </c>
      <c r="G230" s="35">
        <f t="shared" si="266"/>
        <v>0</v>
      </c>
      <c r="H230" s="32"/>
      <c r="I230" s="35">
        <f t="shared" ref="I230:M230" si="267">I226+I229</f>
        <v>0</v>
      </c>
      <c r="J230" s="35">
        <f t="shared" si="267"/>
        <v>0</v>
      </c>
      <c r="K230" s="32"/>
      <c r="L230" s="35">
        <f t="shared" si="267"/>
        <v>5726.4</v>
      </c>
      <c r="M230" s="35">
        <f t="shared" si="267"/>
        <v>4599.6000000000004</v>
      </c>
      <c r="N230" s="35">
        <f t="shared" si="214"/>
        <v>80.322715842414098</v>
      </c>
      <c r="O230" s="11"/>
    </row>
    <row r="231" spans="1:15" ht="22.5" customHeight="1" x14ac:dyDescent="0.35">
      <c r="A231" s="54">
        <v>12</v>
      </c>
      <c r="B231" s="72" t="s">
        <v>13</v>
      </c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4"/>
    </row>
    <row r="232" spans="1:15" ht="15.75" customHeight="1" x14ac:dyDescent="0.25">
      <c r="A232" s="56" t="s">
        <v>84</v>
      </c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8"/>
    </row>
    <row r="233" spans="1:15" ht="30.75" customHeight="1" x14ac:dyDescent="0.25">
      <c r="A233" s="61" t="s">
        <v>85</v>
      </c>
      <c r="B233" s="108"/>
      <c r="C233" s="32">
        <f>F233+I233+L233</f>
        <v>6055.7</v>
      </c>
      <c r="D233" s="32">
        <f>G233+J233+M233</f>
        <v>5224.1000000000004</v>
      </c>
      <c r="E233" s="32">
        <f t="shared" ref="E233:E234" si="268">D233/C233*100</f>
        <v>86.267483527915857</v>
      </c>
      <c r="F233" s="14"/>
      <c r="G233" s="14"/>
      <c r="H233" s="32"/>
      <c r="I233" s="14">
        <v>730</v>
      </c>
      <c r="J233" s="14">
        <v>655.6</v>
      </c>
      <c r="K233" s="32">
        <f t="shared" ref="K233:K234" si="269">J233/I233*100</f>
        <v>89.808219178082197</v>
      </c>
      <c r="L233" s="14">
        <v>5325.7</v>
      </c>
      <c r="M233" s="14">
        <v>4568.5</v>
      </c>
      <c r="N233" s="32">
        <f t="shared" si="214"/>
        <v>85.782150703193949</v>
      </c>
    </row>
    <row r="234" spans="1:15" x14ac:dyDescent="0.25">
      <c r="A234" s="81" t="s">
        <v>31</v>
      </c>
      <c r="B234" s="107"/>
      <c r="C234" s="33">
        <f>C233</f>
        <v>6055.7</v>
      </c>
      <c r="D234" s="33">
        <f>D233</f>
        <v>5224.1000000000004</v>
      </c>
      <c r="E234" s="33">
        <f t="shared" si="268"/>
        <v>86.267483527915857</v>
      </c>
      <c r="F234" s="33">
        <f t="shared" ref="F234:G234" si="270">F233</f>
        <v>0</v>
      </c>
      <c r="G234" s="33">
        <f t="shared" si="270"/>
        <v>0</v>
      </c>
      <c r="H234" s="32"/>
      <c r="I234" s="33">
        <f t="shared" ref="I234:J234" si="271">I233</f>
        <v>730</v>
      </c>
      <c r="J234" s="33">
        <f t="shared" si="271"/>
        <v>655.6</v>
      </c>
      <c r="K234" s="33">
        <f t="shared" si="269"/>
        <v>89.808219178082197</v>
      </c>
      <c r="L234" s="33">
        <f>SUM(L233)</f>
        <v>5325.7</v>
      </c>
      <c r="M234" s="33">
        <f>SUM(M233)</f>
        <v>4568.5</v>
      </c>
      <c r="N234" s="33">
        <f t="shared" si="214"/>
        <v>85.782150703193949</v>
      </c>
    </row>
    <row r="235" spans="1:15" ht="15.75" customHeight="1" x14ac:dyDescent="0.25">
      <c r="A235" s="56" t="s">
        <v>86</v>
      </c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8"/>
    </row>
    <row r="236" spans="1:15" ht="30.75" customHeight="1" x14ac:dyDescent="0.25">
      <c r="A236" s="61" t="s">
        <v>85</v>
      </c>
      <c r="B236" s="108"/>
      <c r="C236" s="32">
        <f>F236+I236+L236</f>
        <v>6826.1</v>
      </c>
      <c r="D236" s="32">
        <f>G236+J236+M236</f>
        <v>6826.1</v>
      </c>
      <c r="E236" s="32">
        <f t="shared" ref="E236:E237" si="272">D236/C236*100</f>
        <v>100</v>
      </c>
      <c r="F236" s="14"/>
      <c r="G236" s="14"/>
      <c r="H236" s="32"/>
      <c r="I236" s="14">
        <v>6826.1</v>
      </c>
      <c r="J236" s="14">
        <v>6826.1</v>
      </c>
      <c r="K236" s="32">
        <f t="shared" ref="K236:K237" si="273">J236/I236*100</f>
        <v>100</v>
      </c>
      <c r="L236" s="14"/>
      <c r="M236" s="14"/>
      <c r="N236" s="32"/>
    </row>
    <row r="237" spans="1:15" x14ac:dyDescent="0.25">
      <c r="A237" s="81" t="s">
        <v>31</v>
      </c>
      <c r="B237" s="107"/>
      <c r="C237" s="33">
        <f>C236</f>
        <v>6826.1</v>
      </c>
      <c r="D237" s="33">
        <f>D236</f>
        <v>6826.1</v>
      </c>
      <c r="E237" s="33">
        <f t="shared" si="272"/>
        <v>100</v>
      </c>
      <c r="F237" s="33">
        <f t="shared" ref="F237:G237" si="274">F236</f>
        <v>0</v>
      </c>
      <c r="G237" s="33">
        <f t="shared" si="274"/>
        <v>0</v>
      </c>
      <c r="H237" s="32"/>
      <c r="I237" s="33">
        <f t="shared" ref="I237:J237" si="275">I236</f>
        <v>6826.1</v>
      </c>
      <c r="J237" s="33">
        <f t="shared" si="275"/>
        <v>6826.1</v>
      </c>
      <c r="K237" s="33">
        <f t="shared" si="273"/>
        <v>100</v>
      </c>
      <c r="L237" s="33">
        <f>SUM(L236)</f>
        <v>0</v>
      </c>
      <c r="M237" s="33">
        <f>SUM(M236)</f>
        <v>0</v>
      </c>
      <c r="N237" s="32"/>
    </row>
    <row r="238" spans="1:15" ht="15.75" hidden="1" customHeight="1" x14ac:dyDescent="0.25">
      <c r="A238" s="56" t="s">
        <v>87</v>
      </c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8"/>
    </row>
    <row r="239" spans="1:15" ht="30.75" hidden="1" customHeight="1" x14ac:dyDescent="0.25">
      <c r="A239" s="61" t="s">
        <v>85</v>
      </c>
      <c r="B239" s="108"/>
      <c r="C239" s="14">
        <f>F239+I239+L239</f>
        <v>0</v>
      </c>
      <c r="D239" s="14">
        <f>G239+J239+M239</f>
        <v>0</v>
      </c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1:15" hidden="1" x14ac:dyDescent="0.25">
      <c r="A240" s="81" t="s">
        <v>31</v>
      </c>
      <c r="B240" s="107"/>
      <c r="C240" s="15">
        <f>C239</f>
        <v>0</v>
      </c>
      <c r="D240" s="15">
        <f>D239</f>
        <v>0</v>
      </c>
      <c r="E240" s="14"/>
      <c r="F240" s="15">
        <f t="shared" ref="F240:G240" si="276">F239</f>
        <v>0</v>
      </c>
      <c r="G240" s="15">
        <f t="shared" si="276"/>
        <v>0</v>
      </c>
      <c r="H240" s="14"/>
      <c r="I240" s="15">
        <f t="shared" ref="I240:J240" si="277">I239</f>
        <v>0</v>
      </c>
      <c r="J240" s="15">
        <f t="shared" si="277"/>
        <v>0</v>
      </c>
      <c r="K240" s="14"/>
      <c r="L240" s="15">
        <f>SUM(L239)</f>
        <v>0</v>
      </c>
      <c r="M240" s="15">
        <f>SUM(M239)</f>
        <v>0</v>
      </c>
      <c r="N240" s="15"/>
    </row>
    <row r="241" spans="1:14" ht="15.75" customHeight="1" x14ac:dyDescent="0.25">
      <c r="A241" s="56" t="s">
        <v>88</v>
      </c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8"/>
    </row>
    <row r="242" spans="1:14" ht="30.75" customHeight="1" x14ac:dyDescent="0.25">
      <c r="A242" s="61" t="s">
        <v>85</v>
      </c>
      <c r="B242" s="108"/>
      <c r="C242" s="32">
        <f>F242+I242+L242</f>
        <v>1979.3</v>
      </c>
      <c r="D242" s="32">
        <f>G242+J242+M242</f>
        <v>1945.5</v>
      </c>
      <c r="E242" s="32">
        <f t="shared" ref="E242:E243" si="278">D242/C242*100</f>
        <v>98.29232556964584</v>
      </c>
      <c r="F242" s="14"/>
      <c r="G242" s="14"/>
      <c r="H242" s="32"/>
      <c r="I242" s="14">
        <v>1979.3</v>
      </c>
      <c r="J242" s="14">
        <v>1945.5</v>
      </c>
      <c r="K242" s="32">
        <f t="shared" ref="K242:K243" si="279">J242/I242*100</f>
        <v>98.29232556964584</v>
      </c>
      <c r="L242" s="14">
        <v>0</v>
      </c>
      <c r="M242" s="14">
        <v>0</v>
      </c>
      <c r="N242" s="32"/>
    </row>
    <row r="243" spans="1:14" x14ac:dyDescent="0.25">
      <c r="A243" s="81" t="s">
        <v>31</v>
      </c>
      <c r="B243" s="107"/>
      <c r="C243" s="33">
        <f>C242</f>
        <v>1979.3</v>
      </c>
      <c r="D243" s="33">
        <f>D242</f>
        <v>1945.5</v>
      </c>
      <c r="E243" s="33">
        <f t="shared" si="278"/>
        <v>98.29232556964584</v>
      </c>
      <c r="F243" s="33">
        <f t="shared" ref="F243:G243" si="280">F242</f>
        <v>0</v>
      </c>
      <c r="G243" s="33">
        <f t="shared" si="280"/>
        <v>0</v>
      </c>
      <c r="H243" s="32"/>
      <c r="I243" s="33">
        <f t="shared" ref="I243:J243" si="281">I242</f>
        <v>1979.3</v>
      </c>
      <c r="J243" s="33">
        <f t="shared" si="281"/>
        <v>1945.5</v>
      </c>
      <c r="K243" s="33">
        <f t="shared" si="279"/>
        <v>98.29232556964584</v>
      </c>
      <c r="L243" s="33">
        <f>SUM(L242)</f>
        <v>0</v>
      </c>
      <c r="M243" s="33">
        <f>SUM(M242)</f>
        <v>0</v>
      </c>
      <c r="N243" s="32"/>
    </row>
    <row r="244" spans="1:14" ht="15.75" customHeight="1" x14ac:dyDescent="0.25">
      <c r="A244" s="56" t="s">
        <v>89</v>
      </c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8"/>
    </row>
    <row r="245" spans="1:14" ht="33" customHeight="1" x14ac:dyDescent="0.25">
      <c r="A245" s="61" t="s">
        <v>85</v>
      </c>
      <c r="B245" s="108"/>
      <c r="C245" s="32">
        <f>F245+I245+L245</f>
        <v>164.3</v>
      </c>
      <c r="D245" s="32">
        <f>G245+J245+M245</f>
        <v>164.3</v>
      </c>
      <c r="E245" s="32">
        <f t="shared" ref="E245:E247" si="282">D245/C245*100</f>
        <v>100</v>
      </c>
      <c r="F245" s="14"/>
      <c r="G245" s="14"/>
      <c r="H245" s="32"/>
      <c r="I245" s="14"/>
      <c r="J245" s="14"/>
      <c r="K245" s="32"/>
      <c r="L245" s="14">
        <v>164.3</v>
      </c>
      <c r="M245" s="14">
        <v>164.3</v>
      </c>
      <c r="N245" s="32">
        <f t="shared" ref="N245:N327" si="283">M245/L245*100</f>
        <v>100</v>
      </c>
    </row>
    <row r="246" spans="1:14" x14ac:dyDescent="0.25">
      <c r="A246" s="62" t="s">
        <v>39</v>
      </c>
      <c r="B246" s="63"/>
      <c r="C246" s="33">
        <f>C245</f>
        <v>164.3</v>
      </c>
      <c r="D246" s="33">
        <f>D245</f>
        <v>164.3</v>
      </c>
      <c r="E246" s="33">
        <f t="shared" si="282"/>
        <v>100</v>
      </c>
      <c r="F246" s="33">
        <f t="shared" ref="F246:G246" si="284">F245</f>
        <v>0</v>
      </c>
      <c r="G246" s="33">
        <f t="shared" si="284"/>
        <v>0</v>
      </c>
      <c r="H246" s="32"/>
      <c r="I246" s="33">
        <f t="shared" ref="I246:J246" si="285">I245</f>
        <v>0</v>
      </c>
      <c r="J246" s="33">
        <f t="shared" si="285"/>
        <v>0</v>
      </c>
      <c r="K246" s="32"/>
      <c r="L246" s="33">
        <f>SUM(L245)</f>
        <v>164.3</v>
      </c>
      <c r="M246" s="33">
        <f>SUM(M245)</f>
        <v>164.3</v>
      </c>
      <c r="N246" s="33">
        <f t="shared" si="283"/>
        <v>100</v>
      </c>
    </row>
    <row r="247" spans="1:14" x14ac:dyDescent="0.25">
      <c r="A247" s="67" t="s">
        <v>52</v>
      </c>
      <c r="B247" s="68"/>
      <c r="C247" s="35">
        <f t="shared" ref="C247:D247" si="286">C234+C237+C246+C243+C239</f>
        <v>15025.399999999998</v>
      </c>
      <c r="D247" s="35">
        <f t="shared" si="286"/>
        <v>14160</v>
      </c>
      <c r="E247" s="35">
        <f t="shared" si="282"/>
        <v>94.240419556218143</v>
      </c>
      <c r="F247" s="35">
        <f t="shared" ref="F247:G247" si="287">F234+F237+F246+F243+F239</f>
        <v>0</v>
      </c>
      <c r="G247" s="35">
        <f t="shared" si="287"/>
        <v>0</v>
      </c>
      <c r="H247" s="32"/>
      <c r="I247" s="35">
        <f>I234+I237+I246+I243+I239</f>
        <v>9535.4</v>
      </c>
      <c r="J247" s="35">
        <f>J234+J237+J246+J243+J239</f>
        <v>9427.2000000000007</v>
      </c>
      <c r="K247" s="35">
        <f t="shared" ref="K247" si="288">J247/I247*100</f>
        <v>98.865280953080116</v>
      </c>
      <c r="L247" s="35">
        <f t="shared" ref="L247:M247" si="289">L234+L237+L246+L243+L239</f>
        <v>5490</v>
      </c>
      <c r="M247" s="35">
        <f t="shared" si="289"/>
        <v>4732.8</v>
      </c>
      <c r="N247" s="35">
        <f t="shared" si="283"/>
        <v>86.207650273224047</v>
      </c>
    </row>
    <row r="248" spans="1:14" ht="21.75" customHeight="1" x14ac:dyDescent="0.35">
      <c r="A248" s="54">
        <v>13</v>
      </c>
      <c r="B248" s="72" t="s">
        <v>14</v>
      </c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4"/>
    </row>
    <row r="249" spans="1:14" ht="30.75" customHeight="1" x14ac:dyDescent="0.25">
      <c r="A249" s="56" t="s">
        <v>142</v>
      </c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8"/>
    </row>
    <row r="250" spans="1:14" ht="32.25" customHeight="1" x14ac:dyDescent="0.25">
      <c r="A250" s="59" t="s">
        <v>43</v>
      </c>
      <c r="B250" s="60"/>
      <c r="C250" s="32">
        <f>F250+I250+L250</f>
        <v>3798.4</v>
      </c>
      <c r="D250" s="32">
        <f>G250+J250+M250</f>
        <v>3796.5</v>
      </c>
      <c r="E250" s="32">
        <f t="shared" ref="E250:E251" si="290">D250/C250*100</f>
        <v>99.949978938500422</v>
      </c>
      <c r="F250" s="14"/>
      <c r="G250" s="14"/>
      <c r="H250" s="32"/>
      <c r="I250" s="14">
        <v>1948.4</v>
      </c>
      <c r="J250" s="14">
        <v>1947</v>
      </c>
      <c r="K250" s="32">
        <f t="shared" ref="K250:K251" si="291">J250/I250*100</f>
        <v>99.928146171217406</v>
      </c>
      <c r="L250" s="14">
        <v>1850</v>
      </c>
      <c r="M250" s="14">
        <v>1849.5</v>
      </c>
      <c r="N250" s="32">
        <f t="shared" si="283"/>
        <v>99.972972972972968</v>
      </c>
    </row>
    <row r="251" spans="1:14" x14ac:dyDescent="0.25">
      <c r="A251" s="81" t="s">
        <v>31</v>
      </c>
      <c r="B251" s="107"/>
      <c r="C251" s="33">
        <f>C250</f>
        <v>3798.4</v>
      </c>
      <c r="D251" s="33">
        <f>D250</f>
        <v>3796.5</v>
      </c>
      <c r="E251" s="32">
        <f t="shared" si="290"/>
        <v>99.949978938500422</v>
      </c>
      <c r="F251" s="33">
        <f t="shared" ref="F251:G251" si="292">F250</f>
        <v>0</v>
      </c>
      <c r="G251" s="33">
        <f t="shared" si="292"/>
        <v>0</v>
      </c>
      <c r="H251" s="32"/>
      <c r="I251" s="33">
        <f t="shared" ref="I251:J251" si="293">I250</f>
        <v>1948.4</v>
      </c>
      <c r="J251" s="33">
        <f t="shared" si="293"/>
        <v>1947</v>
      </c>
      <c r="K251" s="32">
        <f t="shared" si="291"/>
        <v>99.928146171217406</v>
      </c>
      <c r="L251" s="33">
        <f>SUM(L250)</f>
        <v>1850</v>
      </c>
      <c r="M251" s="33">
        <f>SUM(M250)</f>
        <v>1849.5</v>
      </c>
      <c r="N251" s="35">
        <f t="shared" si="283"/>
        <v>99.972972972972968</v>
      </c>
    </row>
    <row r="252" spans="1:14" x14ac:dyDescent="0.25">
      <c r="A252" s="56" t="s">
        <v>128</v>
      </c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3"/>
    </row>
    <row r="253" spans="1:14" x14ac:dyDescent="0.25">
      <c r="A253" s="59" t="s">
        <v>43</v>
      </c>
      <c r="B253" s="60"/>
      <c r="C253" s="32">
        <f>F253+I253+L253</f>
        <v>150</v>
      </c>
      <c r="D253" s="32">
        <f>G253+J253+M253</f>
        <v>149.30000000000001</v>
      </c>
      <c r="E253" s="32">
        <f t="shared" ref="E253:E254" si="294">D253/C253*100</f>
        <v>99.533333333333346</v>
      </c>
      <c r="F253" s="15"/>
      <c r="G253" s="15"/>
      <c r="H253" s="32"/>
      <c r="I253" s="14"/>
      <c r="J253" s="14"/>
      <c r="K253" s="32"/>
      <c r="L253" s="14">
        <v>150</v>
      </c>
      <c r="M253" s="14">
        <v>149.30000000000001</v>
      </c>
      <c r="N253" s="32">
        <f t="shared" ref="N253:N254" si="295">M253/L253*100</f>
        <v>99.533333333333346</v>
      </c>
    </row>
    <row r="254" spans="1:14" x14ac:dyDescent="0.25">
      <c r="A254" s="81" t="s">
        <v>31</v>
      </c>
      <c r="B254" s="107"/>
      <c r="C254" s="33">
        <f>C253</f>
        <v>150</v>
      </c>
      <c r="D254" s="33">
        <f>D253</f>
        <v>149.30000000000001</v>
      </c>
      <c r="E254" s="32">
        <f t="shared" si="294"/>
        <v>99.533333333333346</v>
      </c>
      <c r="F254" s="33">
        <f t="shared" ref="F254:G254" si="296">F253</f>
        <v>0</v>
      </c>
      <c r="G254" s="33">
        <f t="shared" si="296"/>
        <v>0</v>
      </c>
      <c r="H254" s="32"/>
      <c r="I254" s="33">
        <f t="shared" ref="I254:J254" si="297">I253</f>
        <v>0</v>
      </c>
      <c r="J254" s="33">
        <f t="shared" si="297"/>
        <v>0</v>
      </c>
      <c r="K254" s="32"/>
      <c r="L254" s="33">
        <f t="shared" ref="L254:M254" si="298">L253</f>
        <v>150</v>
      </c>
      <c r="M254" s="33">
        <f t="shared" si="298"/>
        <v>149.30000000000001</v>
      </c>
      <c r="N254" s="35">
        <f t="shared" si="295"/>
        <v>99.533333333333346</v>
      </c>
    </row>
    <row r="255" spans="1:14" ht="19.5" customHeight="1" x14ac:dyDescent="0.25">
      <c r="A255" s="56" t="s">
        <v>90</v>
      </c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8"/>
    </row>
    <row r="256" spans="1:14" ht="30.75" customHeight="1" x14ac:dyDescent="0.25">
      <c r="A256" s="59" t="s">
        <v>43</v>
      </c>
      <c r="B256" s="60"/>
      <c r="C256" s="32">
        <f>F256+I256+L256</f>
        <v>47.8</v>
      </c>
      <c r="D256" s="32">
        <f>G256+J256+M256</f>
        <v>47.8</v>
      </c>
      <c r="E256" s="32">
        <f t="shared" ref="E256:E258" si="299">D256/C256*100</f>
        <v>100</v>
      </c>
      <c r="F256" s="14"/>
      <c r="G256" s="14"/>
      <c r="H256" s="32"/>
      <c r="I256" s="14">
        <v>47.8</v>
      </c>
      <c r="J256" s="14">
        <v>47.8</v>
      </c>
      <c r="K256" s="32">
        <f t="shared" ref="K256:K258" si="300">J256/I256*100</f>
        <v>100</v>
      </c>
      <c r="L256" s="14"/>
      <c r="M256" s="14"/>
      <c r="N256" s="32"/>
    </row>
    <row r="257" spans="1:14" ht="30.75" customHeight="1" x14ac:dyDescent="0.25">
      <c r="A257" s="61" t="s">
        <v>57</v>
      </c>
      <c r="B257" s="60"/>
      <c r="C257" s="32">
        <f>F257+I257+L257</f>
        <v>115</v>
      </c>
      <c r="D257" s="32">
        <f>G257+J257+M257</f>
        <v>114.9</v>
      </c>
      <c r="E257" s="32">
        <f t="shared" si="299"/>
        <v>99.913043478260875</v>
      </c>
      <c r="F257" s="14"/>
      <c r="G257" s="14"/>
      <c r="H257" s="32"/>
      <c r="I257" s="14"/>
      <c r="J257" s="14"/>
      <c r="K257" s="32"/>
      <c r="L257" s="14">
        <v>115</v>
      </c>
      <c r="M257" s="14">
        <v>114.9</v>
      </c>
      <c r="N257" s="32">
        <f t="shared" ref="N257:N258" si="301">M257/L257*100</f>
        <v>99.913043478260875</v>
      </c>
    </row>
    <row r="258" spans="1:14" x14ac:dyDescent="0.25">
      <c r="A258" s="81" t="s">
        <v>31</v>
      </c>
      <c r="B258" s="107"/>
      <c r="C258" s="33">
        <f>C256+C257</f>
        <v>162.80000000000001</v>
      </c>
      <c r="D258" s="33">
        <f>D256+D257</f>
        <v>162.69999999999999</v>
      </c>
      <c r="E258" s="33">
        <f t="shared" si="299"/>
        <v>99.938574938574916</v>
      </c>
      <c r="F258" s="33">
        <f>F256+F257</f>
        <v>0</v>
      </c>
      <c r="G258" s="33">
        <f>G256+G257</f>
        <v>0</v>
      </c>
      <c r="H258" s="32"/>
      <c r="I258" s="33">
        <f>I256+I257</f>
        <v>47.8</v>
      </c>
      <c r="J258" s="33">
        <f>J256+J257</f>
        <v>47.8</v>
      </c>
      <c r="K258" s="33">
        <f t="shared" si="300"/>
        <v>100</v>
      </c>
      <c r="L258" s="33">
        <f>SUM(L256:L257)</f>
        <v>115</v>
      </c>
      <c r="M258" s="33">
        <f>SUM(M256:M257)</f>
        <v>114.9</v>
      </c>
      <c r="N258" s="32">
        <f t="shared" si="301"/>
        <v>99.913043478260875</v>
      </c>
    </row>
    <row r="259" spans="1:14" ht="30" customHeight="1" x14ac:dyDescent="0.25">
      <c r="A259" s="64" t="s">
        <v>91</v>
      </c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6"/>
    </row>
    <row r="260" spans="1:14" ht="33" customHeight="1" x14ac:dyDescent="0.25">
      <c r="A260" s="59" t="s">
        <v>43</v>
      </c>
      <c r="B260" s="60"/>
      <c r="C260" s="32">
        <f t="shared" ref="C260:D262" si="302">F260+I260+L260</f>
        <v>750</v>
      </c>
      <c r="D260" s="32">
        <f t="shared" si="302"/>
        <v>750</v>
      </c>
      <c r="E260" s="32">
        <f t="shared" ref="E260:E264" si="303">D260/C260*100</f>
        <v>100</v>
      </c>
      <c r="F260" s="14"/>
      <c r="G260" s="14"/>
      <c r="H260" s="32"/>
      <c r="I260" s="14"/>
      <c r="J260" s="14"/>
      <c r="K260" s="32"/>
      <c r="L260" s="14">
        <v>750</v>
      </c>
      <c r="M260" s="14">
        <v>750</v>
      </c>
      <c r="N260" s="32">
        <f t="shared" si="283"/>
        <v>100</v>
      </c>
    </row>
    <row r="261" spans="1:14" x14ac:dyDescent="0.25">
      <c r="A261" s="61" t="s">
        <v>44</v>
      </c>
      <c r="B261" s="60"/>
      <c r="C261" s="32">
        <f t="shared" si="302"/>
        <v>70</v>
      </c>
      <c r="D261" s="32">
        <f t="shared" si="302"/>
        <v>69</v>
      </c>
      <c r="E261" s="32">
        <f>D261/C261*100</f>
        <v>98.571428571428584</v>
      </c>
      <c r="F261" s="14"/>
      <c r="G261" s="14"/>
      <c r="H261" s="32"/>
      <c r="I261" s="14"/>
      <c r="J261" s="14"/>
      <c r="K261" s="32"/>
      <c r="L261" s="14">
        <v>70</v>
      </c>
      <c r="M261" s="14">
        <v>69</v>
      </c>
      <c r="N261" s="32">
        <f>M261/L261*100</f>
        <v>98.571428571428584</v>
      </c>
    </row>
    <row r="262" spans="1:14" ht="30.75" customHeight="1" x14ac:dyDescent="0.25">
      <c r="A262" s="61" t="s">
        <v>45</v>
      </c>
      <c r="B262" s="60"/>
      <c r="C262" s="32">
        <f t="shared" si="302"/>
        <v>100</v>
      </c>
      <c r="D262" s="32">
        <f t="shared" si="302"/>
        <v>100</v>
      </c>
      <c r="E262" s="32">
        <f t="shared" si="303"/>
        <v>100</v>
      </c>
      <c r="F262" s="14"/>
      <c r="G262" s="14"/>
      <c r="H262" s="32"/>
      <c r="I262" s="14"/>
      <c r="J262" s="14"/>
      <c r="K262" s="32"/>
      <c r="L262" s="14">
        <v>100</v>
      </c>
      <c r="M262" s="14">
        <v>100</v>
      </c>
      <c r="N262" s="32">
        <f t="shared" si="283"/>
        <v>100</v>
      </c>
    </row>
    <row r="263" spans="1:14" ht="30.75" hidden="1" customHeight="1" x14ac:dyDescent="0.25">
      <c r="A263" s="61" t="s">
        <v>57</v>
      </c>
      <c r="B263" s="60"/>
      <c r="C263" s="32">
        <f>F263+I263+L263</f>
        <v>0</v>
      </c>
      <c r="D263" s="32">
        <f>G263+J263+M263</f>
        <v>0</v>
      </c>
      <c r="E263" s="32"/>
      <c r="F263" s="14"/>
      <c r="G263" s="14"/>
      <c r="H263" s="32"/>
      <c r="I263" s="14"/>
      <c r="J263" s="14"/>
      <c r="K263" s="32"/>
      <c r="L263" s="14">
        <v>0</v>
      </c>
      <c r="M263" s="14">
        <v>0</v>
      </c>
      <c r="N263" s="32" t="e">
        <f>M263/L263*100</f>
        <v>#DIV/0!</v>
      </c>
    </row>
    <row r="264" spans="1:14" x14ac:dyDescent="0.25">
      <c r="A264" s="81" t="s">
        <v>31</v>
      </c>
      <c r="B264" s="107"/>
      <c r="C264" s="33">
        <f>C260+C261+C262+C263</f>
        <v>920</v>
      </c>
      <c r="D264" s="33">
        <f>D260+D261+D262+D263</f>
        <v>919</v>
      </c>
      <c r="E264" s="33">
        <f t="shared" si="303"/>
        <v>99.891304347826079</v>
      </c>
      <c r="F264" s="33">
        <f t="shared" ref="F264:G264" si="304">F260+F261+F262</f>
        <v>0</v>
      </c>
      <c r="G264" s="33">
        <f t="shared" si="304"/>
        <v>0</v>
      </c>
      <c r="H264" s="32"/>
      <c r="I264" s="33">
        <f t="shared" ref="I264:J264" si="305">I260+I261+I262</f>
        <v>0</v>
      </c>
      <c r="J264" s="33">
        <f t="shared" si="305"/>
        <v>0</v>
      </c>
      <c r="K264" s="32"/>
      <c r="L264" s="33">
        <f>SUM(L260:L263)</f>
        <v>920</v>
      </c>
      <c r="M264" s="33">
        <f>SUM(M260:M263)</f>
        <v>919</v>
      </c>
      <c r="N264" s="33">
        <f t="shared" si="283"/>
        <v>99.891304347826079</v>
      </c>
    </row>
    <row r="265" spans="1:14" hidden="1" x14ac:dyDescent="0.25">
      <c r="A265" s="56" t="s">
        <v>113</v>
      </c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3"/>
    </row>
    <row r="266" spans="1:14" hidden="1" x14ac:dyDescent="0.25">
      <c r="A266" s="61" t="s">
        <v>43</v>
      </c>
      <c r="B266" s="84"/>
      <c r="C266" s="32">
        <f t="shared" ref="C266:D266" si="306">F266+I266+L266</f>
        <v>0</v>
      </c>
      <c r="D266" s="32">
        <f t="shared" si="306"/>
        <v>0</v>
      </c>
      <c r="E266" s="32" t="e">
        <f t="shared" ref="E266:E267" si="307">D266/C266*100</f>
        <v>#DIV/0!</v>
      </c>
      <c r="F266" s="18"/>
      <c r="G266" s="18"/>
      <c r="H266" s="32"/>
      <c r="I266" s="18"/>
      <c r="J266" s="18"/>
      <c r="K266" s="32"/>
      <c r="L266" s="18">
        <v>0</v>
      </c>
      <c r="M266" s="18">
        <v>0</v>
      </c>
      <c r="N266" s="32" t="e">
        <f t="shared" si="283"/>
        <v>#DIV/0!</v>
      </c>
    </row>
    <row r="267" spans="1:14" hidden="1" x14ac:dyDescent="0.25">
      <c r="A267" s="81" t="s">
        <v>31</v>
      </c>
      <c r="B267" s="107"/>
      <c r="C267" s="33">
        <f>C266</f>
        <v>0</v>
      </c>
      <c r="D267" s="33">
        <f>D266</f>
        <v>0</v>
      </c>
      <c r="E267" s="32" t="e">
        <f t="shared" si="307"/>
        <v>#DIV/0!</v>
      </c>
      <c r="F267" s="33">
        <f t="shared" ref="F267:G267" si="308">F266</f>
        <v>0</v>
      </c>
      <c r="G267" s="33">
        <f t="shared" si="308"/>
        <v>0</v>
      </c>
      <c r="H267" s="32"/>
      <c r="I267" s="33">
        <f t="shared" ref="I267:J267" si="309">I266</f>
        <v>0</v>
      </c>
      <c r="J267" s="33">
        <f t="shared" si="309"/>
        <v>0</v>
      </c>
      <c r="K267" s="32"/>
      <c r="L267" s="33">
        <f t="shared" ref="L267:M267" si="310">L266</f>
        <v>0</v>
      </c>
      <c r="M267" s="33">
        <f t="shared" si="310"/>
        <v>0</v>
      </c>
      <c r="N267" s="32" t="e">
        <f t="shared" si="283"/>
        <v>#DIV/0!</v>
      </c>
    </row>
    <row r="268" spans="1:14" ht="15.75" customHeight="1" x14ac:dyDescent="0.25">
      <c r="A268" s="56" t="s">
        <v>92</v>
      </c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8"/>
    </row>
    <row r="269" spans="1:14" ht="30" customHeight="1" x14ac:dyDescent="0.25">
      <c r="A269" s="59" t="s">
        <v>43</v>
      </c>
      <c r="B269" s="60"/>
      <c r="C269" s="32">
        <f>F269+I269+L269</f>
        <v>20</v>
      </c>
      <c r="D269" s="32">
        <f>G269+J269+M269</f>
        <v>0</v>
      </c>
      <c r="E269" s="32">
        <f t="shared" ref="E269:E270" si="311">D269/C269*100</f>
        <v>0</v>
      </c>
      <c r="F269" s="14"/>
      <c r="G269" s="14"/>
      <c r="H269" s="32"/>
      <c r="I269" s="14"/>
      <c r="J269" s="14"/>
      <c r="K269" s="32"/>
      <c r="L269" s="14">
        <v>20</v>
      </c>
      <c r="M269" s="14">
        <v>0</v>
      </c>
      <c r="N269" s="32">
        <f t="shared" si="283"/>
        <v>0</v>
      </c>
    </row>
    <row r="270" spans="1:14" x14ac:dyDescent="0.25">
      <c r="A270" s="81" t="s">
        <v>31</v>
      </c>
      <c r="B270" s="107"/>
      <c r="C270" s="33">
        <f>C269</f>
        <v>20</v>
      </c>
      <c r="D270" s="33">
        <f>D269</f>
        <v>0</v>
      </c>
      <c r="E270" s="33">
        <f t="shared" si="311"/>
        <v>0</v>
      </c>
      <c r="F270" s="33">
        <f t="shared" ref="F270:G270" si="312">F269</f>
        <v>0</v>
      </c>
      <c r="G270" s="33">
        <f t="shared" si="312"/>
        <v>0</v>
      </c>
      <c r="H270" s="32"/>
      <c r="I270" s="33">
        <f t="shared" ref="I270:J270" si="313">I269</f>
        <v>0</v>
      </c>
      <c r="J270" s="33">
        <f t="shared" si="313"/>
        <v>0</v>
      </c>
      <c r="K270" s="32"/>
      <c r="L270" s="33">
        <f>SUM(L269)</f>
        <v>20</v>
      </c>
      <c r="M270" s="33">
        <f>SUM(M269)</f>
        <v>0</v>
      </c>
      <c r="N270" s="33">
        <f t="shared" si="283"/>
        <v>0</v>
      </c>
    </row>
    <row r="271" spans="1:14" ht="39" customHeight="1" x14ac:dyDescent="0.25">
      <c r="A271" s="56" t="s">
        <v>93</v>
      </c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8"/>
    </row>
    <row r="272" spans="1:14" ht="27.75" customHeight="1" x14ac:dyDescent="0.25">
      <c r="A272" s="61" t="s">
        <v>57</v>
      </c>
      <c r="B272" s="60"/>
      <c r="C272" s="32">
        <f>F272+I272+L272</f>
        <v>100</v>
      </c>
      <c r="D272" s="32">
        <f>G272+J272+M272</f>
        <v>98.2</v>
      </c>
      <c r="E272" s="32">
        <f t="shared" ref="E272:E273" si="314">D272/C272*100</f>
        <v>98.2</v>
      </c>
      <c r="F272" s="14"/>
      <c r="G272" s="14"/>
      <c r="H272" s="32"/>
      <c r="I272" s="14"/>
      <c r="J272" s="14"/>
      <c r="K272" s="32"/>
      <c r="L272" s="14">
        <v>100</v>
      </c>
      <c r="M272" s="14">
        <v>98.2</v>
      </c>
      <c r="N272" s="32">
        <f t="shared" si="283"/>
        <v>98.2</v>
      </c>
    </row>
    <row r="273" spans="1:14" ht="27.75" customHeight="1" x14ac:dyDescent="0.25">
      <c r="A273" s="81" t="s">
        <v>31</v>
      </c>
      <c r="B273" s="107"/>
      <c r="C273" s="33">
        <f>C272</f>
        <v>100</v>
      </c>
      <c r="D273" s="33">
        <f t="shared" ref="D273:M273" si="315">D272</f>
        <v>98.2</v>
      </c>
      <c r="E273" s="32">
        <f t="shared" si="314"/>
        <v>98.2</v>
      </c>
      <c r="F273" s="33">
        <f t="shared" si="315"/>
        <v>0</v>
      </c>
      <c r="G273" s="33">
        <f t="shared" si="315"/>
        <v>0</v>
      </c>
      <c r="H273" s="33">
        <f t="shared" si="315"/>
        <v>0</v>
      </c>
      <c r="I273" s="33">
        <f t="shared" si="315"/>
        <v>0</v>
      </c>
      <c r="J273" s="33">
        <f t="shared" si="315"/>
        <v>0</v>
      </c>
      <c r="K273" s="33">
        <f t="shared" si="315"/>
        <v>0</v>
      </c>
      <c r="L273" s="33">
        <f t="shared" si="315"/>
        <v>100</v>
      </c>
      <c r="M273" s="33">
        <f t="shared" si="315"/>
        <v>98.2</v>
      </c>
      <c r="N273" s="32">
        <f t="shared" si="283"/>
        <v>98.2</v>
      </c>
    </row>
    <row r="274" spans="1:14" ht="27.75" hidden="1" customHeight="1" x14ac:dyDescent="0.25">
      <c r="A274" s="56" t="s">
        <v>131</v>
      </c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8"/>
    </row>
    <row r="275" spans="1:14" ht="27.75" hidden="1" customHeight="1" x14ac:dyDescent="0.25">
      <c r="A275" s="59" t="s">
        <v>43</v>
      </c>
      <c r="B275" s="60"/>
      <c r="C275" s="32">
        <f>F275+I275+L275</f>
        <v>0</v>
      </c>
      <c r="D275" s="32">
        <f>G275+J275+M275</f>
        <v>0</v>
      </c>
      <c r="E275" s="32"/>
      <c r="F275" s="14"/>
      <c r="G275" s="14"/>
      <c r="H275" s="32"/>
      <c r="I275" s="14"/>
      <c r="J275" s="14"/>
      <c r="K275" s="32"/>
      <c r="L275" s="14">
        <v>0</v>
      </c>
      <c r="M275" s="14">
        <v>0</v>
      </c>
      <c r="N275" s="32" t="e">
        <f t="shared" ref="N275" si="316">M275/L275*100</f>
        <v>#DIV/0!</v>
      </c>
    </row>
    <row r="276" spans="1:14" hidden="1" x14ac:dyDescent="0.25">
      <c r="A276" s="81" t="s">
        <v>31</v>
      </c>
      <c r="B276" s="107"/>
      <c r="C276" s="33">
        <f>C275</f>
        <v>0</v>
      </c>
      <c r="D276" s="33">
        <f t="shared" ref="D276:N276" si="317">D275</f>
        <v>0</v>
      </c>
      <c r="E276" s="33"/>
      <c r="F276" s="33">
        <f t="shared" si="317"/>
        <v>0</v>
      </c>
      <c r="G276" s="33">
        <f t="shared" si="317"/>
        <v>0</v>
      </c>
      <c r="H276" s="33">
        <f t="shared" si="317"/>
        <v>0</v>
      </c>
      <c r="I276" s="33">
        <f t="shared" si="317"/>
        <v>0</v>
      </c>
      <c r="J276" s="33">
        <f t="shared" si="317"/>
        <v>0</v>
      </c>
      <c r="K276" s="33">
        <f t="shared" si="317"/>
        <v>0</v>
      </c>
      <c r="L276" s="33">
        <f t="shared" si="317"/>
        <v>0</v>
      </c>
      <c r="M276" s="33">
        <f t="shared" si="317"/>
        <v>0</v>
      </c>
      <c r="N276" s="33" t="e">
        <f t="shared" si="317"/>
        <v>#DIV/0!</v>
      </c>
    </row>
    <row r="277" spans="1:14" ht="16.5" hidden="1" customHeight="1" x14ac:dyDescent="0.25">
      <c r="A277" s="110" t="s">
        <v>94</v>
      </c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2"/>
    </row>
    <row r="278" spans="1:14" ht="30.75" hidden="1" customHeight="1" x14ac:dyDescent="0.3">
      <c r="A278" s="113" t="s">
        <v>57</v>
      </c>
      <c r="B278" s="114"/>
      <c r="C278" s="30">
        <f>F278+I278+L278</f>
        <v>0</v>
      </c>
      <c r="D278" s="30">
        <f>G278+J278+M278</f>
        <v>0</v>
      </c>
      <c r="E278" s="30"/>
      <c r="F278" s="30"/>
      <c r="G278" s="30"/>
      <c r="H278" s="30"/>
      <c r="I278" s="30"/>
      <c r="J278" s="30"/>
      <c r="K278" s="30"/>
      <c r="L278" s="30"/>
      <c r="M278" s="30"/>
      <c r="N278" s="30"/>
    </row>
    <row r="279" spans="1:14" hidden="1" x14ac:dyDescent="0.25">
      <c r="A279" s="115" t="s">
        <v>31</v>
      </c>
      <c r="B279" s="116"/>
      <c r="C279" s="31">
        <f>C278</f>
        <v>0</v>
      </c>
      <c r="D279" s="31">
        <f>D278</f>
        <v>0</v>
      </c>
      <c r="E279" s="31"/>
      <c r="F279" s="31">
        <f t="shared" ref="F279:G279" si="318">F278</f>
        <v>0</v>
      </c>
      <c r="G279" s="31">
        <f t="shared" si="318"/>
        <v>0</v>
      </c>
      <c r="H279" s="31"/>
      <c r="I279" s="31">
        <f t="shared" ref="I279:J279" si="319">I278</f>
        <v>0</v>
      </c>
      <c r="J279" s="31">
        <f t="shared" si="319"/>
        <v>0</v>
      </c>
      <c r="K279" s="31"/>
      <c r="L279" s="31">
        <f>SUM(L278)</f>
        <v>0</v>
      </c>
      <c r="M279" s="31">
        <f>SUM(M278)</f>
        <v>0</v>
      </c>
      <c r="N279" s="31"/>
    </row>
    <row r="280" spans="1:14" ht="15.75" hidden="1" customHeight="1" x14ac:dyDescent="0.25">
      <c r="A280" s="110" t="s">
        <v>95</v>
      </c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2"/>
    </row>
    <row r="281" spans="1:14" ht="32.25" hidden="1" customHeight="1" x14ac:dyDescent="0.3">
      <c r="A281" s="113" t="s">
        <v>96</v>
      </c>
      <c r="B281" s="114"/>
      <c r="C281" s="30">
        <f>F281+I281+L281</f>
        <v>0</v>
      </c>
      <c r="D281" s="30">
        <f>G281+J281+M281</f>
        <v>0</v>
      </c>
      <c r="E281" s="30" t="e">
        <f t="shared" ref="E281:E283" si="320">D281/C281*100</f>
        <v>#DIV/0!</v>
      </c>
      <c r="F281" s="30"/>
      <c r="G281" s="30"/>
      <c r="H281" s="30"/>
      <c r="I281" s="30"/>
      <c r="J281" s="30"/>
      <c r="K281" s="30"/>
      <c r="L281" s="30"/>
      <c r="M281" s="30"/>
      <c r="N281" s="30" t="e">
        <f t="shared" si="283"/>
        <v>#DIV/0!</v>
      </c>
    </row>
    <row r="282" spans="1:14" ht="16.149999999999999" hidden="1" x14ac:dyDescent="0.35">
      <c r="A282" s="115" t="s">
        <v>31</v>
      </c>
      <c r="B282" s="116"/>
      <c r="C282" s="31">
        <f>C281</f>
        <v>0</v>
      </c>
      <c r="D282" s="31">
        <f>D281</f>
        <v>0</v>
      </c>
      <c r="E282" s="31" t="e">
        <f t="shared" si="320"/>
        <v>#DIV/0!</v>
      </c>
      <c r="F282" s="31">
        <f t="shared" ref="F282:G282" si="321">F281</f>
        <v>0</v>
      </c>
      <c r="G282" s="31">
        <f t="shared" si="321"/>
        <v>0</v>
      </c>
      <c r="H282" s="31"/>
      <c r="I282" s="31">
        <f t="shared" ref="I282:J282" si="322">I281</f>
        <v>0</v>
      </c>
      <c r="J282" s="31">
        <f t="shared" si="322"/>
        <v>0</v>
      </c>
      <c r="K282" s="31"/>
      <c r="L282" s="31">
        <f>SUM(L281)</f>
        <v>0</v>
      </c>
      <c r="M282" s="31">
        <f>SUM(M281)</f>
        <v>0</v>
      </c>
      <c r="N282" s="31" t="e">
        <f t="shared" si="283"/>
        <v>#DIV/0!</v>
      </c>
    </row>
    <row r="283" spans="1:14" x14ac:dyDescent="0.25">
      <c r="A283" s="67" t="s">
        <v>52</v>
      </c>
      <c r="B283" s="68"/>
      <c r="C283" s="35">
        <f>C251+C258+C264+C270+C276+C279+C282+C267+C254+C273</f>
        <v>5151.2000000000007</v>
      </c>
      <c r="D283" s="35">
        <f>D251+D258+D264+D270+D276+D279+D282+D267+D254+D273</f>
        <v>5125.7</v>
      </c>
      <c r="E283" s="35">
        <f t="shared" si="320"/>
        <v>99.50496971579436</v>
      </c>
      <c r="F283" s="35">
        <f>F251+F258+F264+F270+F276+F279+F282+F267+F254</f>
        <v>0</v>
      </c>
      <c r="G283" s="35">
        <f>G251+G258+G264+G270+G276+G279+G282+G267+G254</f>
        <v>0</v>
      </c>
      <c r="H283" s="32"/>
      <c r="I283" s="35">
        <f>I251+I258+I264+I270+I276+I279+I282+I267+I254+I273</f>
        <v>1996.2</v>
      </c>
      <c r="J283" s="35">
        <f>J251+J258+J264+J270+J276+J279+J282+J267+J254+J273</f>
        <v>1994.8</v>
      </c>
      <c r="K283" s="35">
        <f t="shared" ref="K283" si="323">J283/I283*100</f>
        <v>99.929866746818945</v>
      </c>
      <c r="L283" s="35">
        <f>L251+L258+L264+L270+L276+L279+L282+L267+L254+L273</f>
        <v>3155</v>
      </c>
      <c r="M283" s="35">
        <f>M251+M258+M264+M270+M276+M279+M282+M267+M254+M273</f>
        <v>3130.9</v>
      </c>
      <c r="N283" s="35">
        <f t="shared" si="283"/>
        <v>99.236133122028519</v>
      </c>
    </row>
    <row r="284" spans="1:14" ht="15.75" hidden="1" customHeight="1" x14ac:dyDescent="0.35">
      <c r="A284" s="8">
        <v>14</v>
      </c>
      <c r="B284" s="72" t="s">
        <v>15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4"/>
    </row>
    <row r="285" spans="1:14" ht="15.75" hidden="1" customHeight="1" x14ac:dyDescent="0.25">
      <c r="A285" s="56" t="s">
        <v>97</v>
      </c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8"/>
    </row>
    <row r="286" spans="1:14" ht="28.5" hidden="1" customHeight="1" x14ac:dyDescent="0.25">
      <c r="A286" s="61" t="s">
        <v>96</v>
      </c>
      <c r="B286" s="108"/>
      <c r="C286" s="14">
        <f>F286+I286+L286</f>
        <v>0</v>
      </c>
      <c r="D286" s="14">
        <f>G286+J286+M286</f>
        <v>0</v>
      </c>
      <c r="E286" s="14" t="e">
        <f t="shared" ref="E286:E287" si="324">D286/C286*100</f>
        <v>#DIV/0!</v>
      </c>
      <c r="F286" s="14"/>
      <c r="G286" s="14"/>
      <c r="H286" s="14"/>
      <c r="I286" s="14"/>
      <c r="J286" s="14"/>
      <c r="K286" s="14" t="e">
        <f t="shared" ref="K286:K287" si="325">J286/I286*100</f>
        <v>#DIV/0!</v>
      </c>
      <c r="L286" s="14"/>
      <c r="M286" s="14"/>
      <c r="N286" s="18"/>
    </row>
    <row r="287" spans="1:14" ht="16.149999999999999" hidden="1" customHeight="1" x14ac:dyDescent="0.25">
      <c r="A287" s="81" t="s">
        <v>31</v>
      </c>
      <c r="B287" s="107"/>
      <c r="C287" s="15">
        <f>C286</f>
        <v>0</v>
      </c>
      <c r="D287" s="15">
        <f>D286</f>
        <v>0</v>
      </c>
      <c r="E287" s="15" t="e">
        <f t="shared" si="324"/>
        <v>#DIV/0!</v>
      </c>
      <c r="F287" s="15">
        <f t="shared" ref="F287:G287" si="326">F286</f>
        <v>0</v>
      </c>
      <c r="G287" s="15">
        <f t="shared" si="326"/>
        <v>0</v>
      </c>
      <c r="H287" s="15"/>
      <c r="I287" s="15">
        <f t="shared" ref="I287:J287" si="327">I286</f>
        <v>0</v>
      </c>
      <c r="J287" s="15">
        <f t="shared" si="327"/>
        <v>0</v>
      </c>
      <c r="K287" s="15" t="e">
        <f t="shared" si="325"/>
        <v>#DIV/0!</v>
      </c>
      <c r="L287" s="15">
        <f>SUM(L286)</f>
        <v>0</v>
      </c>
      <c r="M287" s="15">
        <f>SUM(M286)</f>
        <v>0</v>
      </c>
      <c r="N287" s="18"/>
    </row>
    <row r="288" spans="1:14" ht="48.75" hidden="1" customHeight="1" x14ac:dyDescent="0.25">
      <c r="A288" s="104" t="s">
        <v>98</v>
      </c>
      <c r="B288" s="105"/>
      <c r="C288" s="105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6"/>
    </row>
    <row r="289" spans="1:14" ht="30.75" hidden="1" customHeight="1" x14ac:dyDescent="0.25">
      <c r="A289" s="61" t="s">
        <v>96</v>
      </c>
      <c r="B289" s="108"/>
      <c r="C289" s="14">
        <f>F289+I289+L289</f>
        <v>0</v>
      </c>
      <c r="D289" s="14">
        <f>G289+J289+M289</f>
        <v>0</v>
      </c>
      <c r="E289" s="14" t="e">
        <f t="shared" ref="E289:E290" si="328">D289/C289*100</f>
        <v>#DIV/0!</v>
      </c>
      <c r="F289" s="14"/>
      <c r="G289" s="14"/>
      <c r="H289" s="14"/>
      <c r="I289" s="14"/>
      <c r="J289" s="14"/>
      <c r="K289" s="14" t="e">
        <f t="shared" ref="K289:K290" si="329">J289/I289*100</f>
        <v>#DIV/0!</v>
      </c>
      <c r="L289" s="14"/>
      <c r="M289" s="14"/>
      <c r="N289" s="14"/>
    </row>
    <row r="290" spans="1:14" ht="16.149999999999999" hidden="1" customHeight="1" x14ac:dyDescent="0.25">
      <c r="A290" s="81" t="s">
        <v>31</v>
      </c>
      <c r="B290" s="107"/>
      <c r="C290" s="15">
        <f>C289</f>
        <v>0</v>
      </c>
      <c r="D290" s="15">
        <f>D289</f>
        <v>0</v>
      </c>
      <c r="E290" s="15" t="e">
        <f t="shared" si="328"/>
        <v>#DIV/0!</v>
      </c>
      <c r="F290" s="15">
        <f t="shared" ref="F290:G290" si="330">F289</f>
        <v>0</v>
      </c>
      <c r="G290" s="15">
        <f t="shared" si="330"/>
        <v>0</v>
      </c>
      <c r="H290" s="15"/>
      <c r="I290" s="15">
        <f t="shared" ref="I290:J290" si="331">I289</f>
        <v>0</v>
      </c>
      <c r="J290" s="15">
        <f t="shared" si="331"/>
        <v>0</v>
      </c>
      <c r="K290" s="15" t="e">
        <f t="shared" si="329"/>
        <v>#DIV/0!</v>
      </c>
      <c r="L290" s="15">
        <f>SUM(L289)</f>
        <v>0</v>
      </c>
      <c r="M290" s="15">
        <f>SUM(M289)</f>
        <v>0</v>
      </c>
      <c r="N290" s="15"/>
    </row>
    <row r="291" spans="1:14" ht="30.75" hidden="1" customHeight="1" x14ac:dyDescent="0.25">
      <c r="A291" s="56" t="s">
        <v>99</v>
      </c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8"/>
    </row>
    <row r="292" spans="1:14" ht="30" hidden="1" customHeight="1" x14ac:dyDescent="0.25">
      <c r="A292" s="61" t="s">
        <v>96</v>
      </c>
      <c r="B292" s="108"/>
      <c r="C292" s="14">
        <f>F292+I292+L292</f>
        <v>0</v>
      </c>
      <c r="D292" s="14">
        <f>G292+J292+M292</f>
        <v>0</v>
      </c>
      <c r="E292" s="14" t="e">
        <f t="shared" ref="E292:E293" si="332">D292/C292*100</f>
        <v>#DIV/0!</v>
      </c>
      <c r="F292" s="14"/>
      <c r="G292" s="14"/>
      <c r="H292" s="14"/>
      <c r="I292" s="14"/>
      <c r="J292" s="14"/>
      <c r="K292" s="14" t="e">
        <f t="shared" ref="K292:K293" si="333">J292/I292*100</f>
        <v>#DIV/0!</v>
      </c>
      <c r="L292" s="14"/>
      <c r="M292" s="14"/>
      <c r="N292" s="18"/>
    </row>
    <row r="293" spans="1:14" ht="16.149999999999999" hidden="1" customHeight="1" x14ac:dyDescent="0.25">
      <c r="A293" s="81" t="s">
        <v>31</v>
      </c>
      <c r="B293" s="107"/>
      <c r="C293" s="15">
        <f>C292</f>
        <v>0</v>
      </c>
      <c r="D293" s="15">
        <f>D292</f>
        <v>0</v>
      </c>
      <c r="E293" s="15" t="e">
        <f t="shared" si="332"/>
        <v>#DIV/0!</v>
      </c>
      <c r="F293" s="15">
        <f t="shared" ref="F293:G293" si="334">F292</f>
        <v>0</v>
      </c>
      <c r="G293" s="15">
        <f t="shared" si="334"/>
        <v>0</v>
      </c>
      <c r="H293" s="15"/>
      <c r="I293" s="15">
        <f t="shared" ref="I293:J293" si="335">I292</f>
        <v>0</v>
      </c>
      <c r="J293" s="15">
        <f t="shared" si="335"/>
        <v>0</v>
      </c>
      <c r="K293" s="15" t="e">
        <f t="shared" si="333"/>
        <v>#DIV/0!</v>
      </c>
      <c r="L293" s="15">
        <f>SUM(L292)</f>
        <v>0</v>
      </c>
      <c r="M293" s="15">
        <f>SUM(M292)</f>
        <v>0</v>
      </c>
      <c r="N293" s="18"/>
    </row>
    <row r="294" spans="1:14" ht="50.25" hidden="1" customHeight="1" x14ac:dyDescent="0.25">
      <c r="A294" s="104" t="s">
        <v>100</v>
      </c>
      <c r="B294" s="105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  <c r="N294" s="106"/>
    </row>
    <row r="295" spans="1:14" ht="30" hidden="1" customHeight="1" x14ac:dyDescent="0.25">
      <c r="A295" s="61" t="s">
        <v>96</v>
      </c>
      <c r="B295" s="108"/>
      <c r="C295" s="14">
        <f>F295+I295+L295</f>
        <v>0</v>
      </c>
      <c r="D295" s="14">
        <f>G295+J295+M295</f>
        <v>0</v>
      </c>
      <c r="E295" s="14" t="e">
        <f t="shared" ref="E295:E296" si="336">D295/C295*100</f>
        <v>#DIV/0!</v>
      </c>
      <c r="F295" s="14"/>
      <c r="G295" s="14"/>
      <c r="H295" s="14"/>
      <c r="I295" s="14"/>
      <c r="J295" s="14"/>
      <c r="K295" s="14" t="e">
        <f t="shared" ref="K295:K296" si="337">J295/I295*100</f>
        <v>#DIV/0!</v>
      </c>
      <c r="L295" s="14"/>
      <c r="M295" s="14"/>
      <c r="N295" s="18"/>
    </row>
    <row r="296" spans="1:14" ht="16.149999999999999" hidden="1" customHeight="1" x14ac:dyDescent="0.25">
      <c r="A296" s="81" t="s">
        <v>31</v>
      </c>
      <c r="B296" s="107"/>
      <c r="C296" s="15">
        <f>C295</f>
        <v>0</v>
      </c>
      <c r="D296" s="15">
        <f>D295</f>
        <v>0</v>
      </c>
      <c r="E296" s="15" t="e">
        <f t="shared" si="336"/>
        <v>#DIV/0!</v>
      </c>
      <c r="F296" s="15">
        <f t="shared" ref="F296:G296" si="338">F295</f>
        <v>0</v>
      </c>
      <c r="G296" s="15">
        <f t="shared" si="338"/>
        <v>0</v>
      </c>
      <c r="H296" s="15"/>
      <c r="I296" s="15">
        <f t="shared" ref="I296:J296" si="339">I295</f>
        <v>0</v>
      </c>
      <c r="J296" s="15">
        <f t="shared" si="339"/>
        <v>0</v>
      </c>
      <c r="K296" s="15" t="e">
        <f t="shared" si="337"/>
        <v>#DIV/0!</v>
      </c>
      <c r="L296" s="15">
        <f>SUM(L295)</f>
        <v>0</v>
      </c>
      <c r="M296" s="15">
        <f>SUM(M295)</f>
        <v>0</v>
      </c>
      <c r="N296" s="15"/>
    </row>
    <row r="297" spans="1:14" ht="15.75" hidden="1" customHeight="1" x14ac:dyDescent="0.25">
      <c r="A297" s="56" t="s">
        <v>101</v>
      </c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8"/>
    </row>
    <row r="298" spans="1:14" ht="31.5" hidden="1" customHeight="1" x14ac:dyDescent="0.25">
      <c r="A298" s="61" t="s">
        <v>96</v>
      </c>
      <c r="B298" s="108"/>
      <c r="C298" s="14">
        <f>F298+I298+L298</f>
        <v>0</v>
      </c>
      <c r="D298" s="14">
        <f>G298+J298+M298</f>
        <v>0</v>
      </c>
      <c r="E298" s="14" t="e">
        <f t="shared" ref="E298:E305" si="340">D298/C298*100</f>
        <v>#DIV/0!</v>
      </c>
      <c r="F298" s="14"/>
      <c r="G298" s="14"/>
      <c r="H298" s="14"/>
      <c r="I298" s="14"/>
      <c r="J298" s="14"/>
      <c r="K298" s="14" t="e">
        <f t="shared" ref="K298:K299" si="341">J298/I298*100</f>
        <v>#DIV/0!</v>
      </c>
      <c r="L298" s="14"/>
      <c r="M298" s="14"/>
      <c r="N298" s="14" t="e">
        <f t="shared" si="283"/>
        <v>#DIV/0!</v>
      </c>
    </row>
    <row r="299" spans="1:14" ht="16.149999999999999" hidden="1" customHeight="1" x14ac:dyDescent="0.25">
      <c r="A299" s="81" t="s">
        <v>31</v>
      </c>
      <c r="B299" s="107"/>
      <c r="C299" s="15">
        <f>C298</f>
        <v>0</v>
      </c>
      <c r="D299" s="15">
        <f>D298</f>
        <v>0</v>
      </c>
      <c r="E299" s="15" t="e">
        <f t="shared" si="340"/>
        <v>#DIV/0!</v>
      </c>
      <c r="F299" s="15">
        <f t="shared" ref="F299:G299" si="342">F298</f>
        <v>0</v>
      </c>
      <c r="G299" s="15">
        <f t="shared" si="342"/>
        <v>0</v>
      </c>
      <c r="H299" s="15"/>
      <c r="I299" s="15">
        <f t="shared" ref="I299:J299" si="343">I298</f>
        <v>0</v>
      </c>
      <c r="J299" s="15">
        <f t="shared" si="343"/>
        <v>0</v>
      </c>
      <c r="K299" s="15" t="e">
        <f t="shared" si="341"/>
        <v>#DIV/0!</v>
      </c>
      <c r="L299" s="15">
        <f>SUM(L298)</f>
        <v>0</v>
      </c>
      <c r="M299" s="15">
        <f>SUM(M298)</f>
        <v>0</v>
      </c>
      <c r="N299" s="15" t="e">
        <f t="shared" si="283"/>
        <v>#DIV/0!</v>
      </c>
    </row>
    <row r="300" spans="1:14" ht="46.5" hidden="1" customHeight="1" x14ac:dyDescent="0.25">
      <c r="A300" s="119" t="s">
        <v>110</v>
      </c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1"/>
    </row>
    <row r="301" spans="1:14" ht="15.75" hidden="1" customHeight="1" x14ac:dyDescent="0.25">
      <c r="A301" s="61" t="s">
        <v>96</v>
      </c>
      <c r="B301" s="108"/>
      <c r="C301" s="14">
        <f>F301+I301+L301</f>
        <v>0</v>
      </c>
      <c r="D301" s="14">
        <f>G301+J301+M301</f>
        <v>0</v>
      </c>
      <c r="E301" s="14" t="e">
        <f t="shared" si="340"/>
        <v>#DIV/0!</v>
      </c>
      <c r="F301" s="15"/>
      <c r="G301" s="15"/>
      <c r="H301" s="14"/>
      <c r="I301" s="14"/>
      <c r="J301" s="14"/>
      <c r="K301" s="14"/>
      <c r="L301" s="14"/>
      <c r="M301" s="14"/>
      <c r="N301" s="14" t="e">
        <f t="shared" si="283"/>
        <v>#DIV/0!</v>
      </c>
    </row>
    <row r="302" spans="1:14" ht="15.75" hidden="1" customHeight="1" x14ac:dyDescent="0.25">
      <c r="A302" s="81" t="s">
        <v>31</v>
      </c>
      <c r="B302" s="107"/>
      <c r="C302" s="15">
        <f>C301</f>
        <v>0</v>
      </c>
      <c r="D302" s="15">
        <f>D301</f>
        <v>0</v>
      </c>
      <c r="E302" s="14" t="e">
        <f t="shared" si="340"/>
        <v>#DIV/0!</v>
      </c>
      <c r="F302" s="15">
        <f t="shared" ref="F302:G302" si="344">F301</f>
        <v>0</v>
      </c>
      <c r="G302" s="15">
        <f t="shared" si="344"/>
        <v>0</v>
      </c>
      <c r="H302" s="15"/>
      <c r="I302" s="15">
        <f t="shared" ref="I302:J302" si="345">I301</f>
        <v>0</v>
      </c>
      <c r="J302" s="15">
        <f t="shared" si="345"/>
        <v>0</v>
      </c>
      <c r="K302" s="14"/>
      <c r="L302" s="15">
        <f>SUM(L301)</f>
        <v>0</v>
      </c>
      <c r="M302" s="15">
        <f>SUM(M301)</f>
        <v>0</v>
      </c>
      <c r="N302" s="14" t="e">
        <f t="shared" si="283"/>
        <v>#DIV/0!</v>
      </c>
    </row>
    <row r="303" spans="1:14" ht="51" hidden="1" customHeight="1" x14ac:dyDescent="0.25">
      <c r="A303" s="56" t="s">
        <v>114</v>
      </c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8"/>
    </row>
    <row r="304" spans="1:14" ht="33.75" hidden="1" customHeight="1" x14ac:dyDescent="0.25">
      <c r="A304" s="61" t="s">
        <v>37</v>
      </c>
      <c r="B304" s="108"/>
      <c r="C304" s="14">
        <f>F304+I304+L304</f>
        <v>0</v>
      </c>
      <c r="D304" s="14">
        <f>G304+J304+M304</f>
        <v>0</v>
      </c>
      <c r="E304" s="14" t="e">
        <f t="shared" si="340"/>
        <v>#DIV/0!</v>
      </c>
      <c r="F304" s="15"/>
      <c r="G304" s="15"/>
      <c r="H304" s="15"/>
      <c r="I304" s="15"/>
      <c r="J304" s="15"/>
      <c r="K304" s="14"/>
      <c r="L304" s="14"/>
      <c r="M304" s="14"/>
      <c r="N304" s="14" t="e">
        <f t="shared" si="283"/>
        <v>#DIV/0!</v>
      </c>
    </row>
    <row r="305" spans="1:14" ht="15.75" hidden="1" customHeight="1" x14ac:dyDescent="0.25">
      <c r="A305" s="81" t="s">
        <v>31</v>
      </c>
      <c r="B305" s="107"/>
      <c r="C305" s="15">
        <f>C304</f>
        <v>0</v>
      </c>
      <c r="D305" s="15">
        <f>D304</f>
        <v>0</v>
      </c>
      <c r="E305" s="14" t="e">
        <f t="shared" si="340"/>
        <v>#DIV/0!</v>
      </c>
      <c r="F305" s="15">
        <f t="shared" ref="F305:G305" si="346">F304</f>
        <v>0</v>
      </c>
      <c r="G305" s="15">
        <f t="shared" si="346"/>
        <v>0</v>
      </c>
      <c r="H305" s="15"/>
      <c r="I305" s="15">
        <f t="shared" ref="I305:J305" si="347">I304</f>
        <v>0</v>
      </c>
      <c r="J305" s="15">
        <f t="shared" si="347"/>
        <v>0</v>
      </c>
      <c r="K305" s="14"/>
      <c r="L305" s="15">
        <f t="shared" ref="L305:M305" si="348">L304</f>
        <v>0</v>
      </c>
      <c r="M305" s="15">
        <f t="shared" si="348"/>
        <v>0</v>
      </c>
      <c r="N305" s="14" t="e">
        <f t="shared" si="283"/>
        <v>#DIV/0!</v>
      </c>
    </row>
    <row r="306" spans="1:14" ht="15.75" hidden="1" customHeight="1" x14ac:dyDescent="0.25">
      <c r="A306" s="56" t="s">
        <v>102</v>
      </c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8"/>
    </row>
    <row r="307" spans="1:14" ht="15.75" hidden="1" customHeight="1" x14ac:dyDescent="0.25">
      <c r="A307" s="59" t="s">
        <v>38</v>
      </c>
      <c r="B307" s="60"/>
      <c r="C307" s="32">
        <f>F307+I307+L307</f>
        <v>0</v>
      </c>
      <c r="D307" s="32">
        <f>G307+J307+M307</f>
        <v>0</v>
      </c>
      <c r="E307" s="32" t="e">
        <f t="shared" ref="E307:E327" si="349">D307/C307*100</f>
        <v>#DIV/0!</v>
      </c>
      <c r="F307" s="14"/>
      <c r="G307" s="14"/>
      <c r="H307" s="32" t="e">
        <f t="shared" ref="H307:H327" si="350">G307/F307*100</f>
        <v>#DIV/0!</v>
      </c>
      <c r="I307" s="14"/>
      <c r="J307" s="14"/>
      <c r="K307" s="32" t="e">
        <f t="shared" ref="K307:K308" si="351">J307/I307*100</f>
        <v>#DIV/0!</v>
      </c>
      <c r="L307" s="14"/>
      <c r="M307" s="14"/>
      <c r="N307" s="32" t="e">
        <f t="shared" ref="N307:N309" si="352">M307/L307*100</f>
        <v>#DIV/0!</v>
      </c>
    </row>
    <row r="308" spans="1:14" ht="15.75" hidden="1" customHeight="1" x14ac:dyDescent="0.25">
      <c r="A308" s="81" t="s">
        <v>31</v>
      </c>
      <c r="B308" s="107"/>
      <c r="C308" s="33">
        <f>C307</f>
        <v>0</v>
      </c>
      <c r="D308" s="33">
        <f>D307</f>
        <v>0</v>
      </c>
      <c r="E308" s="33" t="e">
        <f t="shared" si="349"/>
        <v>#DIV/0!</v>
      </c>
      <c r="F308" s="33">
        <f t="shared" ref="F308:G308" si="353">F307</f>
        <v>0</v>
      </c>
      <c r="G308" s="33">
        <f t="shared" si="353"/>
        <v>0</v>
      </c>
      <c r="H308" s="32" t="e">
        <f t="shared" si="350"/>
        <v>#DIV/0!</v>
      </c>
      <c r="I308" s="33">
        <f t="shared" ref="I308:J308" si="354">I307</f>
        <v>0</v>
      </c>
      <c r="J308" s="33">
        <f t="shared" si="354"/>
        <v>0</v>
      </c>
      <c r="K308" s="33" t="e">
        <f t="shared" si="351"/>
        <v>#DIV/0!</v>
      </c>
      <c r="L308" s="33">
        <f>SUM(L307)</f>
        <v>0</v>
      </c>
      <c r="M308" s="33">
        <f>SUM(M307)</f>
        <v>0</v>
      </c>
      <c r="N308" s="32" t="e">
        <f t="shared" si="352"/>
        <v>#DIV/0!</v>
      </c>
    </row>
    <row r="309" spans="1:14" ht="15.75" hidden="1" customHeight="1" x14ac:dyDescent="0.25">
      <c r="A309" s="81" t="s">
        <v>52</v>
      </c>
      <c r="B309" s="107"/>
      <c r="C309" s="35">
        <f>C287+C290+C293+C296+C308+C299+C302+C305</f>
        <v>0</v>
      </c>
      <c r="D309" s="35">
        <f>D287+D290+D293+D296+D308+D299+D302+D305</f>
        <v>0</v>
      </c>
      <c r="E309" s="35" t="e">
        <f t="shared" si="349"/>
        <v>#DIV/0!</v>
      </c>
      <c r="F309" s="35">
        <f t="shared" ref="F309:G309" si="355">F287+F290+F293+F296+F308+F299+F302+F305</f>
        <v>0</v>
      </c>
      <c r="G309" s="35">
        <f t="shared" si="355"/>
        <v>0</v>
      </c>
      <c r="H309" s="32" t="e">
        <f t="shared" si="350"/>
        <v>#DIV/0!</v>
      </c>
      <c r="I309" s="35">
        <f t="shared" ref="I309:J309" si="356">I287+I290+I293+I296+I308+I299+I302+I305</f>
        <v>0</v>
      </c>
      <c r="J309" s="35">
        <f t="shared" si="356"/>
        <v>0</v>
      </c>
      <c r="K309" s="35" t="e">
        <f t="shared" ref="K309:K327" si="357">J309/I309*100</f>
        <v>#DIV/0!</v>
      </c>
      <c r="L309" s="35">
        <f t="shared" ref="L309:M309" si="358">L287+L290+L293+L296+L308+L299+L302+L305</f>
        <v>0</v>
      </c>
      <c r="M309" s="35">
        <f t="shared" si="358"/>
        <v>0</v>
      </c>
      <c r="N309" s="32" t="e">
        <f t="shared" si="352"/>
        <v>#DIV/0!</v>
      </c>
    </row>
    <row r="310" spans="1:14" ht="21" customHeight="1" x14ac:dyDescent="0.3">
      <c r="A310" s="55" t="s">
        <v>133</v>
      </c>
      <c r="B310" s="57" t="s">
        <v>132</v>
      </c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8"/>
    </row>
    <row r="311" spans="1:14" ht="15.75" customHeight="1" x14ac:dyDescent="0.25">
      <c r="A311" s="56" t="s">
        <v>134</v>
      </c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8"/>
    </row>
    <row r="312" spans="1:14" ht="15.75" customHeight="1" x14ac:dyDescent="0.25">
      <c r="A312" s="59" t="s">
        <v>38</v>
      </c>
      <c r="B312" s="60"/>
      <c r="C312" s="32">
        <f>F312+I312+L312</f>
        <v>150</v>
      </c>
      <c r="D312" s="32">
        <f>G312+J312+M312</f>
        <v>97.2</v>
      </c>
      <c r="E312" s="32">
        <f t="shared" ref="E312:E313" si="359">D312/C312*100</f>
        <v>64.8</v>
      </c>
      <c r="F312" s="14"/>
      <c r="G312" s="14"/>
      <c r="H312" s="32"/>
      <c r="I312" s="14"/>
      <c r="J312" s="14"/>
      <c r="K312" s="32"/>
      <c r="L312" s="14">
        <v>150</v>
      </c>
      <c r="M312" s="14">
        <v>97.2</v>
      </c>
      <c r="N312" s="32">
        <f t="shared" ref="N312:N313" si="360">M312/L312*100</f>
        <v>64.8</v>
      </c>
    </row>
    <row r="313" spans="1:14" ht="15.75" customHeight="1" x14ac:dyDescent="0.25">
      <c r="A313" s="62" t="s">
        <v>39</v>
      </c>
      <c r="B313" s="63"/>
      <c r="C313" s="44">
        <f>C312</f>
        <v>150</v>
      </c>
      <c r="D313" s="44">
        <f>D312</f>
        <v>97.2</v>
      </c>
      <c r="E313" s="44">
        <f t="shared" si="359"/>
        <v>64.8</v>
      </c>
      <c r="F313" s="44">
        <f t="shared" ref="F313:G313" si="361">F312</f>
        <v>0</v>
      </c>
      <c r="G313" s="44">
        <f t="shared" si="361"/>
        <v>0</v>
      </c>
      <c r="H313" s="32"/>
      <c r="I313" s="44">
        <f t="shared" ref="I313:M313" si="362">I312</f>
        <v>0</v>
      </c>
      <c r="J313" s="44">
        <f t="shared" si="362"/>
        <v>0</v>
      </c>
      <c r="K313" s="32"/>
      <c r="L313" s="44">
        <f t="shared" si="362"/>
        <v>150</v>
      </c>
      <c r="M313" s="44">
        <f t="shared" si="362"/>
        <v>97.2</v>
      </c>
      <c r="N313" s="43">
        <f t="shared" si="360"/>
        <v>64.8</v>
      </c>
    </row>
    <row r="314" spans="1:14" ht="15.75" customHeight="1" x14ac:dyDescent="0.25">
      <c r="A314" s="64" t="s">
        <v>135</v>
      </c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6"/>
    </row>
    <row r="315" spans="1:14" ht="15.75" customHeight="1" x14ac:dyDescent="0.25">
      <c r="A315" s="59" t="s">
        <v>38</v>
      </c>
      <c r="B315" s="60"/>
      <c r="C315" s="32">
        <f>F315+I315+L315</f>
        <v>105.8</v>
      </c>
      <c r="D315" s="32">
        <f>G315+J315+M315</f>
        <v>63.2</v>
      </c>
      <c r="E315" s="32">
        <f t="shared" ref="E315:E316" si="363">D315/C315*100</f>
        <v>59.73534971644613</v>
      </c>
      <c r="F315" s="14"/>
      <c r="G315" s="14"/>
      <c r="H315" s="32"/>
      <c r="I315" s="14"/>
      <c r="J315" s="14"/>
      <c r="K315" s="32"/>
      <c r="L315" s="14">
        <v>105.8</v>
      </c>
      <c r="M315" s="14">
        <v>63.2</v>
      </c>
      <c r="N315" s="32">
        <f t="shared" ref="N315:N316" si="364">M315/L315*100</f>
        <v>59.73534971644613</v>
      </c>
    </row>
    <row r="316" spans="1:14" ht="15.75" customHeight="1" x14ac:dyDescent="0.25">
      <c r="A316" s="62" t="s">
        <v>39</v>
      </c>
      <c r="B316" s="63"/>
      <c r="C316" s="44">
        <f>C315</f>
        <v>105.8</v>
      </c>
      <c r="D316" s="44">
        <f>D315</f>
        <v>63.2</v>
      </c>
      <c r="E316" s="44">
        <f t="shared" si="363"/>
        <v>59.73534971644613</v>
      </c>
      <c r="F316" s="44">
        <f t="shared" ref="F316:G316" si="365">F315</f>
        <v>0</v>
      </c>
      <c r="G316" s="44">
        <f t="shared" si="365"/>
        <v>0</v>
      </c>
      <c r="H316" s="32"/>
      <c r="I316" s="44">
        <f t="shared" ref="I316:J316" si="366">I315</f>
        <v>0</v>
      </c>
      <c r="J316" s="44">
        <f t="shared" si="366"/>
        <v>0</v>
      </c>
      <c r="K316" s="32"/>
      <c r="L316" s="44">
        <f t="shared" ref="L316:M316" si="367">L315</f>
        <v>105.8</v>
      </c>
      <c r="M316" s="44">
        <f t="shared" si="367"/>
        <v>63.2</v>
      </c>
      <c r="N316" s="43">
        <f t="shared" si="364"/>
        <v>59.73534971644613</v>
      </c>
    </row>
    <row r="317" spans="1:14" ht="15.75" customHeight="1" x14ac:dyDescent="0.25">
      <c r="A317" s="56" t="s">
        <v>136</v>
      </c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8"/>
    </row>
    <row r="318" spans="1:14" ht="15.75" customHeight="1" x14ac:dyDescent="0.25">
      <c r="A318" s="59" t="s">
        <v>38</v>
      </c>
      <c r="B318" s="60"/>
      <c r="C318" s="32">
        <f>F318+I318+L318</f>
        <v>7314.8</v>
      </c>
      <c r="D318" s="32">
        <f>G318+J318+M318</f>
        <v>7314.8</v>
      </c>
      <c r="E318" s="32">
        <f t="shared" ref="E318:E319" si="368">D318/C318*100</f>
        <v>100</v>
      </c>
      <c r="F318" s="14"/>
      <c r="G318" s="14"/>
      <c r="H318" s="32"/>
      <c r="I318" s="14">
        <v>7314.8</v>
      </c>
      <c r="J318" s="14">
        <v>7314.8</v>
      </c>
      <c r="K318" s="32">
        <f t="shared" ref="K318:K319" si="369">J318/I318*100</f>
        <v>100</v>
      </c>
      <c r="L318" s="14"/>
      <c r="M318" s="14"/>
      <c r="N318" s="32"/>
    </row>
    <row r="319" spans="1:14" ht="15.75" customHeight="1" x14ac:dyDescent="0.25">
      <c r="A319" s="62" t="s">
        <v>39</v>
      </c>
      <c r="B319" s="63"/>
      <c r="C319" s="44">
        <f>C318</f>
        <v>7314.8</v>
      </c>
      <c r="D319" s="44">
        <f>D318</f>
        <v>7314.8</v>
      </c>
      <c r="E319" s="32">
        <f t="shared" si="368"/>
        <v>100</v>
      </c>
      <c r="F319" s="44">
        <f t="shared" ref="F319:G319" si="370">F318</f>
        <v>0</v>
      </c>
      <c r="G319" s="44">
        <f t="shared" si="370"/>
        <v>0</v>
      </c>
      <c r="H319" s="35"/>
      <c r="I319" s="44">
        <f t="shared" ref="I319:J319" si="371">I318</f>
        <v>7314.8</v>
      </c>
      <c r="J319" s="44">
        <f t="shared" si="371"/>
        <v>7314.8</v>
      </c>
      <c r="K319" s="32">
        <f t="shared" si="369"/>
        <v>100</v>
      </c>
      <c r="L319" s="44"/>
      <c r="M319" s="44"/>
      <c r="N319" s="46"/>
    </row>
    <row r="320" spans="1:14" ht="15.75" customHeight="1" x14ac:dyDescent="0.25">
      <c r="A320" s="64" t="s">
        <v>137</v>
      </c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6"/>
    </row>
    <row r="321" spans="1:14" ht="15.75" customHeight="1" x14ac:dyDescent="0.25">
      <c r="A321" s="59" t="s">
        <v>138</v>
      </c>
      <c r="B321" s="60"/>
      <c r="C321" s="32">
        <f t="shared" ref="C321" si="372">F321+I321+L321</f>
        <v>64.3</v>
      </c>
      <c r="D321" s="32">
        <f t="shared" ref="D321" si="373">G321+J321+M321</f>
        <v>64.3</v>
      </c>
      <c r="E321" s="32">
        <f t="shared" ref="E321" si="374">D321/C321*100</f>
        <v>100</v>
      </c>
      <c r="F321" s="45"/>
      <c r="G321" s="45"/>
      <c r="H321" s="32"/>
      <c r="I321" s="45"/>
      <c r="J321" s="45"/>
      <c r="K321" s="32"/>
      <c r="L321" s="45">
        <v>64.3</v>
      </c>
      <c r="M321" s="45">
        <v>64.3</v>
      </c>
      <c r="N321" s="32">
        <f t="shared" ref="N321:N326" si="375">M321/L321*100</f>
        <v>100</v>
      </c>
    </row>
    <row r="322" spans="1:14" ht="15.75" customHeight="1" x14ac:dyDescent="0.25">
      <c r="A322" s="59" t="s">
        <v>37</v>
      </c>
      <c r="B322" s="60"/>
      <c r="C322" s="32">
        <f t="shared" ref="C322:C324" si="376">F322+I322+L322</f>
        <v>38</v>
      </c>
      <c r="D322" s="32">
        <f t="shared" ref="D322:D324" si="377">G322+J322+M322</f>
        <v>38</v>
      </c>
      <c r="E322" s="32">
        <f t="shared" ref="E322:E323" si="378">D322/C322*100</f>
        <v>100</v>
      </c>
      <c r="F322" s="45"/>
      <c r="G322" s="45"/>
      <c r="H322" s="32"/>
      <c r="I322" s="45"/>
      <c r="J322" s="45"/>
      <c r="K322" s="32"/>
      <c r="L322" s="45">
        <v>38</v>
      </c>
      <c r="M322" s="45">
        <v>38</v>
      </c>
      <c r="N322" s="32">
        <f t="shared" si="375"/>
        <v>100</v>
      </c>
    </row>
    <row r="323" spans="1:14" ht="15.75" customHeight="1" x14ac:dyDescent="0.25">
      <c r="A323" s="59" t="s">
        <v>38</v>
      </c>
      <c r="B323" s="60"/>
      <c r="C323" s="32">
        <f t="shared" si="376"/>
        <v>8</v>
      </c>
      <c r="D323" s="32">
        <f t="shared" si="377"/>
        <v>7.9</v>
      </c>
      <c r="E323" s="32">
        <f t="shared" si="378"/>
        <v>98.75</v>
      </c>
      <c r="F323" s="45"/>
      <c r="G323" s="45"/>
      <c r="H323" s="32"/>
      <c r="I323" s="45"/>
      <c r="J323" s="45"/>
      <c r="K323" s="32"/>
      <c r="L323" s="45">
        <v>8</v>
      </c>
      <c r="M323" s="45">
        <v>7.9</v>
      </c>
      <c r="N323" s="32">
        <f t="shared" si="375"/>
        <v>98.75</v>
      </c>
    </row>
    <row r="324" spans="1:14" ht="15.75" hidden="1" customHeight="1" x14ac:dyDescent="0.25">
      <c r="A324" s="61" t="s">
        <v>57</v>
      </c>
      <c r="B324" s="60"/>
      <c r="C324" s="32">
        <f t="shared" si="376"/>
        <v>0</v>
      </c>
      <c r="D324" s="32">
        <f t="shared" si="377"/>
        <v>0</v>
      </c>
      <c r="E324" s="32"/>
      <c r="F324" s="45"/>
      <c r="G324" s="45"/>
      <c r="H324" s="32"/>
      <c r="I324" s="45"/>
      <c r="J324" s="45"/>
      <c r="K324" s="32"/>
      <c r="L324" s="45">
        <v>0</v>
      </c>
      <c r="M324" s="45">
        <v>0</v>
      </c>
      <c r="N324" s="32"/>
    </row>
    <row r="325" spans="1:14" ht="15.75" customHeight="1" x14ac:dyDescent="0.25">
      <c r="A325" s="62" t="s">
        <v>39</v>
      </c>
      <c r="B325" s="63"/>
      <c r="C325" s="33">
        <f>C321+C322+C323+C324</f>
        <v>110.3</v>
      </c>
      <c r="D325" s="33">
        <f>D321+D322+D323+D324</f>
        <v>110.2</v>
      </c>
      <c r="E325" s="33">
        <f t="shared" ref="E325:E326" si="379">D325/C325*100</f>
        <v>99.90933816863101</v>
      </c>
      <c r="F325" s="44">
        <f t="shared" ref="F325:G325" si="380">F324</f>
        <v>0</v>
      </c>
      <c r="G325" s="44">
        <f t="shared" si="380"/>
        <v>0</v>
      </c>
      <c r="H325" s="32"/>
      <c r="I325" s="44">
        <f t="shared" ref="I325:J325" si="381">I324</f>
        <v>0</v>
      </c>
      <c r="J325" s="44">
        <f t="shared" si="381"/>
        <v>0</v>
      </c>
      <c r="K325" s="32"/>
      <c r="L325" s="44">
        <f>SUM(L321:L324)</f>
        <v>110.3</v>
      </c>
      <c r="M325" s="44">
        <f>SUM(M321:M324)</f>
        <v>110.2</v>
      </c>
      <c r="N325" s="32">
        <f t="shared" si="375"/>
        <v>99.90933816863101</v>
      </c>
    </row>
    <row r="326" spans="1:14" ht="15.75" customHeight="1" x14ac:dyDescent="0.25">
      <c r="A326" s="67" t="s">
        <v>52</v>
      </c>
      <c r="B326" s="68"/>
      <c r="C326" s="35">
        <f>C313+C316+C319+C325</f>
        <v>7680.9000000000005</v>
      </c>
      <c r="D326" s="35">
        <f>D313+D316+D319+D325</f>
        <v>7585.4</v>
      </c>
      <c r="E326" s="35">
        <f t="shared" si="379"/>
        <v>98.756656121027476</v>
      </c>
      <c r="F326" s="35">
        <f>F313+F316+F319+F325</f>
        <v>0</v>
      </c>
      <c r="G326" s="35">
        <f>G313+G316+G319+G325</f>
        <v>0</v>
      </c>
      <c r="H326" s="32"/>
      <c r="I326" s="35">
        <f>I313+I316+I319+I325</f>
        <v>7314.8</v>
      </c>
      <c r="J326" s="35">
        <f>J313+J316+J319+J325</f>
        <v>7314.8</v>
      </c>
      <c r="K326" s="35">
        <f t="shared" ref="K326" si="382">J326/I326*100</f>
        <v>100</v>
      </c>
      <c r="L326" s="35">
        <f>L313+L316+L319+L325</f>
        <v>366.1</v>
      </c>
      <c r="M326" s="35">
        <f>M313+M316+M319+M325</f>
        <v>270.60000000000002</v>
      </c>
      <c r="N326" s="35">
        <f t="shared" si="375"/>
        <v>73.91423108440317</v>
      </c>
    </row>
    <row r="327" spans="1:14" ht="38.25" customHeight="1" x14ac:dyDescent="0.3">
      <c r="A327" s="117" t="s">
        <v>103</v>
      </c>
      <c r="B327" s="118"/>
      <c r="C327" s="49">
        <f>C32+C60+C94+C109+C122+C156+C176+C198+C210+C222+C230+C247+C283+C309+C326</f>
        <v>2634352.4999999995</v>
      </c>
      <c r="D327" s="49">
        <f>D32+D60+D94+D109+D122+D156+D176+D198+D210+D222+D230+D247+D283+D309+D326</f>
        <v>2208990.9000000004</v>
      </c>
      <c r="E327" s="49">
        <f t="shared" si="349"/>
        <v>83.853277038665126</v>
      </c>
      <c r="F327" s="49">
        <f>F32+F60+F94+F109+F122+F156+F176+F198+F210+F222+F230+F247+F283+F309+F326</f>
        <v>109836.7</v>
      </c>
      <c r="G327" s="49">
        <f>G32+G60+G94+G109+G122+G156+G176+G198+G210+G222+G230+G247+G283+G309+G326</f>
        <v>94822.199999999983</v>
      </c>
      <c r="H327" s="35">
        <f t="shared" si="350"/>
        <v>86.330161048174219</v>
      </c>
      <c r="I327" s="49">
        <f>I32+I60+I94+I109+I122+I156+I176+I198+I210+I222+I230+I247+I283+I309+I326</f>
        <v>1419868.3</v>
      </c>
      <c r="J327" s="49">
        <f>J32+J60+J94+J109+J122+J156+J176+J198+J210+J222+J230+J247+J283+J309+J326</f>
        <v>1232152.8000000003</v>
      </c>
      <c r="K327" s="49">
        <f t="shared" si="357"/>
        <v>86.779372424893225</v>
      </c>
      <c r="L327" s="49">
        <f>L32+L60+L94+L109+L122+L156+L176+L198+L210+L222+L230+L247+L283+L309+L326</f>
        <v>1104647.5</v>
      </c>
      <c r="M327" s="49">
        <f>M32+M60+M94+M109+M122+M156+M176+M198+M210+M222+M230+M247+M283+M309+M326</f>
        <v>882015.90000000014</v>
      </c>
      <c r="N327" s="35">
        <f t="shared" si="283"/>
        <v>79.845914646980148</v>
      </c>
    </row>
    <row r="328" spans="1:14" ht="15.6" hidden="1" x14ac:dyDescent="0.3">
      <c r="A328" s="5"/>
      <c r="B328" s="5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</row>
    <row r="329" spans="1:14" ht="49.5" hidden="1" customHeight="1" x14ac:dyDescent="0.3">
      <c r="A329" s="5"/>
      <c r="B329" s="10" t="s">
        <v>126</v>
      </c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</row>
    <row r="330" spans="1:14" ht="15.6" hidden="1" x14ac:dyDescent="0.3">
      <c r="A330" s="5"/>
      <c r="B330" s="5" t="s">
        <v>118</v>
      </c>
      <c r="C330" s="28" t="e">
        <f>C307+C228+C225+C204+C201+C186+#REF!+C154+C151+C146+C140+C132+C129+C119+C116+C112+C100+C97+C86+C80+C74+C71+C67+C63+C46+C42+C39</f>
        <v>#REF!</v>
      </c>
      <c r="D330" s="28" t="e">
        <f>D307+D228+D225+D204+D201+D186+#REF!+D154+D151+D146+D140+D132+D129+D119+D116+D112+D100+D97+D86+D80+D74+D71+D67+D63+D46+D42+D39</f>
        <v>#REF!</v>
      </c>
      <c r="E330" s="28" t="e">
        <f>D330/C330*100</f>
        <v>#REF!</v>
      </c>
      <c r="F330" s="28" t="e">
        <f>F307+F228+F225+F204+F201+F186+#REF!+F154+F151+F146+F140+F132+F129+F119+F116+F112+F100+F97+F86+F80+F74+F71+F67+F63+F46+F42+F39</f>
        <v>#REF!</v>
      </c>
      <c r="G330" s="28" t="e">
        <f>G307+G228+G225+G204+G201+G186+#REF!+G154+G151+G146+G140+G132+G129+G119+G116+G112+G100+G97+G86+G80+G74+G71+G67+G63+G46+G42+G39</f>
        <v>#REF!</v>
      </c>
      <c r="H330" s="28" t="e">
        <f>G330/F330*100</f>
        <v>#REF!</v>
      </c>
      <c r="I330" s="28" t="e">
        <f>I307+I228+I225+I204+I201+I186+#REF!+I154+I151+I146+I140+I132+I129+I119+I116+I112+I100+I97+I86+I80+I74+I71+I67+I63+I46+I42+I39</f>
        <v>#REF!</v>
      </c>
      <c r="J330" s="28" t="e">
        <f>J307+J228+J225+J204+J201+J186+#REF!+J154+J151+J146+J140+J132+J129+J119+J116+J112+J100+J97+J86+J80+J74+J71+J67+J63+J46+J42+J39</f>
        <v>#REF!</v>
      </c>
      <c r="K330" s="28" t="e">
        <f>J330/I330*100</f>
        <v>#REF!</v>
      </c>
      <c r="L330" s="28" t="e">
        <f>L307+L228+L225+L204+L201+L186+#REF!+L154+L151+L146+L140+L132+L129+L119+L116+L112+L100+L97+L86+L80+L74+L71+L67+L63+L46+L42+L39</f>
        <v>#REF!</v>
      </c>
      <c r="M330" s="28" t="e">
        <f>M307+M228+M225+M204+M201+M186+#REF!+M154+M151+M146+M140+M132+M129+M119+M116+M112+M100+M97+M86+M80+M74+M71+M67+M63+M46+M42+M39</f>
        <v>#REF!</v>
      </c>
      <c r="N330" s="28" t="e">
        <f>M330/L330*100</f>
        <v>#REF!</v>
      </c>
    </row>
    <row r="331" spans="1:14" ht="15.6" hidden="1" x14ac:dyDescent="0.3">
      <c r="A331" s="5"/>
      <c r="B331" s="5" t="s">
        <v>120</v>
      </c>
      <c r="C331" s="28">
        <f>C233+C236+C242+C245+C205</f>
        <v>16119.599999999999</v>
      </c>
      <c r="D331" s="28">
        <f>D233+D236+D242+D245+D205</f>
        <v>15142</v>
      </c>
      <c r="E331" s="28">
        <f t="shared" ref="E331:E337" si="383">D331/C331*100</f>
        <v>93.935333382962355</v>
      </c>
      <c r="F331" s="28">
        <f>F233+F236+F242+F245+F205</f>
        <v>0</v>
      </c>
      <c r="G331" s="28">
        <f>G233+G236+G242+G245+G205</f>
        <v>0</v>
      </c>
      <c r="H331" s="28"/>
      <c r="I331" s="28">
        <f>I233+I236+I242+I245+I205</f>
        <v>9535.4</v>
      </c>
      <c r="J331" s="28">
        <f>J233+J236+J242+J245+J205</f>
        <v>9427.2000000000007</v>
      </c>
      <c r="K331" s="28">
        <f t="shared" ref="K331:K337" si="384">J331/I331*100</f>
        <v>98.865280953080116</v>
      </c>
      <c r="L331" s="28">
        <f>L233+L236+L242+L245+L205</f>
        <v>6584.2</v>
      </c>
      <c r="M331" s="28">
        <f>M233+M236+M242+M245+M205</f>
        <v>5714.8</v>
      </c>
      <c r="N331" s="28">
        <f t="shared" ref="N331:N337" si="385">M331/L331*100</f>
        <v>86.795662343185214</v>
      </c>
    </row>
    <row r="332" spans="1:14" ht="15.6" hidden="1" x14ac:dyDescent="0.3">
      <c r="A332" s="5"/>
      <c r="B332" s="5" t="s">
        <v>121</v>
      </c>
      <c r="C332" s="28">
        <f>C36+C55+C77</f>
        <v>99195.4</v>
      </c>
      <c r="D332" s="28">
        <f>D36+D55+D77</f>
        <v>82831.899999999994</v>
      </c>
      <c r="E332" s="28">
        <f t="shared" si="383"/>
        <v>83.503771344235716</v>
      </c>
      <c r="F332" s="28">
        <f>F36+F55+F77</f>
        <v>2047.2</v>
      </c>
      <c r="G332" s="28">
        <f>G36+G55+G77</f>
        <v>2047.2</v>
      </c>
      <c r="H332" s="28">
        <f t="shared" ref="H332:H337" si="386">G332/F332*100</f>
        <v>100</v>
      </c>
      <c r="I332" s="28">
        <f>I36+I55+I77</f>
        <v>94048.2</v>
      </c>
      <c r="J332" s="28">
        <f>J36+J55+J77</f>
        <v>77684.7</v>
      </c>
      <c r="K332" s="28">
        <f t="shared" si="384"/>
        <v>82.60094292075766</v>
      </c>
      <c r="L332" s="28">
        <f>L36+L55+L77</f>
        <v>3100</v>
      </c>
      <c r="M332" s="28">
        <f>M36+M55+M77</f>
        <v>3100</v>
      </c>
      <c r="N332" s="28">
        <f t="shared" si="385"/>
        <v>100</v>
      </c>
    </row>
    <row r="333" spans="1:14" ht="15.6" hidden="1" x14ac:dyDescent="0.3">
      <c r="A333" s="5"/>
      <c r="B333" s="5" t="s">
        <v>122</v>
      </c>
      <c r="C333" s="28" t="e">
        <f>C8+C11+#REF!+C15+C18+C21+C27+C43+C50+C68+C101+C125+C141+C213+C250+C253+C256+C260+C266+C269+C64</f>
        <v>#REF!</v>
      </c>
      <c r="D333" s="28" t="e">
        <f>D8+D11+#REF!+D15+D18+D21+D27+D43+D50+D68+D101+D125+D141+D213+D250+D253+D256+D260+D266+D269+D64</f>
        <v>#REF!</v>
      </c>
      <c r="E333" s="28" t="e">
        <f t="shared" si="383"/>
        <v>#REF!</v>
      </c>
      <c r="F333" s="28" t="e">
        <f>F8+F11+#REF!+F15+F18+F21+F27+F43+F50+F68+F101+F125+F141+F213+F250+F253+F256+F260+F266+F269+F64</f>
        <v>#REF!</v>
      </c>
      <c r="G333" s="28" t="e">
        <f>G8+G11+#REF!+G15+G18+G21+G27+G43+G50+G68+G101+G125+G141+G213+G250+G253+G256+G260+G266+G269+G64</f>
        <v>#REF!</v>
      </c>
      <c r="H333" s="28" t="e">
        <f t="shared" si="386"/>
        <v>#REF!</v>
      </c>
      <c r="I333" s="28" t="e">
        <f>I8+I11+#REF!+I15+I18+I21+I27+I43+I50+I68+I101+I125+I141+I213+I250+I253+I256+I260+I266+I269+I64</f>
        <v>#REF!</v>
      </c>
      <c r="J333" s="28" t="e">
        <f>J8+J11+#REF!+J15+J18+J21+J27+J43+J50+J68+J101+J125+J141+J213+J250+J253+J256+J260+J266+J269+J64</f>
        <v>#REF!</v>
      </c>
      <c r="K333" s="28" t="e">
        <f t="shared" si="384"/>
        <v>#REF!</v>
      </c>
      <c r="L333" s="28" t="e">
        <f>L8+L11+#REF!+L15+L18+L21+L27+L43+L50+L68+L101+L125+L141+L213+L250+L253+L256+L260+L266+L269+L64</f>
        <v>#REF!</v>
      </c>
      <c r="M333" s="28" t="e">
        <f>M8+M11+#REF!+M15+M18+M21+M27+M43+M50+M68+M101+M125+M141+M213+M250+M253+M256+M260+M266+M269+M64</f>
        <v>#REF!</v>
      </c>
      <c r="N333" s="28" t="e">
        <f t="shared" si="385"/>
        <v>#REF!</v>
      </c>
    </row>
    <row r="334" spans="1:14" ht="15.6" hidden="1" x14ac:dyDescent="0.3">
      <c r="A334" s="5"/>
      <c r="B334" s="5" t="s">
        <v>123</v>
      </c>
      <c r="C334" s="28">
        <f>C51+C126+C142+C159+C162+C165+C168+C171+C174+C261</f>
        <v>140540</v>
      </c>
      <c r="D334" s="28">
        <f>D51+D126+D142+D159+D162+D165+D168+D171+D174+D261</f>
        <v>112238</v>
      </c>
      <c r="E334" s="28">
        <f t="shared" si="383"/>
        <v>79.861961007542334</v>
      </c>
      <c r="F334" s="28">
        <f>F51+F126+F142+F159+F162+F165+F168+F171+F174+F261</f>
        <v>7425.8</v>
      </c>
      <c r="G334" s="28">
        <f>G51+G126+G142+G159+G162+G165+G168+G171+G174+G261</f>
        <v>7425.8</v>
      </c>
      <c r="H334" s="28">
        <f t="shared" si="386"/>
        <v>100</v>
      </c>
      <c r="I334" s="28">
        <f>I51+I126+I142+I159+I162+I165+I168+I171+I174+I261</f>
        <v>2266.8000000000002</v>
      </c>
      <c r="J334" s="28">
        <f>J51+J126+J142+J159+J162+J165+J168+J171+J174+J261</f>
        <v>2207.5</v>
      </c>
      <c r="K334" s="28">
        <f t="shared" si="384"/>
        <v>97.383977413093334</v>
      </c>
      <c r="L334" s="28">
        <f>L51+L126+L142+L159+L162+L165+L168+L171+L174+L261</f>
        <v>130847.40000000002</v>
      </c>
      <c r="M334" s="28">
        <f>M51+M126+M142+M159+M162+M165+M168+M171+M174+M261</f>
        <v>102604.70000000001</v>
      </c>
      <c r="N334" s="28">
        <f t="shared" si="385"/>
        <v>78.415543602700538</v>
      </c>
    </row>
    <row r="335" spans="1:14" hidden="1" x14ac:dyDescent="0.25">
      <c r="A335" s="5"/>
      <c r="B335" s="5" t="s">
        <v>124</v>
      </c>
      <c r="C335" s="28" t="e">
        <f>C143+C179+C187+C190+C193+#REF!+C262</f>
        <v>#REF!</v>
      </c>
      <c r="D335" s="28" t="e">
        <f>D143+D179+D187+D190+D193+#REF!+D262</f>
        <v>#REF!</v>
      </c>
      <c r="E335" s="28" t="e">
        <f t="shared" si="383"/>
        <v>#REF!</v>
      </c>
      <c r="F335" s="28" t="e">
        <f>F143+F179+F187+F190+F193+#REF!+F262</f>
        <v>#REF!</v>
      </c>
      <c r="G335" s="28" t="e">
        <f>G143+G179+G187+G190+G193+#REF!+G262</f>
        <v>#REF!</v>
      </c>
      <c r="H335" s="28"/>
      <c r="I335" s="28" t="e">
        <f>I143+I179+I187+I190+I193+#REF!+I262</f>
        <v>#REF!</v>
      </c>
      <c r="J335" s="28" t="e">
        <f>J143+J179+J187+J190+J193+#REF!+J262</f>
        <v>#REF!</v>
      </c>
      <c r="K335" s="28" t="e">
        <f t="shared" si="384"/>
        <v>#REF!</v>
      </c>
      <c r="L335" s="28" t="e">
        <f>L143+L179+L187+L190+L193+#REF!+L262</f>
        <v>#REF!</v>
      </c>
      <c r="M335" s="28" t="e">
        <f>M143+M179+M187+M190+M193+#REF!+M262</f>
        <v>#REF!</v>
      </c>
      <c r="N335" s="28" t="e">
        <f t="shared" si="385"/>
        <v>#REF!</v>
      </c>
    </row>
    <row r="336" spans="1:14" hidden="1" x14ac:dyDescent="0.25">
      <c r="A336" s="5"/>
      <c r="B336" s="5" t="s">
        <v>125</v>
      </c>
      <c r="C336" s="28">
        <f>C272+C257+C220+C217+C214+C128</f>
        <v>9322.9</v>
      </c>
      <c r="D336" s="28">
        <f>D272+D257+D220+D217+D214+D128</f>
        <v>7578.0999999999995</v>
      </c>
      <c r="E336" s="28">
        <f t="shared" si="383"/>
        <v>81.284793358289804</v>
      </c>
      <c r="F336" s="28">
        <f>F272+F257+F220+F217+F214+F128</f>
        <v>0</v>
      </c>
      <c r="G336" s="28">
        <f>G272+G257+G220+G217+G214+G128</f>
        <v>0</v>
      </c>
      <c r="H336" s="28"/>
      <c r="I336" s="28">
        <f>I272+I257+I220+I217+I214+I128</f>
        <v>0</v>
      </c>
      <c r="J336" s="28">
        <f>J272+J257+J220+J217+J214+J128</f>
        <v>0</v>
      </c>
      <c r="K336" s="28"/>
      <c r="L336" s="28">
        <f>L272+L257+L220+L217+L214+L128</f>
        <v>9322.9</v>
      </c>
      <c r="M336" s="28">
        <f>M272+M257+M220+M217+M214+M128</f>
        <v>7578.0999999999995</v>
      </c>
      <c r="N336" s="28">
        <f t="shared" si="385"/>
        <v>81.284793358289804</v>
      </c>
    </row>
    <row r="337" spans="1:14" hidden="1" x14ac:dyDescent="0.25">
      <c r="A337" s="5"/>
      <c r="B337" s="5" t="s">
        <v>119</v>
      </c>
      <c r="C337" s="28" t="e">
        <f>C330+C331+C332+C333+C334+C335+C336</f>
        <v>#REF!</v>
      </c>
      <c r="D337" s="28" t="e">
        <f>D330+D331+D332+D333+D334+D335+D336</f>
        <v>#REF!</v>
      </c>
      <c r="E337" s="28" t="e">
        <f t="shared" si="383"/>
        <v>#REF!</v>
      </c>
      <c r="F337" s="28" t="e">
        <f t="shared" ref="F337:G337" si="387">F330+F331+F332+F333+F334+F335+F336</f>
        <v>#REF!</v>
      </c>
      <c r="G337" s="28" t="e">
        <f t="shared" si="387"/>
        <v>#REF!</v>
      </c>
      <c r="H337" s="28" t="e">
        <f t="shared" si="386"/>
        <v>#REF!</v>
      </c>
      <c r="I337" s="28" t="e">
        <f t="shared" ref="I337:J337" si="388">I330+I331+I332+I333+I334+I335+I336</f>
        <v>#REF!</v>
      </c>
      <c r="J337" s="28" t="e">
        <f t="shared" si="388"/>
        <v>#REF!</v>
      </c>
      <c r="K337" s="28" t="e">
        <f t="shared" si="384"/>
        <v>#REF!</v>
      </c>
      <c r="L337" s="28" t="e">
        <f t="shared" ref="L337:M337" si="389">L330+L331+L332+L333+L334+L335+L336</f>
        <v>#REF!</v>
      </c>
      <c r="M337" s="28" t="e">
        <f t="shared" si="389"/>
        <v>#REF!</v>
      </c>
      <c r="N337" s="28" t="e">
        <f t="shared" si="385"/>
        <v>#REF!</v>
      </c>
    </row>
    <row r="338" spans="1:14" hidden="1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hidden="1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</sheetData>
  <mergeCells count="332">
    <mergeCell ref="A265:N265"/>
    <mergeCell ref="A261:B261"/>
    <mergeCell ref="A262:B262"/>
    <mergeCell ref="A264:B264"/>
    <mergeCell ref="A216:N216"/>
    <mergeCell ref="A206:B206"/>
    <mergeCell ref="A208:B208"/>
    <mergeCell ref="A166:B166"/>
    <mergeCell ref="A168:B168"/>
    <mergeCell ref="A169:B169"/>
    <mergeCell ref="A260:B260"/>
    <mergeCell ref="A250:B250"/>
    <mergeCell ref="A244:N244"/>
    <mergeCell ref="A255:N255"/>
    <mergeCell ref="A233:B233"/>
    <mergeCell ref="A221:B221"/>
    <mergeCell ref="A222:B222"/>
    <mergeCell ref="A214:B214"/>
    <mergeCell ref="A259:N259"/>
    <mergeCell ref="B248:N248"/>
    <mergeCell ref="A226:B226"/>
    <mergeCell ref="A228:B228"/>
    <mergeCell ref="A229:B229"/>
    <mergeCell ref="A230:B230"/>
    <mergeCell ref="A286:B286"/>
    <mergeCell ref="A285:N285"/>
    <mergeCell ref="B284:N284"/>
    <mergeCell ref="A266:B266"/>
    <mergeCell ref="A283:B283"/>
    <mergeCell ref="A267:B267"/>
    <mergeCell ref="A281:B281"/>
    <mergeCell ref="A271:N271"/>
    <mergeCell ref="A277:N277"/>
    <mergeCell ref="A274:N274"/>
    <mergeCell ref="A275:B275"/>
    <mergeCell ref="A273:B273"/>
    <mergeCell ref="A269:B269"/>
    <mergeCell ref="A232:N232"/>
    <mergeCell ref="A263:B263"/>
    <mergeCell ref="B231:N231"/>
    <mergeCell ref="A219:N219"/>
    <mergeCell ref="A220:B220"/>
    <mergeCell ref="A252:N252"/>
    <mergeCell ref="A253:B253"/>
    <mergeCell ref="A254:B254"/>
    <mergeCell ref="B223:N223"/>
    <mergeCell ref="A249:N249"/>
    <mergeCell ref="A242:B242"/>
    <mergeCell ref="A225:B225"/>
    <mergeCell ref="A224:N224"/>
    <mergeCell ref="A227:N227"/>
    <mergeCell ref="A183:B183"/>
    <mergeCell ref="A91:N91"/>
    <mergeCell ref="A92:B92"/>
    <mergeCell ref="A93:B93"/>
    <mergeCell ref="A165:B165"/>
    <mergeCell ref="A209:B209"/>
    <mergeCell ref="A210:B210"/>
    <mergeCell ref="A215:B215"/>
    <mergeCell ref="B211:N211"/>
    <mergeCell ref="A212:N212"/>
    <mergeCell ref="A188:B188"/>
    <mergeCell ref="A196:B196"/>
    <mergeCell ref="A194:B194"/>
    <mergeCell ref="A193:B193"/>
    <mergeCell ref="A213:B213"/>
    <mergeCell ref="A205:B205"/>
    <mergeCell ref="A184:B184"/>
    <mergeCell ref="A186:B186"/>
    <mergeCell ref="A187:B187"/>
    <mergeCell ref="A258:B258"/>
    <mergeCell ref="A243:B243"/>
    <mergeCell ref="A245:B245"/>
    <mergeCell ref="A246:B246"/>
    <mergeCell ref="A247:B247"/>
    <mergeCell ref="L3:N3"/>
    <mergeCell ref="B6:N6"/>
    <mergeCell ref="A7:N7"/>
    <mergeCell ref="A10:N10"/>
    <mergeCell ref="A14:N14"/>
    <mergeCell ref="A17:N17"/>
    <mergeCell ref="A20:N20"/>
    <mergeCell ref="A23:N23"/>
    <mergeCell ref="A81:B81"/>
    <mergeCell ref="A234:B234"/>
    <mergeCell ref="A139:N139"/>
    <mergeCell ref="A145:N145"/>
    <mergeCell ref="A150:N150"/>
    <mergeCell ref="A153:N153"/>
    <mergeCell ref="A164:N164"/>
    <mergeCell ref="A190:B190"/>
    <mergeCell ref="A191:B191"/>
    <mergeCell ref="A156:B156"/>
    <mergeCell ref="A85:N85"/>
    <mergeCell ref="A163:B163"/>
    <mergeCell ref="A200:N200"/>
    <mergeCell ref="A201:B201"/>
    <mergeCell ref="A195:N195"/>
    <mergeCell ref="A204:B204"/>
    <mergeCell ref="A1:N1"/>
    <mergeCell ref="A251:B251"/>
    <mergeCell ref="A256:B256"/>
    <mergeCell ref="A257:B257"/>
    <mergeCell ref="A155:B155"/>
    <mergeCell ref="B157:N157"/>
    <mergeCell ref="A158:N158"/>
    <mergeCell ref="A161:N161"/>
    <mergeCell ref="A147:B147"/>
    <mergeCell ref="A189:N189"/>
    <mergeCell ref="A174:B174"/>
    <mergeCell ref="A175:B175"/>
    <mergeCell ref="A176:B176"/>
    <mergeCell ref="A179:B179"/>
    <mergeCell ref="A180:B180"/>
    <mergeCell ref="A182:B182"/>
    <mergeCell ref="A159:B159"/>
    <mergeCell ref="A160:B160"/>
    <mergeCell ref="A185:N185"/>
    <mergeCell ref="B310:N310"/>
    <mergeCell ref="A311:N311"/>
    <mergeCell ref="A319:B319"/>
    <mergeCell ref="A320:N320"/>
    <mergeCell ref="A321:B321"/>
    <mergeCell ref="A148:B148"/>
    <mergeCell ref="A149:B149"/>
    <mergeCell ref="A202:B202"/>
    <mergeCell ref="A203:N203"/>
    <mergeCell ref="A207:N207"/>
    <mergeCell ref="A218:B218"/>
    <mergeCell ref="A151:B151"/>
    <mergeCell ref="A217:B217"/>
    <mergeCell ref="A152:B152"/>
    <mergeCell ref="A154:B154"/>
    <mergeCell ref="A167:N167"/>
    <mergeCell ref="A170:N170"/>
    <mergeCell ref="A173:N173"/>
    <mergeCell ref="B177:N177"/>
    <mergeCell ref="A171:B171"/>
    <mergeCell ref="A172:B172"/>
    <mergeCell ref="A178:N178"/>
    <mergeCell ref="A181:N181"/>
    <mergeCell ref="A162:B162"/>
    <mergeCell ref="A239:B239"/>
    <mergeCell ref="A240:B240"/>
    <mergeCell ref="A235:N235"/>
    <mergeCell ref="A238:N238"/>
    <mergeCell ref="A241:N241"/>
    <mergeCell ref="A309:B309"/>
    <mergeCell ref="A327:B327"/>
    <mergeCell ref="A292:B292"/>
    <mergeCell ref="A293:B293"/>
    <mergeCell ref="A295:B295"/>
    <mergeCell ref="A296:B296"/>
    <mergeCell ref="A298:B298"/>
    <mergeCell ref="A299:B299"/>
    <mergeCell ref="A306:N306"/>
    <mergeCell ref="A303:N303"/>
    <mergeCell ref="A304:B304"/>
    <mergeCell ref="A305:B305"/>
    <mergeCell ref="A294:N294"/>
    <mergeCell ref="A297:N297"/>
    <mergeCell ref="A300:N300"/>
    <mergeCell ref="A301:B301"/>
    <mergeCell ref="A302:B302"/>
    <mergeCell ref="A308:B308"/>
    <mergeCell ref="A307:B307"/>
    <mergeCell ref="A71:B71"/>
    <mergeCell ref="A72:B72"/>
    <mergeCell ref="A97:B97"/>
    <mergeCell ref="A100:B100"/>
    <mergeCell ref="A101:B101"/>
    <mergeCell ref="A291:N291"/>
    <mergeCell ref="A290:B290"/>
    <mergeCell ref="A289:B289"/>
    <mergeCell ref="A288:N288"/>
    <mergeCell ref="A287:B287"/>
    <mergeCell ref="A192:N192"/>
    <mergeCell ref="B199:N199"/>
    <mergeCell ref="A197:B197"/>
    <mergeCell ref="A198:B198"/>
    <mergeCell ref="A280:N280"/>
    <mergeCell ref="A268:N268"/>
    <mergeCell ref="A270:B270"/>
    <mergeCell ref="A272:B272"/>
    <mergeCell ref="A276:B276"/>
    <mergeCell ref="A278:B278"/>
    <mergeCell ref="A279:B279"/>
    <mergeCell ref="A282:B282"/>
    <mergeCell ref="A236:B236"/>
    <mergeCell ref="A237:B237"/>
    <mergeCell ref="B110:N110"/>
    <mergeCell ref="A138:B138"/>
    <mergeCell ref="A121:B121"/>
    <mergeCell ref="A122:B122"/>
    <mergeCell ref="A114:B114"/>
    <mergeCell ref="A116:B116"/>
    <mergeCell ref="A117:B117"/>
    <mergeCell ref="A128:B128"/>
    <mergeCell ref="A88:N88"/>
    <mergeCell ref="A89:B89"/>
    <mergeCell ref="A90:B90"/>
    <mergeCell ref="A136:B136"/>
    <mergeCell ref="A137:B137"/>
    <mergeCell ref="A107:B107"/>
    <mergeCell ref="A105:N105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A56:B56"/>
    <mergeCell ref="A57:N57"/>
    <mergeCell ref="A58:B58"/>
    <mergeCell ref="A59:B59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108:B108"/>
    <mergeCell ref="A74:B74"/>
    <mergeCell ref="A75:B75"/>
    <mergeCell ref="A78:B78"/>
    <mergeCell ref="A45:N45"/>
    <mergeCell ref="A63:B63"/>
    <mergeCell ref="A65:B65"/>
    <mergeCell ref="A67:B67"/>
    <mergeCell ref="A68:B68"/>
    <mergeCell ref="A52:B52"/>
    <mergeCell ref="A53:B53"/>
    <mergeCell ref="A46:B46"/>
    <mergeCell ref="A60:B60"/>
    <mergeCell ref="A47:B47"/>
    <mergeCell ref="A49:B49"/>
    <mergeCell ref="A50:B50"/>
    <mergeCell ref="A51:B51"/>
    <mergeCell ref="A64:B64"/>
    <mergeCell ref="A48:N48"/>
    <mergeCell ref="B61:N61"/>
    <mergeCell ref="A62:N62"/>
    <mergeCell ref="A66:N66"/>
    <mergeCell ref="A54:N54"/>
    <mergeCell ref="A55:B55"/>
    <mergeCell ref="A94:B94"/>
    <mergeCell ref="A99:N99"/>
    <mergeCell ref="A86:B86"/>
    <mergeCell ref="A87:B87"/>
    <mergeCell ref="E2:K2"/>
    <mergeCell ref="A132:B132"/>
    <mergeCell ref="A133:B133"/>
    <mergeCell ref="A125:B125"/>
    <mergeCell ref="A126:B126"/>
    <mergeCell ref="A127:B127"/>
    <mergeCell ref="A102:B102"/>
    <mergeCell ref="A103:B103"/>
    <mergeCell ref="B95:N95"/>
    <mergeCell ref="A96:N96"/>
    <mergeCell ref="A104:B104"/>
    <mergeCell ref="A98:B98"/>
    <mergeCell ref="A111:N111"/>
    <mergeCell ref="A115:N115"/>
    <mergeCell ref="A118:N118"/>
    <mergeCell ref="A77:B77"/>
    <mergeCell ref="A80:B80"/>
    <mergeCell ref="A69:B69"/>
    <mergeCell ref="A109:B109"/>
    <mergeCell ref="A106:B106"/>
    <mergeCell ref="A322:B322"/>
    <mergeCell ref="A323:B323"/>
    <mergeCell ref="A324:B324"/>
    <mergeCell ref="A326:B326"/>
    <mergeCell ref="A325:B325"/>
    <mergeCell ref="A312:B312"/>
    <mergeCell ref="A313:B313"/>
    <mergeCell ref="A314:N314"/>
    <mergeCell ref="A315:B315"/>
    <mergeCell ref="A316:B316"/>
    <mergeCell ref="A317:N317"/>
    <mergeCell ref="A318:B318"/>
    <mergeCell ref="A70:N70"/>
    <mergeCell ref="A135:B135"/>
    <mergeCell ref="A140:B140"/>
    <mergeCell ref="A141:B141"/>
    <mergeCell ref="A142:B142"/>
    <mergeCell ref="A143:B143"/>
    <mergeCell ref="A144:B144"/>
    <mergeCell ref="A146:B146"/>
    <mergeCell ref="A131:N131"/>
    <mergeCell ref="A134:N134"/>
    <mergeCell ref="A82:N82"/>
    <mergeCell ref="A83:B83"/>
    <mergeCell ref="A84:B84"/>
    <mergeCell ref="A73:N73"/>
    <mergeCell ref="A76:N76"/>
    <mergeCell ref="A79:N79"/>
    <mergeCell ref="A130:B130"/>
    <mergeCell ref="A112:B112"/>
    <mergeCell ref="A113:B113"/>
    <mergeCell ref="A119:B119"/>
    <mergeCell ref="A120:B120"/>
    <mergeCell ref="B123:N123"/>
    <mergeCell ref="A124:N124"/>
    <mergeCell ref="A129:B129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4" manualBreakCount="4">
    <brk id="94" max="14" man="1"/>
    <brk id="141" max="14" man="1"/>
    <brk id="198" max="14" man="1"/>
    <brk id="31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2023-12-04T13:25:26Z</cp:lastPrinted>
  <dcterms:created xsi:type="dcterms:W3CDTF">2016-11-22T06:59:06Z</dcterms:created>
  <dcterms:modified xsi:type="dcterms:W3CDTF">2023-12-04T13:54:45Z</dcterms:modified>
</cp:coreProperties>
</file>