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K315" i="1" l="1"/>
  <c r="N193" i="1" l="1"/>
  <c r="H36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C12" i="1"/>
  <c r="N12" i="1"/>
  <c r="E12" i="1" l="1"/>
  <c r="N269" i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G310" i="1"/>
  <c r="F310" i="1"/>
  <c r="N309" i="1"/>
  <c r="D309" i="1"/>
  <c r="D310" i="1" s="1"/>
  <c r="C309" i="1"/>
  <c r="C310" i="1" s="1"/>
  <c r="F323" i="1" l="1"/>
  <c r="D316" i="1"/>
  <c r="E316" i="1" s="1"/>
  <c r="E315" i="1"/>
  <c r="K316" i="1"/>
  <c r="G323" i="1"/>
  <c r="I323" i="1"/>
  <c r="L323" i="1"/>
  <c r="E312" i="1"/>
  <c r="N313" i="1"/>
  <c r="N322" i="1"/>
  <c r="M323" i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N323" i="1" l="1"/>
  <c r="D323" i="1"/>
  <c r="E323" i="1" s="1"/>
  <c r="E322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4" i="1" l="1"/>
  <c r="N191" i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H37" i="1" l="1"/>
  <c r="N179" i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<sst xmlns="http://schemas.openxmlformats.org/spreadsheetml/2006/main" count="357" uniqueCount="145">
  <si>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</si>
  <si>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</si>
  <si>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</si>
  <si>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</si>
  <si>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</si>
  <si>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</si>
  <si>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</si>
  <si>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</si>
  <si>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</si>
  <si>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</si>
  <si>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</si>
  <si>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</si>
  <si>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</si>
  <si>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</si>
  <si>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</si>
  <si>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</si>
  <si>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</si>
  <si>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</si>
  <si>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</si>
  <si>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</si>
  <si>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</si>
  <si>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</si>
  <si>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</si>
  <si>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</si>
  <si>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</si>
  <si>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</si>
  <si>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</si>
  <si>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</si>
  <si>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</si>
  <si>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</si>
  <si>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</si>
  <si>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</si>
  <si>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</si>
  <si>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</si>
  <si>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</si>
  <si>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</si>
  <si>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</si>
  <si>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</si>
  <si>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</si>
  <si>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</si>
  <si>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</si>
  <si>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</si>
  <si>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</si>
  <si>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</si>
  <si>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</si>
  <si>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</si>
  <si>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</si>
  <si>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</si>
  <si>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</si>
  <si>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</si>
  <si>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</si>
  <si>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</si>
  <si>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</si>
  <si>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</si>
  <si>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</si>
  <si>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</si>
  <si>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</si>
  <si>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</si>
  <si>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</si>
  <si>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</si>
  <si>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</si>
  <si>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</si>
  <si>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</si>
  <si>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</si>
  <si>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</si>
  <si>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</si>
  <si>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</si>
  <si>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</si>
  <si>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</si>
  <si>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</si>
  <si>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</si>
  <si>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</si>
  <si>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</si>
  <si>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</si>
  <si>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</si>
  <si>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</si>
  <si>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</si>
  <si>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</si>
  <si>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</si>
  <si>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</si>
  <si>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</si>
  <si>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</si>
  <si>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</si>
  <si>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</si>
  <si>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</si>
  <si>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</si>
  <si>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</si>
  <si>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</si>
  <si>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</si>
  <si>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</si>
  <si>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</si>
  <si>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</si>
  <si>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</si>
  <si>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</si>
  <si>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</si>
  <si>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</si>
  <si>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</si>
  <si>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</si>
  <si>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</si>
  <si>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</si>
  <si>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</si>
  <si>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</si>
  <si>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</si>
  <si>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</si>
  <si>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</si>
  <si>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</si>
  <si>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</si>
  <si>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</si>
  <si>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</si>
  <si>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</si>
  <si>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</si>
  <si>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</si>
  <si>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</si>
  <si>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</si>
  <si>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</si>
  <si>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</si>
  <si>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</si>
  <si>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</si>
  <si>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</si>
  <si>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</si>
  <si>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</si>
  <si>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</si>
  <si>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</si>
  <si>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</si>
  <si>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</si>
  <si>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</si>
  <si>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</si>
  <si>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</si>
  <si>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</si>
  <si>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</si>
  <si>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</si>
  <si>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</si>
  <si>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</si>
  <si>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</si>
  <si>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</si>
  <si>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</si>
  <si>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</si>
  <si>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</si>
  <si>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</si>
  <si>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</si>
  <si>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</si>
  <si>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</si>
  <si>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Исполнение  муниципальных программ муниципального образования Кавказский район на 01.09.2023  года (бюджетные средства)</t>
  </si>
  <si>
    <t>Уточненная сводная бюджетная роспись на 01.09.2023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</si>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</sst>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114" activePane="bottomRight" state="frozen"/>
      <selection pane="topRight" activeCell="G1" sqref="G1"/>
      <selection pane="bottomLeft" activeCell="A11" sqref="A11"/>
      <selection pane="bottomRight" activeCell="Q114" sqref="Q11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104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143</v>
      </c>
      <c r="D3" s="86" t="s">
        <v>105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108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143</v>
      </c>
      <c r="G4" s="13" t="s">
        <v>105</v>
      </c>
      <c r="H4" s="13" t="s">
        <v>16</v>
      </c>
      <c r="I4" s="13" t="s">
        <v>143</v>
      </c>
      <c r="J4" s="13" t="s">
        <v>105</v>
      </c>
      <c r="K4" s="13" t="s">
        <v>16</v>
      </c>
      <c r="L4" s="13" t="s">
        <v>143</v>
      </c>
      <c r="M4" s="13" t="s">
        <v>105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691286.1</v>
      </c>
      <c r="D8" s="32">
        <f>G8+J8+M8</f>
        <v>459890.1</v>
      </c>
      <c r="E8" s="32">
        <f>D8/C8*100</f>
        <v>66.526739073735172</v>
      </c>
      <c r="F8" s="14"/>
      <c r="G8" s="14"/>
      <c r="H8" s="32"/>
      <c r="I8" s="14">
        <v>461909.2</v>
      </c>
      <c r="J8" s="14">
        <v>318417.7</v>
      </c>
      <c r="K8" s="32">
        <f>J8/I8*100</f>
        <v>68.935128375879941</v>
      </c>
      <c r="L8" s="14">
        <v>229376.9</v>
      </c>
      <c r="M8" s="14">
        <v>141472.4</v>
      </c>
      <c r="N8" s="32">
        <f>M8/L8*100</f>
        <v>61.676829706914695</v>
      </c>
    </row>
    <row r="9" spans="1:14" x14ac:dyDescent="0.25">
      <c r="A9" s="77" t="s">
        <v>31</v>
      </c>
      <c r="B9" s="57"/>
      <c r="C9" s="33">
        <f>C8</f>
        <v>691286.1</v>
      </c>
      <c r="D9" s="33">
        <f>D8</f>
        <v>459890.1</v>
      </c>
      <c r="E9" s="33">
        <f>D9/C9*100</f>
        <v>66.526739073735172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461909.2</v>
      </c>
      <c r="J9" s="33">
        <f>J8</f>
        <v>318417.7</v>
      </c>
      <c r="K9" s="33">
        <f>J9/I9*100</f>
        <v>68.935128375879941</v>
      </c>
      <c r="L9" s="33">
        <f>L8</f>
        <v>229376.9</v>
      </c>
      <c r="M9" s="33">
        <f>M8</f>
        <v>141472.4</v>
      </c>
      <c r="N9" s="33">
        <f>M9/L9*100</f>
        <v>61.676829706914695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117</v>
      </c>
      <c r="B11" s="57"/>
      <c r="C11" s="32">
        <f>I11+L11+F11</f>
        <v>972219</v>
      </c>
      <c r="D11" s="32">
        <f>J11+M11+G11</f>
        <v>609131.1</v>
      </c>
      <c r="E11" s="32">
        <f t="shared" ref="E11:E12" si="2">D11/C11*100</f>
        <v>62.653692223665658</v>
      </c>
      <c r="F11" s="14">
        <v>101460.8</v>
      </c>
      <c r="G11" s="14">
        <v>58159.6</v>
      </c>
      <c r="H11" s="32">
        <f>G11/F11*100</f>
        <v>57.322236765332022</v>
      </c>
      <c r="I11" s="14">
        <v>624263.19999999995</v>
      </c>
      <c r="J11" s="14">
        <v>404053.5</v>
      </c>
      <c r="K11" s="32">
        <f t="shared" ref="K11" si="3">J11/I11*100</f>
        <v>64.724862846312277</v>
      </c>
      <c r="L11" s="14">
        <v>246495</v>
      </c>
      <c r="M11" s="14">
        <v>146918</v>
      </c>
      <c r="N11" s="32">
        <f t="shared" ref="N11:N13" si="4">M11/L11*100</f>
        <v>59.60283170044017</v>
      </c>
    </row>
    <row r="12" spans="1:14" ht="21.75" customHeight="1" x14ac:dyDescent="0.25">
      <c r="A12" s="58" t="s">
        <v>38</v>
      </c>
      <c r="B12" s="57"/>
      <c r="C12" s="32">
        <f>I12+L12+F12</f>
        <v>60</v>
      </c>
      <c r="D12" s="32">
        <f>J12+M12+G12</f>
        <v>44.5</v>
      </c>
      <c r="E12" s="32">
        <f t="shared" si="2"/>
        <v>74.166666666666671</v>
      </c>
      <c r="F12" s="14"/>
      <c r="G12" s="14"/>
      <c r="H12" s="32"/>
      <c r="I12" s="14"/>
      <c r="J12" s="14"/>
      <c r="K12" s="32"/>
      <c r="L12" s="14">
        <v>60</v>
      </c>
      <c r="M12" s="14">
        <v>44.5</v>
      </c>
      <c r="N12" s="32">
        <f t="shared" ref="N12" si="5">M12/L12*100</f>
        <v>74.166666666666671</v>
      </c>
    </row>
    <row r="13" spans="1:14" x14ac:dyDescent="0.25">
      <c r="A13" s="77" t="s">
        <v>31</v>
      </c>
      <c r="B13" s="62"/>
      <c r="C13" s="33">
        <f>C11+C12</f>
        <v>972279</v>
      </c>
      <c r="D13" s="33">
        <f>D11+D12</f>
        <v>609175.6</v>
      </c>
      <c r="E13" s="33">
        <f>E11</f>
        <v>62.653692223665658</v>
      </c>
      <c r="F13" s="33">
        <f>F11+F12</f>
        <v>101460.8</v>
      </c>
      <c r="G13" s="33">
        <f>G11+G12</f>
        <v>58159.6</v>
      </c>
      <c r="H13" s="33">
        <f>H11</f>
        <v>57.322236765332022</v>
      </c>
      <c r="I13" s="33">
        <f>I11+I12</f>
        <v>624263.19999999995</v>
      </c>
      <c r="J13" s="33">
        <f>J11+J12</f>
        <v>404053.5</v>
      </c>
      <c r="K13" s="33">
        <f>K11</f>
        <v>64.724862846312277</v>
      </c>
      <c r="L13" s="33">
        <f>L11+L12</f>
        <v>246555</v>
      </c>
      <c r="M13" s="33">
        <f>M11+M12</f>
        <v>146962.5</v>
      </c>
      <c r="N13" s="33">
        <f t="shared" si="4"/>
        <v>59.606375859341732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65565.8</v>
      </c>
      <c r="D15" s="32">
        <f>J15+M15+G15</f>
        <v>38241.300000000003</v>
      </c>
      <c r="E15" s="32">
        <f t="shared" ref="E15:E16" si="6">D15/C15*100</f>
        <v>58.325071912490969</v>
      </c>
      <c r="F15" s="14"/>
      <c r="G15" s="14"/>
      <c r="H15" s="32"/>
      <c r="I15" s="14">
        <v>497.3</v>
      </c>
      <c r="J15" s="14">
        <v>377.3</v>
      </c>
      <c r="K15" s="32">
        <f t="shared" ref="K15:K16" si="7">J15/I15*100</f>
        <v>75.86969636034587</v>
      </c>
      <c r="L15" s="14">
        <v>65068.5</v>
      </c>
      <c r="M15" s="14">
        <v>37864</v>
      </c>
      <c r="N15" s="32">
        <f>M15/L15*100</f>
        <v>58.190983348317538</v>
      </c>
    </row>
    <row r="16" spans="1:14" x14ac:dyDescent="0.25">
      <c r="A16" s="61" t="s">
        <v>31</v>
      </c>
      <c r="B16" s="62"/>
      <c r="C16" s="33">
        <f>C15</f>
        <v>65565.8</v>
      </c>
      <c r="D16" s="33">
        <f>D15</f>
        <v>38241.300000000003</v>
      </c>
      <c r="E16" s="33">
        <f t="shared" si="6"/>
        <v>58.325071912490969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497.3</v>
      </c>
      <c r="J16" s="33">
        <f t="shared" si="9"/>
        <v>377.3</v>
      </c>
      <c r="K16" s="33">
        <f t="shared" si="7"/>
        <v>75.86969636034587</v>
      </c>
      <c r="L16" s="33">
        <f>SUM(L15)</f>
        <v>65068.5</v>
      </c>
      <c r="M16" s="33">
        <f>SUM(M15)</f>
        <v>37864</v>
      </c>
      <c r="N16" s="33">
        <f>M16/L16*100</f>
        <v>58.190983348317538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9256.2999999999993</v>
      </c>
      <c r="D18" s="32">
        <f>J18+M18+G18</f>
        <v>5317.3</v>
      </c>
      <c r="E18" s="32">
        <f t="shared" ref="E18:E19" si="10">D18/C18*100</f>
        <v>57.445199485755651</v>
      </c>
      <c r="F18" s="14"/>
      <c r="G18" s="14"/>
      <c r="H18" s="32"/>
      <c r="I18" s="14"/>
      <c r="J18" s="14"/>
      <c r="K18" s="32"/>
      <c r="L18" s="14">
        <v>9256.2999999999993</v>
      </c>
      <c r="M18" s="14">
        <v>5317.3</v>
      </c>
      <c r="N18" s="32">
        <f>M18/L18*100</f>
        <v>57.445199485755651</v>
      </c>
    </row>
    <row r="19" spans="1:16" x14ac:dyDescent="0.25">
      <c r="A19" s="92" t="s">
        <v>31</v>
      </c>
      <c r="B19" s="92"/>
      <c r="C19" s="33">
        <f t="shared" ref="C19:D19" si="11">C18</f>
        <v>9256.2999999999993</v>
      </c>
      <c r="D19" s="33">
        <f t="shared" si="11"/>
        <v>5317.3</v>
      </c>
      <c r="E19" s="33">
        <f t="shared" si="10"/>
        <v>57.445199485755651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5317.3</v>
      </c>
      <c r="N19" s="33">
        <f>M19/L19*100</f>
        <v>57.445199485755651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47867.100000000006</v>
      </c>
      <c r="D21" s="32">
        <f>J21+M21+G21</f>
        <v>28763.9</v>
      </c>
      <c r="E21" s="32">
        <f t="shared" ref="E21:E22" si="14">D21/C21*100</f>
        <v>60.091169091087615</v>
      </c>
      <c r="F21" s="14"/>
      <c r="G21" s="14"/>
      <c r="H21" s="32"/>
      <c r="I21" s="14">
        <v>14993.7</v>
      </c>
      <c r="J21" s="14">
        <v>9318.1</v>
      </c>
      <c r="K21" s="32">
        <f t="shared" ref="K21:K22" si="15">J21/I21*100</f>
        <v>62.146768309356595</v>
      </c>
      <c r="L21" s="14">
        <v>32873.4</v>
      </c>
      <c r="M21" s="14">
        <v>19445.8</v>
      </c>
      <c r="N21" s="32">
        <f>M21/L21*100</f>
        <v>59.153601392006905</v>
      </c>
    </row>
    <row r="22" spans="1:16" x14ac:dyDescent="0.25">
      <c r="A22" s="78" t="s">
        <v>31</v>
      </c>
      <c r="B22" s="60"/>
      <c r="C22" s="33">
        <f t="shared" ref="C22:D22" si="16">C21</f>
        <v>47867.100000000006</v>
      </c>
      <c r="D22" s="33">
        <f t="shared" si="16"/>
        <v>28763.9</v>
      </c>
      <c r="E22" s="33">
        <f t="shared" si="14"/>
        <v>60.091169091087615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14993.7</v>
      </c>
      <c r="J22" s="33">
        <f t="shared" si="18"/>
        <v>9318.1</v>
      </c>
      <c r="K22" s="35">
        <f t="shared" si="15"/>
        <v>62.146768309356595</v>
      </c>
      <c r="L22" s="33">
        <f t="shared" si="18"/>
        <v>32873.4</v>
      </c>
      <c r="M22" s="33">
        <f t="shared" si="18"/>
        <v>19445.8</v>
      </c>
      <c r="N22" s="33">
        <f>M22/L22*100</f>
        <v>59.153601392006905</v>
      </c>
    </row>
    <row r="23" spans="1:16" ht="15.75" hidden="1" customHeight="1" x14ac:dyDescent="0.25">
      <c r="A23" s="63" t="s">
        <v>111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7181</v>
      </c>
      <c r="D27" s="32">
        <f>J27+M27+G27</f>
        <v>3719.2000000000003</v>
      </c>
      <c r="E27" s="32">
        <f t="shared" ref="E27:E28" si="23">D27/C27*100</f>
        <v>51.792229494499374</v>
      </c>
      <c r="F27" s="14">
        <v>810</v>
      </c>
      <c r="G27" s="14">
        <v>718.4</v>
      </c>
      <c r="H27" s="32">
        <f t="shared" ref="H27:H28" si="24">G27/F27*100</f>
        <v>88.691358024691354</v>
      </c>
      <c r="I27" s="14">
        <v>33.799999999999997</v>
      </c>
      <c r="J27" s="14">
        <v>30</v>
      </c>
      <c r="K27" s="32">
        <f t="shared" ref="K27:K28" si="25">J27/I27*100</f>
        <v>88.757396449704146</v>
      </c>
      <c r="L27" s="14">
        <v>6337.2</v>
      </c>
      <c r="M27" s="14">
        <v>2970.8</v>
      </c>
      <c r="N27" s="32">
        <f t="shared" ref="N27:N28" si="26">M27/L27*100</f>
        <v>46.878747711923253</v>
      </c>
    </row>
    <row r="28" spans="1:16" x14ac:dyDescent="0.25">
      <c r="A28" s="90" t="s">
        <v>31</v>
      </c>
      <c r="B28" s="91"/>
      <c r="C28" s="34">
        <f>C27</f>
        <v>7181</v>
      </c>
      <c r="D28" s="34">
        <f>D27</f>
        <v>3719.2000000000003</v>
      </c>
      <c r="E28" s="34">
        <f t="shared" si="23"/>
        <v>51.792229494499374</v>
      </c>
      <c r="F28" s="34">
        <f t="shared" ref="F28:G28" si="27">F27</f>
        <v>810</v>
      </c>
      <c r="G28" s="34">
        <f t="shared" si="27"/>
        <v>718.4</v>
      </c>
      <c r="H28" s="32">
        <f t="shared" si="24"/>
        <v>88.691358024691354</v>
      </c>
      <c r="I28" s="34">
        <f t="shared" ref="I28:J28" si="28">I27</f>
        <v>33.799999999999997</v>
      </c>
      <c r="J28" s="34">
        <f t="shared" si="28"/>
        <v>30</v>
      </c>
      <c r="K28" s="32">
        <f t="shared" si="25"/>
        <v>88.757396449704146</v>
      </c>
      <c r="L28" s="34">
        <f>L27</f>
        <v>6337.2</v>
      </c>
      <c r="M28" s="34">
        <f>M27</f>
        <v>2970.8</v>
      </c>
      <c r="N28" s="37">
        <f t="shared" si="26"/>
        <v>46.878747711923253</v>
      </c>
    </row>
    <row r="29" spans="1:16" s="50" customFormat="1" ht="15.75" customHeight="1" x14ac:dyDescent="0.25">
      <c r="A29" s="63" t="s">
        <v>130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245</v>
      </c>
      <c r="D30" s="52">
        <f>J30+M30+G30</f>
        <v>13.7</v>
      </c>
      <c r="E30" s="52">
        <f t="shared" ref="E30:E32" si="29">D30/C30*100</f>
        <v>5.5918367346938771</v>
      </c>
      <c r="F30" s="52"/>
      <c r="G30" s="52"/>
      <c r="H30" s="52"/>
      <c r="I30" s="52"/>
      <c r="J30" s="52"/>
      <c r="K30" s="52"/>
      <c r="L30" s="20">
        <v>245</v>
      </c>
      <c r="M30" s="20">
        <v>13.7</v>
      </c>
      <c r="N30" s="14">
        <f t="shared" ref="N30:N32" si="30">M30/L30*100</f>
        <v>5.5918367346938771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245</v>
      </c>
      <c r="D31" s="52">
        <f>D30</f>
        <v>13.7</v>
      </c>
      <c r="E31" s="52">
        <f t="shared" si="29"/>
        <v>5.5918367346938771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13.7</v>
      </c>
      <c r="N31" s="53">
        <f t="shared" si="30"/>
        <v>5.5918367346938771</v>
      </c>
      <c r="P31" s="51"/>
    </row>
    <row r="32" spans="1:16" s="3" customFormat="1" ht="15.75" customHeight="1" x14ac:dyDescent="0.25">
      <c r="A32" s="98" t="s">
        <v>52</v>
      </c>
      <c r="B32" s="99"/>
      <c r="C32" s="35">
        <f>C9+C13+C16+C19+C22+C25+C28+C31</f>
        <v>1793680.3000000003</v>
      </c>
      <c r="D32" s="35">
        <f>D9+D13+D16+D19+D22+D25+D28+D31</f>
        <v>1145121.0999999999</v>
      </c>
      <c r="E32" s="35">
        <f t="shared" si="29"/>
        <v>63.841984549866538</v>
      </c>
      <c r="F32" s="35">
        <f>F9+F13+F16+F19+F22+F25+F28+F31</f>
        <v>102270.8</v>
      </c>
      <c r="G32" s="35">
        <f>G9+G13+G16+G19+G22+G25+G28+G31</f>
        <v>58878</v>
      </c>
      <c r="H32" s="35">
        <f t="shared" ref="H32" si="33">G32/F32*100</f>
        <v>57.570684887572988</v>
      </c>
      <c r="I32" s="35">
        <f>I9+I13+I16+I19+I22+I25+I28+I31</f>
        <v>1101697.2</v>
      </c>
      <c r="J32" s="35">
        <f>J9+J13+J16+J19+J22+J25+J28+J31</f>
        <v>732196.6</v>
      </c>
      <c r="K32" s="35">
        <f t="shared" ref="K32" si="34">J32/I32*100</f>
        <v>66.460784324404202</v>
      </c>
      <c r="L32" s="35">
        <f>L9+L13+L16+L19+L22+L25+L28+L31</f>
        <v>589712.30000000005</v>
      </c>
      <c r="M32" s="35">
        <f>M9+M13+M16+M19+M22+M25+M28+M31</f>
        <v>354046.5</v>
      </c>
      <c r="N32" s="35">
        <f t="shared" si="30"/>
        <v>60.037157101861361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38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97449.600000000006</v>
      </c>
      <c r="D36" s="32">
        <f>J36+M36+G36</f>
        <v>41234.1</v>
      </c>
      <c r="E36" s="32">
        <f t="shared" ref="E36:E37" si="35">D36/C36*100</f>
        <v>42.313257314550285</v>
      </c>
      <c r="F36" s="16">
        <v>2047.5</v>
      </c>
      <c r="G36" s="16">
        <v>2047.2</v>
      </c>
      <c r="H36" s="32">
        <f t="shared" ref="H36:H37" si="36">G36/F36*100</f>
        <v>99.985347985347985</v>
      </c>
      <c r="I36" s="16">
        <v>95402.1</v>
      </c>
      <c r="J36" s="16">
        <v>39186.9</v>
      </c>
      <c r="K36" s="32">
        <f t="shared" ref="K36:K37" si="37">J36/I36*100</f>
        <v>41.075510916426367</v>
      </c>
      <c r="L36" s="14"/>
      <c r="M36" s="14"/>
      <c r="N36" s="32"/>
    </row>
    <row r="37" spans="1:14" x14ac:dyDescent="0.25">
      <c r="A37" s="59" t="s">
        <v>39</v>
      </c>
      <c r="B37" s="70"/>
      <c r="C37" s="38">
        <f>C36+C35</f>
        <v>97449.600000000006</v>
      </c>
      <c r="D37" s="38">
        <f>D36+D35</f>
        <v>41234.1</v>
      </c>
      <c r="E37" s="33">
        <f t="shared" si="35"/>
        <v>42.313257314550285</v>
      </c>
      <c r="F37" s="38">
        <f>F36+F35</f>
        <v>2047.5</v>
      </c>
      <c r="G37" s="38">
        <f>G36+G35</f>
        <v>2047.2</v>
      </c>
      <c r="H37" s="35">
        <f t="shared" si="36"/>
        <v>99.985347985347985</v>
      </c>
      <c r="I37" s="38">
        <f>I36+I35</f>
        <v>95402.1</v>
      </c>
      <c r="J37" s="38">
        <f>J36+J35</f>
        <v>39186.9</v>
      </c>
      <c r="K37" s="35">
        <f t="shared" si="37"/>
        <v>41.075510916426367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141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38</v>
      </c>
      <c r="B39" s="57"/>
      <c r="C39" s="32">
        <f>I39+L39+F39</f>
        <v>800</v>
      </c>
      <c r="D39" s="32">
        <f>J39+M39+G39</f>
        <v>600</v>
      </c>
      <c r="E39" s="32">
        <f t="shared" ref="E39:E40" si="38">D39/C39*100</f>
        <v>75</v>
      </c>
      <c r="F39" s="16"/>
      <c r="G39" s="16"/>
      <c r="H39" s="32"/>
      <c r="I39" s="16"/>
      <c r="J39" s="16"/>
      <c r="K39" s="32"/>
      <c r="L39" s="14">
        <v>800</v>
      </c>
      <c r="M39" s="14">
        <v>600</v>
      </c>
      <c r="N39" s="32">
        <f t="shared" ref="N39:N111" si="39">M39/L39*100</f>
        <v>75</v>
      </c>
    </row>
    <row r="40" spans="1:14" x14ac:dyDescent="0.25">
      <c r="A40" s="59" t="s">
        <v>39</v>
      </c>
      <c r="B40" s="70"/>
      <c r="C40" s="38">
        <f>C39</f>
        <v>800</v>
      </c>
      <c r="D40" s="38">
        <f>D39</f>
        <v>600</v>
      </c>
      <c r="E40" s="33">
        <f t="shared" si="38"/>
        <v>75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600</v>
      </c>
      <c r="N40" s="33">
        <f t="shared" si="39"/>
        <v>75</v>
      </c>
    </row>
    <row r="41" spans="1:14" ht="15.75" customHeight="1" x14ac:dyDescent="0.25">
      <c r="A41" s="66" t="s">
        <v>40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38</v>
      </c>
      <c r="B42" s="57"/>
      <c r="C42" s="32">
        <f>I42+L42+F42</f>
        <v>14347.7</v>
      </c>
      <c r="D42" s="32">
        <f>J42+M42+G42</f>
        <v>8108</v>
      </c>
      <c r="E42" s="32">
        <f t="shared" ref="E42:E44" si="42">D42/C42*100</f>
        <v>56.510799640360474</v>
      </c>
      <c r="F42" s="16"/>
      <c r="G42" s="16"/>
      <c r="H42" s="32"/>
      <c r="I42" s="16">
        <v>14347.7</v>
      </c>
      <c r="J42" s="16">
        <v>8108</v>
      </c>
      <c r="K42" s="32">
        <f t="shared" ref="K42:K44" si="43">J42/I42*100</f>
        <v>56.510799640360474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112905.1</v>
      </c>
      <c r="D43" s="32">
        <f>J43+M43+G43</f>
        <v>72564.5</v>
      </c>
      <c r="E43" s="32">
        <f t="shared" si="42"/>
        <v>64.270347397947475</v>
      </c>
      <c r="F43" s="16"/>
      <c r="G43" s="16"/>
      <c r="H43" s="32"/>
      <c r="I43" s="16">
        <v>112905.1</v>
      </c>
      <c r="J43" s="16">
        <v>72564.5</v>
      </c>
      <c r="K43" s="32">
        <f t="shared" si="43"/>
        <v>64.270347397947475</v>
      </c>
      <c r="L43" s="14"/>
      <c r="M43" s="14"/>
      <c r="N43" s="32"/>
    </row>
    <row r="44" spans="1:14" x14ac:dyDescent="0.25">
      <c r="A44" s="59" t="s">
        <v>39</v>
      </c>
      <c r="B44" s="70"/>
      <c r="C44" s="38">
        <f>C42+C43</f>
        <v>127252.8</v>
      </c>
      <c r="D44" s="38">
        <f>D42+D43</f>
        <v>80672.5</v>
      </c>
      <c r="E44" s="33">
        <f t="shared" si="42"/>
        <v>63.395461632278426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80672.5</v>
      </c>
      <c r="K44" s="33">
        <f t="shared" si="43"/>
        <v>63.395461632278426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41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38</v>
      </c>
      <c r="B46" s="57"/>
      <c r="C46" s="32">
        <f>I46+L46+F46</f>
        <v>2900</v>
      </c>
      <c r="D46" s="32">
        <f>J46+M46+G46</f>
        <v>2115.6999999999998</v>
      </c>
      <c r="E46" s="32">
        <f t="shared" ref="E46:E47" si="46">D46/C46*100</f>
        <v>72.955172413793107</v>
      </c>
      <c r="F46" s="16"/>
      <c r="G46" s="16"/>
      <c r="H46" s="32"/>
      <c r="I46" s="16"/>
      <c r="J46" s="16"/>
      <c r="K46" s="32"/>
      <c r="L46" s="14">
        <v>2900</v>
      </c>
      <c r="M46" s="14">
        <v>2115.6999999999998</v>
      </c>
      <c r="N46" s="32">
        <f t="shared" si="39"/>
        <v>72.955172413793107</v>
      </c>
    </row>
    <row r="47" spans="1:14" x14ac:dyDescent="0.25">
      <c r="A47" s="77" t="s">
        <v>39</v>
      </c>
      <c r="B47" s="57"/>
      <c r="C47" s="38">
        <f>C46</f>
        <v>2900</v>
      </c>
      <c r="D47" s="38">
        <f>D46</f>
        <v>2115.6999999999998</v>
      </c>
      <c r="E47" s="33">
        <f t="shared" si="46"/>
        <v>72.955172413793107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2900</v>
      </c>
      <c r="M47" s="33">
        <f>M46</f>
        <v>2115.6999999999998</v>
      </c>
      <c r="N47" s="33">
        <f t="shared" si="39"/>
        <v>72.955172413793107</v>
      </c>
    </row>
    <row r="48" spans="1:14" ht="15.75" customHeight="1" x14ac:dyDescent="0.25">
      <c r="A48" s="66" t="s">
        <v>42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38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8" t="s">
        <v>43</v>
      </c>
      <c r="B50" s="57"/>
      <c r="C50" s="32">
        <f t="shared" ref="C50:C52" si="50">I50+L50+F50</f>
        <v>766</v>
      </c>
      <c r="D50" s="32">
        <f t="shared" ref="D50:D52" si="51">J50+M50+G50</f>
        <v>765.8</v>
      </c>
      <c r="E50" s="32">
        <f t="shared" si="49"/>
        <v>99.97389033942558</v>
      </c>
      <c r="F50" s="16"/>
      <c r="G50" s="16"/>
      <c r="H50" s="32"/>
      <c r="I50" s="16"/>
      <c r="J50" s="16"/>
      <c r="K50" s="32"/>
      <c r="L50" s="14">
        <v>766</v>
      </c>
      <c r="M50" s="14">
        <v>765.8</v>
      </c>
      <c r="N50" s="32">
        <f t="shared" si="39"/>
        <v>99.97389033942558</v>
      </c>
    </row>
    <row r="51" spans="1:14" ht="30.75" hidden="1" customHeight="1" x14ac:dyDescent="0.25">
      <c r="A51" s="58" t="s">
        <v>129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45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39</v>
      </c>
      <c r="B53" s="62"/>
      <c r="C53" s="38">
        <f>C49+C50+C51+C52</f>
        <v>766</v>
      </c>
      <c r="D53" s="38">
        <f>D49+D50+D51+D52</f>
        <v>765.8</v>
      </c>
      <c r="E53" s="33">
        <f t="shared" si="49"/>
        <v>99.97389033942558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766</v>
      </c>
      <c r="M53" s="38">
        <f t="shared" si="54"/>
        <v>765.8</v>
      </c>
      <c r="N53" s="33">
        <f t="shared" si="39"/>
        <v>99.97389033942558</v>
      </c>
    </row>
    <row r="54" spans="1:14" x14ac:dyDescent="0.25">
      <c r="A54" s="66" t="s">
        <v>115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5">I55+L55+F55</f>
        <v>3125.6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3125.6</v>
      </c>
      <c r="M55" s="16">
        <v>0</v>
      </c>
      <c r="N55" s="35">
        <f t="shared" si="39"/>
        <v>0</v>
      </c>
    </row>
    <row r="56" spans="1:14" x14ac:dyDescent="0.25">
      <c r="A56" s="77" t="s">
        <v>39</v>
      </c>
      <c r="B56" s="82"/>
      <c r="C56" s="38">
        <f>C55</f>
        <v>3125.6</v>
      </c>
      <c r="D56" s="38">
        <f>D55</f>
        <v>0</v>
      </c>
      <c r="E56" s="32">
        <f t="shared" si="49"/>
        <v>0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3125.6</v>
      </c>
      <c r="M56" s="38">
        <f t="shared" si="58"/>
        <v>0</v>
      </c>
      <c r="N56" s="33">
        <f t="shared" si="39"/>
        <v>0</v>
      </c>
    </row>
    <row r="57" spans="1:14" x14ac:dyDescent="0.25">
      <c r="A57" s="77" t="s">
        <v>52</v>
      </c>
      <c r="B57" s="57"/>
      <c r="C57" s="39">
        <f>C37+C40+C44+C47+C53+C56</f>
        <v>232294.00000000003</v>
      </c>
      <c r="D57" s="39">
        <f>D37+D40+D44+D47+D53+D56</f>
        <v>125388.1</v>
      </c>
      <c r="E57" s="35">
        <f t="shared" si="49"/>
        <v>53.978191429825998</v>
      </c>
      <c r="F57" s="39">
        <f t="shared" ref="F57:G57" si="59">F37+F40+F44+F47+F53+F56</f>
        <v>2047.5</v>
      </c>
      <c r="G57" s="39">
        <f t="shared" si="59"/>
        <v>2047.2</v>
      </c>
      <c r="H57" s="36"/>
      <c r="I57" s="39">
        <f t="shared" ref="I57:J57" si="60">I37+I40+I44+I47+I53+I56</f>
        <v>222654.90000000002</v>
      </c>
      <c r="J57" s="39">
        <f t="shared" si="60"/>
        <v>119859.4</v>
      </c>
      <c r="K57" s="35">
        <f t="shared" ref="K57" si="61">J57/I57*100</f>
        <v>53.831916566848513</v>
      </c>
      <c r="L57" s="39">
        <f t="shared" ref="L57:M57" si="62">L37+L40+L44+L47+L53+L56</f>
        <v>7591.6</v>
      </c>
      <c r="M57" s="39">
        <f t="shared" si="62"/>
        <v>3481.5</v>
      </c>
      <c r="N57" s="35">
        <f t="shared" si="39"/>
        <v>45.859897781758782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customHeight="1" x14ac:dyDescent="0.25">
      <c r="A59" s="66" t="s">
        <v>46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x14ac:dyDescent="0.25">
      <c r="A60" s="58" t="s">
        <v>38</v>
      </c>
      <c r="B60" s="57"/>
      <c r="C60" s="32">
        <f t="shared" ref="C60:C61" si="63">I60+L60+F60</f>
        <v>1132.2</v>
      </c>
      <c r="D60" s="32">
        <f t="shared" ref="D60:D61" si="64">J60+M60+G60</f>
        <v>489.3</v>
      </c>
      <c r="E60" s="32"/>
      <c r="F60" s="16"/>
      <c r="G60" s="16"/>
      <c r="H60" s="32"/>
      <c r="I60" s="16">
        <v>750</v>
      </c>
      <c r="J60" s="16">
        <v>430</v>
      </c>
      <c r="K60" s="32">
        <f t="shared" ref="K60" si="65">J60/I60*100</f>
        <v>57.333333333333336</v>
      </c>
      <c r="L60" s="14">
        <v>382.2</v>
      </c>
      <c r="M60" s="14">
        <v>59.3</v>
      </c>
      <c r="N60" s="32"/>
    </row>
    <row r="61" spans="1:14" x14ac:dyDescent="0.25">
      <c r="A61" s="58" t="s">
        <v>43</v>
      </c>
      <c r="B61" s="57"/>
      <c r="C61" s="32">
        <f t="shared" si="63"/>
        <v>2388.3000000000002</v>
      </c>
      <c r="D61" s="32">
        <f t="shared" si="64"/>
        <v>2388.3000000000002</v>
      </c>
      <c r="E61" s="32"/>
      <c r="F61" s="16"/>
      <c r="G61" s="16"/>
      <c r="H61" s="32"/>
      <c r="I61" s="16"/>
      <c r="J61" s="16"/>
      <c r="K61" s="32"/>
      <c r="L61" s="14">
        <v>2388.3000000000002</v>
      </c>
      <c r="M61" s="14">
        <v>2388.3000000000002</v>
      </c>
      <c r="N61" s="32"/>
    </row>
    <row r="62" spans="1:14" x14ac:dyDescent="0.25">
      <c r="A62" s="59" t="s">
        <v>39</v>
      </c>
      <c r="B62" s="70"/>
      <c r="C62" s="38">
        <f>C60+C61</f>
        <v>3520.5</v>
      </c>
      <c r="D62" s="38">
        <f>D60+D61</f>
        <v>2877.6000000000004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430</v>
      </c>
      <c r="K62" s="32">
        <f t="shared" ref="K62" si="66">J62/I62*100</f>
        <v>57.333333333333336</v>
      </c>
      <c r="L62" s="38">
        <f>SUM(L60:L61)</f>
        <v>2770.5</v>
      </c>
      <c r="M62" s="38">
        <f>SUM(M60:M61)</f>
        <v>2447.6000000000004</v>
      </c>
      <c r="N62" s="33"/>
    </row>
    <row r="63" spans="1:14" ht="15.75" customHeight="1" x14ac:dyDescent="0.25">
      <c r="A63" s="66" t="s">
        <v>47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38</v>
      </c>
      <c r="B64" s="57"/>
      <c r="C64" s="32">
        <f t="shared" ref="C64:D64" si="67">I64+L64+F64</f>
        <v>5587.3</v>
      </c>
      <c r="D64" s="32">
        <f t="shared" si="67"/>
        <v>1841.2</v>
      </c>
      <c r="E64" s="32">
        <f t="shared" ref="E64:E69" si="68">D64/C64*100</f>
        <v>32.953304816279775</v>
      </c>
      <c r="F64" s="16"/>
      <c r="G64" s="16"/>
      <c r="H64" s="32"/>
      <c r="I64" s="16"/>
      <c r="J64" s="16"/>
      <c r="K64" s="32"/>
      <c r="L64" s="14">
        <v>5587.3</v>
      </c>
      <c r="M64" s="14">
        <v>1841.2</v>
      </c>
      <c r="N64" s="32">
        <f t="shared" si="39"/>
        <v>32.953304816279775</v>
      </c>
    </row>
    <row r="65" spans="1:14" ht="28.5" customHeight="1" x14ac:dyDescent="0.25">
      <c r="A65" s="58" t="s">
        <v>43</v>
      </c>
      <c r="B65" s="57"/>
      <c r="C65" s="32">
        <f t="shared" ref="C65" si="69">I65+L65+F65</f>
        <v>993.5</v>
      </c>
      <c r="D65" s="32">
        <f t="shared" ref="D65" si="70">J65+M65+G65</f>
        <v>605.79999999999995</v>
      </c>
      <c r="E65" s="32">
        <f t="shared" si="68"/>
        <v>60.976346250629085</v>
      </c>
      <c r="F65" s="17"/>
      <c r="G65" s="17"/>
      <c r="H65" s="32"/>
      <c r="I65" s="16"/>
      <c r="J65" s="16"/>
      <c r="K65" s="32"/>
      <c r="L65" s="14">
        <v>993.5</v>
      </c>
      <c r="M65" s="14">
        <v>605.79999999999995</v>
      </c>
      <c r="N65" s="32">
        <f t="shared" si="39"/>
        <v>60.976346250629085</v>
      </c>
    </row>
    <row r="66" spans="1:14" x14ac:dyDescent="0.25">
      <c r="A66" s="59" t="s">
        <v>39</v>
      </c>
      <c r="B66" s="70"/>
      <c r="C66" s="38">
        <f>C64+C65</f>
        <v>6580.8</v>
      </c>
      <c r="D66" s="38">
        <f>D64+D65</f>
        <v>2447</v>
      </c>
      <c r="E66" s="33">
        <f t="shared" si="68"/>
        <v>37.183929005592027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6580.8</v>
      </c>
      <c r="M66" s="33">
        <f>SUM(M64:M65)</f>
        <v>2447</v>
      </c>
      <c r="N66" s="33">
        <f t="shared" si="39"/>
        <v>37.183929005592027</v>
      </c>
    </row>
    <row r="67" spans="1:14" ht="15.75" customHeight="1" x14ac:dyDescent="0.25">
      <c r="A67" s="66" t="s">
        <v>78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38</v>
      </c>
      <c r="B68" s="57"/>
      <c r="C68" s="32">
        <f t="shared" ref="C68" si="73">I68+L68+F68</f>
        <v>2389.6</v>
      </c>
      <c r="D68" s="32">
        <f t="shared" ref="D68" si="74">J68+M68+G68</f>
        <v>2389.4</v>
      </c>
      <c r="E68" s="32">
        <f t="shared" si="68"/>
        <v>99.991630398393042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675.2</v>
      </c>
      <c r="K68" s="36">
        <f t="shared" ref="K68:K69" si="76">J68/I68*100</f>
        <v>99.98519176662225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9" t="s">
        <v>39</v>
      </c>
      <c r="B69" s="70"/>
      <c r="C69" s="38">
        <f>C68</f>
        <v>2389.6</v>
      </c>
      <c r="D69" s="38">
        <f>D68</f>
        <v>2389.4</v>
      </c>
      <c r="E69" s="35">
        <f t="shared" si="68"/>
        <v>99.991630398393042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675.2</v>
      </c>
      <c r="K69" s="39">
        <f t="shared" si="76"/>
        <v>99.98519176662225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6" t="s">
        <v>48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38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6" t="s">
        <v>49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84">I74+L74+F74</f>
        <v>729.8</v>
      </c>
      <c r="D74" s="32">
        <f t="shared" ref="D74" si="85">J74+M74+G74</f>
        <v>431.4</v>
      </c>
      <c r="E74" s="32">
        <f t="shared" ref="E74:E75" si="86">D74/C74*100</f>
        <v>59.112085502877498</v>
      </c>
      <c r="F74" s="16"/>
      <c r="G74" s="16"/>
      <c r="H74" s="32"/>
      <c r="I74" s="16">
        <v>729.8</v>
      </c>
      <c r="J74" s="16">
        <v>431.4</v>
      </c>
      <c r="K74" s="32">
        <f t="shared" ref="K74:K75" si="87">J74/I74*100</f>
        <v>59.112085502877498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729.8</v>
      </c>
      <c r="D75" s="38">
        <f>D74</f>
        <v>431.4</v>
      </c>
      <c r="E75" s="33">
        <f t="shared" si="86"/>
        <v>59.112085502877498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431.4</v>
      </c>
      <c r="K75" s="33">
        <f t="shared" si="87"/>
        <v>59.112085502877498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50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38</v>
      </c>
      <c r="B77" s="70"/>
      <c r="C77" s="32">
        <f t="shared" ref="C77" si="90">I77+L77+F77</f>
        <v>1032.5999999999999</v>
      </c>
      <c r="D77" s="32">
        <f t="shared" ref="D77" si="91">J77+M77+G77</f>
        <v>479.1</v>
      </c>
      <c r="E77" s="32">
        <f t="shared" ref="E77:E91" si="92">D77/C77*100</f>
        <v>46.39744334689135</v>
      </c>
      <c r="F77" s="14"/>
      <c r="G77" s="14"/>
      <c r="H77" s="32"/>
      <c r="I77" s="14"/>
      <c r="J77" s="14"/>
      <c r="K77" s="32"/>
      <c r="L77" s="14">
        <v>1032.5999999999999</v>
      </c>
      <c r="M77" s="14">
        <v>479.1</v>
      </c>
      <c r="N77" s="32">
        <f t="shared" si="39"/>
        <v>46.39744334689135</v>
      </c>
    </row>
    <row r="78" spans="1:14" x14ac:dyDescent="0.25">
      <c r="A78" s="71" t="s">
        <v>31</v>
      </c>
      <c r="B78" s="71"/>
      <c r="C78" s="38">
        <f>C77</f>
        <v>1032.5999999999999</v>
      </c>
      <c r="D78" s="38">
        <f>D77</f>
        <v>479.1</v>
      </c>
      <c r="E78" s="33">
        <f t="shared" si="92"/>
        <v>46.39744334689135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1032.5999999999999</v>
      </c>
      <c r="M78" s="33">
        <f>M77</f>
        <v>479.1</v>
      </c>
      <c r="N78" s="33">
        <f t="shared" si="39"/>
        <v>46.39744334689135</v>
      </c>
    </row>
    <row r="79" spans="1:14" ht="32.25" hidden="1" customHeight="1" x14ac:dyDescent="0.25">
      <c r="A79" s="63" t="s">
        <v>107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38</v>
      </c>
      <c r="B80" s="70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116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38</v>
      </c>
      <c r="B83" s="127"/>
      <c r="C83" s="32">
        <f t="shared" ref="C83:D83" si="99">I83+L83+F83</f>
        <v>1154.2</v>
      </c>
      <c r="D83" s="32">
        <f t="shared" si="99"/>
        <v>994.2</v>
      </c>
      <c r="E83" s="32">
        <f t="shared" ref="E83:E87" si="100">D83/C83*100</f>
        <v>86.137584474094609</v>
      </c>
      <c r="F83" s="22"/>
      <c r="G83" s="22"/>
      <c r="H83" s="32"/>
      <c r="I83" s="22"/>
      <c r="J83" s="22"/>
      <c r="K83" s="32"/>
      <c r="L83" s="22">
        <v>1154.2</v>
      </c>
      <c r="M83" s="22">
        <v>994.2</v>
      </c>
      <c r="N83" s="32">
        <f t="shared" si="39"/>
        <v>86.137584474094609</v>
      </c>
    </row>
    <row r="84" spans="1:14" x14ac:dyDescent="0.25">
      <c r="A84" s="78" t="s">
        <v>39</v>
      </c>
      <c r="B84" s="102"/>
      <c r="C84" s="38">
        <f>C83</f>
        <v>1154.2</v>
      </c>
      <c r="D84" s="38">
        <f>D83</f>
        <v>994.2</v>
      </c>
      <c r="E84" s="32">
        <f t="shared" si="100"/>
        <v>86.137584474094609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994.2</v>
      </c>
      <c r="N84" s="32">
        <f t="shared" si="39"/>
        <v>86.137584474094609</v>
      </c>
    </row>
    <row r="85" spans="1:14" x14ac:dyDescent="0.25">
      <c r="A85" s="66" t="s">
        <v>127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38</v>
      </c>
      <c r="B86" s="102"/>
      <c r="C86" s="32">
        <f t="shared" ref="C86:D86" si="104">I86+L86+F86</f>
        <v>3651.4</v>
      </c>
      <c r="D86" s="32">
        <f t="shared" si="104"/>
        <v>150.80000000000001</v>
      </c>
      <c r="E86" s="32">
        <f t="shared" si="100"/>
        <v>4.1299227693487435</v>
      </c>
      <c r="F86" s="16"/>
      <c r="G86" s="16"/>
      <c r="H86" s="32"/>
      <c r="I86" s="16"/>
      <c r="J86" s="16"/>
      <c r="K86" s="32"/>
      <c r="L86" s="16">
        <v>3651.4</v>
      </c>
      <c r="M86" s="16">
        <v>150.80000000000001</v>
      </c>
      <c r="N86" s="32">
        <f t="shared" si="39"/>
        <v>4.1299227693487435</v>
      </c>
    </row>
    <row r="87" spans="1:14" x14ac:dyDescent="0.25">
      <c r="A87" s="78" t="s">
        <v>39</v>
      </c>
      <c r="B87" s="102"/>
      <c r="C87" s="33">
        <f>C86</f>
        <v>3651.4</v>
      </c>
      <c r="D87" s="33">
        <f>D86</f>
        <v>150.80000000000001</v>
      </c>
      <c r="E87" s="33">
        <f t="shared" si="100"/>
        <v>4.1299227693487435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3651.4</v>
      </c>
      <c r="M87" s="33">
        <f t="shared" si="107"/>
        <v>150.80000000000001</v>
      </c>
      <c r="N87" s="33">
        <f t="shared" si="39"/>
        <v>4.1299227693487435</v>
      </c>
    </row>
    <row r="88" spans="1:14" x14ac:dyDescent="0.25">
      <c r="A88" s="66" t="s">
        <v>140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x14ac:dyDescent="0.25">
      <c r="A89" s="58" t="s">
        <v>38</v>
      </c>
      <c r="B89" s="57"/>
      <c r="C89" s="32">
        <f t="shared" ref="C89:D89" si="108">I89+L89+F89</f>
        <v>5006.3999999999996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5006.3999999999996</v>
      </c>
      <c r="M89" s="14">
        <v>0</v>
      </c>
      <c r="N89" s="32"/>
    </row>
    <row r="90" spans="1:14" x14ac:dyDescent="0.25">
      <c r="A90" s="77" t="s">
        <v>39</v>
      </c>
      <c r="B90" s="82"/>
      <c r="C90" s="33">
        <f>C89</f>
        <v>5006.3999999999996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5006.3999999999996</v>
      </c>
      <c r="M90" s="33">
        <f t="shared" si="111"/>
        <v>0</v>
      </c>
      <c r="N90" s="32"/>
    </row>
    <row r="91" spans="1:14" x14ac:dyDescent="0.25">
      <c r="A91" s="78" t="s">
        <v>52</v>
      </c>
      <c r="B91" s="70"/>
      <c r="C91" s="42">
        <f>C62+C66+C69+C72+C75+C78+C81+C84+C87+C90</f>
        <v>24065.300000000003</v>
      </c>
      <c r="D91" s="42">
        <f>D62+D66+D69+D72+D75+D78+D81+D84+D87+D90</f>
        <v>9769.5</v>
      </c>
      <c r="E91" s="42">
        <f t="shared" si="92"/>
        <v>40.595795606121669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1536.6</v>
      </c>
      <c r="K91" s="42">
        <f t="shared" ref="K91" si="112">J91/I91*100</f>
        <v>71.300635701359568</v>
      </c>
      <c r="L91" s="42">
        <f>L62+L66+L69+L72+L75+L78+L81+L84+L87+L90</f>
        <v>21366.799999999999</v>
      </c>
      <c r="M91" s="42">
        <f>M62+M66+M69+M72+M75+M78+M81+M84+M87+M90</f>
        <v>7689.5000000000009</v>
      </c>
      <c r="N91" s="42">
        <f t="shared" si="39"/>
        <v>35.988074957410568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51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38</v>
      </c>
      <c r="B94" s="70"/>
      <c r="C94" s="32">
        <f t="shared" ref="C94" si="113">I94+L94+F94</f>
        <v>1525</v>
      </c>
      <c r="D94" s="32">
        <f>J94+M94+G94</f>
        <v>764.8</v>
      </c>
      <c r="E94" s="32">
        <f t="shared" ref="E94:E95" si="114">D94/C94*100</f>
        <v>50.150819672131142</v>
      </c>
      <c r="F94" s="14"/>
      <c r="G94" s="14"/>
      <c r="H94" s="32"/>
      <c r="I94" s="14"/>
      <c r="J94" s="14"/>
      <c r="K94" s="32"/>
      <c r="L94" s="14">
        <v>1525</v>
      </c>
      <c r="M94" s="14">
        <v>764.8</v>
      </c>
      <c r="N94" s="32">
        <f t="shared" si="39"/>
        <v>50.150819672131142</v>
      </c>
    </row>
    <row r="95" spans="1:14" ht="15.75" customHeight="1" x14ac:dyDescent="0.25">
      <c r="A95" s="61" t="s">
        <v>39</v>
      </c>
      <c r="B95" s="62"/>
      <c r="C95" s="33">
        <f>C94</f>
        <v>1525</v>
      </c>
      <c r="D95" s="33">
        <f>D94</f>
        <v>764.8</v>
      </c>
      <c r="E95" s="33">
        <f t="shared" si="114"/>
        <v>50.150819672131142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1525</v>
      </c>
      <c r="M95" s="33">
        <f t="shared" si="116"/>
        <v>764.8</v>
      </c>
      <c r="N95" s="33">
        <f t="shared" si="39"/>
        <v>50.150819672131142</v>
      </c>
    </row>
    <row r="96" spans="1:14" ht="15.75" customHeight="1" x14ac:dyDescent="0.25">
      <c r="A96" s="63" t="s">
        <v>112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38</v>
      </c>
      <c r="B97" s="70"/>
      <c r="C97" s="32">
        <f t="shared" ref="C97" si="117">I97+L97+F97</f>
        <v>20</v>
      </c>
      <c r="D97" s="32">
        <f t="shared" ref="D97" si="118">J97+M97+G97</f>
        <v>0</v>
      </c>
      <c r="E97" s="32">
        <f t="shared" ref="E97:E101" si="119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9"/>
        <v>0</v>
      </c>
    </row>
    <row r="98" spans="1:14" ht="34.5" customHeight="1" x14ac:dyDescent="0.25">
      <c r="A98" s="79" t="s">
        <v>43</v>
      </c>
      <c r="B98" s="70"/>
      <c r="C98" s="32">
        <f t="shared" ref="C98:C100" si="120">I98+L98+F98</f>
        <v>2560.6</v>
      </c>
      <c r="D98" s="32">
        <f t="shared" ref="D98:D100" si="121">J98+M98+G98</f>
        <v>1280.3</v>
      </c>
      <c r="E98" s="32">
        <f t="shared" si="119"/>
        <v>50</v>
      </c>
      <c r="F98" s="14"/>
      <c r="G98" s="14"/>
      <c r="H98" s="32"/>
      <c r="I98" s="14"/>
      <c r="J98" s="14"/>
      <c r="K98" s="32"/>
      <c r="L98" s="14">
        <v>2560.6</v>
      </c>
      <c r="M98" s="14">
        <v>1280.3</v>
      </c>
      <c r="N98" s="32">
        <f t="shared" si="39"/>
        <v>50</v>
      </c>
    </row>
    <row r="99" spans="1:14" ht="30.75" hidden="1" customHeight="1" x14ac:dyDescent="0.25">
      <c r="A99" s="58" t="s">
        <v>44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8" t="s">
        <v>45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77" t="s">
        <v>39</v>
      </c>
      <c r="B101" s="62"/>
      <c r="C101" s="33">
        <f>C97+C98+C99+C100</f>
        <v>2580.6</v>
      </c>
      <c r="D101" s="33">
        <f>D97+D98+D99+D100</f>
        <v>1280.3</v>
      </c>
      <c r="E101" s="33">
        <f t="shared" si="119"/>
        <v>49.612493218631329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2580.6</v>
      </c>
      <c r="M101" s="33">
        <f>SUM(M97:M100)</f>
        <v>1280.3</v>
      </c>
      <c r="N101" s="33">
        <f t="shared" si="39"/>
        <v>49.612493218631329</v>
      </c>
    </row>
    <row r="102" spans="1:14" ht="19.5" customHeight="1" x14ac:dyDescent="0.25">
      <c r="A102" s="103" t="s">
        <v>109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38</v>
      </c>
      <c r="B103" s="70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79" t="s">
        <v>43</v>
      </c>
      <c r="B104" s="70"/>
      <c r="C104" s="32">
        <f t="shared" si="124"/>
        <v>4000</v>
      </c>
      <c r="D104" s="32">
        <f t="shared" si="125"/>
        <v>4000</v>
      </c>
      <c r="E104" s="32">
        <f t="shared" ref="E104:E105" si="126">D104/C104*100</f>
        <v>100</v>
      </c>
      <c r="F104" s="15"/>
      <c r="G104" s="15"/>
      <c r="H104" s="32"/>
      <c r="I104" s="15"/>
      <c r="J104" s="15"/>
      <c r="K104" s="32"/>
      <c r="L104" s="14">
        <v>4000</v>
      </c>
      <c r="M104" s="14">
        <v>4000</v>
      </c>
      <c r="N104" s="32">
        <f t="shared" si="39"/>
        <v>100</v>
      </c>
    </row>
    <row r="105" spans="1:14" ht="17.25" customHeight="1" x14ac:dyDescent="0.25">
      <c r="A105" s="77" t="s">
        <v>39</v>
      </c>
      <c r="B105" s="62"/>
      <c r="C105" s="33">
        <f>C103+C104</f>
        <v>4000</v>
      </c>
      <c r="D105" s="33">
        <f>D103+D104</f>
        <v>4000</v>
      </c>
      <c r="E105" s="32">
        <f t="shared" si="126"/>
        <v>100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4000</v>
      </c>
      <c r="N105" s="33">
        <f t="shared" si="129"/>
        <v>100</v>
      </c>
    </row>
    <row r="106" spans="1:14" ht="15.75" customHeight="1" x14ac:dyDescent="0.25">
      <c r="A106" s="78" t="s">
        <v>52</v>
      </c>
      <c r="B106" s="70"/>
      <c r="C106" s="35">
        <f>C95+C101+C105</f>
        <v>8105.6</v>
      </c>
      <c r="D106" s="35">
        <f>D95+D101+D105</f>
        <v>6045.1</v>
      </c>
      <c r="E106" s="35">
        <f t="shared" ref="E106" si="130">D106/C106*100</f>
        <v>74.579303197789187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8105.6</v>
      </c>
      <c r="M106" s="35">
        <f t="shared" si="132"/>
        <v>6045.1</v>
      </c>
      <c r="N106" s="35">
        <f t="shared" si="39"/>
        <v>74.579303197789187</v>
      </c>
    </row>
    <row r="107" spans="1:14" s="11" customFormat="1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106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38</v>
      </c>
      <c r="B109" s="57"/>
      <c r="C109" s="32">
        <f t="shared" ref="C109" si="133">I109+L109+F109</f>
        <v>19438.7</v>
      </c>
      <c r="D109" s="32">
        <f t="shared" ref="D109" si="134">J109+M109+G109</f>
        <v>11590.3</v>
      </c>
      <c r="E109" s="32">
        <f t="shared" ref="E109:E111" si="135">D109/C109*100</f>
        <v>59.624872033623646</v>
      </c>
      <c r="F109" s="14"/>
      <c r="G109" s="14"/>
      <c r="H109" s="32"/>
      <c r="I109" s="14"/>
      <c r="J109" s="14"/>
      <c r="K109" s="32"/>
      <c r="L109" s="14">
        <v>19438.7</v>
      </c>
      <c r="M109" s="14">
        <v>11590.3</v>
      </c>
      <c r="N109" s="32">
        <f t="shared" si="39"/>
        <v>59.624872033623646</v>
      </c>
    </row>
    <row r="110" spans="1:14" ht="30.75" hidden="1" customHeight="1" x14ac:dyDescent="0.25">
      <c r="A110" s="56" t="s">
        <v>53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78" t="s">
        <v>39</v>
      </c>
      <c r="B111" s="60"/>
      <c r="C111" s="33">
        <f>C109+C110</f>
        <v>19438.7</v>
      </c>
      <c r="D111" s="33">
        <f>D109+D110</f>
        <v>11590.3</v>
      </c>
      <c r="E111" s="33">
        <f t="shared" si="135"/>
        <v>59.624872033623646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11590.3</v>
      </c>
      <c r="N111" s="33">
        <f t="shared" si="39"/>
        <v>59.624872033623646</v>
      </c>
    </row>
    <row r="112" spans="1:14" ht="25.5" customHeight="1" x14ac:dyDescent="0.25">
      <c r="A112" s="63" t="s">
        <v>54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38</v>
      </c>
      <c r="B113" s="57"/>
      <c r="C113" s="32">
        <f t="shared" ref="C113" si="139">I113+L113+F113</f>
        <v>11357.1</v>
      </c>
      <c r="D113" s="32">
        <f t="shared" ref="D113" si="140">J113+M113+G113</f>
        <v>7188.5</v>
      </c>
      <c r="E113" s="32">
        <f t="shared" ref="E113:E114" si="141">D113/C113*100</f>
        <v>63.29520740329837</v>
      </c>
      <c r="F113" s="14"/>
      <c r="G113" s="14"/>
      <c r="H113" s="32"/>
      <c r="I113" s="14"/>
      <c r="J113" s="14"/>
      <c r="K113" s="32"/>
      <c r="L113" s="14">
        <v>11357.1</v>
      </c>
      <c r="M113" s="14">
        <v>7188.5</v>
      </c>
      <c r="N113" s="32">
        <f t="shared" ref="N113:N169" si="142">M113/L113*100</f>
        <v>63.29520740329837</v>
      </c>
    </row>
    <row r="114" spans="1:14" x14ac:dyDescent="0.25">
      <c r="A114" s="61" t="s">
        <v>39</v>
      </c>
      <c r="B114" s="62"/>
      <c r="C114" s="33">
        <f>C113</f>
        <v>11357.1</v>
      </c>
      <c r="D114" s="33">
        <f>D113</f>
        <v>7188.5</v>
      </c>
      <c r="E114" s="33">
        <f t="shared" si="141"/>
        <v>63.29520740329837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7188.5</v>
      </c>
      <c r="N114" s="33">
        <f t="shared" si="142"/>
        <v>63.29520740329837</v>
      </c>
    </row>
    <row r="115" spans="1:14" ht="34.5" customHeight="1" x14ac:dyDescent="0.25">
      <c r="A115" s="63" t="s">
        <v>55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38</v>
      </c>
      <c r="B116" s="57"/>
      <c r="C116" s="32">
        <f t="shared" ref="C116" si="145">I116+L116+F116</f>
        <v>3005.5</v>
      </c>
      <c r="D116" s="32">
        <f t="shared" ref="D116" si="146">J116+M116+G116</f>
        <v>629.1</v>
      </c>
      <c r="E116" s="32">
        <f t="shared" ref="E116:E119" si="147">D116/C116*100</f>
        <v>20.931625353518552</v>
      </c>
      <c r="F116" s="14"/>
      <c r="G116" s="14"/>
      <c r="H116" s="32"/>
      <c r="I116" s="14"/>
      <c r="J116" s="14"/>
      <c r="K116" s="32"/>
      <c r="L116" s="14">
        <v>3005.5</v>
      </c>
      <c r="M116" s="14">
        <v>629.1</v>
      </c>
      <c r="N116" s="32">
        <f t="shared" si="142"/>
        <v>20.931625353518552</v>
      </c>
    </row>
    <row r="117" spans="1:14" ht="34.5" hidden="1" customHeight="1" x14ac:dyDescent="0.25">
      <c r="A117" s="58" t="s">
        <v>96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61" t="s">
        <v>39</v>
      </c>
      <c r="B118" s="62"/>
      <c r="C118" s="35">
        <f t="shared" ref="C118" si="150">I118+L118+F118</f>
        <v>3005.5</v>
      </c>
      <c r="D118" s="35">
        <f t="shared" ref="D118" si="151">J118+M118+G118</f>
        <v>629.1</v>
      </c>
      <c r="E118" s="32">
        <f t="shared" si="147"/>
        <v>20.931625353518552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3005.5</v>
      </c>
      <c r="M118" s="33">
        <f>SUM(M116:M117)</f>
        <v>629.1</v>
      </c>
      <c r="N118" s="33">
        <f t="shared" si="142"/>
        <v>20.931625353518552</v>
      </c>
    </row>
    <row r="119" spans="1:14" x14ac:dyDescent="0.25">
      <c r="A119" s="59" t="s">
        <v>52</v>
      </c>
      <c r="B119" s="60"/>
      <c r="C119" s="35">
        <f>C111+C114+C118</f>
        <v>33801.300000000003</v>
      </c>
      <c r="D119" s="35">
        <f>D111+D114+D118</f>
        <v>19407.899999999998</v>
      </c>
      <c r="E119" s="35">
        <f t="shared" si="147"/>
        <v>57.417614115433423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33801.300000000003</v>
      </c>
      <c r="M119" s="35">
        <f>M111+M114+M118</f>
        <v>19407.899999999998</v>
      </c>
      <c r="N119" s="35">
        <f t="shared" si="142"/>
        <v>57.417614115433423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56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43</v>
      </c>
      <c r="B122" s="57"/>
      <c r="C122" s="40">
        <f t="shared" ref="C122" si="154">I122+L122+F122</f>
        <v>61363.4</v>
      </c>
      <c r="D122" s="40">
        <f t="shared" ref="D122" si="155">J122+M122+G122</f>
        <v>32280.7</v>
      </c>
      <c r="E122" s="40">
        <f t="shared" ref="E122:E127" si="156">D122/C122*100</f>
        <v>52.605787814886398</v>
      </c>
      <c r="F122" s="20"/>
      <c r="G122" s="20"/>
      <c r="H122" s="32"/>
      <c r="I122" s="20"/>
      <c r="J122" s="20"/>
      <c r="K122" s="32"/>
      <c r="L122" s="20">
        <v>61363.4</v>
      </c>
      <c r="M122" s="20">
        <v>32280.7</v>
      </c>
      <c r="N122" s="40">
        <f t="shared" si="142"/>
        <v>52.605787814886398</v>
      </c>
    </row>
    <row r="123" spans="1:14" x14ac:dyDescent="0.25">
      <c r="A123" s="58" t="s">
        <v>44</v>
      </c>
      <c r="B123" s="57"/>
      <c r="C123" s="40">
        <f t="shared" ref="C123:C126" si="157">I123+L123+F123</f>
        <v>2284.6999999999998</v>
      </c>
      <c r="D123" s="40">
        <f t="shared" ref="D123:D126" si="158">J123+M123+G123</f>
        <v>1345.2</v>
      </c>
      <c r="E123" s="40">
        <f t="shared" si="156"/>
        <v>58.878627390904725</v>
      </c>
      <c r="F123" s="20"/>
      <c r="G123" s="20"/>
      <c r="H123" s="32"/>
      <c r="I123" s="20"/>
      <c r="J123" s="20"/>
      <c r="K123" s="32"/>
      <c r="L123" s="20">
        <v>2284.6999999999998</v>
      </c>
      <c r="M123" s="20">
        <v>1345.2</v>
      </c>
      <c r="N123" s="40">
        <f t="shared" si="142"/>
        <v>58.878627390904725</v>
      </c>
    </row>
    <row r="124" spans="1:14" ht="30.75" customHeight="1" x14ac:dyDescent="0.25">
      <c r="A124" s="58" t="s">
        <v>45</v>
      </c>
      <c r="B124" s="57"/>
      <c r="C124" s="40">
        <f t="shared" si="157"/>
        <v>4957.2</v>
      </c>
      <c r="D124" s="40">
        <f t="shared" si="158"/>
        <v>2365.8000000000002</v>
      </c>
      <c r="E124" s="40">
        <f t="shared" si="156"/>
        <v>47.724521907528448</v>
      </c>
      <c r="F124" s="20"/>
      <c r="G124" s="20"/>
      <c r="H124" s="32"/>
      <c r="I124" s="20"/>
      <c r="J124" s="20"/>
      <c r="K124" s="32"/>
      <c r="L124" s="20">
        <v>4957.2</v>
      </c>
      <c r="M124" s="20">
        <v>2365.8000000000002</v>
      </c>
      <c r="N124" s="40">
        <f t="shared" si="142"/>
        <v>47.724521907528448</v>
      </c>
    </row>
    <row r="125" spans="1:14" ht="33.75" customHeight="1" x14ac:dyDescent="0.25">
      <c r="A125" s="58" t="s">
        <v>57</v>
      </c>
      <c r="B125" s="57"/>
      <c r="C125" s="40">
        <f t="shared" si="157"/>
        <v>50</v>
      </c>
      <c r="D125" s="40">
        <f t="shared" si="158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8" t="s">
        <v>38</v>
      </c>
      <c r="B126" s="57"/>
      <c r="C126" s="40">
        <f t="shared" si="157"/>
        <v>168.5</v>
      </c>
      <c r="D126" s="40">
        <f t="shared" si="158"/>
        <v>22.7</v>
      </c>
      <c r="E126" s="40">
        <f t="shared" si="156"/>
        <v>13.471810089020773</v>
      </c>
      <c r="F126" s="20"/>
      <c r="G126" s="20"/>
      <c r="H126" s="32"/>
      <c r="I126" s="20"/>
      <c r="J126" s="20"/>
      <c r="K126" s="32"/>
      <c r="L126" s="20">
        <v>168.5</v>
      </c>
      <c r="M126" s="20">
        <v>22.7</v>
      </c>
      <c r="N126" s="40">
        <f t="shared" si="142"/>
        <v>13.471810089020773</v>
      </c>
    </row>
    <row r="127" spans="1:14" x14ac:dyDescent="0.25">
      <c r="A127" s="61" t="s">
        <v>39</v>
      </c>
      <c r="B127" s="62"/>
      <c r="C127" s="41">
        <f>SUM(C122:C126)</f>
        <v>68823.8</v>
      </c>
      <c r="D127" s="41">
        <f>SUM(D122:D126)</f>
        <v>36064.400000000001</v>
      </c>
      <c r="E127" s="41">
        <f t="shared" si="156"/>
        <v>52.401058936007608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68823.8</v>
      </c>
      <c r="M127" s="41">
        <f t="shared" si="161"/>
        <v>36064.400000000001</v>
      </c>
      <c r="N127" s="41">
        <f t="shared" si="142"/>
        <v>52.401058936007608</v>
      </c>
    </row>
    <row r="128" spans="1:14" ht="15.75" customHeight="1" x14ac:dyDescent="0.25">
      <c r="A128" s="63" t="s">
        <v>58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38</v>
      </c>
      <c r="B129" s="57"/>
      <c r="C129" s="32">
        <f t="shared" ref="C129" si="162">I129+L129+F129</f>
        <v>600</v>
      </c>
      <c r="D129" s="32">
        <f t="shared" ref="D129" si="163">J129+M129+G129</f>
        <v>300</v>
      </c>
      <c r="E129" s="32">
        <f t="shared" ref="E129:E130" si="164">D129/C129*100</f>
        <v>50</v>
      </c>
      <c r="F129" s="14"/>
      <c r="G129" s="14"/>
      <c r="H129" s="32"/>
      <c r="I129" s="14"/>
      <c r="J129" s="14"/>
      <c r="K129" s="32"/>
      <c r="L129" s="14">
        <v>600</v>
      </c>
      <c r="M129" s="14">
        <v>300</v>
      </c>
      <c r="N129" s="32">
        <f t="shared" si="142"/>
        <v>50</v>
      </c>
    </row>
    <row r="130" spans="1:14" x14ac:dyDescent="0.25">
      <c r="A130" s="61" t="s">
        <v>39</v>
      </c>
      <c r="B130" s="62"/>
      <c r="C130" s="33">
        <f>C129</f>
        <v>600</v>
      </c>
      <c r="D130" s="33">
        <f>D129</f>
        <v>300</v>
      </c>
      <c r="E130" s="33">
        <f t="shared" si="164"/>
        <v>50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300</v>
      </c>
      <c r="N130" s="33">
        <f t="shared" si="142"/>
        <v>50</v>
      </c>
    </row>
    <row r="131" spans="1:14" ht="15.75" hidden="1" customHeight="1" x14ac:dyDescent="0.25">
      <c r="A131" s="63" t="s">
        <v>59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38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56" t="s">
        <v>43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8" t="s">
        <v>57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61" t="s">
        <v>39</v>
      </c>
      <c r="B135" s="62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6" t="s">
        <v>60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38</v>
      </c>
      <c r="B137" s="57"/>
      <c r="C137" s="32">
        <f t="shared" ref="C137:C140" si="174">I137+L137+F137</f>
        <v>100</v>
      </c>
      <c r="D137" s="32">
        <f t="shared" ref="D137:D140" si="175">J137+M137+G137</f>
        <v>23.1</v>
      </c>
      <c r="E137" s="32">
        <f t="shared" ref="E137:E141" si="176">D137/C137*100</f>
        <v>23.1</v>
      </c>
      <c r="F137" s="14"/>
      <c r="G137" s="14"/>
      <c r="H137" s="32"/>
      <c r="I137" s="14"/>
      <c r="J137" s="14"/>
      <c r="K137" s="32"/>
      <c r="L137" s="14">
        <v>100</v>
      </c>
      <c r="M137" s="14">
        <v>23.1</v>
      </c>
      <c r="N137" s="32">
        <f t="shared" si="142"/>
        <v>23.1</v>
      </c>
    </row>
    <row r="138" spans="1:14" ht="28.5" customHeight="1" x14ac:dyDescent="0.25">
      <c r="A138" s="56" t="s">
        <v>43</v>
      </c>
      <c r="B138" s="57"/>
      <c r="C138" s="32">
        <f t="shared" si="174"/>
        <v>8936.9</v>
      </c>
      <c r="D138" s="32">
        <f t="shared" si="175"/>
        <v>3933.5</v>
      </c>
      <c r="E138" s="32">
        <f t="shared" si="176"/>
        <v>44.01414360684354</v>
      </c>
      <c r="F138" s="14"/>
      <c r="G138" s="14"/>
      <c r="H138" s="32"/>
      <c r="I138" s="14"/>
      <c r="J138" s="14"/>
      <c r="K138" s="32"/>
      <c r="L138" s="14">
        <v>8936.9</v>
      </c>
      <c r="M138" s="14">
        <v>3933.5</v>
      </c>
      <c r="N138" s="32">
        <f t="shared" si="142"/>
        <v>44.01414360684354</v>
      </c>
    </row>
    <row r="139" spans="1:14" x14ac:dyDescent="0.25">
      <c r="A139" s="58" t="s">
        <v>44</v>
      </c>
      <c r="B139" s="57"/>
      <c r="C139" s="32">
        <f t="shared" si="174"/>
        <v>479</v>
      </c>
      <c r="D139" s="32">
        <f t="shared" si="175"/>
        <v>221.7</v>
      </c>
      <c r="E139" s="32">
        <f t="shared" si="176"/>
        <v>46.283924843423797</v>
      </c>
      <c r="F139" s="14"/>
      <c r="G139" s="14"/>
      <c r="H139" s="32"/>
      <c r="I139" s="14"/>
      <c r="J139" s="14"/>
      <c r="K139" s="32"/>
      <c r="L139" s="14">
        <v>479</v>
      </c>
      <c r="M139" s="14">
        <v>221.7</v>
      </c>
      <c r="N139" s="32">
        <f t="shared" si="142"/>
        <v>46.283924843423797</v>
      </c>
    </row>
    <row r="140" spans="1:14" ht="33.75" customHeight="1" x14ac:dyDescent="0.25">
      <c r="A140" s="58" t="s">
        <v>45</v>
      </c>
      <c r="B140" s="57"/>
      <c r="C140" s="32">
        <f t="shared" si="174"/>
        <v>3185</v>
      </c>
      <c r="D140" s="32">
        <f t="shared" si="175"/>
        <v>627.6</v>
      </c>
      <c r="E140" s="32">
        <f t="shared" si="176"/>
        <v>19.704866562009421</v>
      </c>
      <c r="F140" s="14"/>
      <c r="G140" s="14"/>
      <c r="H140" s="32"/>
      <c r="I140" s="14"/>
      <c r="J140" s="14"/>
      <c r="K140" s="32"/>
      <c r="L140" s="14">
        <v>3185</v>
      </c>
      <c r="M140" s="14">
        <v>627.6</v>
      </c>
      <c r="N140" s="32">
        <f t="shared" si="142"/>
        <v>19.704866562009421</v>
      </c>
    </row>
    <row r="141" spans="1:14" x14ac:dyDescent="0.25">
      <c r="A141" s="61" t="s">
        <v>39</v>
      </c>
      <c r="B141" s="62"/>
      <c r="C141" s="33">
        <f>C137+C138+C139+C140</f>
        <v>12700.9</v>
      </c>
      <c r="D141" s="33">
        <f>D137+D138+D139+D140</f>
        <v>4805.9000000000005</v>
      </c>
      <c r="E141" s="33">
        <f t="shared" si="176"/>
        <v>37.839050775929273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12700.9</v>
      </c>
      <c r="M141" s="33">
        <f>SUM(M137:M140)</f>
        <v>4805.9000000000005</v>
      </c>
      <c r="N141" s="33">
        <f t="shared" si="142"/>
        <v>37.839050775929273</v>
      </c>
    </row>
    <row r="142" spans="1:14" ht="15.75" hidden="1" customHeight="1" x14ac:dyDescent="0.25">
      <c r="A142" s="63" t="s">
        <v>61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38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8" t="s">
        <v>44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8" t="s">
        <v>57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61" t="s">
        <v>39</v>
      </c>
      <c r="B146" s="62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3" t="s">
        <v>62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38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61" t="s">
        <v>39</v>
      </c>
      <c r="B149" s="62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3" t="s">
        <v>63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38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61" t="s">
        <v>39</v>
      </c>
      <c r="B152" s="62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77" t="s">
        <v>52</v>
      </c>
      <c r="B153" s="62"/>
      <c r="C153" s="46">
        <f>C127+C130+C135+C141+C146+C149+C152</f>
        <v>82124.7</v>
      </c>
      <c r="D153" s="46">
        <f>D127+D130+D135+D141+D146+D149+D152</f>
        <v>41170.300000000003</v>
      </c>
      <c r="E153" s="46">
        <f t="shared" si="191"/>
        <v>50.131446446684137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82124.7</v>
      </c>
      <c r="M153" s="46">
        <f>M127+M130+M135+M141+M146+M149+M152</f>
        <v>41170.300000000003</v>
      </c>
      <c r="N153" s="44">
        <f t="shared" si="142"/>
        <v>50.131446446684137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64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44</v>
      </c>
      <c r="B156" s="57"/>
      <c r="C156" s="40">
        <f>F156+I156+L156</f>
        <v>3495</v>
      </c>
      <c r="D156" s="40">
        <f>G156+J156+M156</f>
        <v>2058</v>
      </c>
      <c r="E156" s="40">
        <f t="shared" ref="E156:E157" si="194">D156/C156*100</f>
        <v>58.884120171673814</v>
      </c>
      <c r="F156" s="20"/>
      <c r="G156" s="20"/>
      <c r="H156" s="32"/>
      <c r="I156" s="20"/>
      <c r="J156" s="20"/>
      <c r="K156" s="32"/>
      <c r="L156" s="20">
        <v>3495</v>
      </c>
      <c r="M156" s="20">
        <v>2058</v>
      </c>
      <c r="N156" s="40">
        <f t="shared" si="142"/>
        <v>58.884120171673814</v>
      </c>
    </row>
    <row r="157" spans="1:14" x14ac:dyDescent="0.25">
      <c r="A157" s="77" t="s">
        <v>31</v>
      </c>
      <c r="B157" s="106"/>
      <c r="C157" s="41">
        <f>C156</f>
        <v>3495</v>
      </c>
      <c r="D157" s="41">
        <f>D156</f>
        <v>2058</v>
      </c>
      <c r="E157" s="41">
        <f t="shared" si="194"/>
        <v>58.884120171673814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3495</v>
      </c>
      <c r="M157" s="41">
        <f>SUM(M156)</f>
        <v>2058</v>
      </c>
      <c r="N157" s="41">
        <f t="shared" si="142"/>
        <v>58.884120171673814</v>
      </c>
    </row>
    <row r="158" spans="1:14" ht="15.75" customHeight="1" x14ac:dyDescent="0.25">
      <c r="A158" s="66" t="s">
        <v>65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44</v>
      </c>
      <c r="B159" s="57"/>
      <c r="C159" s="40">
        <f>F159+I159+L159</f>
        <v>99594.5</v>
      </c>
      <c r="D159" s="40">
        <f>G159+J159+M159</f>
        <v>54303.700000000004</v>
      </c>
      <c r="E159" s="40">
        <f t="shared" ref="E159:E160" si="197">D159/C159*100</f>
        <v>54.524798056117561</v>
      </c>
      <c r="F159" s="20">
        <v>6958.3</v>
      </c>
      <c r="G159" s="20">
        <v>1455.7</v>
      </c>
      <c r="H159" s="40"/>
      <c r="I159" s="20">
        <v>2134.9</v>
      </c>
      <c r="J159" s="20">
        <v>484.2</v>
      </c>
      <c r="K159" s="40">
        <f t="shared" ref="K159:K160" si="198">J159/I159*100</f>
        <v>22.680219214014706</v>
      </c>
      <c r="L159" s="20">
        <v>90501.3</v>
      </c>
      <c r="M159" s="20">
        <v>52363.8</v>
      </c>
      <c r="N159" s="47">
        <f t="shared" si="142"/>
        <v>57.859721352068981</v>
      </c>
    </row>
    <row r="160" spans="1:14" x14ac:dyDescent="0.25">
      <c r="A160" s="59" t="s">
        <v>31</v>
      </c>
      <c r="B160" s="108"/>
      <c r="C160" s="41">
        <f>C159</f>
        <v>99594.5</v>
      </c>
      <c r="D160" s="41">
        <f>D159</f>
        <v>54303.700000000004</v>
      </c>
      <c r="E160" s="41">
        <f t="shared" si="197"/>
        <v>54.524798056117561</v>
      </c>
      <c r="F160" s="41">
        <f t="shared" ref="F160:G160" si="199">F159</f>
        <v>6958.3</v>
      </c>
      <c r="G160" s="41">
        <f t="shared" si="199"/>
        <v>1455.7</v>
      </c>
      <c r="H160" s="32"/>
      <c r="I160" s="41">
        <f t="shared" ref="I160:J160" si="200">I159</f>
        <v>2134.9</v>
      </c>
      <c r="J160" s="41">
        <f t="shared" si="200"/>
        <v>484.2</v>
      </c>
      <c r="K160" s="32">
        <f t="shared" si="198"/>
        <v>22.680219214014706</v>
      </c>
      <c r="L160" s="41">
        <f>SUM(L159)</f>
        <v>90501.3</v>
      </c>
      <c r="M160" s="41">
        <f>SUM(M159)</f>
        <v>52363.8</v>
      </c>
      <c r="N160" s="41">
        <f t="shared" ref="N160" si="201">M160/L160*100</f>
        <v>57.859721352068981</v>
      </c>
    </row>
    <row r="161" spans="1:14" ht="15.75" customHeight="1" x14ac:dyDescent="0.25">
      <c r="A161" s="66" t="s">
        <v>66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44</v>
      </c>
      <c r="B162" s="57"/>
      <c r="C162" s="43">
        <f>F162+I162+L162</f>
        <v>10695.699999999999</v>
      </c>
      <c r="D162" s="43">
        <f>G162+J162+M162</f>
        <v>2895.9</v>
      </c>
      <c r="E162" s="43">
        <f t="shared" ref="E162:E163" si="202">D162/C162*100</f>
        <v>27.075366736165002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10096.299999999999</v>
      </c>
      <c r="M162" s="25">
        <v>2895.9</v>
      </c>
      <c r="N162" s="43">
        <f t="shared" si="142"/>
        <v>28.6827847825441</v>
      </c>
    </row>
    <row r="163" spans="1:14" x14ac:dyDescent="0.25">
      <c r="A163" s="59" t="s">
        <v>31</v>
      </c>
      <c r="B163" s="108"/>
      <c r="C163" s="44">
        <f>C162</f>
        <v>10695.699999999999</v>
      </c>
      <c r="D163" s="44">
        <f>D162</f>
        <v>2895.9</v>
      </c>
      <c r="E163" s="44">
        <f t="shared" si="202"/>
        <v>27.075366736165002</v>
      </c>
      <c r="F163" s="44">
        <f>F162</f>
        <v>467.5</v>
      </c>
      <c r="G163" s="44">
        <f t="shared" ref="G163" si="203">G162</f>
        <v>0</v>
      </c>
      <c r="H163" s="43"/>
      <c r="I163" s="44">
        <f t="shared" ref="I163:J163" si="204">I162</f>
        <v>131.9</v>
      </c>
      <c r="J163" s="44">
        <f t="shared" si="204"/>
        <v>0</v>
      </c>
      <c r="K163" s="40"/>
      <c r="L163" s="44">
        <f>SUM(L162)</f>
        <v>10096.299999999999</v>
      </c>
      <c r="M163" s="44">
        <f>SUM(M162)</f>
        <v>2895.9</v>
      </c>
      <c r="N163" s="44">
        <f t="shared" si="142"/>
        <v>28.6827847825441</v>
      </c>
    </row>
    <row r="164" spans="1:14" ht="15.75" customHeight="1" x14ac:dyDescent="0.25">
      <c r="A164" s="63" t="s">
        <v>67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44</v>
      </c>
      <c r="B165" s="57"/>
      <c r="C165" s="43">
        <f>F165+I165+L165</f>
        <v>6532.8</v>
      </c>
      <c r="D165" s="43">
        <f>G165+J165+M165</f>
        <v>3772.3</v>
      </c>
      <c r="E165" s="43">
        <f t="shared" ref="E165:E166" si="205">D165/C165*100</f>
        <v>57.743999510164102</v>
      </c>
      <c r="F165" s="25"/>
      <c r="G165" s="25"/>
      <c r="H165" s="32"/>
      <c r="I165" s="25"/>
      <c r="J165" s="25"/>
      <c r="K165" s="32"/>
      <c r="L165" s="25">
        <v>6532.8</v>
      </c>
      <c r="M165" s="25">
        <v>3772.3</v>
      </c>
      <c r="N165" s="43">
        <f t="shared" si="142"/>
        <v>57.743999510164102</v>
      </c>
    </row>
    <row r="166" spans="1:14" ht="15.75" customHeight="1" x14ac:dyDescent="0.25">
      <c r="A166" s="77" t="s">
        <v>31</v>
      </c>
      <c r="B166" s="106"/>
      <c r="C166" s="44">
        <f>C165</f>
        <v>6532.8</v>
      </c>
      <c r="D166" s="44">
        <f>D165</f>
        <v>3772.3</v>
      </c>
      <c r="E166" s="44">
        <f t="shared" si="205"/>
        <v>57.743999510164102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6532.8</v>
      </c>
      <c r="M166" s="44">
        <f>SUM(M165)</f>
        <v>3772.3</v>
      </c>
      <c r="N166" s="44">
        <f t="shared" si="142"/>
        <v>57.743999510164102</v>
      </c>
    </row>
    <row r="167" spans="1:14" ht="15.75" customHeight="1" x14ac:dyDescent="0.25">
      <c r="A167" s="66" t="s">
        <v>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44</v>
      </c>
      <c r="B168" s="57"/>
      <c r="C168" s="40">
        <f>F168+I168+L168</f>
        <v>16622.900000000001</v>
      </c>
      <c r="D168" s="40">
        <f>G168+J168+M168</f>
        <v>9566.4</v>
      </c>
      <c r="E168" s="40">
        <f t="shared" ref="E168:E169" si="208">D168/C168*100</f>
        <v>57.549525052788617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9566.4</v>
      </c>
      <c r="N168" s="40">
        <f t="shared" si="142"/>
        <v>57.549525052788617</v>
      </c>
    </row>
    <row r="169" spans="1:14" x14ac:dyDescent="0.25">
      <c r="A169" s="59" t="s">
        <v>31</v>
      </c>
      <c r="B169" s="108"/>
      <c r="C169" s="41">
        <f>C168</f>
        <v>16622.900000000001</v>
      </c>
      <c r="D169" s="41">
        <f>D168</f>
        <v>9566.4</v>
      </c>
      <c r="E169" s="41">
        <f t="shared" si="208"/>
        <v>57.549525052788617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9566.4</v>
      </c>
      <c r="N169" s="41">
        <f t="shared" si="142"/>
        <v>57.549525052788617</v>
      </c>
    </row>
    <row r="170" spans="1:14" ht="15.75" customHeight="1" x14ac:dyDescent="0.25">
      <c r="A170" s="63" t="s">
        <v>69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44</v>
      </c>
      <c r="B171" s="57"/>
      <c r="C171" s="40">
        <f>F171+I171+L171</f>
        <v>2200</v>
      </c>
      <c r="D171" s="40">
        <f>G171+J171+M171</f>
        <v>1139.7</v>
      </c>
      <c r="E171" s="40">
        <f t="shared" ref="E171:E173" si="211">D171/C171*100</f>
        <v>51.804545454545462</v>
      </c>
      <c r="F171" s="20"/>
      <c r="G171" s="20"/>
      <c r="H171" s="32"/>
      <c r="I171" s="20"/>
      <c r="J171" s="20"/>
      <c r="K171" s="32"/>
      <c r="L171" s="20">
        <v>2200</v>
      </c>
      <c r="M171" s="20">
        <v>1139.7</v>
      </c>
      <c r="N171" s="40">
        <f t="shared" ref="N171:N231" si="212">M171/L171*100</f>
        <v>51.804545454545462</v>
      </c>
    </row>
    <row r="172" spans="1:14" x14ac:dyDescent="0.25">
      <c r="A172" s="59" t="s">
        <v>31</v>
      </c>
      <c r="B172" s="108"/>
      <c r="C172" s="41">
        <f>F172+I172+L172</f>
        <v>2200</v>
      </c>
      <c r="D172" s="41">
        <f>G172+J172+M172</f>
        <v>1139.7</v>
      </c>
      <c r="E172" s="41">
        <f t="shared" si="211"/>
        <v>51.804545454545462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2200</v>
      </c>
      <c r="M172" s="41">
        <f t="shared" si="214"/>
        <v>1139.7</v>
      </c>
      <c r="N172" s="40">
        <f t="shared" si="212"/>
        <v>51.804545454545462</v>
      </c>
    </row>
    <row r="173" spans="1:14" x14ac:dyDescent="0.25">
      <c r="A173" s="59" t="s">
        <v>52</v>
      </c>
      <c r="B173" s="60"/>
      <c r="C173" s="42">
        <f>C157+C160+C163+C166+C172+C169</f>
        <v>139140.9</v>
      </c>
      <c r="D173" s="42">
        <f>D157+D160+D163+D166+D172+D169</f>
        <v>73736</v>
      </c>
      <c r="E173" s="42">
        <f t="shared" si="211"/>
        <v>52.993763875323509</v>
      </c>
      <c r="F173" s="42">
        <f>F157+F160+F163+F166+F172+F169</f>
        <v>7425.8</v>
      </c>
      <c r="G173" s="42">
        <f>G157+G160+G163+G166+G172+G169</f>
        <v>1455.7</v>
      </c>
      <c r="H173" s="41">
        <f t="shared" ref="H173" si="215">G173/F173*100</f>
        <v>19.603275068006141</v>
      </c>
      <c r="I173" s="42">
        <f>I157+I160+I163+I166+I172+I169</f>
        <v>2266.8000000000002</v>
      </c>
      <c r="J173" s="42">
        <f>J157+J160+J163+J166+J172+J169</f>
        <v>484.2</v>
      </c>
      <c r="K173" s="42">
        <f t="shared" ref="K173" si="216">J173/I173*100</f>
        <v>21.360508205399682</v>
      </c>
      <c r="L173" s="42">
        <f>L157+L160+L163+L166+L172+L169</f>
        <v>129448.30000000002</v>
      </c>
      <c r="M173" s="42">
        <f>M157+M160+M163+M166+M172+M169</f>
        <v>71796.100000000006</v>
      </c>
      <c r="N173" s="41">
        <f t="shared" si="212"/>
        <v>55.463146290835795</v>
      </c>
    </row>
    <row r="174" spans="1:14" s="11" customFormat="1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70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45</v>
      </c>
      <c r="B176" s="57"/>
      <c r="C176" s="40">
        <f>F176+I176+L176</f>
        <v>3236</v>
      </c>
      <c r="D176" s="40">
        <f>G176+J176+M176</f>
        <v>1719.2</v>
      </c>
      <c r="E176" s="40">
        <f>H176+K176+N176</f>
        <v>53.127317676143392</v>
      </c>
      <c r="F176" s="20"/>
      <c r="G176" s="20"/>
      <c r="H176" s="32"/>
      <c r="I176" s="20"/>
      <c r="J176" s="20"/>
      <c r="K176" s="32"/>
      <c r="L176" s="20">
        <v>3236</v>
      </c>
      <c r="M176" s="20">
        <v>1719.2</v>
      </c>
      <c r="N176" s="40">
        <f t="shared" si="212"/>
        <v>53.127317676143392</v>
      </c>
    </row>
    <row r="177" spans="1:14" x14ac:dyDescent="0.25">
      <c r="A177" s="59" t="s">
        <v>31</v>
      </c>
      <c r="B177" s="108"/>
      <c r="C177" s="41">
        <f>C176</f>
        <v>3236</v>
      </c>
      <c r="D177" s="41">
        <f>D176</f>
        <v>1719.2</v>
      </c>
      <c r="E177" s="40">
        <f t="shared" ref="E177" si="217">D177/C177*100</f>
        <v>53.127317676143392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1719.2</v>
      </c>
      <c r="N177" s="41">
        <f t="shared" si="212"/>
        <v>53.127317676143392</v>
      </c>
    </row>
    <row r="178" spans="1:14" ht="15.75" hidden="1" customHeight="1" x14ac:dyDescent="0.25">
      <c r="A178" s="66" t="s">
        <v>71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38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8" t="s">
        <v>45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72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x14ac:dyDescent="0.25">
      <c r="A183" s="56" t="s">
        <v>38</v>
      </c>
      <c r="B183" s="57"/>
      <c r="C183" s="40">
        <f t="shared" ref="C183:D184" si="225">F183+I183+L183</f>
        <v>9929.2999999999993</v>
      </c>
      <c r="D183" s="40">
        <f t="shared" si="225"/>
        <v>988.2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9929.2999999999993</v>
      </c>
      <c r="M183" s="20">
        <v>988.2</v>
      </c>
      <c r="N183" s="40"/>
    </row>
    <row r="184" spans="1:14" ht="30" customHeight="1" x14ac:dyDescent="0.25">
      <c r="A184" s="58" t="s">
        <v>45</v>
      </c>
      <c r="B184" s="57"/>
      <c r="C184" s="40">
        <f t="shared" si="225"/>
        <v>197263.6</v>
      </c>
      <c r="D184" s="40">
        <f t="shared" si="225"/>
        <v>100004</v>
      </c>
      <c r="E184" s="40">
        <f t="shared" ref="E184:E185" si="226">D184/C184*100</f>
        <v>50.69561743778376</v>
      </c>
      <c r="F184" s="20"/>
      <c r="G184" s="20"/>
      <c r="H184" s="32"/>
      <c r="I184" s="20">
        <v>7331.7</v>
      </c>
      <c r="J184" s="20">
        <v>5329.9</v>
      </c>
      <c r="K184" s="40">
        <f t="shared" ref="K184:K185" si="227">J184/I184*100</f>
        <v>72.696646071170392</v>
      </c>
      <c r="L184" s="20">
        <v>189931.9</v>
      </c>
      <c r="M184" s="20">
        <v>94674.1</v>
      </c>
      <c r="N184" s="40">
        <f t="shared" si="212"/>
        <v>49.846339661741922</v>
      </c>
    </row>
    <row r="185" spans="1:14" ht="18.75" customHeight="1" x14ac:dyDescent="0.25">
      <c r="A185" s="77" t="s">
        <v>31</v>
      </c>
      <c r="B185" s="106"/>
      <c r="C185" s="41">
        <f>C183+C184</f>
        <v>207192.9</v>
      </c>
      <c r="D185" s="41">
        <f>D183+D184</f>
        <v>100992.2</v>
      </c>
      <c r="E185" s="40">
        <f t="shared" si="226"/>
        <v>48.743079516720897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7331.7</v>
      </c>
      <c r="J185" s="41">
        <f>J183+J184</f>
        <v>5329.9</v>
      </c>
      <c r="K185" s="32">
        <f t="shared" si="227"/>
        <v>72.696646071170392</v>
      </c>
      <c r="L185" s="41">
        <f>L183+L184</f>
        <v>199861.19999999998</v>
      </c>
      <c r="M185" s="41">
        <f>M183+M184</f>
        <v>95662.3</v>
      </c>
      <c r="N185" s="41">
        <f t="shared" ref="N185" si="229">M185/L185*100</f>
        <v>47.86436787130269</v>
      </c>
    </row>
    <row r="186" spans="1:14" ht="15.75" customHeight="1" x14ac:dyDescent="0.25">
      <c r="A186" s="63" t="s">
        <v>73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45</v>
      </c>
      <c r="B187" s="57"/>
      <c r="C187" s="40">
        <f>F187+I187+L187</f>
        <v>3480.8</v>
      </c>
      <c r="D187" s="40">
        <f>G187+J187+M187</f>
        <v>1654</v>
      </c>
      <c r="E187" s="40">
        <f t="shared" ref="E187:E188" si="230">D187/C187*100</f>
        <v>47.517811997242006</v>
      </c>
      <c r="F187" s="20"/>
      <c r="G187" s="20"/>
      <c r="H187" s="32"/>
      <c r="I187" s="20"/>
      <c r="J187" s="20"/>
      <c r="K187" s="32"/>
      <c r="L187" s="20">
        <v>3480.8</v>
      </c>
      <c r="M187" s="20">
        <v>1654</v>
      </c>
      <c r="N187" s="40">
        <f t="shared" si="212"/>
        <v>47.517811997242006</v>
      </c>
    </row>
    <row r="188" spans="1:14" x14ac:dyDescent="0.25">
      <c r="A188" s="77" t="s">
        <v>31</v>
      </c>
      <c r="B188" s="106"/>
      <c r="C188" s="41">
        <f>C187</f>
        <v>3480.8</v>
      </c>
      <c r="D188" s="41">
        <f>D187</f>
        <v>1654</v>
      </c>
      <c r="E188" s="41">
        <f t="shared" si="230"/>
        <v>47.517811997242006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3480.8</v>
      </c>
      <c r="M188" s="41">
        <f>SUM(M187)</f>
        <v>1654</v>
      </c>
      <c r="N188" s="41">
        <f t="shared" si="212"/>
        <v>47.517811997242006</v>
      </c>
    </row>
    <row r="189" spans="1:14" ht="28.5" customHeight="1" x14ac:dyDescent="0.25">
      <c r="A189" s="63" t="s">
        <v>74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45</v>
      </c>
      <c r="B190" s="57"/>
      <c r="C190" s="40">
        <f>F190+I190+L190</f>
        <v>1200</v>
      </c>
      <c r="D190" s="40">
        <f>G190+J190+M190</f>
        <v>946.9</v>
      </c>
      <c r="E190" s="40">
        <f t="shared" ref="E190" si="233">D190/C190*100</f>
        <v>78.908333333333331</v>
      </c>
      <c r="F190" s="20"/>
      <c r="G190" s="20"/>
      <c r="H190" s="32"/>
      <c r="I190" s="20"/>
      <c r="J190" s="20"/>
      <c r="K190" s="32"/>
      <c r="L190" s="20">
        <v>1200</v>
      </c>
      <c r="M190" s="20">
        <v>946.9</v>
      </c>
      <c r="N190" s="40">
        <f t="shared" si="212"/>
        <v>78.908333333333331</v>
      </c>
    </row>
    <row r="191" spans="1:14" x14ac:dyDescent="0.25">
      <c r="A191" s="59" t="s">
        <v>31</v>
      </c>
      <c r="B191" s="108"/>
      <c r="C191" s="41">
        <f>C190</f>
        <v>1200</v>
      </c>
      <c r="D191" s="41">
        <f t="shared" ref="D191:M191" si="234">D190</f>
        <v>946.9</v>
      </c>
      <c r="E191" s="41">
        <f t="shared" si="234"/>
        <v>78.908333333333331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1200</v>
      </c>
      <c r="M191" s="41">
        <f t="shared" si="234"/>
        <v>946.9</v>
      </c>
      <c r="N191" s="41">
        <f>M191/L191*100</f>
        <v>78.908333333333331</v>
      </c>
    </row>
    <row r="192" spans="1:14" x14ac:dyDescent="0.25">
      <c r="A192" s="63" t="s">
        <v>139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7" ht="31.5" customHeight="1" x14ac:dyDescent="0.25">
      <c r="A193" s="58" t="s">
        <v>45</v>
      </c>
      <c r="B193" s="57"/>
      <c r="C193" s="40">
        <f>F193+I193+L193</f>
        <v>4000</v>
      </c>
      <c r="D193" s="40">
        <f>G193+J193+M193</f>
        <v>2500</v>
      </c>
      <c r="E193" s="40"/>
      <c r="F193" s="20"/>
      <c r="G193" s="20"/>
      <c r="H193" s="32"/>
      <c r="I193" s="20"/>
      <c r="J193" s="20"/>
      <c r="K193" s="32"/>
      <c r="L193" s="20">
        <v>4000</v>
      </c>
      <c r="M193" s="20">
        <v>2500</v>
      </c>
      <c r="N193" s="40">
        <f t="shared" si="212"/>
        <v>62.5</v>
      </c>
    </row>
    <row r="194" spans="1:17" x14ac:dyDescent="0.25">
      <c r="A194" s="59" t="s">
        <v>31</v>
      </c>
      <c r="B194" s="108"/>
      <c r="C194" s="41">
        <f>C193</f>
        <v>4000</v>
      </c>
      <c r="D194" s="41">
        <f t="shared" ref="D194:M194" si="235">D193</f>
        <v>2500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4000</v>
      </c>
      <c r="M194" s="41">
        <f t="shared" si="235"/>
        <v>2500</v>
      </c>
      <c r="N194" s="40">
        <f t="shared" si="212"/>
        <v>62.5</v>
      </c>
    </row>
    <row r="195" spans="1:17" x14ac:dyDescent="0.25">
      <c r="A195" s="59" t="s">
        <v>52</v>
      </c>
      <c r="B195" s="60"/>
      <c r="C195" s="42">
        <f t="shared" ref="C195:M195" si="236">C177+C181+C185+C188+C191+C194</f>
        <v>219109.69999999998</v>
      </c>
      <c r="D195" s="42">
        <f t="shared" si="236"/>
        <v>107812.29999999999</v>
      </c>
      <c r="E195" s="42">
        <f t="shared" ref="E195" si="237">D195/C195*100</f>
        <v>49.204713438063216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7331.7</v>
      </c>
      <c r="J195" s="42">
        <f t="shared" si="236"/>
        <v>5329.9</v>
      </c>
      <c r="K195" s="42">
        <f t="shared" ref="K195" si="238">J195/I195*100</f>
        <v>72.696646071170392</v>
      </c>
      <c r="L195" s="42">
        <f t="shared" si="236"/>
        <v>211777.99999999997</v>
      </c>
      <c r="M195" s="42">
        <f t="shared" si="236"/>
        <v>102482.4</v>
      </c>
      <c r="N195" s="42">
        <f t="shared" si="212"/>
        <v>48.391428760305608</v>
      </c>
    </row>
    <row r="196" spans="1:17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7" ht="15.75" customHeight="1" x14ac:dyDescent="0.25">
      <c r="A197" s="66" t="s">
        <v>75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7" x14ac:dyDescent="0.25">
      <c r="A198" s="56" t="s">
        <v>38</v>
      </c>
      <c r="B198" s="57"/>
      <c r="C198" s="40">
        <f>F198+I198+L198</f>
        <v>1200</v>
      </c>
      <c r="D198" s="40">
        <f>G198+J198+M198</f>
        <v>275</v>
      </c>
      <c r="E198" s="40">
        <f t="shared" ref="E198:E199" si="239">D198/C198*100</f>
        <v>22.916666666666664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275</v>
      </c>
      <c r="N198" s="40">
        <f t="shared" si="212"/>
        <v>22.916666666666664</v>
      </c>
    </row>
    <row r="199" spans="1:17" x14ac:dyDescent="0.25">
      <c r="A199" s="61" t="s">
        <v>39</v>
      </c>
      <c r="B199" s="62"/>
      <c r="C199" s="41">
        <f>C198</f>
        <v>1200</v>
      </c>
      <c r="D199" s="41">
        <f>D198</f>
        <v>275</v>
      </c>
      <c r="E199" s="41">
        <f t="shared" si="239"/>
        <v>22.916666666666664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1200</v>
      </c>
      <c r="M199" s="41">
        <f>SUM(M198)</f>
        <v>275</v>
      </c>
      <c r="N199" s="47">
        <f t="shared" si="212"/>
        <v>22.916666666666664</v>
      </c>
    </row>
    <row r="200" spans="1:17" ht="15.75" customHeight="1" x14ac:dyDescent="0.25">
      <c r="A200" s="66" t="s">
        <v>76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7" x14ac:dyDescent="0.25">
      <c r="A201" s="124" t="s">
        <v>38</v>
      </c>
      <c r="B201" s="125"/>
      <c r="C201" s="40">
        <f>F201+I201+L201</f>
        <v>230</v>
      </c>
      <c r="D201" s="40">
        <f>G201+J201+M201</f>
        <v>79.599999999999994</v>
      </c>
      <c r="E201" s="40">
        <f t="shared" ref="E201:E203" si="242">D201/C201*100</f>
        <v>34.608695652173907</v>
      </c>
      <c r="F201" s="20"/>
      <c r="G201" s="20"/>
      <c r="H201" s="32"/>
      <c r="I201" s="20"/>
      <c r="J201" s="20"/>
      <c r="K201" s="32"/>
      <c r="L201" s="20">
        <v>230</v>
      </c>
      <c r="M201" s="22">
        <v>79.599999999999994</v>
      </c>
      <c r="N201" s="47">
        <f t="shared" si="212"/>
        <v>34.608695652173907</v>
      </c>
    </row>
    <row r="202" spans="1:17" x14ac:dyDescent="0.25">
      <c r="A202" s="137" t="s">
        <v>85</v>
      </c>
      <c r="B202" s="138"/>
      <c r="C202" s="40">
        <f>F202+I202+L202</f>
        <v>1094.2</v>
      </c>
      <c r="D202" s="40">
        <f>G202+J202+M202</f>
        <v>712</v>
      </c>
      <c r="E202" s="40">
        <f t="shared" si="242"/>
        <v>65.070371047340529</v>
      </c>
      <c r="F202" s="20"/>
      <c r="G202" s="20"/>
      <c r="H202" s="32"/>
      <c r="I202" s="20"/>
      <c r="J202" s="20"/>
      <c r="K202" s="32"/>
      <c r="L202" s="20">
        <v>1094.2</v>
      </c>
      <c r="M202" s="20">
        <v>712</v>
      </c>
      <c r="N202" s="40">
        <f t="shared" si="212"/>
        <v>65.070371047340529</v>
      </c>
      <c r="Q202" s="11"/>
    </row>
    <row r="203" spans="1:17" x14ac:dyDescent="0.25">
      <c r="A203" s="128" t="s">
        <v>39</v>
      </c>
      <c r="B203" s="129"/>
      <c r="C203" s="41">
        <f>C201+C202</f>
        <v>1324.2</v>
      </c>
      <c r="D203" s="41">
        <f>D201+D202</f>
        <v>791.6</v>
      </c>
      <c r="E203" s="41">
        <f t="shared" si="242"/>
        <v>59.779489503096208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791.6</v>
      </c>
      <c r="N203" s="47">
        <f t="shared" si="212"/>
        <v>59.779489503096208</v>
      </c>
    </row>
    <row r="204" spans="1:17" ht="31.5" hidden="1" customHeight="1" x14ac:dyDescent="0.25">
      <c r="A204" s="121" t="s">
        <v>77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7" ht="15.6" hidden="1" x14ac:dyDescent="0.3">
      <c r="A205" s="130" t="s">
        <v>38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128" t="s">
        <v>39</v>
      </c>
      <c r="B206" s="129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132" t="s">
        <v>52</v>
      </c>
      <c r="B207" s="133"/>
      <c r="C207" s="42">
        <f>C199+C203+C206</f>
        <v>2524.1999999999998</v>
      </c>
      <c r="D207" s="42">
        <f>D199+D203+D206</f>
        <v>1066.5999999999999</v>
      </c>
      <c r="E207" s="42">
        <f t="shared" si="243"/>
        <v>42.254971872276364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2524.1999999999998</v>
      </c>
      <c r="M207" s="42">
        <f t="shared" si="247"/>
        <v>1066.5999999999999</v>
      </c>
      <c r="N207" s="42">
        <f t="shared" si="212"/>
        <v>42.254971872276364</v>
      </c>
      <c r="O207" s="11"/>
    </row>
    <row r="208" spans="1:17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79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43</v>
      </c>
      <c r="B210" s="136"/>
      <c r="C210" s="40">
        <f>F210+I210+L210</f>
        <v>90</v>
      </c>
      <c r="D210" s="40">
        <f>G210+J210+M210</f>
        <v>90</v>
      </c>
      <c r="E210" s="40">
        <f t="shared" ref="E210:E212" si="248">D210/C210*100</f>
        <v>100</v>
      </c>
      <c r="F210" s="20"/>
      <c r="G210" s="20"/>
      <c r="H210" s="32"/>
      <c r="I210" s="20"/>
      <c r="J210" s="20"/>
      <c r="K210" s="32"/>
      <c r="L210" s="20">
        <v>90</v>
      </c>
      <c r="M210" s="20">
        <v>90</v>
      </c>
      <c r="N210" s="40">
        <f t="shared" si="212"/>
        <v>100</v>
      </c>
    </row>
    <row r="211" spans="1:14" ht="30.75" customHeight="1" x14ac:dyDescent="0.25">
      <c r="A211" s="58" t="s">
        <v>57</v>
      </c>
      <c r="B211" s="57"/>
      <c r="C211" s="40">
        <f>F211+I211+L211</f>
        <v>612</v>
      </c>
      <c r="D211" s="40">
        <f>G211+J211+M211</f>
        <v>560</v>
      </c>
      <c r="E211" s="40">
        <f t="shared" si="248"/>
        <v>91.503267973856211</v>
      </c>
      <c r="F211" s="20"/>
      <c r="G211" s="20"/>
      <c r="H211" s="32"/>
      <c r="I211" s="20"/>
      <c r="J211" s="20"/>
      <c r="K211" s="32"/>
      <c r="L211" s="20">
        <v>612</v>
      </c>
      <c r="M211" s="20">
        <v>560</v>
      </c>
      <c r="N211" s="40">
        <f t="shared" si="212"/>
        <v>91.503267973856211</v>
      </c>
    </row>
    <row r="212" spans="1:14" x14ac:dyDescent="0.25">
      <c r="A212" s="77" t="s">
        <v>31</v>
      </c>
      <c r="B212" s="106"/>
      <c r="C212" s="41">
        <f>C211+C210</f>
        <v>702</v>
      </c>
      <c r="D212" s="41">
        <f>D211+D210</f>
        <v>650</v>
      </c>
      <c r="E212" s="41">
        <f t="shared" si="248"/>
        <v>92.592592592592595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702</v>
      </c>
      <c r="M212" s="41">
        <f>SUM(M210:M211)</f>
        <v>650</v>
      </c>
      <c r="N212" s="41">
        <f t="shared" si="212"/>
        <v>92.592592592592595</v>
      </c>
    </row>
    <row r="213" spans="1:14" ht="15.75" customHeight="1" x14ac:dyDescent="0.25">
      <c r="A213" s="66" t="s">
        <v>80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57</v>
      </c>
      <c r="B214" s="57"/>
      <c r="C214" s="40">
        <f>F214+I214+L214</f>
        <v>5068.3999999999996</v>
      </c>
      <c r="D214" s="40">
        <f>G214+J214+M214</f>
        <v>2974.5</v>
      </c>
      <c r="E214" s="40">
        <f t="shared" ref="E214:E215" si="251">D214/C214*100</f>
        <v>58.687159655907195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2974.5</v>
      </c>
      <c r="N214" s="40">
        <f t="shared" si="212"/>
        <v>58.687159655907195</v>
      </c>
    </row>
    <row r="215" spans="1:14" x14ac:dyDescent="0.25">
      <c r="A215" s="77" t="s">
        <v>31</v>
      </c>
      <c r="B215" s="106"/>
      <c r="C215" s="41">
        <f>C214</f>
        <v>5068.3999999999996</v>
      </c>
      <c r="D215" s="41">
        <f>D214</f>
        <v>2974.5</v>
      </c>
      <c r="E215" s="41">
        <f t="shared" si="251"/>
        <v>58.687159655907195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2974.5</v>
      </c>
      <c r="N215" s="41">
        <f t="shared" si="212"/>
        <v>58.687159655907195</v>
      </c>
    </row>
    <row r="216" spans="1:14" ht="15.75" customHeight="1" x14ac:dyDescent="0.25">
      <c r="A216" s="63" t="s">
        <v>81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57</v>
      </c>
      <c r="B217" s="57"/>
      <c r="C217" s="32">
        <f>F217+I217+L217</f>
        <v>3377.5</v>
      </c>
      <c r="D217" s="32">
        <f>G217+J217+M217</f>
        <v>1758.6</v>
      </c>
      <c r="E217" s="32">
        <f t="shared" ref="E217:E219" si="254">D217/C217*100</f>
        <v>52.068097705403403</v>
      </c>
      <c r="F217" s="14"/>
      <c r="G217" s="14"/>
      <c r="H217" s="32"/>
      <c r="I217" s="14"/>
      <c r="J217" s="14"/>
      <c r="K217" s="32"/>
      <c r="L217" s="14">
        <v>3377.5</v>
      </c>
      <c r="M217" s="14">
        <v>1758.6</v>
      </c>
      <c r="N217" s="32">
        <f t="shared" si="212"/>
        <v>52.068097705403403</v>
      </c>
    </row>
    <row r="218" spans="1:14" x14ac:dyDescent="0.25">
      <c r="A218" s="77" t="s">
        <v>31</v>
      </c>
      <c r="B218" s="106"/>
      <c r="C218" s="33">
        <f>C217</f>
        <v>3377.5</v>
      </c>
      <c r="D218" s="33">
        <f>D217</f>
        <v>1758.6</v>
      </c>
      <c r="E218" s="33">
        <f t="shared" si="254"/>
        <v>52.068097705403403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1758.6</v>
      </c>
      <c r="N218" s="33">
        <f t="shared" si="212"/>
        <v>52.068097705403403</v>
      </c>
    </row>
    <row r="219" spans="1:14" x14ac:dyDescent="0.25">
      <c r="A219" s="59" t="s">
        <v>52</v>
      </c>
      <c r="B219" s="60"/>
      <c r="C219" s="35">
        <f>C212+C215+C218</f>
        <v>9147.9</v>
      </c>
      <c r="D219" s="35">
        <f>D212+D215+D218</f>
        <v>5383.1</v>
      </c>
      <c r="E219" s="32">
        <f t="shared" si="254"/>
        <v>58.845199444681299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9147.9</v>
      </c>
      <c r="M219" s="35">
        <f>M212+M215+M218</f>
        <v>5383.1</v>
      </c>
      <c r="N219" s="35">
        <f t="shared" si="212"/>
        <v>58.845199444681299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82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38</v>
      </c>
      <c r="B222" s="57"/>
      <c r="C222" s="32">
        <f>F222+I222+L222</f>
        <v>2750</v>
      </c>
      <c r="D222" s="32">
        <f>G222+J222+M222</f>
        <v>1555.6</v>
      </c>
      <c r="E222" s="32">
        <f t="shared" ref="E222:E223" si="257">D222/C222*100</f>
        <v>56.567272727272723</v>
      </c>
      <c r="F222" s="14"/>
      <c r="G222" s="14"/>
      <c r="H222" s="32"/>
      <c r="I222" s="14"/>
      <c r="J222" s="14"/>
      <c r="K222" s="32"/>
      <c r="L222" s="14">
        <v>2750</v>
      </c>
      <c r="M222" s="14">
        <v>1555.6</v>
      </c>
      <c r="N222" s="32">
        <f t="shared" si="212"/>
        <v>56.567272727272723</v>
      </c>
    </row>
    <row r="223" spans="1:14" x14ac:dyDescent="0.25">
      <c r="A223" s="77" t="s">
        <v>31</v>
      </c>
      <c r="B223" s="106"/>
      <c r="C223" s="48">
        <f>C222</f>
        <v>2750</v>
      </c>
      <c r="D223" s="48">
        <f>D222</f>
        <v>1555.6</v>
      </c>
      <c r="E223" s="33">
        <f t="shared" si="257"/>
        <v>56.567272727272723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1555.6</v>
      </c>
      <c r="N223" s="33">
        <f t="shared" si="212"/>
        <v>56.567272727272723</v>
      </c>
    </row>
    <row r="224" spans="1:14" ht="15.75" customHeight="1" x14ac:dyDescent="0.25">
      <c r="A224" s="63" t="s">
        <v>83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38</v>
      </c>
      <c r="B225" s="57"/>
      <c r="C225" s="32">
        <f>F225+I225+L225</f>
        <v>2976.4</v>
      </c>
      <c r="D225" s="32">
        <f>G225+J225+M225</f>
        <v>1927.8</v>
      </c>
      <c r="E225" s="32">
        <f t="shared" ref="E225:E227" si="260">D225/C225*100</f>
        <v>64.769520225776105</v>
      </c>
      <c r="F225" s="14"/>
      <c r="G225" s="14"/>
      <c r="H225" s="32"/>
      <c r="I225" s="14"/>
      <c r="J225" s="14"/>
      <c r="K225" s="32"/>
      <c r="L225" s="14">
        <v>2976.4</v>
      </c>
      <c r="M225" s="14">
        <v>1927.8</v>
      </c>
      <c r="N225" s="32">
        <f t="shared" si="212"/>
        <v>64.769520225776105</v>
      </c>
    </row>
    <row r="226" spans="1:15" x14ac:dyDescent="0.25">
      <c r="A226" s="77" t="s">
        <v>31</v>
      </c>
      <c r="B226" s="106"/>
      <c r="C226" s="33">
        <f>C225</f>
        <v>2976.4</v>
      </c>
      <c r="D226" s="33">
        <f>D225</f>
        <v>1927.8</v>
      </c>
      <c r="E226" s="33">
        <f t="shared" si="260"/>
        <v>64.769520225776105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2976.4</v>
      </c>
      <c r="M226" s="33">
        <f>SUM(M225)</f>
        <v>1927.8</v>
      </c>
      <c r="N226" s="33">
        <f t="shared" si="212"/>
        <v>64.769520225776105</v>
      </c>
    </row>
    <row r="227" spans="1:15" x14ac:dyDescent="0.25">
      <c r="A227" s="59" t="s">
        <v>52</v>
      </c>
      <c r="B227" s="60"/>
      <c r="C227" s="35">
        <f>C223+C226</f>
        <v>5726.4</v>
      </c>
      <c r="D227" s="35">
        <f>D223+D226</f>
        <v>3483.3999999999996</v>
      </c>
      <c r="E227" s="35">
        <f t="shared" si="260"/>
        <v>60.83053925677563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5726.4</v>
      </c>
      <c r="M227" s="35">
        <f t="shared" si="264"/>
        <v>3483.3999999999996</v>
      </c>
      <c r="N227" s="35">
        <f t="shared" si="212"/>
        <v>60.83053925677563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84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85</v>
      </c>
      <c r="B230" s="107"/>
      <c r="C230" s="32">
        <f>F230+I230+L230</f>
        <v>6055.7</v>
      </c>
      <c r="D230" s="32">
        <f>G230+J230+M230</f>
        <v>3602.1</v>
      </c>
      <c r="E230" s="32">
        <f t="shared" ref="E230:E231" si="265">D230/C230*100</f>
        <v>59.48280132767475</v>
      </c>
      <c r="F230" s="14"/>
      <c r="G230" s="14"/>
      <c r="H230" s="32"/>
      <c r="I230" s="14">
        <v>730</v>
      </c>
      <c r="J230" s="14">
        <v>396.9</v>
      </c>
      <c r="K230" s="32">
        <f t="shared" ref="K230:K231" si="266">J230/I230*100</f>
        <v>54.369863013698627</v>
      </c>
      <c r="L230" s="14">
        <v>5325.7</v>
      </c>
      <c r="M230" s="14">
        <v>3205.2</v>
      </c>
      <c r="N230" s="32">
        <f t="shared" si="212"/>
        <v>60.183637831646543</v>
      </c>
    </row>
    <row r="231" spans="1:15" x14ac:dyDescent="0.25">
      <c r="A231" s="77" t="s">
        <v>31</v>
      </c>
      <c r="B231" s="106"/>
      <c r="C231" s="33">
        <f>C230</f>
        <v>6055.7</v>
      </c>
      <c r="D231" s="33">
        <f>D230</f>
        <v>3602.1</v>
      </c>
      <c r="E231" s="33">
        <f t="shared" si="265"/>
        <v>59.48280132767475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396.9</v>
      </c>
      <c r="K231" s="33">
        <f t="shared" si="266"/>
        <v>54.369863013698627</v>
      </c>
      <c r="L231" s="33">
        <f>SUM(L230)</f>
        <v>5325.7</v>
      </c>
      <c r="M231" s="33">
        <f>SUM(M230)</f>
        <v>3205.2</v>
      </c>
      <c r="N231" s="33">
        <f t="shared" si="212"/>
        <v>60.183637831646543</v>
      </c>
    </row>
    <row r="232" spans="1:15" ht="15.75" customHeight="1" x14ac:dyDescent="0.25">
      <c r="A232" s="66" t="s">
        <v>86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85</v>
      </c>
      <c r="B233" s="107"/>
      <c r="C233" s="32">
        <f>F233+I233+L233</f>
        <v>6826.1</v>
      </c>
      <c r="D233" s="32">
        <f>G233+J233+M233</f>
        <v>3743.2</v>
      </c>
      <c r="E233" s="32">
        <f t="shared" ref="E233:E234" si="269">D233/C233*100</f>
        <v>54.836583114809336</v>
      </c>
      <c r="F233" s="14"/>
      <c r="G233" s="14"/>
      <c r="H233" s="32"/>
      <c r="I233" s="14">
        <v>6826.1</v>
      </c>
      <c r="J233" s="14">
        <v>3743.2</v>
      </c>
      <c r="K233" s="32">
        <f t="shared" ref="K233:K234" si="270">J233/I233*100</f>
        <v>54.836583114809336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6826.1</v>
      </c>
      <c r="D234" s="33">
        <f>D233</f>
        <v>3743.2</v>
      </c>
      <c r="E234" s="33">
        <f t="shared" si="269"/>
        <v>54.836583114809336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3743.2</v>
      </c>
      <c r="K234" s="33">
        <f t="shared" si="270"/>
        <v>54.836583114809336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87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85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88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85</v>
      </c>
      <c r="B239" s="107"/>
      <c r="C239" s="32">
        <f>F239+I239+L239</f>
        <v>1979.3</v>
      </c>
      <c r="D239" s="32">
        <f>G239+J239+M239</f>
        <v>0</v>
      </c>
      <c r="E239" s="32">
        <f t="shared" ref="E239:E240" si="275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6">J239/I239*100</f>
        <v>0</v>
      </c>
      <c r="L239" s="14">
        <v>0</v>
      </c>
      <c r="M239" s="14">
        <v>0</v>
      </c>
      <c r="N239" s="32"/>
    </row>
    <row r="240" spans="1:15" x14ac:dyDescent="0.25">
      <c r="A240" s="77" t="s">
        <v>31</v>
      </c>
      <c r="B240" s="106"/>
      <c r="C240" s="33">
        <f>C239</f>
        <v>1979.3</v>
      </c>
      <c r="D240" s="33">
        <f>D239</f>
        <v>0</v>
      </c>
      <c r="E240" s="33">
        <f t="shared" si="275"/>
        <v>0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0</v>
      </c>
      <c r="K240" s="33">
        <f t="shared" si="276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89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85</v>
      </c>
      <c r="B242" s="107"/>
      <c r="C242" s="32">
        <f>F242+I242+L242</f>
        <v>200</v>
      </c>
      <c r="D242" s="32">
        <f>G242+J242+M242</f>
        <v>164.2</v>
      </c>
      <c r="E242" s="32">
        <f t="shared" ref="E242:E244" si="279">D242/C242*100</f>
        <v>82.1</v>
      </c>
      <c r="F242" s="14"/>
      <c r="G242" s="14"/>
      <c r="H242" s="32"/>
      <c r="I242" s="14"/>
      <c r="J242" s="14"/>
      <c r="K242" s="32"/>
      <c r="L242" s="14">
        <v>200</v>
      </c>
      <c r="M242" s="14">
        <v>164.2</v>
      </c>
      <c r="N242" s="32">
        <f t="shared" ref="N242:N324" si="280">M242/L242*100</f>
        <v>82.1</v>
      </c>
    </row>
    <row r="243" spans="1:14" x14ac:dyDescent="0.25">
      <c r="A243" s="61" t="s">
        <v>39</v>
      </c>
      <c r="B243" s="62"/>
      <c r="C243" s="33">
        <f>C242</f>
        <v>200</v>
      </c>
      <c r="D243" s="33">
        <f>D242</f>
        <v>164.2</v>
      </c>
      <c r="E243" s="33">
        <f t="shared" si="279"/>
        <v>82.1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164.2</v>
      </c>
      <c r="N243" s="33">
        <f t="shared" si="280"/>
        <v>82.1</v>
      </c>
    </row>
    <row r="244" spans="1:14" x14ac:dyDescent="0.25">
      <c r="A244" s="59" t="s">
        <v>52</v>
      </c>
      <c r="B244" s="60"/>
      <c r="C244" s="35">
        <f t="shared" ref="C244:D244" si="283">C231+C234+C243+C240+C236</f>
        <v>15061.099999999999</v>
      </c>
      <c r="D244" s="35">
        <f t="shared" si="283"/>
        <v>7509.4999999999991</v>
      </c>
      <c r="E244" s="35">
        <f t="shared" si="279"/>
        <v>49.860235972140146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4140.0999999999995</v>
      </c>
      <c r="K244" s="35">
        <f t="shared" ref="K244" si="285">J244/I244*100</f>
        <v>43.418210038383279</v>
      </c>
      <c r="L244" s="35">
        <f t="shared" ref="L244:M244" si="286">L231+L234+L243+L240+L236</f>
        <v>5525.7</v>
      </c>
      <c r="M244" s="35">
        <f t="shared" si="286"/>
        <v>3369.3999999999996</v>
      </c>
      <c r="N244" s="35">
        <f t="shared" si="280"/>
        <v>60.976889805816448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0.75" customHeight="1" x14ac:dyDescent="0.25">
      <c r="A246" s="66" t="s">
        <v>144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43</v>
      </c>
      <c r="B247" s="57"/>
      <c r="C247" s="32">
        <f>F247+I247+L247</f>
        <v>3826.4</v>
      </c>
      <c r="D247" s="32">
        <f>G247+J247+M247</f>
        <v>3796.5</v>
      </c>
      <c r="E247" s="32">
        <f t="shared" ref="E247:E248" si="287">D247/C247*100</f>
        <v>99.218586661091365</v>
      </c>
      <c r="F247" s="14"/>
      <c r="G247" s="14"/>
      <c r="H247" s="32"/>
      <c r="I247" s="14">
        <v>1976.4</v>
      </c>
      <c r="J247" s="14">
        <v>1947</v>
      </c>
      <c r="K247" s="32">
        <f t="shared" ref="K247:K248" si="288">J247/I247*100</f>
        <v>98.512446873102604</v>
      </c>
      <c r="L247" s="14">
        <v>1850</v>
      </c>
      <c r="M247" s="14">
        <v>1849.5</v>
      </c>
      <c r="N247" s="32"/>
    </row>
    <row r="248" spans="1:14" x14ac:dyDescent="0.25">
      <c r="A248" s="77" t="s">
        <v>31</v>
      </c>
      <c r="B248" s="106"/>
      <c r="C248" s="33">
        <f>C247</f>
        <v>3826.4</v>
      </c>
      <c r="D248" s="33">
        <f>D247</f>
        <v>3796.5</v>
      </c>
      <c r="E248" s="32">
        <f t="shared" si="287"/>
        <v>99.218586661091365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1947</v>
      </c>
      <c r="K248" s="32">
        <f t="shared" si="288"/>
        <v>98.512446873102604</v>
      </c>
      <c r="L248" s="33">
        <f>SUM(L247)</f>
        <v>1850</v>
      </c>
      <c r="M248" s="33">
        <f>SUM(M247)</f>
        <v>1849.5</v>
      </c>
      <c r="N248" s="32"/>
    </row>
    <row r="249" spans="1:14" x14ac:dyDescent="0.25">
      <c r="A249" s="66" t="s">
        <v>128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43</v>
      </c>
      <c r="B250" s="57"/>
      <c r="C250" s="32">
        <f>F250+I250+L250</f>
        <v>150</v>
      </c>
      <c r="D250" s="32">
        <f>G250+J250+M250</f>
        <v>149.30000000000001</v>
      </c>
      <c r="E250" s="32">
        <f t="shared" ref="E250:E251" si="291">D250/C250*100</f>
        <v>99.533333333333346</v>
      </c>
      <c r="F250" s="15"/>
      <c r="G250" s="15"/>
      <c r="H250" s="32"/>
      <c r="I250" s="14"/>
      <c r="J250" s="14"/>
      <c r="K250" s="32"/>
      <c r="L250" s="14">
        <v>150</v>
      </c>
      <c r="M250" s="14">
        <v>149.30000000000001</v>
      </c>
      <c r="N250" s="32">
        <f t="shared" ref="N250:N251" si="292">M250/L250*100</f>
        <v>99.533333333333346</v>
      </c>
    </row>
    <row r="251" spans="1:14" x14ac:dyDescent="0.25">
      <c r="A251" s="77" t="s">
        <v>31</v>
      </c>
      <c r="B251" s="106"/>
      <c r="C251" s="33">
        <f>C250</f>
        <v>150</v>
      </c>
      <c r="D251" s="33">
        <f>D250</f>
        <v>149.30000000000001</v>
      </c>
      <c r="E251" s="32">
        <f t="shared" si="291"/>
        <v>99.533333333333346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149.30000000000001</v>
      </c>
      <c r="N251" s="32">
        <f t="shared" si="292"/>
        <v>99.533333333333346</v>
      </c>
    </row>
    <row r="252" spans="1:14" ht="19.5" customHeight="1" x14ac:dyDescent="0.25">
      <c r="A252" s="66" t="s">
        <v>90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43</v>
      </c>
      <c r="B253" s="57"/>
      <c r="C253" s="32">
        <f>F253+I253+L253</f>
        <v>260.3</v>
      </c>
      <c r="D253" s="32">
        <f>G253+J253+M253</f>
        <v>47.8</v>
      </c>
      <c r="E253" s="32">
        <f t="shared" ref="E253:E255" si="296">D253/C253*100</f>
        <v>18.363426815213213</v>
      </c>
      <c r="F253" s="14"/>
      <c r="G253" s="14"/>
      <c r="H253" s="32"/>
      <c r="I253" s="14">
        <v>260.3</v>
      </c>
      <c r="J253" s="14">
        <v>47.8</v>
      </c>
      <c r="K253" s="32">
        <f t="shared" ref="K253:K255" si="297">J253/I253*100</f>
        <v>18.363426815213213</v>
      </c>
      <c r="L253" s="14"/>
      <c r="M253" s="14"/>
      <c r="N253" s="32"/>
    </row>
    <row r="254" spans="1:14" ht="30.75" customHeight="1" x14ac:dyDescent="0.25">
      <c r="A254" s="58" t="s">
        <v>57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8">M254/L254*100</f>
        <v>0</v>
      </c>
    </row>
    <row r="255" spans="1:14" x14ac:dyDescent="0.25">
      <c r="A255" s="77" t="s">
        <v>31</v>
      </c>
      <c r="B255" s="106"/>
      <c r="C255" s="33">
        <f>C253+C254</f>
        <v>375.3</v>
      </c>
      <c r="D255" s="33">
        <f>D253+D254</f>
        <v>47.8</v>
      </c>
      <c r="E255" s="33">
        <f t="shared" si="296"/>
        <v>12.736477484678923</v>
      </c>
      <c r="F255" s="33">
        <f>F253+F254</f>
        <v>0</v>
      </c>
      <c r="G255" s="33">
        <f>G253+G254</f>
        <v>0</v>
      </c>
      <c r="H255" s="32"/>
      <c r="I255" s="33">
        <f>I253+I254</f>
        <v>260.3</v>
      </c>
      <c r="J255" s="33">
        <f>J253+J254</f>
        <v>47.8</v>
      </c>
      <c r="K255" s="33">
        <f t="shared" si="297"/>
        <v>18.363426815213213</v>
      </c>
      <c r="L255" s="33">
        <f>SUM(L253:L254)</f>
        <v>115</v>
      </c>
      <c r="M255" s="33">
        <f>SUM(M253:M254)</f>
        <v>0</v>
      </c>
      <c r="N255" s="32">
        <f t="shared" si="298"/>
        <v>0</v>
      </c>
    </row>
    <row r="256" spans="1:14" ht="30" customHeight="1" x14ac:dyDescent="0.25">
      <c r="A256" s="63" t="s">
        <v>91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43</v>
      </c>
      <c r="B257" s="57"/>
      <c r="C257" s="32">
        <f t="shared" ref="C257:D259" si="299">F257+I257+L257</f>
        <v>750</v>
      </c>
      <c r="D257" s="32">
        <f t="shared" si="299"/>
        <v>750</v>
      </c>
      <c r="E257" s="32">
        <f t="shared" ref="E257:E261" si="300">D257/C257*100</f>
        <v>100</v>
      </c>
      <c r="F257" s="14"/>
      <c r="G257" s="14"/>
      <c r="H257" s="32"/>
      <c r="I257" s="14"/>
      <c r="J257" s="14"/>
      <c r="K257" s="32"/>
      <c r="L257" s="14">
        <v>750</v>
      </c>
      <c r="M257" s="14">
        <v>750</v>
      </c>
      <c r="N257" s="32">
        <f t="shared" si="280"/>
        <v>100</v>
      </c>
    </row>
    <row r="258" spans="1:14" x14ac:dyDescent="0.25">
      <c r="A258" s="58" t="s">
        <v>44</v>
      </c>
      <c r="B258" s="57"/>
      <c r="C258" s="32">
        <f t="shared" si="299"/>
        <v>70</v>
      </c>
      <c r="D258" s="32">
        <f t="shared" si="299"/>
        <v>30</v>
      </c>
      <c r="E258" s="32">
        <f>D258/C258*100</f>
        <v>42.857142857142854</v>
      </c>
      <c r="F258" s="14"/>
      <c r="G258" s="14"/>
      <c r="H258" s="32"/>
      <c r="I258" s="14"/>
      <c r="J258" s="14"/>
      <c r="K258" s="32"/>
      <c r="L258" s="14">
        <v>70</v>
      </c>
      <c r="M258" s="14">
        <v>30</v>
      </c>
      <c r="N258" s="32">
        <f>M258/L258*100</f>
        <v>42.857142857142854</v>
      </c>
    </row>
    <row r="259" spans="1:14" ht="30.75" customHeight="1" x14ac:dyDescent="0.25">
      <c r="A259" s="58" t="s">
        <v>45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8" t="s">
        <v>57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920</v>
      </c>
      <c r="D261" s="33">
        <f>D257+D258+D259+D260</f>
        <v>780</v>
      </c>
      <c r="E261" s="33">
        <f t="shared" si="300"/>
        <v>84.782608695652172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920</v>
      </c>
      <c r="M261" s="33">
        <f>SUM(M257:M260)</f>
        <v>780</v>
      </c>
      <c r="N261" s="33">
        <f t="shared" si="280"/>
        <v>84.782608695652172</v>
      </c>
    </row>
    <row r="262" spans="1:14" hidden="1" x14ac:dyDescent="0.25">
      <c r="A262" s="66" t="s">
        <v>113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hidden="1" x14ac:dyDescent="0.25">
      <c r="A263" s="58" t="s">
        <v>43</v>
      </c>
      <c r="B263" s="82"/>
      <c r="C263" s="32">
        <f t="shared" ref="C263:D263" si="303">F263+I263+L263</f>
        <v>0</v>
      </c>
      <c r="D263" s="32">
        <f t="shared" si="303"/>
        <v>0</v>
      </c>
      <c r="E263" s="32" t="e">
        <f t="shared" ref="E263:E264" si="304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80"/>
        <v>#DIV/0!</v>
      </c>
    </row>
    <row r="264" spans="1:14" hidden="1" x14ac:dyDescent="0.25">
      <c r="A264" s="77" t="s">
        <v>31</v>
      </c>
      <c r="B264" s="106"/>
      <c r="C264" s="33">
        <f>C263</f>
        <v>0</v>
      </c>
      <c r="D264" s="33">
        <f>D263</f>
        <v>0</v>
      </c>
      <c r="E264" s="32" t="e">
        <f t="shared" si="304"/>
        <v>#DIV/0!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0</v>
      </c>
      <c r="M264" s="33">
        <f t="shared" si="307"/>
        <v>0</v>
      </c>
      <c r="N264" s="32" t="e">
        <f t="shared" si="280"/>
        <v>#DIV/0!</v>
      </c>
    </row>
    <row r="265" spans="1:14" ht="15.75" customHeight="1" x14ac:dyDescent="0.25">
      <c r="A265" s="66" t="s">
        <v>92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customHeight="1" x14ac:dyDescent="0.25">
      <c r="A266" s="56" t="s">
        <v>43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77" t="s">
        <v>31</v>
      </c>
      <c r="B267" s="106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6" t="s">
        <v>93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57</v>
      </c>
      <c r="B269" s="57"/>
      <c r="C269" s="32">
        <f>F269+I269+L269</f>
        <v>100</v>
      </c>
      <c r="D269" s="32">
        <f>G269+J269+M269</f>
        <v>98.2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98.2</v>
      </c>
      <c r="N269" s="32">
        <f t="shared" si="280"/>
        <v>98.2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11">D269</f>
        <v>98.2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98.2</v>
      </c>
      <c r="N270" s="32">
        <f t="shared" si="280"/>
        <v>98.2</v>
      </c>
    </row>
    <row r="271" spans="1:14" ht="27.75" hidden="1" customHeight="1" x14ac:dyDescent="0.25">
      <c r="A271" s="66" t="s">
        <v>131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43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109" t="s">
        <v>94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57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95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96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9" t="s">
        <v>52</v>
      </c>
      <c r="B280" s="60"/>
      <c r="C280" s="35">
        <f>C248+C255+C261+C267+C273+C276+C279+C264+C251+C270</f>
        <v>5391.7</v>
      </c>
      <c r="D280" s="35">
        <f>D248+D255+D261+D267+D273+D276+D279+D264+D251+D270</f>
        <v>4871.8</v>
      </c>
      <c r="E280" s="35">
        <f t="shared" si="316"/>
        <v>90.357401190719074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2236.7000000000003</v>
      </c>
      <c r="J280" s="35">
        <f>J248+J255+J261+J267+J273+J276+J279+J264+J251+J270</f>
        <v>1994.8</v>
      </c>
      <c r="K280" s="35">
        <f t="shared" ref="K280" si="319">J280/I280*100</f>
        <v>89.184959985693197</v>
      </c>
      <c r="L280" s="35">
        <f>L248+L255+L261+L267+L273+L276+L279+L264+L251+L270</f>
        <v>3155</v>
      </c>
      <c r="M280" s="35">
        <f>M248+M255+M261+M267+M273+M276+M279+M264+M251+M270</f>
        <v>2877</v>
      </c>
      <c r="N280" s="35">
        <f t="shared" si="280"/>
        <v>91.188589540412039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97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96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98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96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99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96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100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96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101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96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8" t="s">
        <v>110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96</v>
      </c>
      <c r="B298" s="107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6" t="s">
        <v>114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6" t="s">
        <v>102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38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77" t="s">
        <v>52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133</v>
      </c>
      <c r="B307" s="67" t="s">
        <v>132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134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38</v>
      </c>
      <c r="B309" s="57"/>
      <c r="C309" s="32">
        <f>F309+I309+L309</f>
        <v>150</v>
      </c>
      <c r="D309" s="32">
        <f>G309+J309+M309</f>
        <v>97.2</v>
      </c>
      <c r="E309" s="32">
        <f t="shared" ref="E309:E310" si="355">D309/C309*100</f>
        <v>64.8</v>
      </c>
      <c r="F309" s="14"/>
      <c r="G309" s="14"/>
      <c r="H309" s="32"/>
      <c r="I309" s="14"/>
      <c r="J309" s="14"/>
      <c r="K309" s="32"/>
      <c r="L309" s="14">
        <v>150</v>
      </c>
      <c r="M309" s="14">
        <v>97.2</v>
      </c>
      <c r="N309" s="32">
        <f t="shared" ref="N309:N310" si="356">M309/L309*100</f>
        <v>64.8</v>
      </c>
    </row>
    <row r="310" spans="1:14" ht="15.75" customHeight="1" x14ac:dyDescent="0.25">
      <c r="A310" s="61" t="s">
        <v>39</v>
      </c>
      <c r="B310" s="62"/>
      <c r="C310" s="44">
        <f>C309</f>
        <v>150</v>
      </c>
      <c r="D310" s="44">
        <f>D309</f>
        <v>97.2</v>
      </c>
      <c r="E310" s="44">
        <f t="shared" si="355"/>
        <v>64.8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97.2</v>
      </c>
      <c r="N310" s="43">
        <f t="shared" si="356"/>
        <v>64.8</v>
      </c>
    </row>
    <row r="311" spans="1:14" ht="15.75" customHeight="1" x14ac:dyDescent="0.25">
      <c r="A311" s="63" t="s">
        <v>135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38</v>
      </c>
      <c r="B312" s="57"/>
      <c r="C312" s="32">
        <f>F312+I312+L312</f>
        <v>150</v>
      </c>
      <c r="D312" s="32">
        <f>G312+J312+M312</f>
        <v>60.8</v>
      </c>
      <c r="E312" s="32">
        <f t="shared" ref="E312:E313" si="359">D312/C312*100</f>
        <v>40.533333333333331</v>
      </c>
      <c r="F312" s="14"/>
      <c r="G312" s="14"/>
      <c r="H312" s="32"/>
      <c r="I312" s="14"/>
      <c r="J312" s="14"/>
      <c r="K312" s="32"/>
      <c r="L312" s="14">
        <v>150</v>
      </c>
      <c r="M312" s="14">
        <v>60.8</v>
      </c>
      <c r="N312" s="32">
        <f t="shared" ref="N312:N313" si="360">M312/L312*100</f>
        <v>40.533333333333331</v>
      </c>
    </row>
    <row r="313" spans="1:14" ht="15.75" customHeight="1" x14ac:dyDescent="0.25">
      <c r="A313" s="61" t="s">
        <v>39</v>
      </c>
      <c r="B313" s="62"/>
      <c r="C313" s="44">
        <f>C312</f>
        <v>150</v>
      </c>
      <c r="D313" s="44">
        <f>D312</f>
        <v>60.8</v>
      </c>
      <c r="E313" s="44">
        <f t="shared" si="359"/>
        <v>40.533333333333331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60.8</v>
      </c>
      <c r="N313" s="43">
        <f t="shared" si="360"/>
        <v>40.533333333333331</v>
      </c>
    </row>
    <row r="314" spans="1:14" ht="15.75" customHeight="1" x14ac:dyDescent="0.25">
      <c r="A314" s="66" t="s">
        <v>136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customHeight="1" x14ac:dyDescent="0.25">
      <c r="A315" s="56" t="s">
        <v>38</v>
      </c>
      <c r="B315" s="57"/>
      <c r="C315" s="32">
        <f>F315+I315+L315</f>
        <v>4595.3</v>
      </c>
      <c r="D315" s="32">
        <f>G315+J315+M315</f>
        <v>4595.3</v>
      </c>
      <c r="E315" s="32">
        <f t="shared" ref="E315:E316" si="364">D315/C315*100</f>
        <v>100</v>
      </c>
      <c r="F315" s="14"/>
      <c r="G315" s="14"/>
      <c r="H315" s="32"/>
      <c r="I315" s="14">
        <v>4595.3</v>
      </c>
      <c r="J315" s="14">
        <v>4595.3</v>
      </c>
      <c r="K315" s="32">
        <f t="shared" ref="K315:K316" si="365">J315/I315*100</f>
        <v>100</v>
      </c>
      <c r="L315" s="14"/>
      <c r="M315" s="14"/>
      <c r="N315" s="32"/>
    </row>
    <row r="316" spans="1:14" ht="15.75" customHeight="1" x14ac:dyDescent="0.25">
      <c r="A316" s="61" t="s">
        <v>39</v>
      </c>
      <c r="B316" s="62"/>
      <c r="C316" s="44">
        <f>C315</f>
        <v>4595.3</v>
      </c>
      <c r="D316" s="44">
        <f>D315</f>
        <v>4595.3</v>
      </c>
      <c r="E316" s="32">
        <f t="shared" si="364"/>
        <v>100</v>
      </c>
      <c r="F316" s="44">
        <f t="shared" ref="F316:G316" si="366">F315</f>
        <v>0</v>
      </c>
      <c r="G316" s="44">
        <f t="shared" si="366"/>
        <v>0</v>
      </c>
      <c r="H316" s="35"/>
      <c r="I316" s="44">
        <f t="shared" ref="I316:J316" si="367">I315</f>
        <v>4595.3</v>
      </c>
      <c r="J316" s="44">
        <f t="shared" si="367"/>
        <v>4595.3</v>
      </c>
      <c r="K316" s="32">
        <f t="shared" si="365"/>
        <v>100</v>
      </c>
      <c r="L316" s="44"/>
      <c r="M316" s="44"/>
      <c r="N316" s="46"/>
    </row>
    <row r="317" spans="1:14" ht="15.75" customHeight="1" x14ac:dyDescent="0.25">
      <c r="A317" s="63" t="s">
        <v>137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138</v>
      </c>
      <c r="B318" s="57"/>
      <c r="C318" s="32">
        <f t="shared" ref="C318" si="368">F318+I318+L318</f>
        <v>90</v>
      </c>
      <c r="D318" s="32">
        <f t="shared" ref="D318" si="369">G318+J318+M318</f>
        <v>0</v>
      </c>
      <c r="E318" s="32">
        <f t="shared" ref="E318" si="370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71">M318/L318*100</f>
        <v>0</v>
      </c>
    </row>
    <row r="319" spans="1:14" ht="15.75" customHeight="1" x14ac:dyDescent="0.25">
      <c r="A319" s="56" t="s">
        <v>37</v>
      </c>
      <c r="B319" s="57"/>
      <c r="C319" s="32">
        <f t="shared" ref="C319:C321" si="372">F319+I319+L319</f>
        <v>38</v>
      </c>
      <c r="D319" s="32">
        <f t="shared" ref="D319:D321" si="373">G319+J319+M319</f>
        <v>38</v>
      </c>
      <c r="E319" s="32">
        <f t="shared" ref="E319:E320" si="374">D319/C319*100</f>
        <v>100</v>
      </c>
      <c r="F319" s="45"/>
      <c r="G319" s="45"/>
      <c r="H319" s="32"/>
      <c r="I319" s="45"/>
      <c r="J319" s="45"/>
      <c r="K319" s="32"/>
      <c r="L319" s="45">
        <v>38</v>
      </c>
      <c r="M319" s="45">
        <v>38</v>
      </c>
      <c r="N319" s="32">
        <f t="shared" si="371"/>
        <v>100</v>
      </c>
    </row>
    <row r="320" spans="1:14" ht="15.75" customHeight="1" x14ac:dyDescent="0.25">
      <c r="A320" s="56" t="s">
        <v>38</v>
      </c>
      <c r="B320" s="57"/>
      <c r="C320" s="32">
        <f t="shared" si="372"/>
        <v>102</v>
      </c>
      <c r="D320" s="32">
        <f t="shared" si="373"/>
        <v>7.9</v>
      </c>
      <c r="E320" s="32">
        <f t="shared" si="374"/>
        <v>7.7450980392156863</v>
      </c>
      <c r="F320" s="45"/>
      <c r="G320" s="45"/>
      <c r="H320" s="32"/>
      <c r="I320" s="45"/>
      <c r="J320" s="45"/>
      <c r="K320" s="32"/>
      <c r="L320" s="45">
        <v>102</v>
      </c>
      <c r="M320" s="45">
        <v>7.9</v>
      </c>
      <c r="N320" s="32">
        <f t="shared" si="371"/>
        <v>7.7450980392156863</v>
      </c>
    </row>
    <row r="321" spans="1:14" ht="15.75" hidden="1" customHeight="1" x14ac:dyDescent="0.25">
      <c r="A321" s="58" t="s">
        <v>57</v>
      </c>
      <c r="B321" s="57"/>
      <c r="C321" s="32">
        <f t="shared" si="372"/>
        <v>0</v>
      </c>
      <c r="D321" s="32">
        <f t="shared" si="373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61" t="s">
        <v>39</v>
      </c>
      <c r="B322" s="62"/>
      <c r="C322" s="33">
        <f>C318+C319+C320+C321</f>
        <v>230</v>
      </c>
      <c r="D322" s="33">
        <f>D318+D319+D320+D321</f>
        <v>45.9</v>
      </c>
      <c r="E322" s="33">
        <f t="shared" ref="E322:E323" si="375">D322/C322*100</f>
        <v>19.956521739130434</v>
      </c>
      <c r="F322" s="44">
        <f t="shared" ref="F322:G322" si="376">F321</f>
        <v>0</v>
      </c>
      <c r="G322" s="44">
        <f t="shared" si="376"/>
        <v>0</v>
      </c>
      <c r="H322" s="32"/>
      <c r="I322" s="44">
        <f t="shared" ref="I322:J322" si="377">I321</f>
        <v>0</v>
      </c>
      <c r="J322" s="44">
        <f t="shared" si="377"/>
        <v>0</v>
      </c>
      <c r="K322" s="32"/>
      <c r="L322" s="44">
        <f>SUM(L318:L321)</f>
        <v>230</v>
      </c>
      <c r="M322" s="44">
        <f>SUM(M318:M321)</f>
        <v>45.9</v>
      </c>
      <c r="N322" s="32">
        <f t="shared" si="371"/>
        <v>19.956521739130434</v>
      </c>
    </row>
    <row r="323" spans="1:14" ht="15.75" customHeight="1" x14ac:dyDescent="0.25">
      <c r="A323" s="59" t="s">
        <v>52</v>
      </c>
      <c r="B323" s="60"/>
      <c r="C323" s="35">
        <f>C310+C313+C316+C322</f>
        <v>5125.3</v>
      </c>
      <c r="D323" s="35">
        <f>D310+D313+D316+D322</f>
        <v>4799.2</v>
      </c>
      <c r="E323" s="35">
        <f t="shared" si="375"/>
        <v>93.637445612939715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4595.3</v>
      </c>
      <c r="J323" s="35">
        <f>J310+J313+J316+J322</f>
        <v>4595.3</v>
      </c>
      <c r="K323" s="35"/>
      <c r="L323" s="35">
        <f>L310+L313+L316+L322</f>
        <v>530</v>
      </c>
      <c r="M323" s="35">
        <f>M310+M313+M316+M322</f>
        <v>203.9</v>
      </c>
      <c r="N323" s="35">
        <f t="shared" si="371"/>
        <v>38.471698113207545</v>
      </c>
    </row>
    <row r="324" spans="1:14" ht="38.25" customHeight="1" x14ac:dyDescent="0.3">
      <c r="A324" s="116" t="s">
        <v>103</v>
      </c>
      <c r="B324" s="117"/>
      <c r="C324" s="49">
        <f>C32+C57+C91+C106+C119+C153+C173+C195+C207+C219+C227+C244+C280+C306+C323</f>
        <v>2575298.4000000008</v>
      </c>
      <c r="D324" s="49">
        <f>D32+D57+D91+D106+D119+D153+D173+D195+D207+D219+D227+D244+D280+D306+D323</f>
        <v>1555563.9000000001</v>
      </c>
      <c r="E324" s="49">
        <f t="shared" si="345"/>
        <v>60.403248804099739</v>
      </c>
      <c r="F324" s="49">
        <f>F32+F57+F91+F106+F119+F153+F173+F195+F207+F219+F227+F244+F280+F306+F323</f>
        <v>112287.5</v>
      </c>
      <c r="G324" s="49">
        <f>G32+G57+G91+G106+G119+G153+G173+G195+G207+G219+G227+G244+G280+G306+G323</f>
        <v>62924.299999999996</v>
      </c>
      <c r="H324" s="35">
        <f t="shared" si="346"/>
        <v>56.038561727707894</v>
      </c>
      <c r="I324" s="49">
        <f>I32+I57+I91+I106+I119+I153+I173+I195+I207+I219+I227+I244+I280+I306+I323</f>
        <v>1352473.1</v>
      </c>
      <c r="J324" s="49">
        <f>J32+J57+J91+J106+J119+J153+J173+J195+J207+J219+J227+J244+J280+J306+J323</f>
        <v>870136.9</v>
      </c>
      <c r="K324" s="49">
        <f t="shared" si="353"/>
        <v>64.336725070539288</v>
      </c>
      <c r="L324" s="49">
        <f>L32+L57+L91+L106+L119+L153+L173+L195+L207+L219+L227+L244+L280+L306+L323</f>
        <v>1110537.7999999998</v>
      </c>
      <c r="M324" s="49">
        <f>M32+M57+M91+M106+M119+M153+M173+M195+M207+M219+M227+M244+M280+M306+M323</f>
        <v>622502.70000000007</v>
      </c>
      <c r="N324" s="35">
        <f t="shared" si="280"/>
        <v>56.054165828484194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126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118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120</v>
      </c>
      <c r="C328" s="28">
        <f>C230+C233+C239+C242+C202</f>
        <v>16155.3</v>
      </c>
      <c r="D328" s="28">
        <f>D230+D233+D239+D242+D202</f>
        <v>8221.5</v>
      </c>
      <c r="E328" s="28">
        <f t="shared" ref="E328:E334" si="378">D328/C328*100</f>
        <v>50.890419862212397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4140.0999999999995</v>
      </c>
      <c r="K328" s="28">
        <f t="shared" ref="K328:K334" si="379">J328/I328*100</f>
        <v>43.418210038383279</v>
      </c>
      <c r="L328" s="28">
        <f>L230+L233+L239+L242+L202</f>
        <v>6619.9</v>
      </c>
      <c r="M328" s="28">
        <f>M230+M233+M239+M242+M202</f>
        <v>4081.3999999999996</v>
      </c>
      <c r="N328" s="28">
        <f t="shared" ref="N328:N334" si="380">M328/L328*100</f>
        <v>61.653499297572466</v>
      </c>
    </row>
    <row r="329" spans="1:14" ht="15.6" hidden="1" x14ac:dyDescent="0.3">
      <c r="A329" s="5"/>
      <c r="B329" s="5" t="s">
        <v>121</v>
      </c>
      <c r="C329" s="28">
        <f>C36+C55+C74</f>
        <v>101305.00000000001</v>
      </c>
      <c r="D329" s="28">
        <f>D36+D55+D74</f>
        <v>41665.5</v>
      </c>
      <c r="E329" s="28">
        <f t="shared" si="378"/>
        <v>41.128769557277522</v>
      </c>
      <c r="F329" s="28">
        <f>F36+F55+F74</f>
        <v>2047.5</v>
      </c>
      <c r="G329" s="28">
        <f>G36+G55+G74</f>
        <v>2047.2</v>
      </c>
      <c r="H329" s="28">
        <f t="shared" ref="H329:H334" si="381">G329/F329*100</f>
        <v>99.985347985347985</v>
      </c>
      <c r="I329" s="28">
        <f>I36+I55+I74</f>
        <v>96131.900000000009</v>
      </c>
      <c r="J329" s="28">
        <f>J36+J55+J74</f>
        <v>39618.300000000003</v>
      </c>
      <c r="K329" s="28">
        <f t="shared" si="379"/>
        <v>41.212438326923731</v>
      </c>
      <c r="L329" s="28">
        <f>L36+L55+L74</f>
        <v>3125.6</v>
      </c>
      <c r="M329" s="28">
        <f>M36+M55+M74</f>
        <v>0</v>
      </c>
      <c r="N329" s="28">
        <f t="shared" si="380"/>
        <v>0</v>
      </c>
    </row>
    <row r="330" spans="1:14" ht="15.6" hidden="1" x14ac:dyDescent="0.3">
      <c r="A330" s="5"/>
      <c r="B330" s="5" t="s">
        <v>122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8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81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9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80"/>
        <v>#REF!</v>
      </c>
    </row>
    <row r="331" spans="1:14" ht="15.6" hidden="1" x14ac:dyDescent="0.3">
      <c r="A331" s="5"/>
      <c r="B331" s="5" t="s">
        <v>123</v>
      </c>
      <c r="C331" s="28">
        <f>C51+C123+C139+C156+C159+C162+C165+C168+C171+C258</f>
        <v>141974.6</v>
      </c>
      <c r="D331" s="28">
        <f>D51+D123+D139+D156+D159+D162+D165+D168+D171+D258</f>
        <v>75332.900000000009</v>
      </c>
      <c r="E331" s="28">
        <f t="shared" si="378"/>
        <v>53.060829190573536</v>
      </c>
      <c r="F331" s="28">
        <f>F51+F123+F139+F156+F159+F162+F165+F168+F171+F258</f>
        <v>7425.8</v>
      </c>
      <c r="G331" s="28">
        <f>G51+G123+G139+G156+G159+G162+G165+G168+G171+G258</f>
        <v>1455.7</v>
      </c>
      <c r="H331" s="28">
        <f t="shared" si="381"/>
        <v>19.603275068006141</v>
      </c>
      <c r="I331" s="28">
        <f>I51+I123+I139+I156+I159+I162+I165+I168+I171+I258</f>
        <v>2266.8000000000002</v>
      </c>
      <c r="J331" s="28">
        <f>J51+J123+J139+J156+J159+J162+J165+J168+J171+J258</f>
        <v>484.2</v>
      </c>
      <c r="K331" s="28">
        <f t="shared" si="379"/>
        <v>21.360508205399682</v>
      </c>
      <c r="L331" s="28">
        <f>L51+L123+L139+L156+L159+L162+L165+L168+L171+L258</f>
        <v>132282</v>
      </c>
      <c r="M331" s="28">
        <f>M51+M123+M139+M156+M159+M162+M165+M168+M171+M258</f>
        <v>73393</v>
      </c>
      <c r="N331" s="28">
        <f t="shared" si="380"/>
        <v>55.482227362755324</v>
      </c>
    </row>
    <row r="332" spans="1:14" ht="15.6" hidden="1" x14ac:dyDescent="0.3">
      <c r="A332" s="5"/>
      <c r="B332" s="5" t="s">
        <v>124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8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9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80"/>
        <v>#REF!</v>
      </c>
    </row>
    <row r="333" spans="1:14" hidden="1" x14ac:dyDescent="0.25">
      <c r="A333" s="5"/>
      <c r="B333" s="5" t="s">
        <v>125</v>
      </c>
      <c r="C333" s="28">
        <f>C269+C254+C217+C214+C211+C125</f>
        <v>9322.9</v>
      </c>
      <c r="D333" s="28">
        <f>D269+D254+D217+D214+D211+D125</f>
        <v>5441.3</v>
      </c>
      <c r="E333" s="28">
        <f t="shared" si="378"/>
        <v>58.364886462366862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9322.9</v>
      </c>
      <c r="M333" s="28">
        <f>M269+M254+M217+M214+M211+M125</f>
        <v>5441.3</v>
      </c>
      <c r="N333" s="28">
        <f t="shared" si="380"/>
        <v>58.364886462366862</v>
      </c>
    </row>
    <row r="334" spans="1:14" hidden="1" x14ac:dyDescent="0.25">
      <c r="A334" s="5"/>
      <c r="B334" s="5" t="s">
        <v>119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8"/>
        <v>#REF!</v>
      </c>
      <c r="F334" s="28" t="e">
        <f t="shared" ref="F334:G334" si="382">F327+F328+F329+F330+F331+F332+F333</f>
        <v>#REF!</v>
      </c>
      <c r="G334" s="28" t="e">
        <f t="shared" si="382"/>
        <v>#REF!</v>
      </c>
      <c r="H334" s="28" t="e">
        <f t="shared" si="381"/>
        <v>#REF!</v>
      </c>
      <c r="I334" s="28" t="e">
        <f t="shared" ref="I334:J334" si="383">I327+I328+I329+I330+I331+I332+I333</f>
        <v>#REF!</v>
      </c>
      <c r="J334" s="28" t="e">
        <f t="shared" si="383"/>
        <v>#REF!</v>
      </c>
      <c r="K334" s="28" t="e">
        <f t="shared" si="379"/>
        <v>#REF!</v>
      </c>
      <c r="L334" s="28" t="e">
        <f t="shared" ref="L334:M334" si="384">L327+L328+L329+L330+L331+L332+L333</f>
        <v>#REF!</v>
      </c>
      <c r="M334" s="28" t="e">
        <f t="shared" si="384"/>
        <v>#REF!</v>
      </c>
      <c r="N334" s="28" t="e">
        <f t="shared" si="380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1" max="14" man="1"/>
    <brk id="138" max="14" man="1"/>
    <brk id="195" max="14" man="1"/>
    <brk id="3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2023-09-01T13:14:16Z</cp:lastPrinted>
  <dcterms:created xsi:type="dcterms:W3CDTF">2016-11-22T06:59:06Z</dcterms:created>
  <dcterms:modified xsi:type="dcterms:W3CDTF">2023-09-04T08:40:04Z</dcterms:modified>
</cp:coreProperties>
</file>