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2120" windowHeight="757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Delta="1E-4"/>
</workbook>
</file>

<file path=xl/calcChain.xml><?xml version="1.0" encoding="utf-8"?>
<calcChain xmlns="http://schemas.openxmlformats.org/spreadsheetml/2006/main">
  <c r="N319" i="1" l="1"/>
  <c r="N320" i="1"/>
  <c r="N321" i="1"/>
  <c r="N318" i="1"/>
  <c r="N254" i="1"/>
  <c r="K68" i="1" l="1"/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E321" i="1" s="1"/>
  <c r="D321" i="1"/>
  <c r="D318" i="1"/>
  <c r="C318" i="1"/>
  <c r="M322" i="1"/>
  <c r="N322" i="1" s="1"/>
  <c r="L322" i="1"/>
  <c r="J322" i="1"/>
  <c r="I322" i="1"/>
  <c r="G322" i="1"/>
  <c r="F322" i="1"/>
  <c r="M316" i="1"/>
  <c r="L316" i="1"/>
  <c r="J316" i="1"/>
  <c r="I316" i="1"/>
  <c r="G316" i="1"/>
  <c r="F316" i="1"/>
  <c r="N315" i="1"/>
  <c r="D315" i="1"/>
  <c r="D316" i="1" s="1"/>
  <c r="C315" i="1"/>
  <c r="C316" i="1" s="1"/>
  <c r="M313" i="1"/>
  <c r="L313" i="1"/>
  <c r="N313" i="1" s="1"/>
  <c r="J313" i="1"/>
  <c r="I313" i="1"/>
  <c r="G313" i="1"/>
  <c r="F313" i="1"/>
  <c r="F323" i="1" s="1"/>
  <c r="N312" i="1"/>
  <c r="D312" i="1"/>
  <c r="E312" i="1" s="1"/>
  <c r="C312" i="1"/>
  <c r="C313" i="1" s="1"/>
  <c r="M310" i="1"/>
  <c r="M323" i="1" s="1"/>
  <c r="L310" i="1"/>
  <c r="J310" i="1"/>
  <c r="J323" i="1" s="1"/>
  <c r="I310" i="1"/>
  <c r="G310" i="1"/>
  <c r="G323" i="1" s="1"/>
  <c r="F310" i="1"/>
  <c r="N309" i="1"/>
  <c r="D309" i="1"/>
  <c r="D310" i="1" s="1"/>
  <c r="C309" i="1"/>
  <c r="C310" i="1" s="1"/>
  <c r="E318" i="1" l="1"/>
  <c r="E319" i="1"/>
  <c r="I323" i="1"/>
  <c r="L323" i="1"/>
  <c r="N323" i="1" s="1"/>
  <c r="N310" i="1"/>
  <c r="C322" i="1"/>
  <c r="C323" i="1" s="1"/>
  <c r="E320" i="1"/>
  <c r="N316" i="1"/>
  <c r="D322" i="1"/>
  <c r="E316" i="1"/>
  <c r="E315" i="1"/>
  <c r="D313" i="1"/>
  <c r="E313" i="1" s="1"/>
  <c r="E310" i="1"/>
  <c r="E309" i="1"/>
  <c r="E322" i="1" l="1"/>
  <c r="D323" i="1"/>
  <c r="E323" i="1" s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N193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K195" i="1" s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N247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N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H330" i="1" l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N248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J32" i="1" s="1"/>
  <c r="I16" i="1"/>
  <c r="G16" i="1"/>
  <c r="F16" i="1"/>
  <c r="I9" i="1"/>
  <c r="G9" i="1"/>
  <c r="F9" i="1"/>
  <c r="K69" i="1" l="1"/>
  <c r="F173" i="1"/>
  <c r="K280" i="1"/>
  <c r="F195" i="1"/>
  <c r="G195" i="1"/>
  <c r="J195" i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91" i="1" l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E183" i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0" i="1" l="1"/>
  <c r="E191" i="1" s="1"/>
  <c r="E195" i="1" s="1"/>
  <c r="N194" i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<sst xmlns="http://schemas.openxmlformats.org/spreadsheetml/2006/main" count="357" uniqueCount="145">
  <si>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</si>
  <si>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</si>
  <si>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</si>
  <si>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</si>
  <si>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</si>
  <si>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</si>
  <si>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</si>
  <si>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</si>
  <si>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</si>
  <si>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</si>
  <si>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</si>
  <si>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</si>
  <si>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</si>
  <si>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</si>
  <si>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</si>
  <si>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</si>
  <si>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</si>
  <si>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</si>
  <si>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</si>
  <si>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</si>
  <si>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</si>
  <si>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</si>
  <si>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</si>
  <si>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</si>
  <si>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</si>
  <si>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</si>
  <si>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</si>
  <si>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</si>
  <si>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</si>
  <si>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</si>
  <si>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</si>
  <si>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</si>
  <si>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</si>
  <si>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</si>
  <si>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</si>
  <si>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</si>
  <si>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</si>
  <si>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</si>
  <si>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</si>
  <si>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</si>
  <si>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</si>
  <si>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</si>
  <si>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</si>
  <si>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</si>
  <si>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</si>
  <si>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</si>
  <si>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</si>
  <si>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</si>
  <si>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</si>
  <si>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</si>
  <si>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</si>
  <si>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</si>
  <si>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</si>
  <si>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</si>
  <si>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</si>
  <si>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</si>
  <si>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</si>
  <si>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</si>
  <si>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</si>
  <si>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</si>
  <si>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</si>
  <si>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</si>
  <si>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</si>
  <si>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</si>
  <si>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</si>
  <si>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</si>
  <si>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</si>
  <si>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</si>
  <si>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</si>
  <si>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</si>
  <si>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</si>
  <si>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</si>
  <si>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</si>
  <si>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</si>
  <si>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</si>
  <si>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</si>
  <si>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</si>
  <si>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</si>
  <si>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</si>
  <si>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</si>
  <si>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</si>
  <si>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</si>
  <si>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</si>
  <si>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</si>
  <si>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</si>
  <si>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</si>
  <si>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</si>
  <si>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</si>
  <si>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</si>
  <si>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</si>
  <si>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</si>
  <si>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</si>
  <si>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</si>
  <si>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</si>
  <si>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</si>
  <si>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</si>
  <si>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</si>
  <si>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</si>
  <si>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</si>
  <si>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</si>
  <si>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</si>
  <si>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</si>
  <si>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</si>
  <si>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</si>
  <si>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</si>
  <si>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</si>
  <si>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</si>
  <si>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</si>
  <si>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</si>
  <si>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</si>
  <si>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</si>
  <si>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</si>
  <si>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</si>
  <si>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</si>
  <si>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</si>
  <si>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</si>
  <si>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</si>
  <si>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</si>
  <si>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</si>
  <si>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</si>
  <si>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</si>
  <si>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</si>
  <si>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</si>
  <si>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</si>
  <si>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</si>
  <si>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</si>
  <si>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</si>
  <si>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</si>
  <si>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</si>
  <si>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</si>
  <si>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</si>
  <si>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</si>
  <si>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</si>
  <si>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</si>
  <si>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</si>
  <si>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</si>
  <si>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</si>
  <si>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</si>
  <si>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</si>
  <si>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</si>
  <si>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</si>
  <si>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</si>
  <si>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</si>
  <si>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Исполнение  муниципальных программ муниципального образования Кавказский район на 01.05.2022  года (бюджетные средства)</t>
  </si>
  <si>
    <t>Уточненная сводная бюджетная роспись на 01.05.2022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</si>
</sst>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165" fontId="4" fillId="5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5"/>
  <sheetViews>
    <sheetView tabSelected="1" zoomScale="69" zoomScaleNormal="69" workbookViewId="0">
      <pane xSplit="6" ySplit="10" topLeftCell="G42" activePane="bottomRight" state="frozen"/>
      <selection pane="topRight" activeCell="G1" sqref="G1"/>
      <selection pane="bottomLeft" activeCell="A11" sqref="A11"/>
      <selection pane="bottomRight" activeCell="A32" sqref="A32:B32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4" t="s">
        <v>143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4.25" customHeight="1" x14ac:dyDescent="0.25">
      <c r="E2" s="73" t="s">
        <v>106</v>
      </c>
      <c r="F2" s="74"/>
      <c r="G2" s="74"/>
      <c r="H2" s="74"/>
      <c r="I2" s="74"/>
      <c r="J2" s="74"/>
      <c r="K2" s="74"/>
    </row>
    <row r="3" spans="1:14" ht="19.5" customHeight="1" x14ac:dyDescent="0.25">
      <c r="A3" s="86" t="s">
        <v>0</v>
      </c>
      <c r="B3" s="86" t="s">
        <v>1</v>
      </c>
      <c r="C3" s="84" t="s">
        <v>144</v>
      </c>
      <c r="D3" s="84" t="s">
        <v>107</v>
      </c>
      <c r="E3" s="84" t="s">
        <v>16</v>
      </c>
      <c r="F3" s="81" t="s">
        <v>26</v>
      </c>
      <c r="G3" s="82"/>
      <c r="H3" s="83"/>
      <c r="I3" s="81" t="s">
        <v>27</v>
      </c>
      <c r="J3" s="82"/>
      <c r="K3" s="83"/>
      <c r="L3" s="81" t="s">
        <v>110</v>
      </c>
      <c r="M3" s="82"/>
      <c r="N3" s="83"/>
    </row>
    <row r="4" spans="1:14" ht="75" customHeight="1" x14ac:dyDescent="0.25">
      <c r="A4" s="87"/>
      <c r="B4" s="87"/>
      <c r="C4" s="85"/>
      <c r="D4" s="85"/>
      <c r="E4" s="85"/>
      <c r="F4" s="13" t="s">
        <v>144</v>
      </c>
      <c r="G4" s="13" t="s">
        <v>107</v>
      </c>
      <c r="H4" s="13" t="s">
        <v>16</v>
      </c>
      <c r="I4" s="13" t="s">
        <v>144</v>
      </c>
      <c r="J4" s="13" t="s">
        <v>107</v>
      </c>
      <c r="K4" s="13" t="s">
        <v>16</v>
      </c>
      <c r="L4" s="13" t="s">
        <v>144</v>
      </c>
      <c r="M4" s="13" t="s">
        <v>107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0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4" ht="15.75" customHeight="1" x14ac:dyDescent="0.25">
      <c r="A7" s="64" t="s">
        <v>28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</row>
    <row r="8" spans="1:14" ht="32.25" customHeight="1" x14ac:dyDescent="0.25">
      <c r="A8" s="56" t="s">
        <v>29</v>
      </c>
      <c r="B8" s="55"/>
      <c r="C8" s="32">
        <f>F8+I8+L8</f>
        <v>591543.30000000005</v>
      </c>
      <c r="D8" s="32">
        <f>G8+J8+M8</f>
        <v>197732.8</v>
      </c>
      <c r="E8" s="32">
        <f>D8/C8*100</f>
        <v>33.426597850064397</v>
      </c>
      <c r="F8" s="14"/>
      <c r="G8" s="14"/>
      <c r="H8" s="32"/>
      <c r="I8" s="14">
        <v>395350.5</v>
      </c>
      <c r="J8" s="14">
        <v>136145.60000000001</v>
      </c>
      <c r="K8" s="32">
        <f>J8/I8*100</f>
        <v>34.43668339865512</v>
      </c>
      <c r="L8" s="14">
        <v>196192.8</v>
      </c>
      <c r="M8" s="14">
        <v>61587.199999999997</v>
      </c>
      <c r="N8" s="32">
        <f>M8/L8*100</f>
        <v>31.391162162933604</v>
      </c>
    </row>
    <row r="9" spans="1:14" x14ac:dyDescent="0.25">
      <c r="A9" s="75" t="s">
        <v>31</v>
      </c>
      <c r="B9" s="55"/>
      <c r="C9" s="33">
        <f>C8</f>
        <v>591543.30000000005</v>
      </c>
      <c r="D9" s="33">
        <f>D8</f>
        <v>197732.8</v>
      </c>
      <c r="E9" s="33">
        <f>D9/C9*100</f>
        <v>33.426597850064397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395350.5</v>
      </c>
      <c r="J9" s="33">
        <f>J8</f>
        <v>136145.60000000001</v>
      </c>
      <c r="K9" s="33">
        <f>J9/I9*100</f>
        <v>34.43668339865512</v>
      </c>
      <c r="L9" s="33">
        <f>L8</f>
        <v>196192.8</v>
      </c>
      <c r="M9" s="33">
        <f>M8</f>
        <v>61587.199999999997</v>
      </c>
      <c r="N9" s="33">
        <f>M9/L9*100</f>
        <v>31.391162162933604</v>
      </c>
    </row>
    <row r="10" spans="1:14" ht="15.75" customHeight="1" x14ac:dyDescent="0.25">
      <c r="A10" s="64" t="s">
        <v>30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</row>
    <row r="11" spans="1:14" ht="31.5" customHeight="1" x14ac:dyDescent="0.25">
      <c r="A11" s="56" t="s">
        <v>119</v>
      </c>
      <c r="B11" s="55"/>
      <c r="C11" s="32">
        <f>I11+L11+F11</f>
        <v>771834.60000000009</v>
      </c>
      <c r="D11" s="32">
        <f>J11+M11+G11</f>
        <v>254785.19999999998</v>
      </c>
      <c r="E11" s="32">
        <f t="shared" ref="E11:E12" si="2">D11/C11*100</f>
        <v>33.01033667057682</v>
      </c>
      <c r="F11" s="14">
        <v>96520.8</v>
      </c>
      <c r="G11" s="14">
        <v>29090.799999999999</v>
      </c>
      <c r="H11" s="32">
        <f>G11/F11*100</f>
        <v>30.139410365434184</v>
      </c>
      <c r="I11" s="14">
        <v>509889.3</v>
      </c>
      <c r="J11" s="14">
        <v>172104.5</v>
      </c>
      <c r="K11" s="32">
        <f t="shared" ref="K11" si="3">J11/I11*100</f>
        <v>33.753306845230917</v>
      </c>
      <c r="L11" s="14">
        <v>165424.5</v>
      </c>
      <c r="M11" s="14">
        <v>53589.9</v>
      </c>
      <c r="N11" s="32">
        <f t="shared" ref="N11:N13" si="4">M11/L11*100</f>
        <v>32.395382787918358</v>
      </c>
    </row>
    <row r="12" spans="1:14" ht="21.75" customHeight="1" x14ac:dyDescent="0.25">
      <c r="A12" s="56" t="s">
        <v>39</v>
      </c>
      <c r="B12" s="55"/>
      <c r="C12" s="32">
        <f>I12+L12+F12</f>
        <v>60</v>
      </c>
      <c r="D12" s="32">
        <f>J12+M12+G12</f>
        <v>0</v>
      </c>
      <c r="E12" s="32">
        <f t="shared" si="2"/>
        <v>0</v>
      </c>
      <c r="F12" s="14"/>
      <c r="G12" s="14"/>
      <c r="H12" s="32"/>
      <c r="I12" s="14"/>
      <c r="J12" s="14"/>
      <c r="K12" s="32"/>
      <c r="L12" s="14">
        <v>60</v>
      </c>
      <c r="M12" s="14">
        <v>0</v>
      </c>
      <c r="N12" s="32">
        <f t="shared" ref="N12" si="5">M12/L12*100</f>
        <v>0</v>
      </c>
    </row>
    <row r="13" spans="1:14" x14ac:dyDescent="0.25">
      <c r="A13" s="75" t="s">
        <v>31</v>
      </c>
      <c r="B13" s="60"/>
      <c r="C13" s="33">
        <f>C11+C12</f>
        <v>771894.60000000009</v>
      </c>
      <c r="D13" s="33">
        <f>D11+D12</f>
        <v>254785.19999999998</v>
      </c>
      <c r="E13" s="33">
        <f>E11</f>
        <v>33.01033667057682</v>
      </c>
      <c r="F13" s="33">
        <f>F11+F12</f>
        <v>96520.8</v>
      </c>
      <c r="G13" s="33">
        <f>G11+G12</f>
        <v>29090.799999999999</v>
      </c>
      <c r="H13" s="33">
        <f>H11</f>
        <v>30.139410365434184</v>
      </c>
      <c r="I13" s="33">
        <f>I11+I12</f>
        <v>509889.3</v>
      </c>
      <c r="J13" s="33">
        <f>J11+J12</f>
        <v>172104.5</v>
      </c>
      <c r="K13" s="33">
        <f>K11</f>
        <v>33.753306845230917</v>
      </c>
      <c r="L13" s="33">
        <f>L11+L12</f>
        <v>165484.5</v>
      </c>
      <c r="M13" s="33">
        <f>M11+M12</f>
        <v>53589.9</v>
      </c>
      <c r="N13" s="33">
        <f t="shared" si="4"/>
        <v>32.383637138221403</v>
      </c>
    </row>
    <row r="14" spans="1:14" ht="15.75" customHeight="1" x14ac:dyDescent="0.25">
      <c r="A14" s="61" t="s">
        <v>32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</row>
    <row r="15" spans="1:14" ht="27.75" customHeight="1" x14ac:dyDescent="0.25">
      <c r="A15" s="54" t="s">
        <v>29</v>
      </c>
      <c r="B15" s="55"/>
      <c r="C15" s="32">
        <f>I15+L15+F15</f>
        <v>56536.399999999994</v>
      </c>
      <c r="D15" s="32">
        <f>J15+M15+G15</f>
        <v>17406.7</v>
      </c>
      <c r="E15" s="32">
        <f t="shared" ref="E15:E16" si="6">D15/C15*100</f>
        <v>30.788483171903415</v>
      </c>
      <c r="F15" s="14"/>
      <c r="G15" s="14"/>
      <c r="H15" s="32"/>
      <c r="I15" s="14">
        <v>349.7</v>
      </c>
      <c r="J15" s="14">
        <v>190</v>
      </c>
      <c r="K15" s="32">
        <f t="shared" ref="K15:K16" si="7">J15/I15*100</f>
        <v>54.3322848155562</v>
      </c>
      <c r="L15" s="14">
        <v>56186.7</v>
      </c>
      <c r="M15" s="14">
        <v>17216.7</v>
      </c>
      <c r="N15" s="32">
        <f>M15/L15*100</f>
        <v>30.641949073357221</v>
      </c>
    </row>
    <row r="16" spans="1:14" x14ac:dyDescent="0.25">
      <c r="A16" s="59" t="s">
        <v>31</v>
      </c>
      <c r="B16" s="60"/>
      <c r="C16" s="33">
        <f>C15</f>
        <v>56536.399999999994</v>
      </c>
      <c r="D16" s="33">
        <f>D15</f>
        <v>17406.7</v>
      </c>
      <c r="E16" s="33">
        <f t="shared" si="6"/>
        <v>30.788483171903415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349.7</v>
      </c>
      <c r="J16" s="33">
        <f t="shared" si="9"/>
        <v>190</v>
      </c>
      <c r="K16" s="33">
        <f t="shared" si="7"/>
        <v>54.3322848155562</v>
      </c>
      <c r="L16" s="33">
        <f>SUM(L15)</f>
        <v>56186.7</v>
      </c>
      <c r="M16" s="33">
        <f>SUM(M15)</f>
        <v>17216.7</v>
      </c>
      <c r="N16" s="33">
        <f>M16/L16*100</f>
        <v>30.641949073357221</v>
      </c>
    </row>
    <row r="17" spans="1:16" ht="15.75" customHeight="1" x14ac:dyDescent="0.25">
      <c r="A17" s="61" t="s">
        <v>33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/>
    </row>
    <row r="18" spans="1:16" ht="30.75" customHeight="1" x14ac:dyDescent="0.25">
      <c r="A18" s="54" t="s">
        <v>29</v>
      </c>
      <c r="B18" s="91"/>
      <c r="C18" s="32">
        <f>I18+L18+F18</f>
        <v>8917</v>
      </c>
      <c r="D18" s="32">
        <f>J18+M18+G18</f>
        <v>2135.9</v>
      </c>
      <c r="E18" s="32">
        <f t="shared" ref="E18:E19" si="10">D18/C18*100</f>
        <v>23.953123247729057</v>
      </c>
      <c r="F18" s="14"/>
      <c r="G18" s="14"/>
      <c r="H18" s="32"/>
      <c r="I18" s="14"/>
      <c r="J18" s="14"/>
      <c r="K18" s="32"/>
      <c r="L18" s="14">
        <v>8917</v>
      </c>
      <c r="M18" s="14">
        <v>2135.9</v>
      </c>
      <c r="N18" s="32">
        <f>M18/L18*100</f>
        <v>23.953123247729057</v>
      </c>
    </row>
    <row r="19" spans="1:16" x14ac:dyDescent="0.25">
      <c r="A19" s="90" t="s">
        <v>31</v>
      </c>
      <c r="B19" s="90"/>
      <c r="C19" s="33">
        <f t="shared" ref="C19:D19" si="11">C18</f>
        <v>8917</v>
      </c>
      <c r="D19" s="33">
        <f t="shared" si="11"/>
        <v>2135.9</v>
      </c>
      <c r="E19" s="33">
        <f t="shared" si="10"/>
        <v>23.953123247729057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8917</v>
      </c>
      <c r="M19" s="33">
        <f t="shared" si="13"/>
        <v>2135.9</v>
      </c>
      <c r="N19" s="33">
        <f>M19/L19*100</f>
        <v>23.953123247729057</v>
      </c>
    </row>
    <row r="20" spans="1:16" ht="15.75" customHeight="1" x14ac:dyDescent="0.25">
      <c r="A20" s="61" t="s">
        <v>34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</row>
    <row r="21" spans="1:16" ht="30" customHeight="1" x14ac:dyDescent="0.25">
      <c r="A21" s="77" t="s">
        <v>29</v>
      </c>
      <c r="B21" s="68"/>
      <c r="C21" s="32">
        <f>I21+L21+F21</f>
        <v>43847.5</v>
      </c>
      <c r="D21" s="32">
        <f>J21+M21+G21</f>
        <v>11200</v>
      </c>
      <c r="E21" s="32">
        <f t="shared" ref="E21:E22" si="14">D21/C21*100</f>
        <v>25.543075431894636</v>
      </c>
      <c r="F21" s="14"/>
      <c r="G21" s="14"/>
      <c r="H21" s="32"/>
      <c r="I21" s="14">
        <v>12754.2</v>
      </c>
      <c r="J21" s="14">
        <v>3419.2</v>
      </c>
      <c r="K21" s="32">
        <f t="shared" ref="K21:K22" si="15">J21/I21*100</f>
        <v>26.808423891737622</v>
      </c>
      <c r="L21" s="14">
        <v>31093.3</v>
      </c>
      <c r="M21" s="14">
        <v>7780.8</v>
      </c>
      <c r="N21" s="32">
        <f>M21/L21*100</f>
        <v>25.02404054892855</v>
      </c>
    </row>
    <row r="22" spans="1:16" x14ac:dyDescent="0.25">
      <c r="A22" s="76" t="s">
        <v>31</v>
      </c>
      <c r="B22" s="58"/>
      <c r="C22" s="33">
        <f t="shared" ref="C22:D22" si="16">C21</f>
        <v>43847.5</v>
      </c>
      <c r="D22" s="33">
        <f t="shared" si="16"/>
        <v>11200</v>
      </c>
      <c r="E22" s="33">
        <f t="shared" si="14"/>
        <v>25.543075431894636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12754.2</v>
      </c>
      <c r="J22" s="33">
        <f t="shared" si="18"/>
        <v>3419.2</v>
      </c>
      <c r="K22" s="35">
        <f t="shared" si="15"/>
        <v>26.808423891737622</v>
      </c>
      <c r="L22" s="33">
        <f t="shared" si="18"/>
        <v>31093.3</v>
      </c>
      <c r="M22" s="33">
        <f t="shared" si="18"/>
        <v>7780.8</v>
      </c>
      <c r="N22" s="33">
        <f>M22/L22*100</f>
        <v>25.02404054892855</v>
      </c>
    </row>
    <row r="23" spans="1:16" ht="15.75" hidden="1" customHeight="1" x14ac:dyDescent="0.25">
      <c r="A23" s="61" t="s">
        <v>113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3"/>
    </row>
    <row r="24" spans="1:16" ht="30.75" hidden="1" customHeight="1" x14ac:dyDescent="0.3">
      <c r="A24" s="77" t="s">
        <v>29</v>
      </c>
      <c r="B24" s="68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76" t="s">
        <v>31</v>
      </c>
      <c r="B25" s="58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1" t="s">
        <v>35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1:16" ht="30.75" customHeight="1" x14ac:dyDescent="0.25">
      <c r="A27" s="77" t="s">
        <v>29</v>
      </c>
      <c r="B27" s="68"/>
      <c r="C27" s="32">
        <f>I27+L27+F27</f>
        <v>7456.3</v>
      </c>
      <c r="D27" s="32">
        <f>J27+M27+G27</f>
        <v>2408.6999999999998</v>
      </c>
      <c r="E27" s="32">
        <f t="shared" ref="E27:E28" si="23">D27/C27*100</f>
        <v>32.304225956573632</v>
      </c>
      <c r="F27" s="14"/>
      <c r="G27" s="14"/>
      <c r="H27" s="32"/>
      <c r="I27" s="14"/>
      <c r="J27" s="14"/>
      <c r="K27" s="32"/>
      <c r="L27" s="14">
        <v>7456.3</v>
      </c>
      <c r="M27" s="14">
        <v>2408.6999999999998</v>
      </c>
      <c r="N27" s="32">
        <f t="shared" ref="N27:N28" si="24">M27/L27*100</f>
        <v>32.304225956573632</v>
      </c>
    </row>
    <row r="28" spans="1:16" x14ac:dyDescent="0.25">
      <c r="A28" s="88" t="s">
        <v>31</v>
      </c>
      <c r="B28" s="89"/>
      <c r="C28" s="34">
        <f>C27</f>
        <v>7456.3</v>
      </c>
      <c r="D28" s="34">
        <f>D27</f>
        <v>2408.6999999999998</v>
      </c>
      <c r="E28" s="34">
        <f t="shared" si="23"/>
        <v>32.304225956573632</v>
      </c>
      <c r="F28" s="34">
        <f t="shared" ref="F28:G28" si="25">F27</f>
        <v>0</v>
      </c>
      <c r="G28" s="34">
        <f t="shared" si="25"/>
        <v>0</v>
      </c>
      <c r="H28" s="32"/>
      <c r="I28" s="34">
        <f t="shared" ref="I28:J28" si="26">I27</f>
        <v>0</v>
      </c>
      <c r="J28" s="34">
        <f t="shared" si="26"/>
        <v>0</v>
      </c>
      <c r="K28" s="32"/>
      <c r="L28" s="34">
        <f>L27</f>
        <v>7456.3</v>
      </c>
      <c r="M28" s="34">
        <f>M27</f>
        <v>2408.6999999999998</v>
      </c>
      <c r="N28" s="37">
        <f t="shared" si="24"/>
        <v>32.304225956573632</v>
      </c>
    </row>
    <row r="29" spans="1:16" s="50" customFormat="1" ht="15.75" customHeight="1" x14ac:dyDescent="0.25">
      <c r="A29" s="61" t="s">
        <v>133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  <c r="P29" s="51"/>
    </row>
    <row r="30" spans="1:16" s="50" customFormat="1" ht="15.75" customHeight="1" x14ac:dyDescent="0.25">
      <c r="A30" s="95" t="s">
        <v>29</v>
      </c>
      <c r="B30" s="95"/>
      <c r="C30" s="52">
        <f>I30+L30+F30</f>
        <v>235</v>
      </c>
      <c r="D30" s="52">
        <f>J30+M30+G30</f>
        <v>0</v>
      </c>
      <c r="E30" s="52">
        <f t="shared" ref="E30:E32" si="27">D30/C30*100</f>
        <v>0</v>
      </c>
      <c r="F30" s="52"/>
      <c r="G30" s="52"/>
      <c r="H30" s="52"/>
      <c r="I30" s="52"/>
      <c r="J30" s="52"/>
      <c r="K30" s="52"/>
      <c r="L30" s="20">
        <v>235</v>
      </c>
      <c r="M30" s="20">
        <v>0</v>
      </c>
      <c r="N30" s="14">
        <f t="shared" ref="N30:N32" si="28">M30/L30*100</f>
        <v>0</v>
      </c>
      <c r="P30" s="51"/>
    </row>
    <row r="31" spans="1:16" s="50" customFormat="1" ht="15.75" customHeight="1" x14ac:dyDescent="0.25">
      <c r="A31" s="88" t="s">
        <v>31</v>
      </c>
      <c r="B31" s="89"/>
      <c r="C31" s="52">
        <f>C30</f>
        <v>235</v>
      </c>
      <c r="D31" s="52">
        <f>D30</f>
        <v>0</v>
      </c>
      <c r="E31" s="52">
        <f t="shared" si="27"/>
        <v>0</v>
      </c>
      <c r="F31" s="52">
        <f t="shared" ref="F31:G31" si="29">F30</f>
        <v>0</v>
      </c>
      <c r="G31" s="52">
        <f t="shared" si="29"/>
        <v>0</v>
      </c>
      <c r="H31" s="52"/>
      <c r="I31" s="52">
        <f t="shared" ref="I31:J31" si="30">I30</f>
        <v>0</v>
      </c>
      <c r="J31" s="52">
        <f t="shared" si="30"/>
        <v>0</v>
      </c>
      <c r="K31" s="52"/>
      <c r="L31" s="52">
        <f>L30</f>
        <v>235</v>
      </c>
      <c r="M31" s="52">
        <f>M30</f>
        <v>0</v>
      </c>
      <c r="N31" s="53">
        <f t="shared" si="28"/>
        <v>0</v>
      </c>
      <c r="P31" s="51"/>
    </row>
    <row r="32" spans="1:16" s="3" customFormat="1" ht="15.75" customHeight="1" x14ac:dyDescent="0.25">
      <c r="A32" s="96" t="s">
        <v>53</v>
      </c>
      <c r="B32" s="97"/>
      <c r="C32" s="35">
        <f>C9+C13+C16+C19+C22+C25+C28+C31</f>
        <v>1480430.1</v>
      </c>
      <c r="D32" s="35">
        <f>D9+D13+D16+D19+D22+D25+D28+D31</f>
        <v>485669.30000000005</v>
      </c>
      <c r="E32" s="35">
        <f t="shared" si="27"/>
        <v>32.80595956539927</v>
      </c>
      <c r="F32" s="35">
        <f>F9+F13+F16+F19+F22+F25+F28+F31</f>
        <v>96520.8</v>
      </c>
      <c r="G32" s="35">
        <f>G9+G13+G16+G19+G22+G25+G28+G31</f>
        <v>29090.799999999999</v>
      </c>
      <c r="H32" s="35">
        <f t="shared" ref="H32" si="31">G32/F32*100</f>
        <v>30.139410365434184</v>
      </c>
      <c r="I32" s="35">
        <f>I9+I13+I16+I19+I22+I25+I28+I31</f>
        <v>918343.7</v>
      </c>
      <c r="J32" s="35">
        <f>J9+J13+J16+J19+J22+J25+J28+J31</f>
        <v>311859.3</v>
      </c>
      <c r="K32" s="35">
        <f t="shared" ref="K32" si="32">J32/I32*100</f>
        <v>33.958887070276624</v>
      </c>
      <c r="L32" s="35">
        <f>L9+L13+L16+L19+L22+L25+L28+L31</f>
        <v>465565.6</v>
      </c>
      <c r="M32" s="35">
        <f>M9+M13+M16+M19+M22+M25+M28+M31</f>
        <v>144719.20000000001</v>
      </c>
      <c r="N32" s="35">
        <f t="shared" si="28"/>
        <v>31.084599033949246</v>
      </c>
      <c r="P32" s="4"/>
    </row>
    <row r="33" spans="1:14" ht="22.5" customHeight="1" x14ac:dyDescent="0.35">
      <c r="A33" s="7" t="s">
        <v>18</v>
      </c>
      <c r="B33" s="92" t="s">
        <v>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4"/>
    </row>
    <row r="34" spans="1:14" ht="15.75" customHeight="1" x14ac:dyDescent="0.25">
      <c r="A34" s="64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6"/>
    </row>
    <row r="35" spans="1:14" ht="15.6" hidden="1" x14ac:dyDescent="0.3">
      <c r="A35" s="56" t="s">
        <v>39</v>
      </c>
      <c r="B35" s="55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67" t="s">
        <v>37</v>
      </c>
      <c r="B36" s="68"/>
      <c r="C36" s="32">
        <f>I36+L36+F36</f>
        <v>102409.1</v>
      </c>
      <c r="D36" s="32">
        <f>J36+M36+G36</f>
        <v>7830.9</v>
      </c>
      <c r="E36" s="32">
        <f t="shared" ref="E36:E37" si="33">D36/C36*100</f>
        <v>7.6466837419721472</v>
      </c>
      <c r="F36" s="16"/>
      <c r="G36" s="16"/>
      <c r="H36" s="36"/>
      <c r="I36" s="16">
        <v>102409.1</v>
      </c>
      <c r="J36" s="16">
        <v>7830.9</v>
      </c>
      <c r="K36" s="32">
        <f t="shared" ref="K36:K37" si="34">J36/I36*100</f>
        <v>7.6466837419721472</v>
      </c>
      <c r="L36" s="14"/>
      <c r="M36" s="14"/>
      <c r="N36" s="32"/>
    </row>
    <row r="37" spans="1:14" x14ac:dyDescent="0.25">
      <c r="A37" s="57" t="s">
        <v>40</v>
      </c>
      <c r="B37" s="68"/>
      <c r="C37" s="38">
        <f>C36+C35</f>
        <v>102409.1</v>
      </c>
      <c r="D37" s="38">
        <f>D36+D35</f>
        <v>7830.9</v>
      </c>
      <c r="E37" s="33">
        <f t="shared" si="33"/>
        <v>7.6466837419721472</v>
      </c>
      <c r="F37" s="38">
        <f>F36+F35</f>
        <v>0</v>
      </c>
      <c r="G37" s="38">
        <f>G36+G35</f>
        <v>0</v>
      </c>
      <c r="H37" s="36"/>
      <c r="I37" s="38">
        <f>I36+I35</f>
        <v>102409.1</v>
      </c>
      <c r="J37" s="38">
        <f>J36+J35</f>
        <v>7830.9</v>
      </c>
      <c r="K37" s="35">
        <f t="shared" si="34"/>
        <v>7.6466837419721472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4" t="s">
        <v>38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6"/>
    </row>
    <row r="39" spans="1:14" x14ac:dyDescent="0.25">
      <c r="A39" s="56" t="s">
        <v>39</v>
      </c>
      <c r="B39" s="55"/>
      <c r="C39" s="32">
        <f>I39+L39+F39</f>
        <v>600</v>
      </c>
      <c r="D39" s="32">
        <f>J39+M39+G39</f>
        <v>300</v>
      </c>
      <c r="E39" s="32">
        <f t="shared" ref="E39:E40" si="35">D39/C39*100</f>
        <v>50</v>
      </c>
      <c r="F39" s="16"/>
      <c r="G39" s="16"/>
      <c r="H39" s="32"/>
      <c r="I39" s="16"/>
      <c r="J39" s="16"/>
      <c r="K39" s="32"/>
      <c r="L39" s="14">
        <v>600</v>
      </c>
      <c r="M39" s="14">
        <v>300</v>
      </c>
      <c r="N39" s="32">
        <f t="shared" ref="N39:N111" si="36">M39/L39*100</f>
        <v>50</v>
      </c>
    </row>
    <row r="40" spans="1:14" x14ac:dyDescent="0.25">
      <c r="A40" s="57" t="s">
        <v>40</v>
      </c>
      <c r="B40" s="68"/>
      <c r="C40" s="38">
        <f>C39</f>
        <v>600</v>
      </c>
      <c r="D40" s="38">
        <f>D39</f>
        <v>300</v>
      </c>
      <c r="E40" s="33">
        <f t="shared" si="35"/>
        <v>50</v>
      </c>
      <c r="F40" s="38">
        <f t="shared" ref="F40:G40" si="37">F39</f>
        <v>0</v>
      </c>
      <c r="G40" s="38">
        <f t="shared" si="37"/>
        <v>0</v>
      </c>
      <c r="H40" s="32"/>
      <c r="I40" s="38">
        <f t="shared" ref="I40:J40" si="38">I39</f>
        <v>0</v>
      </c>
      <c r="J40" s="38">
        <f t="shared" si="38"/>
        <v>0</v>
      </c>
      <c r="K40" s="33"/>
      <c r="L40" s="33">
        <f>L39</f>
        <v>600</v>
      </c>
      <c r="M40" s="33">
        <f>M39</f>
        <v>300</v>
      </c>
      <c r="N40" s="33">
        <f t="shared" si="36"/>
        <v>50</v>
      </c>
    </row>
    <row r="41" spans="1:14" ht="15.75" customHeight="1" x14ac:dyDescent="0.25">
      <c r="A41" s="64" t="s">
        <v>41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6"/>
    </row>
    <row r="42" spans="1:14" x14ac:dyDescent="0.25">
      <c r="A42" s="56" t="s">
        <v>39</v>
      </c>
      <c r="B42" s="55"/>
      <c r="C42" s="32">
        <f>I42+L42+F42</f>
        <v>14221.1</v>
      </c>
      <c r="D42" s="32">
        <f>J42+M42+G42</f>
        <v>3800.4</v>
      </c>
      <c r="E42" s="32">
        <f t="shared" ref="E42:E44" si="39">D42/C42*100</f>
        <v>26.723671164677835</v>
      </c>
      <c r="F42" s="16"/>
      <c r="G42" s="16"/>
      <c r="H42" s="32"/>
      <c r="I42" s="16">
        <v>14221.1</v>
      </c>
      <c r="J42" s="16">
        <v>3800.4</v>
      </c>
      <c r="K42" s="32">
        <f t="shared" ref="K42:K44" si="40">J42/I42*100</f>
        <v>26.723671164677835</v>
      </c>
      <c r="L42" s="14"/>
      <c r="M42" s="14"/>
      <c r="N42" s="32"/>
    </row>
    <row r="43" spans="1:14" ht="30.75" customHeight="1" x14ac:dyDescent="0.25">
      <c r="A43" s="56" t="s">
        <v>29</v>
      </c>
      <c r="B43" s="55"/>
      <c r="C43" s="32">
        <f>I43+L43+F43</f>
        <v>114418</v>
      </c>
      <c r="D43" s="32">
        <f>J43+M43+G43</f>
        <v>33981.699999999997</v>
      </c>
      <c r="E43" s="32">
        <f t="shared" si="39"/>
        <v>29.699610201192115</v>
      </c>
      <c r="F43" s="16"/>
      <c r="G43" s="16"/>
      <c r="H43" s="32"/>
      <c r="I43" s="16">
        <v>114418</v>
      </c>
      <c r="J43" s="16">
        <v>33981.699999999997</v>
      </c>
      <c r="K43" s="32">
        <f t="shared" si="40"/>
        <v>29.699610201192115</v>
      </c>
      <c r="L43" s="14"/>
      <c r="M43" s="14"/>
      <c r="N43" s="32"/>
    </row>
    <row r="44" spans="1:14" x14ac:dyDescent="0.25">
      <c r="A44" s="57" t="s">
        <v>40</v>
      </c>
      <c r="B44" s="68"/>
      <c r="C44" s="38">
        <f>C42+C43</f>
        <v>128639.1</v>
      </c>
      <c r="D44" s="38">
        <f>D42+D43</f>
        <v>37782.1</v>
      </c>
      <c r="E44" s="33">
        <f t="shared" si="39"/>
        <v>29.370619041955358</v>
      </c>
      <c r="F44" s="38">
        <f t="shared" ref="F44:G44" si="41">F42+F43</f>
        <v>0</v>
      </c>
      <c r="G44" s="38">
        <f t="shared" si="41"/>
        <v>0</v>
      </c>
      <c r="H44" s="32"/>
      <c r="I44" s="38">
        <f t="shared" ref="I44:J44" si="42">I42+I43</f>
        <v>128639.1</v>
      </c>
      <c r="J44" s="38">
        <f t="shared" si="42"/>
        <v>37782.1</v>
      </c>
      <c r="K44" s="33">
        <f t="shared" si="40"/>
        <v>29.370619041955358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4" t="s">
        <v>42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6"/>
    </row>
    <row r="46" spans="1:14" x14ac:dyDescent="0.25">
      <c r="A46" s="56" t="s">
        <v>39</v>
      </c>
      <c r="B46" s="55"/>
      <c r="C46" s="32">
        <f>I46+L46+F46</f>
        <v>2900</v>
      </c>
      <c r="D46" s="32">
        <f>J46+M46+G46</f>
        <v>910.2</v>
      </c>
      <c r="E46" s="32">
        <f t="shared" ref="E46:E47" si="43">D46/C46*100</f>
        <v>31.386206896551727</v>
      </c>
      <c r="F46" s="16"/>
      <c r="G46" s="16"/>
      <c r="H46" s="32"/>
      <c r="I46" s="16"/>
      <c r="J46" s="16"/>
      <c r="K46" s="32"/>
      <c r="L46" s="14">
        <v>2900</v>
      </c>
      <c r="M46" s="14">
        <v>910.2</v>
      </c>
      <c r="N46" s="32">
        <f t="shared" si="36"/>
        <v>31.386206896551727</v>
      </c>
    </row>
    <row r="47" spans="1:14" x14ac:dyDescent="0.25">
      <c r="A47" s="75" t="s">
        <v>40</v>
      </c>
      <c r="B47" s="55"/>
      <c r="C47" s="38">
        <f>C46</f>
        <v>2900</v>
      </c>
      <c r="D47" s="38">
        <f>D46</f>
        <v>910.2</v>
      </c>
      <c r="E47" s="33">
        <f t="shared" si="43"/>
        <v>31.386206896551727</v>
      </c>
      <c r="F47" s="38">
        <f t="shared" ref="F47:G47" si="44">F46</f>
        <v>0</v>
      </c>
      <c r="G47" s="38">
        <f t="shared" si="44"/>
        <v>0</v>
      </c>
      <c r="H47" s="32"/>
      <c r="I47" s="38">
        <f t="shared" ref="I47:J47" si="45">I46</f>
        <v>0</v>
      </c>
      <c r="J47" s="38">
        <f t="shared" si="45"/>
        <v>0</v>
      </c>
      <c r="K47" s="32"/>
      <c r="L47" s="33">
        <f>L46</f>
        <v>2900</v>
      </c>
      <c r="M47" s="33">
        <f>M46</f>
        <v>910.2</v>
      </c>
      <c r="N47" s="33">
        <f t="shared" si="36"/>
        <v>31.386206896551727</v>
      </c>
    </row>
    <row r="48" spans="1:14" ht="15.75" customHeight="1" x14ac:dyDescent="0.25">
      <c r="A48" s="64" t="s">
        <v>43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 ht="15.6" hidden="1" x14ac:dyDescent="0.3">
      <c r="A49" s="56" t="s">
        <v>39</v>
      </c>
      <c r="B49" s="55"/>
      <c r="C49" s="14">
        <f>I49+L49+F49</f>
        <v>0</v>
      </c>
      <c r="D49" s="14">
        <f>J49+M49+G49</f>
        <v>0</v>
      </c>
      <c r="E49" s="14" t="e">
        <f t="shared" ref="E49:E57" si="46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6"/>
        <v>#DIV/0!</v>
      </c>
    </row>
    <row r="50" spans="1:14" ht="32.25" customHeight="1" x14ac:dyDescent="0.25">
      <c r="A50" s="56" t="s">
        <v>44</v>
      </c>
      <c r="B50" s="55"/>
      <c r="C50" s="32">
        <f t="shared" ref="C50:C52" si="47">I50+L50+F50</f>
        <v>300</v>
      </c>
      <c r="D50" s="32">
        <f t="shared" ref="D50:D52" si="48">J50+M50+G50</f>
        <v>0</v>
      </c>
      <c r="E50" s="32">
        <f t="shared" si="46"/>
        <v>0</v>
      </c>
      <c r="F50" s="16"/>
      <c r="G50" s="16"/>
      <c r="H50" s="32"/>
      <c r="I50" s="16"/>
      <c r="J50" s="16"/>
      <c r="K50" s="32"/>
      <c r="L50" s="14">
        <v>300</v>
      </c>
      <c r="M50" s="14">
        <v>0</v>
      </c>
      <c r="N50" s="32">
        <f t="shared" si="36"/>
        <v>0</v>
      </c>
    </row>
    <row r="51" spans="1:14" ht="30.75" hidden="1" customHeight="1" x14ac:dyDescent="0.25">
      <c r="A51" s="56" t="s">
        <v>132</v>
      </c>
      <c r="B51" s="55"/>
      <c r="C51" s="32">
        <f t="shared" si="47"/>
        <v>0</v>
      </c>
      <c r="D51" s="32">
        <f t="shared" si="48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6" t="s">
        <v>46</v>
      </c>
      <c r="B52" s="55"/>
      <c r="C52" s="32">
        <f t="shared" si="47"/>
        <v>0</v>
      </c>
      <c r="D52" s="32">
        <f t="shared" si="48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49">J52/I52*100</f>
        <v>#DIV/0!</v>
      </c>
      <c r="L52" s="14">
        <v>0</v>
      </c>
      <c r="M52" s="14">
        <v>0</v>
      </c>
      <c r="N52" s="14"/>
    </row>
    <row r="53" spans="1:14" x14ac:dyDescent="0.25">
      <c r="A53" s="75" t="s">
        <v>40</v>
      </c>
      <c r="B53" s="60"/>
      <c r="C53" s="38">
        <f>C49+C50+C51+C52</f>
        <v>300</v>
      </c>
      <c r="D53" s="38">
        <f>D49+D50+D51+D52</f>
        <v>0</v>
      </c>
      <c r="E53" s="33">
        <f t="shared" si="46"/>
        <v>0</v>
      </c>
      <c r="F53" s="38">
        <f t="shared" ref="F53:G53" si="50">F49+F50+F51+F52</f>
        <v>0</v>
      </c>
      <c r="G53" s="38">
        <f t="shared" si="50"/>
        <v>0</v>
      </c>
      <c r="H53" s="32"/>
      <c r="I53" s="38">
        <f t="shared" ref="I53:M53" si="51">I49+I50+I51+I52</f>
        <v>0</v>
      </c>
      <c r="J53" s="38">
        <f t="shared" si="51"/>
        <v>0</v>
      </c>
      <c r="K53" s="32"/>
      <c r="L53" s="38">
        <f t="shared" si="51"/>
        <v>300</v>
      </c>
      <c r="M53" s="38">
        <f t="shared" si="51"/>
        <v>0</v>
      </c>
      <c r="N53" s="33">
        <f t="shared" si="36"/>
        <v>0</v>
      </c>
    </row>
    <row r="54" spans="1:14" x14ac:dyDescent="0.25">
      <c r="A54" s="64" t="s">
        <v>117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9"/>
    </row>
    <row r="55" spans="1:14" x14ac:dyDescent="0.25">
      <c r="A55" s="56" t="s">
        <v>37</v>
      </c>
      <c r="B55" s="80"/>
      <c r="C55" s="32">
        <f t="shared" ref="C55:D55" si="52">I55+L55+F55</f>
        <v>2325</v>
      </c>
      <c r="D55" s="32">
        <f t="shared" si="52"/>
        <v>0</v>
      </c>
      <c r="E55" s="32">
        <f t="shared" si="46"/>
        <v>0</v>
      </c>
      <c r="F55" s="19"/>
      <c r="G55" s="19"/>
      <c r="H55" s="32"/>
      <c r="I55" s="19"/>
      <c r="J55" s="19"/>
      <c r="K55" s="32"/>
      <c r="L55" s="16">
        <v>2325</v>
      </c>
      <c r="M55" s="16">
        <v>0</v>
      </c>
      <c r="N55" s="35">
        <f t="shared" si="36"/>
        <v>0</v>
      </c>
    </row>
    <row r="56" spans="1:14" x14ac:dyDescent="0.25">
      <c r="A56" s="75" t="s">
        <v>40</v>
      </c>
      <c r="B56" s="80"/>
      <c r="C56" s="38">
        <f>C55</f>
        <v>2325</v>
      </c>
      <c r="D56" s="38">
        <f>D55</f>
        <v>0</v>
      </c>
      <c r="E56" s="32">
        <f t="shared" si="46"/>
        <v>0</v>
      </c>
      <c r="F56" s="38">
        <f t="shared" ref="F56:G56" si="53">F55</f>
        <v>0</v>
      </c>
      <c r="G56" s="38">
        <f t="shared" si="53"/>
        <v>0</v>
      </c>
      <c r="H56" s="32"/>
      <c r="I56" s="38">
        <f t="shared" ref="I56:J56" si="54">I55</f>
        <v>0</v>
      </c>
      <c r="J56" s="38">
        <f t="shared" si="54"/>
        <v>0</v>
      </c>
      <c r="K56" s="32"/>
      <c r="L56" s="38">
        <f t="shared" ref="L56:M56" si="55">L55</f>
        <v>2325</v>
      </c>
      <c r="M56" s="38">
        <f t="shared" si="55"/>
        <v>0</v>
      </c>
      <c r="N56" s="33">
        <f t="shared" si="36"/>
        <v>0</v>
      </c>
    </row>
    <row r="57" spans="1:14" x14ac:dyDescent="0.25">
      <c r="A57" s="75" t="s">
        <v>53</v>
      </c>
      <c r="B57" s="55"/>
      <c r="C57" s="39">
        <f>C37+C40+C44+C47+C53+C56</f>
        <v>237173.2</v>
      </c>
      <c r="D57" s="39">
        <f>D37+D40+D44+D47+D53+D56</f>
        <v>46823.199999999997</v>
      </c>
      <c r="E57" s="35">
        <f t="shared" si="46"/>
        <v>19.742196841801686</v>
      </c>
      <c r="F57" s="39">
        <f t="shared" ref="F57:G57" si="56">F37+F40+F44+F47+F53+F56</f>
        <v>0</v>
      </c>
      <c r="G57" s="39">
        <f t="shared" si="56"/>
        <v>0</v>
      </c>
      <c r="H57" s="36"/>
      <c r="I57" s="39">
        <f t="shared" ref="I57:J57" si="57">I37+I40+I44+I47+I53+I56</f>
        <v>231048.2</v>
      </c>
      <c r="J57" s="39">
        <f t="shared" si="57"/>
        <v>45613</v>
      </c>
      <c r="K57" s="35">
        <f t="shared" ref="K57" si="58">J57/I57*100</f>
        <v>19.741768167854151</v>
      </c>
      <c r="L57" s="39">
        <f t="shared" ref="L57:M57" si="59">L37+L40+L44+L47+L53+L56</f>
        <v>6125</v>
      </c>
      <c r="M57" s="39">
        <f t="shared" si="59"/>
        <v>1210.2</v>
      </c>
      <c r="N57" s="35">
        <f t="shared" si="36"/>
        <v>19.758367346938776</v>
      </c>
    </row>
    <row r="58" spans="1:14" ht="33" customHeight="1" x14ac:dyDescent="0.35">
      <c r="A58" s="138" t="s">
        <v>19</v>
      </c>
      <c r="B58" s="70" t="s">
        <v>4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2"/>
    </row>
    <row r="59" spans="1:14" ht="15.75" hidden="1" customHeight="1" x14ac:dyDescent="0.25">
      <c r="A59" s="64" t="s">
        <v>47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6"/>
    </row>
    <row r="60" spans="1:14" hidden="1" x14ac:dyDescent="0.25">
      <c r="A60" s="56" t="s">
        <v>39</v>
      </c>
      <c r="B60" s="55"/>
      <c r="C60" s="32">
        <f t="shared" ref="C60:C61" si="60">I60+L60+F60</f>
        <v>0</v>
      </c>
      <c r="D60" s="32">
        <f t="shared" ref="D60:D61" si="61">J60+M60+G60</f>
        <v>0</v>
      </c>
      <c r="E60" s="32"/>
      <c r="F60" s="16"/>
      <c r="G60" s="16"/>
      <c r="H60" s="32"/>
      <c r="I60" s="16"/>
      <c r="J60" s="16"/>
      <c r="K60" s="32"/>
      <c r="L60" s="14">
        <v>0</v>
      </c>
      <c r="M60" s="14">
        <v>0</v>
      </c>
      <c r="N60" s="32"/>
    </row>
    <row r="61" spans="1:14" hidden="1" x14ac:dyDescent="0.25">
      <c r="A61" s="56" t="s">
        <v>44</v>
      </c>
      <c r="B61" s="55"/>
      <c r="C61" s="32">
        <f t="shared" si="60"/>
        <v>0</v>
      </c>
      <c r="D61" s="32">
        <f t="shared" si="61"/>
        <v>0</v>
      </c>
      <c r="E61" s="32"/>
      <c r="F61" s="16"/>
      <c r="G61" s="16"/>
      <c r="H61" s="32"/>
      <c r="I61" s="16"/>
      <c r="J61" s="16"/>
      <c r="K61" s="32"/>
      <c r="L61" s="14"/>
      <c r="M61" s="14"/>
      <c r="N61" s="32"/>
    </row>
    <row r="62" spans="1:14" hidden="1" x14ac:dyDescent="0.25">
      <c r="A62" s="57" t="s">
        <v>40</v>
      </c>
      <c r="B62" s="68"/>
      <c r="C62" s="38">
        <f>C60+C61</f>
        <v>0</v>
      </c>
      <c r="D62" s="38">
        <f>D60+D61</f>
        <v>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0</v>
      </c>
      <c r="J62" s="38">
        <f>SUM(J60:J61)</f>
        <v>0</v>
      </c>
      <c r="K62" s="32"/>
      <c r="L62" s="38">
        <f>SUM(L60:L61)</f>
        <v>0</v>
      </c>
      <c r="M62" s="38">
        <f>SUM(M60:M61)</f>
        <v>0</v>
      </c>
      <c r="N62" s="33"/>
    </row>
    <row r="63" spans="1:14" ht="15.75" customHeight="1" x14ac:dyDescent="0.25">
      <c r="A63" s="64" t="s">
        <v>48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6"/>
    </row>
    <row r="64" spans="1:14" x14ac:dyDescent="0.25">
      <c r="A64" s="56" t="s">
        <v>39</v>
      </c>
      <c r="B64" s="55"/>
      <c r="C64" s="32">
        <f t="shared" ref="C64:D64" si="62">I64+L64+F64</f>
        <v>4874.7</v>
      </c>
      <c r="D64" s="32">
        <f t="shared" si="62"/>
        <v>757.1</v>
      </c>
      <c r="E64" s="32">
        <f t="shared" ref="E64:E69" si="63">D64/C64*100</f>
        <v>15.53121217715962</v>
      </c>
      <c r="F64" s="16"/>
      <c r="G64" s="16"/>
      <c r="H64" s="32"/>
      <c r="I64" s="16"/>
      <c r="J64" s="16"/>
      <c r="K64" s="32"/>
      <c r="L64" s="14">
        <v>4874.7</v>
      </c>
      <c r="M64" s="14">
        <v>757.1</v>
      </c>
      <c r="N64" s="32">
        <f t="shared" si="36"/>
        <v>15.53121217715962</v>
      </c>
    </row>
    <row r="65" spans="1:14" ht="28.5" customHeight="1" x14ac:dyDescent="0.25">
      <c r="A65" s="56" t="s">
        <v>44</v>
      </c>
      <c r="B65" s="55"/>
      <c r="C65" s="32">
        <f t="shared" ref="C65" si="64">I65+L65+F65</f>
        <v>395</v>
      </c>
      <c r="D65" s="32">
        <f t="shared" ref="D65" si="65">J65+M65+G65</f>
        <v>55.1</v>
      </c>
      <c r="E65" s="32">
        <f t="shared" si="63"/>
        <v>13.949367088607595</v>
      </c>
      <c r="F65" s="17"/>
      <c r="G65" s="17"/>
      <c r="H65" s="32"/>
      <c r="I65" s="16"/>
      <c r="J65" s="16"/>
      <c r="K65" s="32"/>
      <c r="L65" s="14">
        <v>395</v>
      </c>
      <c r="M65" s="14">
        <v>55.1</v>
      </c>
      <c r="N65" s="32">
        <f t="shared" si="36"/>
        <v>13.949367088607595</v>
      </c>
    </row>
    <row r="66" spans="1:14" x14ac:dyDescent="0.25">
      <c r="A66" s="57" t="s">
        <v>40</v>
      </c>
      <c r="B66" s="68"/>
      <c r="C66" s="38">
        <f>C64+C65</f>
        <v>5269.7</v>
      </c>
      <c r="D66" s="38">
        <f>D64+D65</f>
        <v>812.2</v>
      </c>
      <c r="E66" s="33">
        <f t="shared" si="63"/>
        <v>15.412642085887244</v>
      </c>
      <c r="F66" s="38">
        <f t="shared" ref="F66:G66" si="66">F64+F65</f>
        <v>0</v>
      </c>
      <c r="G66" s="38">
        <f t="shared" si="66"/>
        <v>0</v>
      </c>
      <c r="H66" s="32"/>
      <c r="I66" s="38">
        <f t="shared" ref="I66:J66" si="67">I64+I65</f>
        <v>0</v>
      </c>
      <c r="J66" s="38">
        <f t="shared" si="67"/>
        <v>0</v>
      </c>
      <c r="K66" s="33">
        <v>0</v>
      </c>
      <c r="L66" s="33">
        <f>SUM(L64:L65)</f>
        <v>5269.7</v>
      </c>
      <c r="M66" s="33">
        <f>SUM(M64:M65)</f>
        <v>812.2</v>
      </c>
      <c r="N66" s="33">
        <f t="shared" si="36"/>
        <v>15.412642085887244</v>
      </c>
    </row>
    <row r="67" spans="1:14" ht="15.75" customHeight="1" x14ac:dyDescent="0.25">
      <c r="A67" s="64" t="s">
        <v>79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6"/>
    </row>
    <row r="68" spans="1:14" x14ac:dyDescent="0.25">
      <c r="A68" s="56" t="s">
        <v>39</v>
      </c>
      <c r="B68" s="55"/>
      <c r="C68" s="32">
        <f t="shared" ref="C68" si="68">I68+L68+F68</f>
        <v>1121.5999999999999</v>
      </c>
      <c r="D68" s="32">
        <f t="shared" ref="D68" si="69">J68+M68+G68</f>
        <v>1121.3999999999999</v>
      </c>
      <c r="E68" s="32">
        <f t="shared" si="63"/>
        <v>99.982168330955773</v>
      </c>
      <c r="F68" s="16">
        <v>160.6</v>
      </c>
      <c r="G68" s="16">
        <v>160.6</v>
      </c>
      <c r="H68" s="36">
        <f t="shared" ref="H68:H69" si="70">G68/F68*100</f>
        <v>100</v>
      </c>
      <c r="I68" s="16">
        <v>411.4</v>
      </c>
      <c r="J68" s="16">
        <v>411.3</v>
      </c>
      <c r="K68" s="36">
        <f t="shared" ref="K68:K69" si="71">J68/I68*100</f>
        <v>99.975692756441418</v>
      </c>
      <c r="L68" s="14">
        <v>549.6</v>
      </c>
      <c r="M68" s="14">
        <v>549.5</v>
      </c>
      <c r="N68" s="32">
        <f t="shared" si="36"/>
        <v>99.981804949053853</v>
      </c>
    </row>
    <row r="69" spans="1:14" x14ac:dyDescent="0.25">
      <c r="A69" s="57" t="s">
        <v>40</v>
      </c>
      <c r="B69" s="68"/>
      <c r="C69" s="38">
        <f>C68</f>
        <v>1121.5999999999999</v>
      </c>
      <c r="D69" s="38">
        <f>D68</f>
        <v>1121.3999999999999</v>
      </c>
      <c r="E69" s="35">
        <f t="shared" si="63"/>
        <v>99.982168330955773</v>
      </c>
      <c r="F69" s="38">
        <f t="shared" ref="F69:G69" si="72">F68</f>
        <v>160.6</v>
      </c>
      <c r="G69" s="38">
        <f t="shared" si="72"/>
        <v>160.6</v>
      </c>
      <c r="H69" s="39">
        <f t="shared" si="70"/>
        <v>100</v>
      </c>
      <c r="I69" s="38">
        <f t="shared" ref="I69:J69" si="73">I68</f>
        <v>411.4</v>
      </c>
      <c r="J69" s="38">
        <f t="shared" si="73"/>
        <v>411.3</v>
      </c>
      <c r="K69" s="39">
        <f t="shared" si="71"/>
        <v>99.975692756441418</v>
      </c>
      <c r="L69" s="33">
        <f>L68</f>
        <v>549.6</v>
      </c>
      <c r="M69" s="33">
        <f>M68</f>
        <v>549.5</v>
      </c>
      <c r="N69" s="33">
        <f t="shared" si="36"/>
        <v>99.981804949053853</v>
      </c>
    </row>
    <row r="70" spans="1:14" ht="15.75" hidden="1" customHeight="1" x14ac:dyDescent="0.25">
      <c r="A70" s="64" t="s">
        <v>49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6"/>
    </row>
    <row r="71" spans="1:14" ht="15.6" hidden="1" x14ac:dyDescent="0.3">
      <c r="A71" s="56" t="s">
        <v>39</v>
      </c>
      <c r="B71" s="55"/>
      <c r="C71" s="14">
        <f t="shared" ref="C71" si="74">I71+L71+F71</f>
        <v>0</v>
      </c>
      <c r="D71" s="14">
        <f t="shared" ref="D71" si="75">J71+M71+G71</f>
        <v>0</v>
      </c>
      <c r="E71" s="14" t="e">
        <f t="shared" ref="E71:E72" si="76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6"/>
        <v>#DIV/0!</v>
      </c>
    </row>
    <row r="72" spans="1:14" ht="16.149999999999999" hidden="1" x14ac:dyDescent="0.35">
      <c r="A72" s="75" t="s">
        <v>31</v>
      </c>
      <c r="B72" s="55"/>
      <c r="C72" s="17">
        <f>C71</f>
        <v>0</v>
      </c>
      <c r="D72" s="17">
        <f>D71</f>
        <v>0</v>
      </c>
      <c r="E72" s="15" t="e">
        <f t="shared" si="76"/>
        <v>#DIV/0!</v>
      </c>
      <c r="F72" s="17">
        <f t="shared" ref="F72:G72" si="77">F71</f>
        <v>0</v>
      </c>
      <c r="G72" s="17">
        <f t="shared" si="77"/>
        <v>0</v>
      </c>
      <c r="H72" s="15"/>
      <c r="I72" s="17">
        <f t="shared" ref="I72:J72" si="78">I71</f>
        <v>0</v>
      </c>
      <c r="J72" s="17">
        <f t="shared" si="78"/>
        <v>0</v>
      </c>
      <c r="K72" s="15"/>
      <c r="L72" s="15">
        <f>L71</f>
        <v>0</v>
      </c>
      <c r="M72" s="15">
        <f>M71</f>
        <v>0</v>
      </c>
      <c r="N72" s="15" t="e">
        <f t="shared" si="36"/>
        <v>#DIV/0!</v>
      </c>
    </row>
    <row r="73" spans="1:14" ht="33" customHeight="1" x14ac:dyDescent="0.25">
      <c r="A73" s="64" t="s">
        <v>50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6"/>
    </row>
    <row r="74" spans="1:14" ht="33" customHeight="1" x14ac:dyDescent="0.25">
      <c r="A74" s="56" t="s">
        <v>37</v>
      </c>
      <c r="B74" s="55"/>
      <c r="C74" s="32">
        <f t="shared" ref="C74" si="79">I74+L74+F74</f>
        <v>723.4</v>
      </c>
      <c r="D74" s="32">
        <f t="shared" ref="D74" si="80">J74+M74+G74</f>
        <v>224.5</v>
      </c>
      <c r="E74" s="32">
        <f t="shared" ref="E74:E75" si="81">D74/C74*100</f>
        <v>31.034006082388721</v>
      </c>
      <c r="F74" s="16"/>
      <c r="G74" s="16"/>
      <c r="H74" s="32"/>
      <c r="I74" s="16">
        <v>723.4</v>
      </c>
      <c r="J74" s="16">
        <v>224.5</v>
      </c>
      <c r="K74" s="32">
        <f t="shared" ref="K74:K75" si="82">J74/I74*100</f>
        <v>31.034006082388721</v>
      </c>
      <c r="L74" s="14">
        <v>0</v>
      </c>
      <c r="M74" s="14">
        <v>0</v>
      </c>
      <c r="N74" s="32"/>
    </row>
    <row r="75" spans="1:14" x14ac:dyDescent="0.25">
      <c r="A75" s="75" t="s">
        <v>31</v>
      </c>
      <c r="B75" s="60"/>
      <c r="C75" s="38">
        <f>C74</f>
        <v>723.4</v>
      </c>
      <c r="D75" s="38">
        <f>D74</f>
        <v>224.5</v>
      </c>
      <c r="E75" s="33">
        <f t="shared" si="81"/>
        <v>31.034006082388721</v>
      </c>
      <c r="F75" s="38">
        <f t="shared" ref="F75:G75" si="83">F74</f>
        <v>0</v>
      </c>
      <c r="G75" s="38">
        <f t="shared" si="83"/>
        <v>0</v>
      </c>
      <c r="H75" s="38"/>
      <c r="I75" s="38">
        <f t="shared" ref="I75:J75" si="84">I74</f>
        <v>723.4</v>
      </c>
      <c r="J75" s="38">
        <f t="shared" si="84"/>
        <v>224.5</v>
      </c>
      <c r="K75" s="33">
        <f t="shared" si="82"/>
        <v>31.034006082388721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4" t="s">
        <v>51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6"/>
    </row>
    <row r="77" spans="1:14" x14ac:dyDescent="0.25">
      <c r="A77" s="67" t="s">
        <v>39</v>
      </c>
      <c r="B77" s="68"/>
      <c r="C77" s="32">
        <f t="shared" ref="C77" si="85">I77+L77+F77</f>
        <v>959</v>
      </c>
      <c r="D77" s="32">
        <f t="shared" ref="D77" si="86">J77+M77+G77</f>
        <v>214.8</v>
      </c>
      <c r="E77" s="32">
        <f t="shared" ref="E77:E91" si="87">D77/C77*100</f>
        <v>22.398331595411889</v>
      </c>
      <c r="F77" s="14"/>
      <c r="G77" s="14"/>
      <c r="H77" s="32"/>
      <c r="I77" s="14"/>
      <c r="J77" s="14"/>
      <c r="K77" s="32"/>
      <c r="L77" s="14">
        <v>959</v>
      </c>
      <c r="M77" s="14">
        <v>214.8</v>
      </c>
      <c r="N77" s="32">
        <f t="shared" si="36"/>
        <v>22.398331595411889</v>
      </c>
    </row>
    <row r="78" spans="1:14" x14ac:dyDescent="0.25">
      <c r="A78" s="69" t="s">
        <v>31</v>
      </c>
      <c r="B78" s="69"/>
      <c r="C78" s="38">
        <f>C77</f>
        <v>959</v>
      </c>
      <c r="D78" s="38">
        <f>D77</f>
        <v>214.8</v>
      </c>
      <c r="E78" s="33">
        <f t="shared" si="87"/>
        <v>22.398331595411889</v>
      </c>
      <c r="F78" s="38">
        <f t="shared" ref="F78:G78" si="88">F77</f>
        <v>0</v>
      </c>
      <c r="G78" s="38">
        <f t="shared" si="88"/>
        <v>0</v>
      </c>
      <c r="H78" s="32"/>
      <c r="I78" s="33">
        <f t="shared" ref="I78:J78" si="89">I77</f>
        <v>0</v>
      </c>
      <c r="J78" s="33">
        <f t="shared" si="89"/>
        <v>0</v>
      </c>
      <c r="K78" s="32"/>
      <c r="L78" s="33">
        <f>L77</f>
        <v>959</v>
      </c>
      <c r="M78" s="33">
        <f>M77</f>
        <v>214.8</v>
      </c>
      <c r="N78" s="33">
        <f t="shared" si="36"/>
        <v>22.398331595411889</v>
      </c>
    </row>
    <row r="79" spans="1:14" ht="32.25" hidden="1" customHeight="1" x14ac:dyDescent="0.25">
      <c r="A79" s="61" t="s">
        <v>109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3"/>
    </row>
    <row r="80" spans="1:14" ht="16.149999999999999" hidden="1" x14ac:dyDescent="0.3">
      <c r="A80" s="67" t="s">
        <v>39</v>
      </c>
      <c r="B80" s="68"/>
      <c r="C80" s="14">
        <f t="shared" ref="C80" si="90">I80+L80+F80</f>
        <v>0</v>
      </c>
      <c r="D80" s="14">
        <f t="shared" ref="D80" si="91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69" t="s">
        <v>31</v>
      </c>
      <c r="B81" s="69"/>
      <c r="C81" s="17">
        <f>C80</f>
        <v>0</v>
      </c>
      <c r="D81" s="17">
        <f>D80</f>
        <v>0</v>
      </c>
      <c r="E81" s="20"/>
      <c r="F81" s="21">
        <f t="shared" ref="F81:G81" si="92">F80</f>
        <v>0</v>
      </c>
      <c r="G81" s="21">
        <f t="shared" si="92"/>
        <v>0</v>
      </c>
      <c r="H81" s="20">
        <v>0</v>
      </c>
      <c r="I81" s="21">
        <f t="shared" ref="I81:J81" si="93">I80</f>
        <v>0</v>
      </c>
      <c r="J81" s="21">
        <f t="shared" si="93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4" t="s">
        <v>118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9"/>
    </row>
    <row r="83" spans="1:14" x14ac:dyDescent="0.25">
      <c r="A83" s="77" t="s">
        <v>39</v>
      </c>
      <c r="B83" s="125"/>
      <c r="C83" s="32">
        <f t="shared" ref="C83:D83" si="94">I83+L83+F83</f>
        <v>1500</v>
      </c>
      <c r="D83" s="32">
        <f t="shared" si="94"/>
        <v>0</v>
      </c>
      <c r="E83" s="32">
        <f t="shared" ref="E83:E87" si="95">D83/C83*100</f>
        <v>0</v>
      </c>
      <c r="F83" s="22"/>
      <c r="G83" s="22"/>
      <c r="H83" s="32"/>
      <c r="I83" s="22"/>
      <c r="J83" s="22"/>
      <c r="K83" s="32"/>
      <c r="L83" s="22">
        <v>1500</v>
      </c>
      <c r="M83" s="22">
        <v>0</v>
      </c>
      <c r="N83" s="32">
        <f t="shared" si="36"/>
        <v>0</v>
      </c>
    </row>
    <row r="84" spans="1:14" x14ac:dyDescent="0.25">
      <c r="A84" s="76" t="s">
        <v>40</v>
      </c>
      <c r="B84" s="100"/>
      <c r="C84" s="38">
        <f>C83</f>
        <v>1500</v>
      </c>
      <c r="D84" s="38">
        <f>D83</f>
        <v>0</v>
      </c>
      <c r="E84" s="32">
        <f t="shared" si="95"/>
        <v>0</v>
      </c>
      <c r="F84" s="38">
        <f t="shared" ref="F84:G84" si="96">F83</f>
        <v>0</v>
      </c>
      <c r="G84" s="38">
        <f t="shared" si="96"/>
        <v>0</v>
      </c>
      <c r="H84" s="32"/>
      <c r="I84" s="38">
        <f t="shared" ref="I84:J84" si="97">I83</f>
        <v>0</v>
      </c>
      <c r="J84" s="38">
        <f t="shared" si="97"/>
        <v>0</v>
      </c>
      <c r="K84" s="32"/>
      <c r="L84" s="38">
        <f t="shared" ref="L84:M84" si="98">L83</f>
        <v>1500</v>
      </c>
      <c r="M84" s="38">
        <f t="shared" si="98"/>
        <v>0</v>
      </c>
      <c r="N84" s="32">
        <f t="shared" si="36"/>
        <v>0</v>
      </c>
    </row>
    <row r="85" spans="1:14" x14ac:dyDescent="0.25">
      <c r="A85" s="64" t="s">
        <v>129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9"/>
    </row>
    <row r="86" spans="1:14" x14ac:dyDescent="0.25">
      <c r="A86" s="77" t="s">
        <v>39</v>
      </c>
      <c r="B86" s="100"/>
      <c r="C86" s="32">
        <f t="shared" ref="C86:D86" si="99">I86+L86+F86</f>
        <v>3630.7</v>
      </c>
      <c r="D86" s="32">
        <f t="shared" si="99"/>
        <v>694.4</v>
      </c>
      <c r="E86" s="32">
        <f t="shared" si="95"/>
        <v>19.125788415457073</v>
      </c>
      <c r="F86" s="16"/>
      <c r="G86" s="16"/>
      <c r="H86" s="32"/>
      <c r="I86" s="16"/>
      <c r="J86" s="16"/>
      <c r="K86" s="32"/>
      <c r="L86" s="16">
        <v>3630.7</v>
      </c>
      <c r="M86" s="137">
        <v>694.4</v>
      </c>
      <c r="N86" s="32">
        <f t="shared" si="36"/>
        <v>19.125788415457073</v>
      </c>
    </row>
    <row r="87" spans="1:14" x14ac:dyDescent="0.25">
      <c r="A87" s="76" t="s">
        <v>40</v>
      </c>
      <c r="B87" s="100"/>
      <c r="C87" s="33">
        <f>C86</f>
        <v>3630.7</v>
      </c>
      <c r="D87" s="33">
        <f>D86</f>
        <v>694.4</v>
      </c>
      <c r="E87" s="33">
        <f t="shared" si="95"/>
        <v>19.125788415457073</v>
      </c>
      <c r="F87" s="33">
        <f t="shared" ref="F87:G87" si="100">F86</f>
        <v>0</v>
      </c>
      <c r="G87" s="33">
        <f t="shared" si="100"/>
        <v>0</v>
      </c>
      <c r="H87" s="32"/>
      <c r="I87" s="33">
        <f t="shared" ref="I87:J87" si="101">I86</f>
        <v>0</v>
      </c>
      <c r="J87" s="33">
        <f t="shared" si="101"/>
        <v>0</v>
      </c>
      <c r="K87" s="32"/>
      <c r="L87" s="33">
        <f t="shared" ref="L87:M87" si="102">L86</f>
        <v>3630.7</v>
      </c>
      <c r="M87" s="33">
        <f t="shared" si="102"/>
        <v>694.4</v>
      </c>
      <c r="N87" s="33">
        <f t="shared" si="36"/>
        <v>19.125788415457073</v>
      </c>
    </row>
    <row r="88" spans="1:14" hidden="1" x14ac:dyDescent="0.25">
      <c r="A88" s="64" t="s">
        <v>131</v>
      </c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9"/>
    </row>
    <row r="89" spans="1:14" hidden="1" x14ac:dyDescent="0.25">
      <c r="A89" s="56" t="s">
        <v>39</v>
      </c>
      <c r="B89" s="55"/>
      <c r="C89" s="32">
        <f t="shared" ref="C89:D89" si="103">I89+L89+F89</f>
        <v>0</v>
      </c>
      <c r="D89" s="32">
        <f t="shared" si="103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75" t="s">
        <v>40</v>
      </c>
      <c r="B90" s="80"/>
      <c r="C90" s="33">
        <f>C89</f>
        <v>0</v>
      </c>
      <c r="D90" s="33">
        <f>D89</f>
        <v>0</v>
      </c>
      <c r="E90" s="32"/>
      <c r="F90" s="33">
        <f t="shared" ref="F90:G90" si="104">F89</f>
        <v>0</v>
      </c>
      <c r="G90" s="33">
        <f t="shared" si="104"/>
        <v>0</v>
      </c>
      <c r="H90" s="32"/>
      <c r="I90" s="33">
        <f t="shared" ref="I90:J90" si="105">I89</f>
        <v>0</v>
      </c>
      <c r="J90" s="33">
        <f t="shared" si="105"/>
        <v>0</v>
      </c>
      <c r="K90" s="32"/>
      <c r="L90" s="33">
        <f t="shared" ref="L90:M90" si="106">L89</f>
        <v>0</v>
      </c>
      <c r="M90" s="33">
        <f t="shared" si="106"/>
        <v>0</v>
      </c>
      <c r="N90" s="32"/>
    </row>
    <row r="91" spans="1:14" x14ac:dyDescent="0.25">
      <c r="A91" s="76" t="s">
        <v>53</v>
      </c>
      <c r="B91" s="68"/>
      <c r="C91" s="42">
        <f>C62+C66+C69+C72+C75+C78+C81+C84+C87+C90</f>
        <v>13204.399999999998</v>
      </c>
      <c r="D91" s="42">
        <f>D62+D66+D69+D72+D75+D78+D81+D84+D87+D90</f>
        <v>3067.3</v>
      </c>
      <c r="E91" s="42">
        <f t="shared" si="87"/>
        <v>23.22937808609252</v>
      </c>
      <c r="F91" s="42">
        <f>F62+F66+F69+F72+F75+F78+F81+F84+F87+F90</f>
        <v>160.6</v>
      </c>
      <c r="G91" s="42">
        <f>G62+G66+G69+G72+G75+G78+G81+G84+G87+G90</f>
        <v>160.6</v>
      </c>
      <c r="H91" s="42">
        <f>G91/F91*100</f>
        <v>100</v>
      </c>
      <c r="I91" s="42">
        <f>I62+I66+I69+I72+I75+I78+I81+I84+I87+I90</f>
        <v>1134.8</v>
      </c>
      <c r="J91" s="42">
        <f>J62+J66+J69+J72+J75+J78+J81+J84+J87+J90</f>
        <v>635.79999999999995</v>
      </c>
      <c r="K91" s="42">
        <f t="shared" ref="K91" si="107">J91/I91*100</f>
        <v>56.027493831512153</v>
      </c>
      <c r="L91" s="42">
        <f>L62+L66+L69+L72+L75+L78+L81+L84+L87+L90</f>
        <v>11909</v>
      </c>
      <c r="M91" s="42">
        <f>M62+M66+M69+M72+M75+M78+M81+M84+M87+M90</f>
        <v>2270.9</v>
      </c>
      <c r="N91" s="42">
        <f t="shared" si="36"/>
        <v>19.068771517339826</v>
      </c>
    </row>
    <row r="92" spans="1:14" ht="22.5" customHeight="1" x14ac:dyDescent="0.35">
      <c r="A92" s="138" t="s">
        <v>20</v>
      </c>
      <c r="B92" s="70" t="s">
        <v>5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2"/>
    </row>
    <row r="93" spans="1:14" ht="22.5" customHeight="1" x14ac:dyDescent="0.25">
      <c r="A93" s="61" t="s">
        <v>52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3"/>
    </row>
    <row r="94" spans="1:14" ht="22.5" customHeight="1" x14ac:dyDescent="0.25">
      <c r="A94" s="77" t="s">
        <v>39</v>
      </c>
      <c r="B94" s="68"/>
      <c r="C94" s="32">
        <f t="shared" ref="C94" si="108">I94+L94+F94</f>
        <v>16911.699999999997</v>
      </c>
      <c r="D94" s="32">
        <f>J94+M94+G94</f>
        <v>0</v>
      </c>
      <c r="E94" s="32">
        <f t="shared" ref="E94:E95" si="109">D94/C94*100</f>
        <v>0</v>
      </c>
      <c r="F94" s="14"/>
      <c r="G94" s="14"/>
      <c r="H94" s="32"/>
      <c r="I94" s="14">
        <v>12180.8</v>
      </c>
      <c r="J94" s="14">
        <v>0</v>
      </c>
      <c r="K94" s="32"/>
      <c r="L94" s="14">
        <v>4730.8999999999996</v>
      </c>
      <c r="M94" s="14">
        <v>0</v>
      </c>
      <c r="N94" s="32">
        <f t="shared" si="36"/>
        <v>0</v>
      </c>
    </row>
    <row r="95" spans="1:14" ht="15.75" customHeight="1" x14ac:dyDescent="0.25">
      <c r="A95" s="59" t="s">
        <v>40</v>
      </c>
      <c r="B95" s="60"/>
      <c r="C95" s="33">
        <f>C94</f>
        <v>16911.699999999997</v>
      </c>
      <c r="D95" s="33">
        <f>D94</f>
        <v>0</v>
      </c>
      <c r="E95" s="33">
        <f t="shared" si="109"/>
        <v>0</v>
      </c>
      <c r="F95" s="33">
        <f t="shared" ref="F95:G95" si="110">F94</f>
        <v>0</v>
      </c>
      <c r="G95" s="33">
        <f t="shared" si="110"/>
        <v>0</v>
      </c>
      <c r="H95" s="32"/>
      <c r="I95" s="33">
        <f t="shared" ref="I95:M95" si="111">I94</f>
        <v>12180.8</v>
      </c>
      <c r="J95" s="33">
        <f t="shared" si="111"/>
        <v>0</v>
      </c>
      <c r="K95" s="32"/>
      <c r="L95" s="33">
        <f t="shared" si="111"/>
        <v>4730.8999999999996</v>
      </c>
      <c r="M95" s="33">
        <f t="shared" si="111"/>
        <v>0</v>
      </c>
      <c r="N95" s="33">
        <f t="shared" si="36"/>
        <v>0</v>
      </c>
    </row>
    <row r="96" spans="1:14" ht="15.75" customHeight="1" x14ac:dyDescent="0.25">
      <c r="A96" s="61" t="s">
        <v>114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/>
    </row>
    <row r="97" spans="1:14" x14ac:dyDescent="0.25">
      <c r="A97" s="77" t="s">
        <v>39</v>
      </c>
      <c r="B97" s="68"/>
      <c r="C97" s="32">
        <f t="shared" ref="C97" si="112">I97+L97+F97</f>
        <v>20</v>
      </c>
      <c r="D97" s="32">
        <f t="shared" ref="D97" si="113">J97+M97+G97</f>
        <v>11.8</v>
      </c>
      <c r="E97" s="32">
        <f t="shared" ref="E97:E101" si="114">D97/C97*100</f>
        <v>59.000000000000007</v>
      </c>
      <c r="F97" s="14"/>
      <c r="G97" s="14"/>
      <c r="H97" s="32"/>
      <c r="I97" s="14"/>
      <c r="J97" s="14"/>
      <c r="K97" s="32"/>
      <c r="L97" s="14">
        <v>20</v>
      </c>
      <c r="M97" s="14">
        <v>11.8</v>
      </c>
      <c r="N97" s="32">
        <f t="shared" si="36"/>
        <v>59.000000000000007</v>
      </c>
    </row>
    <row r="98" spans="1:14" ht="34.5" customHeight="1" x14ac:dyDescent="0.25">
      <c r="A98" s="77" t="s">
        <v>44</v>
      </c>
      <c r="B98" s="68"/>
      <c r="C98" s="32">
        <f t="shared" ref="C98:C100" si="115">I98+L98+F98</f>
        <v>3024</v>
      </c>
      <c r="D98" s="32">
        <f t="shared" ref="D98:D100" si="116">J98+M98+G98</f>
        <v>150.6</v>
      </c>
      <c r="E98" s="32">
        <f t="shared" si="114"/>
        <v>4.9801587301587302</v>
      </c>
      <c r="F98" s="14"/>
      <c r="G98" s="14"/>
      <c r="H98" s="32"/>
      <c r="I98" s="14"/>
      <c r="J98" s="14"/>
      <c r="K98" s="32"/>
      <c r="L98" s="14">
        <v>3024</v>
      </c>
      <c r="M98" s="14">
        <v>150.6</v>
      </c>
      <c r="N98" s="32">
        <f t="shared" si="36"/>
        <v>4.9801587301587302</v>
      </c>
    </row>
    <row r="99" spans="1:14" ht="30.75" hidden="1" customHeight="1" x14ac:dyDescent="0.25">
      <c r="A99" s="56" t="s">
        <v>45</v>
      </c>
      <c r="B99" s="55"/>
      <c r="C99" s="32">
        <f t="shared" si="115"/>
        <v>0</v>
      </c>
      <c r="D99" s="32">
        <f t="shared" si="116"/>
        <v>0</v>
      </c>
      <c r="E99" s="32" t="e">
        <f t="shared" si="114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6"/>
        <v>#DIV/0!</v>
      </c>
    </row>
    <row r="100" spans="1:14" ht="35.25" hidden="1" customHeight="1" x14ac:dyDescent="0.25">
      <c r="A100" s="56" t="s">
        <v>46</v>
      </c>
      <c r="B100" s="55"/>
      <c r="C100" s="32">
        <f t="shared" si="115"/>
        <v>0</v>
      </c>
      <c r="D100" s="32">
        <f t="shared" si="116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6"/>
        <v>#DIV/0!</v>
      </c>
    </row>
    <row r="101" spans="1:14" ht="17.25" customHeight="1" x14ac:dyDescent="0.25">
      <c r="A101" s="75" t="s">
        <v>40</v>
      </c>
      <c r="B101" s="60"/>
      <c r="C101" s="33">
        <f>C97+C98+C99+C100</f>
        <v>3044</v>
      </c>
      <c r="D101" s="33">
        <f>D97+D98+D99+D100</f>
        <v>162.4</v>
      </c>
      <c r="E101" s="33">
        <f t="shared" si="114"/>
        <v>5.3350854139290407</v>
      </c>
      <c r="F101" s="33">
        <f t="shared" ref="F101:G101" si="117">F97+F98+F99+F100</f>
        <v>0</v>
      </c>
      <c r="G101" s="33">
        <f t="shared" si="117"/>
        <v>0</v>
      </c>
      <c r="H101" s="32"/>
      <c r="I101" s="33">
        <f t="shared" ref="I101:J101" si="118">I97+I98+I99+I100</f>
        <v>0</v>
      </c>
      <c r="J101" s="33">
        <f t="shared" si="118"/>
        <v>0</v>
      </c>
      <c r="K101" s="32"/>
      <c r="L101" s="33">
        <f>SUM(L97:L100)</f>
        <v>3044</v>
      </c>
      <c r="M101" s="33">
        <f>SUM(M97:M100)</f>
        <v>162.4</v>
      </c>
      <c r="N101" s="33">
        <f t="shared" si="36"/>
        <v>5.3350854139290407</v>
      </c>
    </row>
    <row r="102" spans="1:14" ht="19.5" hidden="1" customHeight="1" x14ac:dyDescent="0.25">
      <c r="A102" s="101" t="s">
        <v>111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3"/>
    </row>
    <row r="103" spans="1:14" ht="17.25" hidden="1" customHeight="1" x14ac:dyDescent="0.25">
      <c r="A103" s="77" t="s">
        <v>39</v>
      </c>
      <c r="B103" s="68"/>
      <c r="C103" s="32">
        <f t="shared" ref="C103:C104" si="119">I103+L103+F103</f>
        <v>0</v>
      </c>
      <c r="D103" s="32">
        <f t="shared" ref="D103:D104" si="120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hidden="1" customHeight="1" x14ac:dyDescent="0.25">
      <c r="A104" s="77" t="s">
        <v>44</v>
      </c>
      <c r="B104" s="68"/>
      <c r="C104" s="32">
        <f t="shared" si="119"/>
        <v>0</v>
      </c>
      <c r="D104" s="32">
        <f t="shared" si="120"/>
        <v>0</v>
      </c>
      <c r="E104" s="32" t="e">
        <f t="shared" ref="E104:E105" si="121">D104/C104*100</f>
        <v>#DIV/0!</v>
      </c>
      <c r="F104" s="15"/>
      <c r="G104" s="15"/>
      <c r="H104" s="32"/>
      <c r="I104" s="15"/>
      <c r="J104" s="15"/>
      <c r="K104" s="32"/>
      <c r="L104" s="14"/>
      <c r="M104" s="14"/>
      <c r="N104" s="32" t="e">
        <f t="shared" si="36"/>
        <v>#DIV/0!</v>
      </c>
    </row>
    <row r="105" spans="1:14" ht="17.25" hidden="1" customHeight="1" x14ac:dyDescent="0.25">
      <c r="A105" s="75" t="s">
        <v>40</v>
      </c>
      <c r="B105" s="60"/>
      <c r="C105" s="33">
        <f>C103+C104</f>
        <v>0</v>
      </c>
      <c r="D105" s="33">
        <f>D103+D104</f>
        <v>0</v>
      </c>
      <c r="E105" s="32" t="e">
        <f t="shared" si="121"/>
        <v>#DIV/0!</v>
      </c>
      <c r="F105" s="33">
        <f t="shared" ref="F105:G105" si="122">F103+F104</f>
        <v>0</v>
      </c>
      <c r="G105" s="33">
        <f t="shared" si="122"/>
        <v>0</v>
      </c>
      <c r="H105" s="32"/>
      <c r="I105" s="33">
        <f t="shared" ref="I105:J105" si="123">I103+I104</f>
        <v>0</v>
      </c>
      <c r="J105" s="33">
        <f t="shared" si="123"/>
        <v>0</v>
      </c>
      <c r="K105" s="32"/>
      <c r="L105" s="33">
        <f t="shared" ref="L105:N105" si="124">L103+L104</f>
        <v>0</v>
      </c>
      <c r="M105" s="33">
        <f t="shared" si="124"/>
        <v>0</v>
      </c>
      <c r="N105" s="33" t="e">
        <f t="shared" si="124"/>
        <v>#DIV/0!</v>
      </c>
    </row>
    <row r="106" spans="1:14" ht="15.75" customHeight="1" x14ac:dyDescent="0.25">
      <c r="A106" s="76" t="s">
        <v>53</v>
      </c>
      <c r="B106" s="68"/>
      <c r="C106" s="35">
        <f>C95+C101+C105</f>
        <v>19955.699999999997</v>
      </c>
      <c r="D106" s="35">
        <f>D95+D101+D105</f>
        <v>162.4</v>
      </c>
      <c r="E106" s="35">
        <f t="shared" ref="E106" si="125">D106/C106*100</f>
        <v>0.8138025726985274</v>
      </c>
      <c r="F106" s="35">
        <f t="shared" ref="F106:G106" si="126">F95+F101+F105</f>
        <v>0</v>
      </c>
      <c r="G106" s="35">
        <f t="shared" si="126"/>
        <v>0</v>
      </c>
      <c r="H106" s="32"/>
      <c r="I106" s="35">
        <f t="shared" ref="I106:M106" si="127">I95+I101+I105</f>
        <v>12180.8</v>
      </c>
      <c r="J106" s="35">
        <f t="shared" si="127"/>
        <v>0</v>
      </c>
      <c r="K106" s="32"/>
      <c r="L106" s="35">
        <f t="shared" si="127"/>
        <v>7774.9</v>
      </c>
      <c r="M106" s="35">
        <f t="shared" si="127"/>
        <v>162.4</v>
      </c>
      <c r="N106" s="35">
        <f t="shared" si="36"/>
        <v>2.0887728459530028</v>
      </c>
    </row>
    <row r="107" spans="1:14" ht="16.5" customHeight="1" x14ac:dyDescent="0.35">
      <c r="A107" s="138" t="s">
        <v>21</v>
      </c>
      <c r="B107" s="70" t="s">
        <v>6</v>
      </c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2"/>
    </row>
    <row r="108" spans="1:14" ht="32.25" customHeight="1" x14ac:dyDescent="0.25">
      <c r="A108" s="64" t="s">
        <v>108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6"/>
    </row>
    <row r="109" spans="1:14" s="2" customFormat="1" x14ac:dyDescent="0.25">
      <c r="A109" s="54" t="s">
        <v>39</v>
      </c>
      <c r="B109" s="55"/>
      <c r="C109" s="32">
        <f t="shared" ref="C109" si="128">I109+L109+F109</f>
        <v>18589.599999999999</v>
      </c>
      <c r="D109" s="32">
        <f t="shared" ref="D109" si="129">J109+M109+G109</f>
        <v>5753.3</v>
      </c>
      <c r="E109" s="32">
        <f t="shared" ref="E109:E111" si="130">D109/C109*100</f>
        <v>30.949025261436507</v>
      </c>
      <c r="F109" s="14"/>
      <c r="G109" s="14"/>
      <c r="H109" s="32"/>
      <c r="I109" s="14"/>
      <c r="J109" s="14"/>
      <c r="K109" s="32"/>
      <c r="L109" s="14">
        <v>18589.599999999999</v>
      </c>
      <c r="M109" s="14">
        <v>5753.3</v>
      </c>
      <c r="N109" s="32">
        <f t="shared" si="36"/>
        <v>30.949025261436507</v>
      </c>
    </row>
    <row r="110" spans="1:14" ht="30.75" hidden="1" customHeight="1" x14ac:dyDescent="0.25">
      <c r="A110" s="54" t="s">
        <v>54</v>
      </c>
      <c r="B110" s="55"/>
      <c r="C110" s="14">
        <v>0</v>
      </c>
      <c r="D110" s="14">
        <v>0</v>
      </c>
      <c r="E110" s="14" t="e">
        <f t="shared" si="130"/>
        <v>#DIV/0!</v>
      </c>
      <c r="F110" s="14"/>
      <c r="G110" s="14"/>
      <c r="H110" s="32"/>
      <c r="I110" s="14"/>
      <c r="J110" s="14"/>
      <c r="K110" s="32"/>
      <c r="L110" s="18">
        <f t="shared" ref="L110" si="131">C110-F110-I110</f>
        <v>0</v>
      </c>
      <c r="M110" s="14"/>
      <c r="N110" s="18" t="e">
        <f t="shared" si="36"/>
        <v>#DIV/0!</v>
      </c>
    </row>
    <row r="111" spans="1:14" x14ac:dyDescent="0.25">
      <c r="A111" s="76" t="s">
        <v>40</v>
      </c>
      <c r="B111" s="58"/>
      <c r="C111" s="33">
        <f>C109+C110</f>
        <v>18589.599999999999</v>
      </c>
      <c r="D111" s="33">
        <f>D109+D110</f>
        <v>5753.3</v>
      </c>
      <c r="E111" s="33">
        <f t="shared" si="130"/>
        <v>30.949025261436507</v>
      </c>
      <c r="F111" s="33">
        <f t="shared" ref="F111:G111" si="132">F109+F110</f>
        <v>0</v>
      </c>
      <c r="G111" s="33">
        <f t="shared" si="132"/>
        <v>0</v>
      </c>
      <c r="H111" s="32"/>
      <c r="I111" s="33">
        <f t="shared" ref="I111:J111" si="133">I109+I110</f>
        <v>0</v>
      </c>
      <c r="J111" s="33">
        <f t="shared" si="133"/>
        <v>0</v>
      </c>
      <c r="K111" s="32"/>
      <c r="L111" s="33">
        <f>SUM(L109:L110)</f>
        <v>18589.599999999999</v>
      </c>
      <c r="M111" s="33">
        <f>M109+M110</f>
        <v>5753.3</v>
      </c>
      <c r="N111" s="33">
        <f t="shared" si="36"/>
        <v>30.949025261436507</v>
      </c>
    </row>
    <row r="112" spans="1:14" ht="25.5" customHeight="1" x14ac:dyDescent="0.25">
      <c r="A112" s="61" t="s">
        <v>55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3"/>
    </row>
    <row r="113" spans="1:14" x14ac:dyDescent="0.25">
      <c r="A113" s="54" t="s">
        <v>39</v>
      </c>
      <c r="B113" s="55"/>
      <c r="C113" s="32">
        <f t="shared" ref="C113" si="134">I113+L113+F113</f>
        <v>11080.9</v>
      </c>
      <c r="D113" s="32">
        <f t="shared" ref="D113" si="135">J113+M113+G113</f>
        <v>3623.1</v>
      </c>
      <c r="E113" s="32">
        <f t="shared" ref="E113:E114" si="136">D113/C113*100</f>
        <v>32.696802606286496</v>
      </c>
      <c r="F113" s="14"/>
      <c r="G113" s="14"/>
      <c r="H113" s="32"/>
      <c r="I113" s="14"/>
      <c r="J113" s="14"/>
      <c r="K113" s="32"/>
      <c r="L113" s="14">
        <v>11080.9</v>
      </c>
      <c r="M113" s="14">
        <v>3623.1</v>
      </c>
      <c r="N113" s="32">
        <f t="shared" ref="N113:N169" si="137">M113/L113*100</f>
        <v>32.696802606286496</v>
      </c>
    </row>
    <row r="114" spans="1:14" x14ac:dyDescent="0.25">
      <c r="A114" s="59" t="s">
        <v>40</v>
      </c>
      <c r="B114" s="60"/>
      <c r="C114" s="33">
        <f>C113</f>
        <v>11080.9</v>
      </c>
      <c r="D114" s="33">
        <f>D113</f>
        <v>3623.1</v>
      </c>
      <c r="E114" s="33">
        <f t="shared" si="136"/>
        <v>32.696802606286496</v>
      </c>
      <c r="F114" s="33">
        <f t="shared" ref="F114:G114" si="138">F113</f>
        <v>0</v>
      </c>
      <c r="G114" s="33">
        <f t="shared" si="138"/>
        <v>0</v>
      </c>
      <c r="H114" s="32"/>
      <c r="I114" s="33">
        <f t="shared" ref="I114:J114" si="139">I113</f>
        <v>0</v>
      </c>
      <c r="J114" s="33">
        <f t="shared" si="139"/>
        <v>0</v>
      </c>
      <c r="K114" s="32"/>
      <c r="L114" s="33">
        <f>L113</f>
        <v>11080.9</v>
      </c>
      <c r="M114" s="33">
        <f>M113</f>
        <v>3623.1</v>
      </c>
      <c r="N114" s="33">
        <f t="shared" si="137"/>
        <v>32.696802606286496</v>
      </c>
    </row>
    <row r="115" spans="1:14" ht="34.5" customHeight="1" x14ac:dyDescent="0.25">
      <c r="A115" s="61" t="s">
        <v>56</v>
      </c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3"/>
    </row>
    <row r="116" spans="1:14" ht="18.75" customHeight="1" x14ac:dyDescent="0.25">
      <c r="A116" s="54" t="s">
        <v>39</v>
      </c>
      <c r="B116" s="55"/>
      <c r="C116" s="32">
        <f t="shared" ref="C116" si="140">I116+L116+F116</f>
        <v>1288.4000000000001</v>
      </c>
      <c r="D116" s="32">
        <f t="shared" ref="D116" si="141">J116+M116+G116</f>
        <v>146.19999999999999</v>
      </c>
      <c r="E116" s="32">
        <f t="shared" ref="E116:E119" si="142">D116/C116*100</f>
        <v>11.347407637379694</v>
      </c>
      <c r="F116" s="14"/>
      <c r="G116" s="14"/>
      <c r="H116" s="32"/>
      <c r="I116" s="14"/>
      <c r="J116" s="14"/>
      <c r="K116" s="32"/>
      <c r="L116" s="14">
        <v>1288.4000000000001</v>
      </c>
      <c r="M116" s="14">
        <v>146.19999999999999</v>
      </c>
      <c r="N116" s="32">
        <f t="shared" si="137"/>
        <v>11.347407637379694</v>
      </c>
    </row>
    <row r="117" spans="1:14" ht="34.5" hidden="1" customHeight="1" x14ac:dyDescent="0.25">
      <c r="A117" s="56" t="s">
        <v>98</v>
      </c>
      <c r="B117" s="55"/>
      <c r="C117" s="32">
        <f t="shared" ref="C117" si="143">I117+L117+F117</f>
        <v>0</v>
      </c>
      <c r="D117" s="32">
        <f t="shared" ref="D117" si="144">J117+M117+G117</f>
        <v>0</v>
      </c>
      <c r="E117" s="32" t="e">
        <f t="shared" si="142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37"/>
        <v>#DIV/0!</v>
      </c>
    </row>
    <row r="118" spans="1:14" x14ac:dyDescent="0.25">
      <c r="A118" s="59" t="s">
        <v>40</v>
      </c>
      <c r="B118" s="60"/>
      <c r="C118" s="35">
        <f t="shared" ref="C118" si="145">I118+L118+F118</f>
        <v>1288.4000000000001</v>
      </c>
      <c r="D118" s="35">
        <f t="shared" ref="D118" si="146">J118+M118+G118</f>
        <v>146.19999999999999</v>
      </c>
      <c r="E118" s="32">
        <f t="shared" si="142"/>
        <v>11.347407637379694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1288.4000000000001</v>
      </c>
      <c r="M118" s="33">
        <f>SUM(M116:M117)</f>
        <v>146.19999999999999</v>
      </c>
      <c r="N118" s="33">
        <f t="shared" si="137"/>
        <v>11.347407637379694</v>
      </c>
    </row>
    <row r="119" spans="1:14" x14ac:dyDescent="0.25">
      <c r="A119" s="57" t="s">
        <v>53</v>
      </c>
      <c r="B119" s="58"/>
      <c r="C119" s="35">
        <f>C111+C114+C118</f>
        <v>30958.9</v>
      </c>
      <c r="D119" s="35">
        <f>D111+D114+D118</f>
        <v>9522.6</v>
      </c>
      <c r="E119" s="35">
        <f t="shared" si="142"/>
        <v>30.758844790997099</v>
      </c>
      <c r="F119" s="35">
        <f>F111+F114+F118</f>
        <v>0</v>
      </c>
      <c r="G119" s="35">
        <f t="shared" ref="G119" si="147">G111+G114+G118</f>
        <v>0</v>
      </c>
      <c r="H119" s="32"/>
      <c r="I119" s="35">
        <f t="shared" ref="I119:J119" si="148">I111+I114+I118</f>
        <v>0</v>
      </c>
      <c r="J119" s="35">
        <f t="shared" si="148"/>
        <v>0</v>
      </c>
      <c r="K119" s="32"/>
      <c r="L119" s="35">
        <f>L111+L114+L118</f>
        <v>30958.9</v>
      </c>
      <c r="M119" s="35">
        <f>M111+M114+M118</f>
        <v>9522.6</v>
      </c>
      <c r="N119" s="35">
        <f t="shared" si="137"/>
        <v>30.758844790997099</v>
      </c>
    </row>
    <row r="120" spans="1:14" ht="21" customHeight="1" x14ac:dyDescent="0.35">
      <c r="A120" s="138" t="s">
        <v>22</v>
      </c>
      <c r="B120" s="70" t="s">
        <v>7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2"/>
    </row>
    <row r="121" spans="1:14" ht="33.75" customHeight="1" x14ac:dyDescent="0.25">
      <c r="A121" s="61" t="s">
        <v>57</v>
      </c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3"/>
    </row>
    <row r="122" spans="1:14" ht="28.5" customHeight="1" x14ac:dyDescent="0.25">
      <c r="A122" s="54" t="s">
        <v>44</v>
      </c>
      <c r="B122" s="55"/>
      <c r="C122" s="40">
        <f t="shared" ref="C122" si="149">I122+L122+F122</f>
        <v>26904.6</v>
      </c>
      <c r="D122" s="40">
        <f t="shared" ref="D122" si="150">J122+M122+G122</f>
        <v>7548.5</v>
      </c>
      <c r="E122" s="40">
        <f t="shared" ref="E122:E127" si="151">D122/C122*100</f>
        <v>28.056540517234975</v>
      </c>
      <c r="F122" s="20"/>
      <c r="G122" s="20"/>
      <c r="H122" s="32"/>
      <c r="I122" s="20"/>
      <c r="J122" s="20"/>
      <c r="K122" s="32"/>
      <c r="L122" s="20">
        <v>26904.6</v>
      </c>
      <c r="M122" s="20">
        <v>7548.5</v>
      </c>
      <c r="N122" s="40">
        <f t="shared" si="137"/>
        <v>28.056540517234975</v>
      </c>
    </row>
    <row r="123" spans="1:14" x14ac:dyDescent="0.25">
      <c r="A123" s="56" t="s">
        <v>45</v>
      </c>
      <c r="B123" s="55"/>
      <c r="C123" s="40">
        <f t="shared" ref="C123:C126" si="152">I123+L123+F123</f>
        <v>1516.7</v>
      </c>
      <c r="D123" s="40">
        <f t="shared" ref="D123:D126" si="153">J123+M123+G123</f>
        <v>457.8</v>
      </c>
      <c r="E123" s="40">
        <f t="shared" si="151"/>
        <v>30.183952001054919</v>
      </c>
      <c r="F123" s="20"/>
      <c r="G123" s="20"/>
      <c r="H123" s="32"/>
      <c r="I123" s="20"/>
      <c r="J123" s="20"/>
      <c r="K123" s="32"/>
      <c r="L123" s="20">
        <v>1516.7</v>
      </c>
      <c r="M123" s="20">
        <v>457.8</v>
      </c>
      <c r="N123" s="40">
        <f t="shared" si="137"/>
        <v>30.183952001054919</v>
      </c>
    </row>
    <row r="124" spans="1:14" ht="30.75" customHeight="1" x14ac:dyDescent="0.25">
      <c r="A124" s="56" t="s">
        <v>46</v>
      </c>
      <c r="B124" s="55"/>
      <c r="C124" s="40">
        <f t="shared" si="152"/>
        <v>836.8</v>
      </c>
      <c r="D124" s="40">
        <f t="shared" si="153"/>
        <v>75.3</v>
      </c>
      <c r="E124" s="40">
        <f t="shared" si="151"/>
        <v>8.9985659655831753</v>
      </c>
      <c r="F124" s="20"/>
      <c r="G124" s="20"/>
      <c r="H124" s="32"/>
      <c r="I124" s="20"/>
      <c r="J124" s="20"/>
      <c r="K124" s="32"/>
      <c r="L124" s="20">
        <v>836.8</v>
      </c>
      <c r="M124" s="20">
        <v>75.3</v>
      </c>
      <c r="N124" s="40">
        <f t="shared" si="137"/>
        <v>8.9985659655831753</v>
      </c>
    </row>
    <row r="125" spans="1:14" ht="33.75" customHeight="1" x14ac:dyDescent="0.25">
      <c r="A125" s="56" t="s">
        <v>58</v>
      </c>
      <c r="B125" s="55"/>
      <c r="C125" s="40">
        <f t="shared" si="152"/>
        <v>50</v>
      </c>
      <c r="D125" s="40">
        <f t="shared" si="153"/>
        <v>0</v>
      </c>
      <c r="E125" s="32">
        <f>D125/C125*100</f>
        <v>0</v>
      </c>
      <c r="F125" s="20"/>
      <c r="G125" s="20"/>
      <c r="H125" s="32"/>
      <c r="I125" s="20"/>
      <c r="J125" s="20"/>
      <c r="K125" s="32"/>
      <c r="L125" s="20">
        <v>50</v>
      </c>
      <c r="M125" s="20">
        <v>0</v>
      </c>
      <c r="N125" s="32">
        <f>M125/L125*100</f>
        <v>0</v>
      </c>
    </row>
    <row r="126" spans="1:14" ht="18.75" customHeight="1" x14ac:dyDescent="0.25">
      <c r="A126" s="56" t="s">
        <v>39</v>
      </c>
      <c r="B126" s="55"/>
      <c r="C126" s="40">
        <f t="shared" si="152"/>
        <v>88</v>
      </c>
      <c r="D126" s="40">
        <f t="shared" si="153"/>
        <v>0</v>
      </c>
      <c r="E126" s="40">
        <f t="shared" si="151"/>
        <v>0</v>
      </c>
      <c r="F126" s="20"/>
      <c r="G126" s="20"/>
      <c r="H126" s="32"/>
      <c r="I126" s="20"/>
      <c r="J126" s="20"/>
      <c r="K126" s="32"/>
      <c r="L126" s="20">
        <v>88</v>
      </c>
      <c r="M126" s="20">
        <v>0</v>
      </c>
      <c r="N126" s="40">
        <f t="shared" si="137"/>
        <v>0</v>
      </c>
    </row>
    <row r="127" spans="1:14" x14ac:dyDescent="0.25">
      <c r="A127" s="59" t="s">
        <v>40</v>
      </c>
      <c r="B127" s="60"/>
      <c r="C127" s="41">
        <f>SUM(C122:C126)</f>
        <v>29396.1</v>
      </c>
      <c r="D127" s="41">
        <f>SUM(D122:D126)</f>
        <v>8081.6</v>
      </c>
      <c r="E127" s="41">
        <f t="shared" si="151"/>
        <v>27.49208228302394</v>
      </c>
      <c r="F127" s="41">
        <f t="shared" ref="F127:G127" si="154">SUM(F122:F126)</f>
        <v>0</v>
      </c>
      <c r="G127" s="41">
        <f t="shared" si="154"/>
        <v>0</v>
      </c>
      <c r="H127" s="32"/>
      <c r="I127" s="41">
        <f t="shared" ref="I127:J127" si="155">SUM(I122:I126)</f>
        <v>0</v>
      </c>
      <c r="J127" s="41">
        <f t="shared" si="155"/>
        <v>0</v>
      </c>
      <c r="K127" s="32"/>
      <c r="L127" s="41">
        <f t="shared" ref="L127:M127" si="156">SUM(L122:L126)</f>
        <v>29396.1</v>
      </c>
      <c r="M127" s="41">
        <f t="shared" si="156"/>
        <v>8081.6</v>
      </c>
      <c r="N127" s="41">
        <f t="shared" si="137"/>
        <v>27.49208228302394</v>
      </c>
    </row>
    <row r="128" spans="1:14" ht="15.75" customHeight="1" x14ac:dyDescent="0.25">
      <c r="A128" s="61" t="s">
        <v>59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3"/>
    </row>
    <row r="129" spans="1:14" x14ac:dyDescent="0.25">
      <c r="A129" s="54" t="s">
        <v>39</v>
      </c>
      <c r="B129" s="55"/>
      <c r="C129" s="32">
        <f t="shared" ref="C129" si="157">I129+L129+F129</f>
        <v>400</v>
      </c>
      <c r="D129" s="32">
        <f t="shared" ref="D129" si="158">J129+M129+G129</f>
        <v>200</v>
      </c>
      <c r="E129" s="32">
        <f t="shared" ref="E129:E130" si="159">D129/C129*100</f>
        <v>50</v>
      </c>
      <c r="F129" s="14"/>
      <c r="G129" s="14"/>
      <c r="H129" s="32"/>
      <c r="I129" s="14"/>
      <c r="J129" s="14"/>
      <c r="K129" s="32"/>
      <c r="L129" s="14">
        <v>400</v>
      </c>
      <c r="M129" s="14">
        <v>200</v>
      </c>
      <c r="N129" s="32">
        <f t="shared" si="137"/>
        <v>50</v>
      </c>
    </row>
    <row r="130" spans="1:14" x14ac:dyDescent="0.25">
      <c r="A130" s="59" t="s">
        <v>40</v>
      </c>
      <c r="B130" s="60"/>
      <c r="C130" s="33">
        <f>C129</f>
        <v>400</v>
      </c>
      <c r="D130" s="33">
        <f>D129</f>
        <v>200</v>
      </c>
      <c r="E130" s="33">
        <f t="shared" si="159"/>
        <v>50</v>
      </c>
      <c r="F130" s="33">
        <f t="shared" ref="F130:G130" si="160">F129</f>
        <v>0</v>
      </c>
      <c r="G130" s="33">
        <f t="shared" si="160"/>
        <v>0</v>
      </c>
      <c r="H130" s="32"/>
      <c r="I130" s="33">
        <f t="shared" ref="I130:J130" si="161">I129</f>
        <v>0</v>
      </c>
      <c r="J130" s="33">
        <f t="shared" si="161"/>
        <v>0</v>
      </c>
      <c r="K130" s="32"/>
      <c r="L130" s="33">
        <f>L129</f>
        <v>400</v>
      </c>
      <c r="M130" s="33">
        <f>M129</f>
        <v>200</v>
      </c>
      <c r="N130" s="33">
        <f t="shared" si="137"/>
        <v>50</v>
      </c>
    </row>
    <row r="131" spans="1:14" ht="15.75" hidden="1" customHeight="1" x14ac:dyDescent="0.25">
      <c r="A131" s="61" t="s">
        <v>60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3"/>
    </row>
    <row r="132" spans="1:14" ht="15.6" hidden="1" x14ac:dyDescent="0.3">
      <c r="A132" s="54" t="s">
        <v>39</v>
      </c>
      <c r="B132" s="55"/>
      <c r="C132" s="14">
        <f t="shared" ref="C132:C133" si="162">I132+L132+F132</f>
        <v>0</v>
      </c>
      <c r="D132" s="14">
        <f t="shared" ref="D132:D133" si="163">J132+M132+G132</f>
        <v>0</v>
      </c>
      <c r="E132" s="14" t="e">
        <f t="shared" ref="E132:E135" si="164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37"/>
        <v>#DIV/0!</v>
      </c>
    </row>
    <row r="133" spans="1:14" ht="30" hidden="1" customHeight="1" x14ac:dyDescent="0.3">
      <c r="A133" s="54" t="s">
        <v>44</v>
      </c>
      <c r="B133" s="55"/>
      <c r="C133" s="14">
        <f t="shared" si="162"/>
        <v>0</v>
      </c>
      <c r="D133" s="14">
        <f t="shared" si="163"/>
        <v>0</v>
      </c>
      <c r="E133" s="14" t="e">
        <f t="shared" si="164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37"/>
        <v>#DIV/0!</v>
      </c>
    </row>
    <row r="134" spans="1:14" ht="30.75" hidden="1" customHeight="1" x14ac:dyDescent="0.3">
      <c r="A134" s="56" t="s">
        <v>58</v>
      </c>
      <c r="B134" s="55"/>
      <c r="C134" s="14">
        <v>0</v>
      </c>
      <c r="D134" s="14">
        <v>0</v>
      </c>
      <c r="E134" s="14" t="e">
        <f t="shared" si="164"/>
        <v>#DIV/0!</v>
      </c>
      <c r="F134" s="14"/>
      <c r="G134" s="14"/>
      <c r="H134" s="14"/>
      <c r="I134" s="14"/>
      <c r="J134" s="14"/>
      <c r="K134" s="14"/>
      <c r="L134" s="18">
        <f t="shared" ref="L134:L145" si="165">C134-F134-I134</f>
        <v>0</v>
      </c>
      <c r="M134" s="18">
        <f t="shared" ref="M134:M145" si="166">D134-G134-J134</f>
        <v>0</v>
      </c>
      <c r="N134" s="18" t="e">
        <f t="shared" si="137"/>
        <v>#DIV/0!</v>
      </c>
    </row>
    <row r="135" spans="1:14" ht="16.149999999999999" hidden="1" x14ac:dyDescent="0.35">
      <c r="A135" s="59" t="s">
        <v>40</v>
      </c>
      <c r="B135" s="60"/>
      <c r="C135" s="15">
        <f>C132+C133+C134</f>
        <v>0</v>
      </c>
      <c r="D135" s="15">
        <f>D132+D133+D134</f>
        <v>0</v>
      </c>
      <c r="E135" s="15" t="e">
        <f t="shared" si="164"/>
        <v>#DIV/0!</v>
      </c>
      <c r="F135" s="15">
        <f t="shared" ref="F135:G135" si="167">F132+F133+F134</f>
        <v>0</v>
      </c>
      <c r="G135" s="15">
        <f t="shared" si="167"/>
        <v>0</v>
      </c>
      <c r="H135" s="15"/>
      <c r="I135" s="15">
        <f t="shared" ref="I135:J135" si="168">I132+I133+I134</f>
        <v>0</v>
      </c>
      <c r="J135" s="15">
        <f t="shared" si="168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37"/>
        <v>#DIV/0!</v>
      </c>
    </row>
    <row r="136" spans="1:14" ht="15.75" customHeight="1" x14ac:dyDescent="0.25">
      <c r="A136" s="64" t="s">
        <v>61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6"/>
    </row>
    <row r="137" spans="1:14" x14ac:dyDescent="0.25">
      <c r="A137" s="54" t="s">
        <v>39</v>
      </c>
      <c r="B137" s="55"/>
      <c r="C137" s="32">
        <f t="shared" ref="C137:C140" si="169">I137+L137+F137</f>
        <v>100</v>
      </c>
      <c r="D137" s="32">
        <f t="shared" ref="D137:D140" si="170">J137+M137+G137</f>
        <v>12.2</v>
      </c>
      <c r="E137" s="32">
        <f t="shared" ref="E137:E141" si="171">D137/C137*100</f>
        <v>12.2</v>
      </c>
      <c r="F137" s="14"/>
      <c r="G137" s="14"/>
      <c r="H137" s="32"/>
      <c r="I137" s="14"/>
      <c r="J137" s="14"/>
      <c r="K137" s="32"/>
      <c r="L137" s="14">
        <v>100</v>
      </c>
      <c r="M137" s="14">
        <v>12.2</v>
      </c>
      <c r="N137" s="32">
        <f t="shared" si="137"/>
        <v>12.2</v>
      </c>
    </row>
    <row r="138" spans="1:14" ht="28.5" customHeight="1" x14ac:dyDescent="0.25">
      <c r="A138" s="54" t="s">
        <v>44</v>
      </c>
      <c r="B138" s="55"/>
      <c r="C138" s="32">
        <f t="shared" si="169"/>
        <v>5862</v>
      </c>
      <c r="D138" s="32">
        <f t="shared" si="170"/>
        <v>888.7</v>
      </c>
      <c r="E138" s="32">
        <f t="shared" si="171"/>
        <v>15.160354827703856</v>
      </c>
      <c r="F138" s="14"/>
      <c r="G138" s="14"/>
      <c r="H138" s="32"/>
      <c r="I138" s="14"/>
      <c r="J138" s="14"/>
      <c r="K138" s="32"/>
      <c r="L138" s="14">
        <v>5862</v>
      </c>
      <c r="M138" s="14">
        <v>888.7</v>
      </c>
      <c r="N138" s="32">
        <f t="shared" si="137"/>
        <v>15.160354827703856</v>
      </c>
    </row>
    <row r="139" spans="1:14" x14ac:dyDescent="0.25">
      <c r="A139" s="56" t="s">
        <v>45</v>
      </c>
      <c r="B139" s="55"/>
      <c r="C139" s="32">
        <f t="shared" si="169"/>
        <v>398.5</v>
      </c>
      <c r="D139" s="32">
        <f t="shared" si="170"/>
        <v>50.3</v>
      </c>
      <c r="E139" s="32">
        <f t="shared" si="171"/>
        <v>12.622333751568382</v>
      </c>
      <c r="F139" s="14"/>
      <c r="G139" s="14"/>
      <c r="H139" s="32"/>
      <c r="I139" s="14"/>
      <c r="J139" s="14"/>
      <c r="K139" s="32"/>
      <c r="L139" s="14">
        <v>398.5</v>
      </c>
      <c r="M139" s="14">
        <v>50.3</v>
      </c>
      <c r="N139" s="32">
        <f t="shared" si="137"/>
        <v>12.622333751568382</v>
      </c>
    </row>
    <row r="140" spans="1:14" ht="33.75" customHeight="1" x14ac:dyDescent="0.25">
      <c r="A140" s="56" t="s">
        <v>46</v>
      </c>
      <c r="B140" s="55"/>
      <c r="C140" s="32">
        <f t="shared" si="169"/>
        <v>1122.2</v>
      </c>
      <c r="D140" s="32">
        <f t="shared" si="170"/>
        <v>175.3</v>
      </c>
      <c r="E140" s="32">
        <f t="shared" si="171"/>
        <v>15.621101407948673</v>
      </c>
      <c r="F140" s="14"/>
      <c r="G140" s="14"/>
      <c r="H140" s="32"/>
      <c r="I140" s="14"/>
      <c r="J140" s="14"/>
      <c r="K140" s="32"/>
      <c r="L140" s="14">
        <v>1122.2</v>
      </c>
      <c r="M140" s="14">
        <v>175.3</v>
      </c>
      <c r="N140" s="32">
        <f t="shared" si="137"/>
        <v>15.621101407948673</v>
      </c>
    </row>
    <row r="141" spans="1:14" x14ac:dyDescent="0.25">
      <c r="A141" s="59" t="s">
        <v>40</v>
      </c>
      <c r="B141" s="60"/>
      <c r="C141" s="33">
        <f>C137+C138+C139+C140</f>
        <v>7482.7</v>
      </c>
      <c r="D141" s="33">
        <f>D137+D138+D139+D140</f>
        <v>1126.5</v>
      </c>
      <c r="E141" s="33">
        <f t="shared" si="171"/>
        <v>15.054726235182489</v>
      </c>
      <c r="F141" s="33">
        <f t="shared" ref="F141:G141" si="172">F137+F138+F139+F140</f>
        <v>0</v>
      </c>
      <c r="G141" s="33">
        <f t="shared" si="172"/>
        <v>0</v>
      </c>
      <c r="H141" s="32"/>
      <c r="I141" s="33">
        <f t="shared" ref="I141:J141" si="173">I137+I138+I139+I140</f>
        <v>0</v>
      </c>
      <c r="J141" s="33">
        <f t="shared" si="173"/>
        <v>0</v>
      </c>
      <c r="K141" s="32"/>
      <c r="L141" s="33">
        <f>SUM(L137:L140)</f>
        <v>7482.7</v>
      </c>
      <c r="M141" s="33">
        <f>SUM(M137:M140)</f>
        <v>1126.5</v>
      </c>
      <c r="N141" s="33">
        <f t="shared" si="137"/>
        <v>15.054726235182489</v>
      </c>
    </row>
    <row r="142" spans="1:14" ht="15.75" hidden="1" customHeight="1" x14ac:dyDescent="0.25">
      <c r="A142" s="61" t="s">
        <v>62</v>
      </c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3"/>
    </row>
    <row r="143" spans="1:14" hidden="1" x14ac:dyDescent="0.25">
      <c r="A143" s="54" t="s">
        <v>39</v>
      </c>
      <c r="B143" s="55"/>
      <c r="C143" s="43">
        <f t="shared" ref="C143" si="174">I143+L143+F143</f>
        <v>0</v>
      </c>
      <c r="D143" s="43">
        <f t="shared" ref="D143" si="175">J143+M143+G143</f>
        <v>0</v>
      </c>
      <c r="E143" s="43" t="e">
        <f t="shared" ref="E143:E146" si="176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37"/>
        <v>#DIV/0!</v>
      </c>
    </row>
    <row r="144" spans="1:14" hidden="1" x14ac:dyDescent="0.25">
      <c r="A144" s="56" t="s">
        <v>45</v>
      </c>
      <c r="B144" s="55"/>
      <c r="C144" s="43">
        <v>0</v>
      </c>
      <c r="D144" s="43">
        <v>0</v>
      </c>
      <c r="E144" s="43" t="e">
        <f t="shared" si="176"/>
        <v>#DIV/0!</v>
      </c>
      <c r="F144" s="25"/>
      <c r="G144" s="25"/>
      <c r="H144" s="32"/>
      <c r="I144" s="25"/>
      <c r="J144" s="25"/>
      <c r="K144" s="32"/>
      <c r="L144" s="26">
        <f t="shared" si="165"/>
        <v>0</v>
      </c>
      <c r="M144" s="26">
        <f t="shared" si="166"/>
        <v>0</v>
      </c>
      <c r="N144" s="45" t="e">
        <f t="shared" si="137"/>
        <v>#DIV/0!</v>
      </c>
    </row>
    <row r="145" spans="1:14" ht="30.75" hidden="1" customHeight="1" x14ac:dyDescent="0.25">
      <c r="A145" s="56" t="s">
        <v>58</v>
      </c>
      <c r="B145" s="55"/>
      <c r="C145" s="43">
        <v>0</v>
      </c>
      <c r="D145" s="43">
        <v>0</v>
      </c>
      <c r="E145" s="43" t="e">
        <f t="shared" si="176"/>
        <v>#DIV/0!</v>
      </c>
      <c r="F145" s="25"/>
      <c r="G145" s="25"/>
      <c r="H145" s="32"/>
      <c r="I145" s="25"/>
      <c r="J145" s="25"/>
      <c r="K145" s="32"/>
      <c r="L145" s="26">
        <f t="shared" si="165"/>
        <v>0</v>
      </c>
      <c r="M145" s="26">
        <f t="shared" si="166"/>
        <v>0</v>
      </c>
      <c r="N145" s="45" t="e">
        <f t="shared" si="137"/>
        <v>#DIV/0!</v>
      </c>
    </row>
    <row r="146" spans="1:14" hidden="1" x14ac:dyDescent="0.25">
      <c r="A146" s="59" t="s">
        <v>40</v>
      </c>
      <c r="B146" s="60"/>
      <c r="C146" s="44">
        <f>C143+C144+C145</f>
        <v>0</v>
      </c>
      <c r="D146" s="44">
        <f>D143+D144+D145</f>
        <v>0</v>
      </c>
      <c r="E146" s="44" t="e">
        <f t="shared" si="176"/>
        <v>#DIV/0!</v>
      </c>
      <c r="F146" s="27">
        <f t="shared" ref="F146:G146" si="177">F143+F144+F145</f>
        <v>0</v>
      </c>
      <c r="G146" s="27">
        <f t="shared" si="177"/>
        <v>0</v>
      </c>
      <c r="H146" s="32"/>
      <c r="I146" s="27">
        <f t="shared" ref="I146:J146" si="178">I143+I144+I145</f>
        <v>0</v>
      </c>
      <c r="J146" s="27">
        <f t="shared" si="178"/>
        <v>0</v>
      </c>
      <c r="K146" s="32"/>
      <c r="L146" s="27">
        <f>L143</f>
        <v>0</v>
      </c>
      <c r="M146" s="27">
        <f>M143</f>
        <v>0</v>
      </c>
      <c r="N146" s="44" t="e">
        <f t="shared" si="137"/>
        <v>#DIV/0!</v>
      </c>
    </row>
    <row r="147" spans="1:14" ht="15.75" hidden="1" customHeight="1" x14ac:dyDescent="0.25">
      <c r="A147" s="61" t="s">
        <v>63</v>
      </c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3"/>
    </row>
    <row r="148" spans="1:14" ht="15.75" hidden="1" customHeight="1" x14ac:dyDescent="0.25">
      <c r="A148" s="54" t="s">
        <v>39</v>
      </c>
      <c r="B148" s="55"/>
      <c r="C148" s="43">
        <f t="shared" ref="C148" si="179">I148+L148+F148</f>
        <v>0</v>
      </c>
      <c r="D148" s="43">
        <f t="shared" ref="D148" si="180">J148+M148+G148</f>
        <v>0</v>
      </c>
      <c r="E148" s="43" t="e">
        <f t="shared" ref="E148:E149" si="181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37"/>
        <v>#DIV/0!</v>
      </c>
    </row>
    <row r="149" spans="1:14" ht="15.75" hidden="1" customHeight="1" x14ac:dyDescent="0.25">
      <c r="A149" s="59" t="s">
        <v>40</v>
      </c>
      <c r="B149" s="60"/>
      <c r="C149" s="44">
        <f>C148</f>
        <v>0</v>
      </c>
      <c r="D149" s="44">
        <f>D148</f>
        <v>0</v>
      </c>
      <c r="E149" s="44" t="e">
        <f t="shared" si="181"/>
        <v>#DIV/0!</v>
      </c>
      <c r="F149" s="44">
        <f t="shared" ref="F149:G149" si="182">F148</f>
        <v>0</v>
      </c>
      <c r="G149" s="44">
        <f t="shared" si="182"/>
        <v>0</v>
      </c>
      <c r="H149" s="32"/>
      <c r="I149" s="44">
        <f t="shared" ref="I149:J149" si="183">I148</f>
        <v>0</v>
      </c>
      <c r="J149" s="44">
        <f t="shared" si="183"/>
        <v>0</v>
      </c>
      <c r="K149" s="32"/>
      <c r="L149" s="44">
        <f>SUM(L148)</f>
        <v>0</v>
      </c>
      <c r="M149" s="44">
        <f>SUM(M148)</f>
        <v>0</v>
      </c>
      <c r="N149" s="44" t="e">
        <f t="shared" si="137"/>
        <v>#DIV/0!</v>
      </c>
    </row>
    <row r="150" spans="1:14" ht="15.75" hidden="1" customHeight="1" x14ac:dyDescent="0.25">
      <c r="A150" s="61" t="s">
        <v>64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3"/>
    </row>
    <row r="151" spans="1:14" hidden="1" x14ac:dyDescent="0.25">
      <c r="A151" s="54" t="s">
        <v>39</v>
      </c>
      <c r="B151" s="55"/>
      <c r="C151" s="43">
        <f t="shared" ref="C151" si="184">I151+L151+F151</f>
        <v>0</v>
      </c>
      <c r="D151" s="43">
        <f t="shared" ref="D151" si="185">J151+M151+G151</f>
        <v>0</v>
      </c>
      <c r="E151" s="43" t="e">
        <f t="shared" ref="E151:E153" si="186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37"/>
        <v>#DIV/0!</v>
      </c>
    </row>
    <row r="152" spans="1:14" hidden="1" x14ac:dyDescent="0.25">
      <c r="A152" s="59" t="s">
        <v>40</v>
      </c>
      <c r="B152" s="60"/>
      <c r="C152" s="44">
        <f>C151</f>
        <v>0</v>
      </c>
      <c r="D152" s="44">
        <f>D151</f>
        <v>0</v>
      </c>
      <c r="E152" s="44" t="e">
        <f t="shared" si="186"/>
        <v>#DIV/0!</v>
      </c>
      <c r="F152" s="44">
        <f t="shared" ref="F152:G152" si="187">F151</f>
        <v>0</v>
      </c>
      <c r="G152" s="44">
        <f t="shared" si="187"/>
        <v>0</v>
      </c>
      <c r="H152" s="32"/>
      <c r="I152" s="44">
        <f t="shared" ref="I152:M152" si="188">I151</f>
        <v>0</v>
      </c>
      <c r="J152" s="44">
        <f t="shared" si="188"/>
        <v>0</v>
      </c>
      <c r="K152" s="32"/>
      <c r="L152" s="44">
        <f t="shared" si="188"/>
        <v>0</v>
      </c>
      <c r="M152" s="44">
        <f t="shared" si="188"/>
        <v>0</v>
      </c>
      <c r="N152" s="43" t="e">
        <f t="shared" si="137"/>
        <v>#DIV/0!</v>
      </c>
    </row>
    <row r="153" spans="1:14" x14ac:dyDescent="0.25">
      <c r="A153" s="75" t="s">
        <v>53</v>
      </c>
      <c r="B153" s="60"/>
      <c r="C153" s="46">
        <f>C127+C130+C135+C141+C146+C149+C152</f>
        <v>37278.799999999996</v>
      </c>
      <c r="D153" s="46">
        <f>D127+D130+D135+D141+D146+D149+D152</f>
        <v>9408.1</v>
      </c>
      <c r="E153" s="46">
        <f t="shared" si="186"/>
        <v>25.237132096526715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37278.799999999996</v>
      </c>
      <c r="M153" s="46">
        <f>M127+M130+M135+M141+M146+M149+M152</f>
        <v>9408.1</v>
      </c>
      <c r="N153" s="44">
        <f t="shared" si="137"/>
        <v>25.237132096526715</v>
      </c>
    </row>
    <row r="154" spans="1:14" ht="20.25" customHeight="1" x14ac:dyDescent="0.35">
      <c r="A154" s="138" t="s">
        <v>23</v>
      </c>
      <c r="B154" s="70" t="s">
        <v>8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2"/>
    </row>
    <row r="155" spans="1:14" ht="15.75" customHeight="1" x14ac:dyDescent="0.25">
      <c r="A155" s="64" t="s">
        <v>65</v>
      </c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6"/>
    </row>
    <row r="156" spans="1:14" x14ac:dyDescent="0.25">
      <c r="A156" s="56" t="s">
        <v>45</v>
      </c>
      <c r="B156" s="55"/>
      <c r="C156" s="40">
        <f>F156+I156+L156</f>
        <v>3362</v>
      </c>
      <c r="D156" s="40">
        <f>G156+J156+M156</f>
        <v>974.7</v>
      </c>
      <c r="E156" s="40">
        <f t="shared" ref="E156:E157" si="189">D156/C156*100</f>
        <v>28.991671624033316</v>
      </c>
      <c r="F156" s="20"/>
      <c r="G156" s="20"/>
      <c r="H156" s="32"/>
      <c r="I156" s="20"/>
      <c r="J156" s="20"/>
      <c r="K156" s="32"/>
      <c r="L156" s="20">
        <v>3362</v>
      </c>
      <c r="M156" s="20">
        <v>974.7</v>
      </c>
      <c r="N156" s="40">
        <f t="shared" si="137"/>
        <v>28.991671624033316</v>
      </c>
    </row>
    <row r="157" spans="1:14" x14ac:dyDescent="0.25">
      <c r="A157" s="75" t="s">
        <v>31</v>
      </c>
      <c r="B157" s="104"/>
      <c r="C157" s="41">
        <f>C156</f>
        <v>3362</v>
      </c>
      <c r="D157" s="41">
        <f>D156</f>
        <v>974.7</v>
      </c>
      <c r="E157" s="41">
        <f t="shared" si="189"/>
        <v>28.991671624033316</v>
      </c>
      <c r="F157" s="41">
        <f t="shared" ref="F157:G157" si="190">F156</f>
        <v>0</v>
      </c>
      <c r="G157" s="41">
        <f t="shared" si="190"/>
        <v>0</v>
      </c>
      <c r="H157" s="32"/>
      <c r="I157" s="41">
        <f t="shared" ref="I157:J157" si="191">I156</f>
        <v>0</v>
      </c>
      <c r="J157" s="41">
        <f t="shared" si="191"/>
        <v>0</v>
      </c>
      <c r="K157" s="32"/>
      <c r="L157" s="41">
        <f>SUM(L156)</f>
        <v>3362</v>
      </c>
      <c r="M157" s="41">
        <f>SUM(M156)</f>
        <v>974.7</v>
      </c>
      <c r="N157" s="41">
        <f t="shared" si="137"/>
        <v>28.991671624033316</v>
      </c>
    </row>
    <row r="158" spans="1:14" ht="15.75" customHeight="1" x14ac:dyDescent="0.25">
      <c r="A158" s="64" t="s">
        <v>66</v>
      </c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6"/>
    </row>
    <row r="159" spans="1:14" x14ac:dyDescent="0.25">
      <c r="A159" s="56" t="s">
        <v>45</v>
      </c>
      <c r="B159" s="55"/>
      <c r="C159" s="40">
        <f>F159+I159+L159</f>
        <v>73919.5</v>
      </c>
      <c r="D159" s="40">
        <f>G159+J159+M159</f>
        <v>22676.799999999999</v>
      </c>
      <c r="E159" s="40">
        <f t="shared" ref="E159:E160" si="192">D159/C159*100</f>
        <v>30.677696683554405</v>
      </c>
      <c r="F159" s="20"/>
      <c r="G159" s="20"/>
      <c r="H159" s="40"/>
      <c r="I159" s="20">
        <v>184.1</v>
      </c>
      <c r="J159" s="20">
        <v>0</v>
      </c>
      <c r="K159" s="40">
        <f t="shared" ref="K159:K160" si="193">J159/I159*100</f>
        <v>0</v>
      </c>
      <c r="L159" s="20">
        <v>73735.399999999994</v>
      </c>
      <c r="M159" s="20">
        <v>22676.799999999999</v>
      </c>
      <c r="N159" s="47">
        <f t="shared" si="137"/>
        <v>30.754291697068165</v>
      </c>
    </row>
    <row r="160" spans="1:14" x14ac:dyDescent="0.25">
      <c r="A160" s="57" t="s">
        <v>31</v>
      </c>
      <c r="B160" s="106"/>
      <c r="C160" s="41">
        <f>C159</f>
        <v>73919.5</v>
      </c>
      <c r="D160" s="41">
        <f>D159</f>
        <v>22676.799999999999</v>
      </c>
      <c r="E160" s="41">
        <f t="shared" si="192"/>
        <v>30.677696683554405</v>
      </c>
      <c r="F160" s="41">
        <f t="shared" ref="F160:G160" si="194">F159</f>
        <v>0</v>
      </c>
      <c r="G160" s="41">
        <f t="shared" si="194"/>
        <v>0</v>
      </c>
      <c r="H160" s="32"/>
      <c r="I160" s="41">
        <f t="shared" ref="I160:J160" si="195">I159</f>
        <v>184.1</v>
      </c>
      <c r="J160" s="41">
        <f t="shared" si="195"/>
        <v>0</v>
      </c>
      <c r="K160" s="32">
        <f t="shared" si="193"/>
        <v>0</v>
      </c>
      <c r="L160" s="41">
        <f>SUM(L159)</f>
        <v>73735.399999999994</v>
      </c>
      <c r="M160" s="41">
        <f>SUM(M159)</f>
        <v>22676.799999999999</v>
      </c>
      <c r="N160" s="41">
        <f t="shared" ref="N160" si="196">M160/L160*100</f>
        <v>30.754291697068165</v>
      </c>
    </row>
    <row r="161" spans="1:14" ht="15.75" customHeight="1" x14ac:dyDescent="0.25">
      <c r="A161" s="64" t="s">
        <v>67</v>
      </c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6"/>
    </row>
    <row r="162" spans="1:14" x14ac:dyDescent="0.25">
      <c r="A162" s="56" t="s">
        <v>45</v>
      </c>
      <c r="B162" s="55"/>
      <c r="C162" s="43">
        <f>F162+I162+L162</f>
        <v>5822</v>
      </c>
      <c r="D162" s="43">
        <f>G162+J162+M162</f>
        <v>1055.0999999999999</v>
      </c>
      <c r="E162" s="43">
        <f t="shared" ref="E162:E163" si="197">D162/C162*100</f>
        <v>18.122638268636209</v>
      </c>
      <c r="F162" s="25">
        <v>475.9</v>
      </c>
      <c r="G162" s="25">
        <v>0</v>
      </c>
      <c r="H162" s="43"/>
      <c r="I162" s="25">
        <v>134.19999999999999</v>
      </c>
      <c r="J162" s="25">
        <v>0</v>
      </c>
      <c r="K162" s="40"/>
      <c r="L162" s="25">
        <v>5211.8999999999996</v>
      </c>
      <c r="M162" s="25">
        <v>1055.0999999999999</v>
      </c>
      <c r="N162" s="43">
        <f t="shared" si="137"/>
        <v>20.244056869855523</v>
      </c>
    </row>
    <row r="163" spans="1:14" x14ac:dyDescent="0.25">
      <c r="A163" s="57" t="s">
        <v>31</v>
      </c>
      <c r="B163" s="106"/>
      <c r="C163" s="44">
        <f>C162</f>
        <v>5822</v>
      </c>
      <c r="D163" s="44">
        <f>D162</f>
        <v>1055.0999999999999</v>
      </c>
      <c r="E163" s="44">
        <f t="shared" si="197"/>
        <v>18.122638268636209</v>
      </c>
      <c r="F163" s="44">
        <f>F162</f>
        <v>475.9</v>
      </c>
      <c r="G163" s="44">
        <f t="shared" ref="G163" si="198">G162</f>
        <v>0</v>
      </c>
      <c r="H163" s="43"/>
      <c r="I163" s="44">
        <f t="shared" ref="I163:J163" si="199">I162</f>
        <v>134.19999999999999</v>
      </c>
      <c r="J163" s="44">
        <f t="shared" si="199"/>
        <v>0</v>
      </c>
      <c r="K163" s="40"/>
      <c r="L163" s="44">
        <f>SUM(L162)</f>
        <v>5211.8999999999996</v>
      </c>
      <c r="M163" s="44">
        <f>SUM(M162)</f>
        <v>1055.0999999999999</v>
      </c>
      <c r="N163" s="44">
        <f t="shared" si="137"/>
        <v>20.244056869855523</v>
      </c>
    </row>
    <row r="164" spans="1:14" ht="15.75" customHeight="1" x14ac:dyDescent="0.25">
      <c r="A164" s="61" t="s">
        <v>68</v>
      </c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3"/>
    </row>
    <row r="165" spans="1:14" x14ac:dyDescent="0.25">
      <c r="A165" s="56" t="s">
        <v>45</v>
      </c>
      <c r="B165" s="55"/>
      <c r="C165" s="43">
        <f>F165+I165+L165</f>
        <v>5076.3</v>
      </c>
      <c r="D165" s="43">
        <f>G165+J165+M165</f>
        <v>1437.1</v>
      </c>
      <c r="E165" s="43">
        <f t="shared" ref="E165:E166" si="200">D165/C165*100</f>
        <v>28.309989559324698</v>
      </c>
      <c r="F165" s="25"/>
      <c r="G165" s="25"/>
      <c r="H165" s="32"/>
      <c r="I165" s="25"/>
      <c r="J165" s="25"/>
      <c r="K165" s="32"/>
      <c r="L165" s="25">
        <v>5076.3</v>
      </c>
      <c r="M165" s="25">
        <v>1437.1</v>
      </c>
      <c r="N165" s="43">
        <f t="shared" si="137"/>
        <v>28.309989559324698</v>
      </c>
    </row>
    <row r="166" spans="1:14" ht="15.75" customHeight="1" x14ac:dyDescent="0.25">
      <c r="A166" s="75" t="s">
        <v>31</v>
      </c>
      <c r="B166" s="104"/>
      <c r="C166" s="44">
        <f>C165</f>
        <v>5076.3</v>
      </c>
      <c r="D166" s="44">
        <f>D165</f>
        <v>1437.1</v>
      </c>
      <c r="E166" s="44">
        <f t="shared" si="200"/>
        <v>28.309989559324698</v>
      </c>
      <c r="F166" s="44">
        <f t="shared" ref="F166:G166" si="201">F165</f>
        <v>0</v>
      </c>
      <c r="G166" s="44">
        <f t="shared" si="201"/>
        <v>0</v>
      </c>
      <c r="H166" s="32"/>
      <c r="I166" s="44">
        <f t="shared" ref="I166:J166" si="202">I165</f>
        <v>0</v>
      </c>
      <c r="J166" s="44">
        <f t="shared" si="202"/>
        <v>0</v>
      </c>
      <c r="K166" s="32"/>
      <c r="L166" s="44">
        <f>SUM(L165)</f>
        <v>5076.3</v>
      </c>
      <c r="M166" s="44">
        <f>SUM(M165)</f>
        <v>1437.1</v>
      </c>
      <c r="N166" s="44">
        <f t="shared" si="137"/>
        <v>28.309989559324698</v>
      </c>
    </row>
    <row r="167" spans="1:14" ht="15.75" customHeight="1" x14ac:dyDescent="0.25">
      <c r="A167" s="64" t="s">
        <v>69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6"/>
    </row>
    <row r="168" spans="1:14" x14ac:dyDescent="0.25">
      <c r="A168" s="56" t="s">
        <v>45</v>
      </c>
      <c r="B168" s="55"/>
      <c r="C168" s="40">
        <f>F168+I168+L168</f>
        <v>16029.7</v>
      </c>
      <c r="D168" s="40">
        <f>G168+J168+M168</f>
        <v>4227.2</v>
      </c>
      <c r="E168" s="40">
        <f t="shared" ref="E168:E169" si="203">D168/C168*100</f>
        <v>26.371048740774931</v>
      </c>
      <c r="F168" s="20"/>
      <c r="G168" s="20"/>
      <c r="H168" s="32"/>
      <c r="I168" s="20"/>
      <c r="J168" s="20"/>
      <c r="K168" s="32"/>
      <c r="L168" s="20">
        <v>16029.7</v>
      </c>
      <c r="M168" s="20">
        <v>4227.2</v>
      </c>
      <c r="N168" s="40">
        <f t="shared" si="137"/>
        <v>26.371048740774931</v>
      </c>
    </row>
    <row r="169" spans="1:14" x14ac:dyDescent="0.25">
      <c r="A169" s="57" t="s">
        <v>31</v>
      </c>
      <c r="B169" s="106"/>
      <c r="C169" s="41">
        <f>C168</f>
        <v>16029.7</v>
      </c>
      <c r="D169" s="41">
        <f>D168</f>
        <v>4227.2</v>
      </c>
      <c r="E169" s="41">
        <f t="shared" si="203"/>
        <v>26.371048740774931</v>
      </c>
      <c r="F169" s="41">
        <f t="shared" ref="F169:G169" si="204">F168</f>
        <v>0</v>
      </c>
      <c r="G169" s="41">
        <f t="shared" si="204"/>
        <v>0</v>
      </c>
      <c r="H169" s="32"/>
      <c r="I169" s="41">
        <f t="shared" ref="I169:J169" si="205">I168</f>
        <v>0</v>
      </c>
      <c r="J169" s="41">
        <f t="shared" si="205"/>
        <v>0</v>
      </c>
      <c r="K169" s="32"/>
      <c r="L169" s="41">
        <f>SUM(L168)</f>
        <v>16029.7</v>
      </c>
      <c r="M169" s="41">
        <f>SUM(M168)</f>
        <v>4227.2</v>
      </c>
      <c r="N169" s="41">
        <f t="shared" si="137"/>
        <v>26.371048740774931</v>
      </c>
    </row>
    <row r="170" spans="1:14" ht="15.75" customHeight="1" x14ac:dyDescent="0.25">
      <c r="A170" s="61" t="s">
        <v>70</v>
      </c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3"/>
    </row>
    <row r="171" spans="1:14" x14ac:dyDescent="0.25">
      <c r="A171" s="56" t="s">
        <v>45</v>
      </c>
      <c r="B171" s="55"/>
      <c r="C171" s="40">
        <f>F171+I171+L171</f>
        <v>700</v>
      </c>
      <c r="D171" s="40">
        <f>G171+J171+M171</f>
        <v>104.6</v>
      </c>
      <c r="E171" s="40">
        <f t="shared" ref="E171:E173" si="206">D171/C171*100</f>
        <v>14.942857142857141</v>
      </c>
      <c r="F171" s="20"/>
      <c r="G171" s="20"/>
      <c r="H171" s="32"/>
      <c r="I171" s="20"/>
      <c r="J171" s="20"/>
      <c r="K171" s="32"/>
      <c r="L171" s="20">
        <v>700</v>
      </c>
      <c r="M171" s="20">
        <v>104.6</v>
      </c>
      <c r="N171" s="40">
        <f t="shared" ref="N171:N231" si="207">M171/L171*100</f>
        <v>14.942857142857141</v>
      </c>
    </row>
    <row r="172" spans="1:14" x14ac:dyDescent="0.25">
      <c r="A172" s="57" t="s">
        <v>31</v>
      </c>
      <c r="B172" s="106"/>
      <c r="C172" s="41">
        <f>F172+I172+L172</f>
        <v>700</v>
      </c>
      <c r="D172" s="41">
        <f>G172+J172+M172</f>
        <v>104.6</v>
      </c>
      <c r="E172" s="41">
        <f t="shared" si="206"/>
        <v>14.942857142857141</v>
      </c>
      <c r="F172" s="41">
        <f t="shared" ref="F172:G172" si="208">F171</f>
        <v>0</v>
      </c>
      <c r="G172" s="41">
        <f t="shared" si="208"/>
        <v>0</v>
      </c>
      <c r="H172" s="32"/>
      <c r="I172" s="41">
        <f t="shared" ref="I172:M172" si="209">I171</f>
        <v>0</v>
      </c>
      <c r="J172" s="41">
        <f t="shared" si="209"/>
        <v>0</v>
      </c>
      <c r="K172" s="32"/>
      <c r="L172" s="41">
        <f t="shared" si="209"/>
        <v>700</v>
      </c>
      <c r="M172" s="41">
        <f t="shared" si="209"/>
        <v>104.6</v>
      </c>
      <c r="N172" s="40">
        <f t="shared" si="207"/>
        <v>14.942857142857141</v>
      </c>
    </row>
    <row r="173" spans="1:14" x14ac:dyDescent="0.25">
      <c r="A173" s="57" t="s">
        <v>53</v>
      </c>
      <c r="B173" s="58"/>
      <c r="C173" s="42">
        <f>C157+C160+C163+C166+C172+C169</f>
        <v>104909.5</v>
      </c>
      <c r="D173" s="42">
        <f>D157+D160+D163+D166+D172+D169</f>
        <v>30475.499999999996</v>
      </c>
      <c r="E173" s="42">
        <f t="shared" si="206"/>
        <v>29.049323464509886</v>
      </c>
      <c r="F173" s="42">
        <f>F157+F160+F163+F166+F172+F169</f>
        <v>475.9</v>
      </c>
      <c r="G173" s="42">
        <f>G157+G160+G163+G166+G172+G169</f>
        <v>0</v>
      </c>
      <c r="H173" s="46"/>
      <c r="I173" s="42">
        <f>I157+I160+I163+I166+I172+I169</f>
        <v>318.29999999999995</v>
      </c>
      <c r="J173" s="42">
        <f>J157+J160+J163+J166+J172+J169</f>
        <v>0</v>
      </c>
      <c r="K173" s="42">
        <f t="shared" ref="K173" si="210">J173/I173*100</f>
        <v>0</v>
      </c>
      <c r="L173" s="42">
        <f>L157+L160+L163+L166+L172+L169</f>
        <v>104115.29999999999</v>
      </c>
      <c r="M173" s="42">
        <f>M157+M160+M163+M166+M172+M169</f>
        <v>30475.499999999996</v>
      </c>
      <c r="N173" s="41">
        <f t="shared" si="207"/>
        <v>29.270914073147754</v>
      </c>
    </row>
    <row r="174" spans="1:14" ht="27.75" customHeight="1" x14ac:dyDescent="0.35">
      <c r="A174" s="138" t="s">
        <v>24</v>
      </c>
      <c r="B174" s="70" t="s">
        <v>9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2"/>
    </row>
    <row r="175" spans="1:14" ht="15.75" customHeight="1" x14ac:dyDescent="0.25">
      <c r="A175" s="61" t="s">
        <v>71</v>
      </c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3"/>
    </row>
    <row r="176" spans="1:14" ht="30" customHeight="1" x14ac:dyDescent="0.25">
      <c r="A176" s="56" t="s">
        <v>46</v>
      </c>
      <c r="B176" s="55"/>
      <c r="C176" s="40">
        <f>F176+I176+L176</f>
        <v>3010.2</v>
      </c>
      <c r="D176" s="40">
        <f>G176+J176+M176</f>
        <v>736.9</v>
      </c>
      <c r="E176" s="40">
        <f>H176+K176+N176</f>
        <v>24.480100989967447</v>
      </c>
      <c r="F176" s="20"/>
      <c r="G176" s="20"/>
      <c r="H176" s="32"/>
      <c r="I176" s="20"/>
      <c r="J176" s="20"/>
      <c r="K176" s="32"/>
      <c r="L176" s="20">
        <v>3010.2</v>
      </c>
      <c r="M176" s="20">
        <v>736.9</v>
      </c>
      <c r="N176" s="40">
        <f t="shared" si="207"/>
        <v>24.480100989967447</v>
      </c>
    </row>
    <row r="177" spans="1:14" x14ac:dyDescent="0.25">
      <c r="A177" s="57" t="s">
        <v>31</v>
      </c>
      <c r="B177" s="106"/>
      <c r="C177" s="41">
        <f>C176</f>
        <v>3010.2</v>
      </c>
      <c r="D177" s="41">
        <f>D176</f>
        <v>736.9</v>
      </c>
      <c r="E177" s="40">
        <f t="shared" ref="E177" si="211">D177/C177*100</f>
        <v>24.480100989967447</v>
      </c>
      <c r="F177" s="41">
        <f t="shared" ref="F177:G177" si="212">F176</f>
        <v>0</v>
      </c>
      <c r="G177" s="41">
        <f t="shared" si="212"/>
        <v>0</v>
      </c>
      <c r="H177" s="32"/>
      <c r="I177" s="41">
        <f t="shared" ref="I177:J177" si="213">I176</f>
        <v>0</v>
      </c>
      <c r="J177" s="41">
        <f t="shared" si="213"/>
        <v>0</v>
      </c>
      <c r="K177" s="32"/>
      <c r="L177" s="41">
        <f>SUM(L176)</f>
        <v>3010.2</v>
      </c>
      <c r="M177" s="41">
        <f>SUM(M176)</f>
        <v>736.9</v>
      </c>
      <c r="N177" s="41">
        <f t="shared" si="207"/>
        <v>24.480100989967447</v>
      </c>
    </row>
    <row r="178" spans="1:14" ht="15.75" hidden="1" customHeight="1" x14ac:dyDescent="0.25">
      <c r="A178" s="64" t="s">
        <v>72</v>
      </c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6"/>
    </row>
    <row r="179" spans="1:14" ht="15.6" hidden="1" x14ac:dyDescent="0.3">
      <c r="A179" s="54" t="s">
        <v>39</v>
      </c>
      <c r="B179" s="55"/>
      <c r="C179" s="14">
        <v>0</v>
      </c>
      <c r="D179" s="14">
        <v>0</v>
      </c>
      <c r="E179" s="14" t="e">
        <f t="shared" ref="E179" si="214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15">C179-F179-I179</f>
        <v>0</v>
      </c>
      <c r="M179" s="24">
        <f t="shared" ref="M179" si="216">D179-G179-J179</f>
        <v>0</v>
      </c>
      <c r="N179" s="18" t="e">
        <f t="shared" si="207"/>
        <v>#DIV/0!</v>
      </c>
    </row>
    <row r="180" spans="1:14" ht="31.5" hidden="1" customHeight="1" x14ac:dyDescent="0.3">
      <c r="A180" s="56" t="s">
        <v>46</v>
      </c>
      <c r="B180" s="55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7" t="s">
        <v>31</v>
      </c>
      <c r="B181" s="106"/>
      <c r="C181" s="15">
        <f>C179+C180</f>
        <v>0</v>
      </c>
      <c r="D181" s="15">
        <f>D179+D180</f>
        <v>0</v>
      </c>
      <c r="E181" s="14"/>
      <c r="F181" s="15">
        <f t="shared" ref="F181:I181" si="217">F179+F180</f>
        <v>0</v>
      </c>
      <c r="G181" s="15">
        <f t="shared" si="217"/>
        <v>0</v>
      </c>
      <c r="H181" s="15">
        <f t="shared" si="217"/>
        <v>0</v>
      </c>
      <c r="I181" s="15">
        <f t="shared" si="217"/>
        <v>0</v>
      </c>
      <c r="J181" s="15">
        <f t="shared" ref="J181" si="218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4" t="s">
        <v>73</v>
      </c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6"/>
    </row>
    <row r="183" spans="1:14" x14ac:dyDescent="0.25">
      <c r="A183" s="54" t="s">
        <v>39</v>
      </c>
      <c r="B183" s="55"/>
      <c r="C183" s="40">
        <f t="shared" ref="C183:D184" si="219">F183+I183+L183</f>
        <v>191463</v>
      </c>
      <c r="D183" s="40">
        <f t="shared" si="219"/>
        <v>3334</v>
      </c>
      <c r="E183" s="40">
        <f t="shared" ref="E183:E185" si="220">D183/C183*100</f>
        <v>1.741328611794446</v>
      </c>
      <c r="F183" s="20"/>
      <c r="G183" s="20"/>
      <c r="H183" s="32"/>
      <c r="I183" s="20">
        <v>164678.1</v>
      </c>
      <c r="J183" s="20">
        <v>2421.1999999999998</v>
      </c>
      <c r="K183" s="40">
        <v>0</v>
      </c>
      <c r="L183" s="20">
        <v>26784.9</v>
      </c>
      <c r="M183" s="20">
        <v>912.8</v>
      </c>
      <c r="N183" s="40">
        <f t="shared" si="207"/>
        <v>3.4078902665307687</v>
      </c>
    </row>
    <row r="184" spans="1:14" ht="30" customHeight="1" x14ac:dyDescent="0.25">
      <c r="A184" s="56" t="s">
        <v>46</v>
      </c>
      <c r="B184" s="55"/>
      <c r="C184" s="40">
        <f t="shared" si="219"/>
        <v>220214.90000000002</v>
      </c>
      <c r="D184" s="40">
        <f t="shared" si="219"/>
        <v>36069.300000000003</v>
      </c>
      <c r="E184" s="40">
        <f t="shared" si="220"/>
        <v>16.379136924885646</v>
      </c>
      <c r="F184" s="20"/>
      <c r="G184" s="20"/>
      <c r="H184" s="32"/>
      <c r="I184" s="20">
        <v>5944.7</v>
      </c>
      <c r="J184" s="20">
        <v>308.3</v>
      </c>
      <c r="K184" s="40">
        <v>0</v>
      </c>
      <c r="L184" s="20">
        <v>214270.2</v>
      </c>
      <c r="M184" s="20">
        <v>35761</v>
      </c>
      <c r="N184" s="40">
        <f t="shared" si="207"/>
        <v>16.689674999136603</v>
      </c>
    </row>
    <row r="185" spans="1:14" ht="18.75" customHeight="1" x14ac:dyDescent="0.25">
      <c r="A185" s="75" t="s">
        <v>31</v>
      </c>
      <c r="B185" s="104"/>
      <c r="C185" s="41">
        <f>C183+C184</f>
        <v>411677.9</v>
      </c>
      <c r="D185" s="41">
        <f>D183+D184</f>
        <v>39403.300000000003</v>
      </c>
      <c r="E185" s="40">
        <f t="shared" si="220"/>
        <v>9.571390643024559</v>
      </c>
      <c r="F185" s="41">
        <f t="shared" ref="F185:G185" si="221">F184</f>
        <v>0</v>
      </c>
      <c r="G185" s="41">
        <f t="shared" si="221"/>
        <v>0</v>
      </c>
      <c r="H185" s="32"/>
      <c r="I185" s="41">
        <f>I183+I184</f>
        <v>170622.80000000002</v>
      </c>
      <c r="J185" s="41">
        <f>J183+J184</f>
        <v>2729.5</v>
      </c>
      <c r="K185" s="32">
        <f t="shared" ref="K185" si="222">J185/I185*100</f>
        <v>1.5997275862311484</v>
      </c>
      <c r="L185" s="41">
        <f>L183+L184</f>
        <v>241055.1</v>
      </c>
      <c r="M185" s="41">
        <f>M183+M184</f>
        <v>36673.800000000003</v>
      </c>
      <c r="N185" s="41">
        <f t="shared" ref="N185" si="223">M185/L185*100</f>
        <v>15.213866041415427</v>
      </c>
    </row>
    <row r="186" spans="1:14" ht="15.75" customHeight="1" x14ac:dyDescent="0.25">
      <c r="A186" s="61" t="s">
        <v>74</v>
      </c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3"/>
    </row>
    <row r="187" spans="1:14" ht="31.5" customHeight="1" x14ac:dyDescent="0.25">
      <c r="A187" s="56" t="s">
        <v>46</v>
      </c>
      <c r="B187" s="55"/>
      <c r="C187" s="40">
        <f>F187+I187+L187</f>
        <v>2838.6</v>
      </c>
      <c r="D187" s="40">
        <f>G187+J187+M187</f>
        <v>776.3</v>
      </c>
      <c r="E187" s="40">
        <f t="shared" ref="E187:E188" si="224">D187/C187*100</f>
        <v>27.347988445008102</v>
      </c>
      <c r="F187" s="20"/>
      <c r="G187" s="20"/>
      <c r="H187" s="32"/>
      <c r="I187" s="20"/>
      <c r="J187" s="20"/>
      <c r="K187" s="32"/>
      <c r="L187" s="20">
        <v>2838.6</v>
      </c>
      <c r="M187" s="20">
        <v>776.3</v>
      </c>
      <c r="N187" s="40">
        <f t="shared" si="207"/>
        <v>27.347988445008102</v>
      </c>
    </row>
    <row r="188" spans="1:14" x14ac:dyDescent="0.25">
      <c r="A188" s="75" t="s">
        <v>31</v>
      </c>
      <c r="B188" s="104"/>
      <c r="C188" s="41">
        <f>C187</f>
        <v>2838.6</v>
      </c>
      <c r="D188" s="41">
        <f>D187</f>
        <v>776.3</v>
      </c>
      <c r="E188" s="41">
        <f t="shared" si="224"/>
        <v>27.347988445008102</v>
      </c>
      <c r="F188" s="41">
        <f t="shared" ref="F188:I188" si="225">F187</f>
        <v>0</v>
      </c>
      <c r="G188" s="41">
        <f t="shared" si="225"/>
        <v>0</v>
      </c>
      <c r="H188" s="41"/>
      <c r="I188" s="41">
        <f t="shared" si="225"/>
        <v>0</v>
      </c>
      <c r="J188" s="41">
        <f t="shared" ref="J188" si="226">J187</f>
        <v>0</v>
      </c>
      <c r="K188" s="32"/>
      <c r="L188" s="41">
        <f>SUM(L187)</f>
        <v>2838.6</v>
      </c>
      <c r="M188" s="41">
        <f>SUM(M187)</f>
        <v>776.3</v>
      </c>
      <c r="N188" s="41">
        <f t="shared" si="207"/>
        <v>27.347988445008102</v>
      </c>
    </row>
    <row r="189" spans="1:14" ht="28.5" customHeight="1" x14ac:dyDescent="0.25">
      <c r="A189" s="61" t="s">
        <v>75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3"/>
    </row>
    <row r="190" spans="1:14" ht="31.5" customHeight="1" x14ac:dyDescent="0.25">
      <c r="A190" s="56" t="s">
        <v>46</v>
      </c>
      <c r="B190" s="55"/>
      <c r="C190" s="40">
        <f>F190+I190+L190</f>
        <v>900</v>
      </c>
      <c r="D190" s="40">
        <f>G190+J190+M190</f>
        <v>560.9</v>
      </c>
      <c r="E190" s="40">
        <f t="shared" ref="E190" si="227">D190/C190*100</f>
        <v>62.322222222222223</v>
      </c>
      <c r="F190" s="20"/>
      <c r="G190" s="20"/>
      <c r="H190" s="32"/>
      <c r="I190" s="20"/>
      <c r="J190" s="20"/>
      <c r="K190" s="32"/>
      <c r="L190" s="20">
        <v>900</v>
      </c>
      <c r="M190" s="20">
        <v>560.9</v>
      </c>
      <c r="N190" s="40">
        <f t="shared" si="207"/>
        <v>62.322222222222223</v>
      </c>
    </row>
    <row r="191" spans="1:14" x14ac:dyDescent="0.25">
      <c r="A191" s="57" t="s">
        <v>31</v>
      </c>
      <c r="B191" s="106"/>
      <c r="C191" s="41">
        <f>C190</f>
        <v>900</v>
      </c>
      <c r="D191" s="41">
        <f t="shared" ref="D191:M191" si="228">D190</f>
        <v>560.9</v>
      </c>
      <c r="E191" s="41">
        <f t="shared" si="228"/>
        <v>62.322222222222223</v>
      </c>
      <c r="F191" s="41">
        <f t="shared" si="228"/>
        <v>0</v>
      </c>
      <c r="G191" s="41">
        <f t="shared" si="228"/>
        <v>0</v>
      </c>
      <c r="H191" s="41">
        <f t="shared" si="228"/>
        <v>0</v>
      </c>
      <c r="I191" s="41">
        <f t="shared" si="228"/>
        <v>0</v>
      </c>
      <c r="J191" s="41">
        <f t="shared" si="228"/>
        <v>0</v>
      </c>
      <c r="K191" s="41">
        <f t="shared" si="228"/>
        <v>0</v>
      </c>
      <c r="L191" s="41">
        <f t="shared" si="228"/>
        <v>900</v>
      </c>
      <c r="M191" s="41">
        <f t="shared" si="228"/>
        <v>560.9</v>
      </c>
      <c r="N191" s="41">
        <f>M191/L191*100</f>
        <v>62.322222222222223</v>
      </c>
    </row>
    <row r="192" spans="1:14" x14ac:dyDescent="0.25">
      <c r="A192" s="61" t="s">
        <v>142</v>
      </c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3"/>
    </row>
    <row r="193" spans="1:15" ht="31.5" customHeight="1" x14ac:dyDescent="0.25">
      <c r="A193" s="56" t="s">
        <v>46</v>
      </c>
      <c r="B193" s="55"/>
      <c r="C193" s="40">
        <f>F193+I193+L193</f>
        <v>2000</v>
      </c>
      <c r="D193" s="40">
        <f>G193+J193+M193</f>
        <v>1000</v>
      </c>
      <c r="E193" s="40"/>
      <c r="F193" s="20"/>
      <c r="G193" s="20"/>
      <c r="H193" s="32"/>
      <c r="I193" s="20"/>
      <c r="J193" s="20"/>
      <c r="K193" s="32"/>
      <c r="L193" s="20">
        <v>2000</v>
      </c>
      <c r="M193" s="20">
        <v>1000</v>
      </c>
      <c r="N193" s="40">
        <f t="shared" ref="N193" si="229">M193/L193*100</f>
        <v>50</v>
      </c>
    </row>
    <row r="194" spans="1:15" x14ac:dyDescent="0.25">
      <c r="A194" s="57" t="s">
        <v>31</v>
      </c>
      <c r="B194" s="106"/>
      <c r="C194" s="41">
        <f>C193</f>
        <v>2000</v>
      </c>
      <c r="D194" s="41">
        <f t="shared" ref="D194:M194" si="230">D193</f>
        <v>1000</v>
      </c>
      <c r="E194" s="41"/>
      <c r="F194" s="41">
        <f t="shared" si="230"/>
        <v>0</v>
      </c>
      <c r="G194" s="41">
        <f t="shared" si="230"/>
        <v>0</v>
      </c>
      <c r="H194" s="41">
        <f t="shared" si="230"/>
        <v>0</v>
      </c>
      <c r="I194" s="41">
        <f t="shared" si="230"/>
        <v>0</v>
      </c>
      <c r="J194" s="41">
        <f t="shared" si="230"/>
        <v>0</v>
      </c>
      <c r="K194" s="41">
        <f t="shared" si="230"/>
        <v>0</v>
      </c>
      <c r="L194" s="41">
        <f t="shared" si="230"/>
        <v>2000</v>
      </c>
      <c r="M194" s="41">
        <f t="shared" si="230"/>
        <v>1000</v>
      </c>
      <c r="N194" s="41">
        <f t="shared" si="207"/>
        <v>50</v>
      </c>
    </row>
    <row r="195" spans="1:15" x14ac:dyDescent="0.25">
      <c r="A195" s="57" t="s">
        <v>53</v>
      </c>
      <c r="B195" s="58"/>
      <c r="C195" s="42">
        <f t="shared" ref="C195:M195" si="231">C177+C181+C185+C188+C191+C194</f>
        <v>420426.7</v>
      </c>
      <c r="D195" s="42">
        <f t="shared" si="231"/>
        <v>42477.400000000009</v>
      </c>
      <c r="E195" s="42">
        <f t="shared" si="231"/>
        <v>123.72170230022233</v>
      </c>
      <c r="F195" s="42">
        <f t="shared" si="231"/>
        <v>0</v>
      </c>
      <c r="G195" s="42">
        <f t="shared" si="231"/>
        <v>0</v>
      </c>
      <c r="H195" s="42">
        <f t="shared" si="231"/>
        <v>0</v>
      </c>
      <c r="I195" s="42">
        <f t="shared" si="231"/>
        <v>170622.80000000002</v>
      </c>
      <c r="J195" s="42">
        <f t="shared" si="231"/>
        <v>2729.5</v>
      </c>
      <c r="K195" s="42">
        <f t="shared" si="231"/>
        <v>1.5997275862311484</v>
      </c>
      <c r="L195" s="42">
        <f t="shared" si="231"/>
        <v>249803.90000000002</v>
      </c>
      <c r="M195" s="42">
        <f t="shared" si="231"/>
        <v>39747.900000000009</v>
      </c>
      <c r="N195" s="42">
        <f t="shared" si="207"/>
        <v>15.911641091271997</v>
      </c>
    </row>
    <row r="196" spans="1:15" ht="28.5" customHeight="1" x14ac:dyDescent="0.35">
      <c r="A196" s="138" t="s">
        <v>25</v>
      </c>
      <c r="B196" s="70" t="s">
        <v>10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2"/>
    </row>
    <row r="197" spans="1:15" ht="15.75" customHeight="1" x14ac:dyDescent="0.25">
      <c r="A197" s="64" t="s">
        <v>76</v>
      </c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6"/>
    </row>
    <row r="198" spans="1:15" x14ac:dyDescent="0.25">
      <c r="A198" s="54" t="s">
        <v>39</v>
      </c>
      <c r="B198" s="55"/>
      <c r="C198" s="40">
        <f>F198+I198+L198</f>
        <v>1200</v>
      </c>
      <c r="D198" s="40">
        <f>G198+J198+M198</f>
        <v>398</v>
      </c>
      <c r="E198" s="40">
        <f t="shared" ref="E198:E199" si="232">D198/C198*100</f>
        <v>33.166666666666664</v>
      </c>
      <c r="F198" s="20"/>
      <c r="G198" s="20"/>
      <c r="H198" s="32"/>
      <c r="I198" s="20"/>
      <c r="J198" s="20"/>
      <c r="K198" s="32"/>
      <c r="L198" s="20">
        <v>1200</v>
      </c>
      <c r="M198" s="20">
        <v>398</v>
      </c>
      <c r="N198" s="40">
        <f t="shared" si="207"/>
        <v>33.166666666666664</v>
      </c>
    </row>
    <row r="199" spans="1:15" x14ac:dyDescent="0.25">
      <c r="A199" s="59" t="s">
        <v>40</v>
      </c>
      <c r="B199" s="60"/>
      <c r="C199" s="41">
        <f>C198</f>
        <v>1200</v>
      </c>
      <c r="D199" s="41">
        <f>D198</f>
        <v>398</v>
      </c>
      <c r="E199" s="41">
        <f t="shared" si="232"/>
        <v>33.166666666666664</v>
      </c>
      <c r="F199" s="41">
        <f t="shared" ref="F199:G199" si="233">F198</f>
        <v>0</v>
      </c>
      <c r="G199" s="41">
        <f t="shared" si="233"/>
        <v>0</v>
      </c>
      <c r="H199" s="32"/>
      <c r="I199" s="41">
        <f t="shared" ref="I199:J199" si="234">I198</f>
        <v>0</v>
      </c>
      <c r="J199" s="41">
        <f t="shared" si="234"/>
        <v>0</v>
      </c>
      <c r="K199" s="32"/>
      <c r="L199" s="41">
        <f>SUM(L198)</f>
        <v>1200</v>
      </c>
      <c r="M199" s="41">
        <f>SUM(M198)</f>
        <v>398</v>
      </c>
      <c r="N199" s="47">
        <f t="shared" si="207"/>
        <v>33.166666666666664</v>
      </c>
    </row>
    <row r="200" spans="1:15" ht="15.75" customHeight="1" x14ac:dyDescent="0.25">
      <c r="A200" s="64" t="s">
        <v>77</v>
      </c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6"/>
    </row>
    <row r="201" spans="1:15" x14ac:dyDescent="0.25">
      <c r="A201" s="122" t="s">
        <v>39</v>
      </c>
      <c r="B201" s="123"/>
      <c r="C201" s="40">
        <f>F201+I201+L201</f>
        <v>230</v>
      </c>
      <c r="D201" s="40">
        <f>G201+J201+M201</f>
        <v>37.5</v>
      </c>
      <c r="E201" s="40">
        <f t="shared" ref="E201:E203" si="235">D201/C201*100</f>
        <v>16.304347826086957</v>
      </c>
      <c r="F201" s="20"/>
      <c r="G201" s="20"/>
      <c r="H201" s="32"/>
      <c r="I201" s="20"/>
      <c r="J201" s="20"/>
      <c r="K201" s="32"/>
      <c r="L201" s="20">
        <v>230</v>
      </c>
      <c r="M201" s="22">
        <v>37.5</v>
      </c>
      <c r="N201" s="47">
        <f t="shared" si="207"/>
        <v>16.304347826086957</v>
      </c>
    </row>
    <row r="202" spans="1:15" x14ac:dyDescent="0.25">
      <c r="A202" s="135" t="s">
        <v>86</v>
      </c>
      <c r="B202" s="136"/>
      <c r="C202" s="40">
        <f>F202+I202+L202</f>
        <v>719.5</v>
      </c>
      <c r="D202" s="40">
        <f>G202+J202+M202</f>
        <v>47.7</v>
      </c>
      <c r="E202" s="40">
        <f t="shared" si="235"/>
        <v>6.6296038915913833</v>
      </c>
      <c r="F202" s="20"/>
      <c r="G202" s="20"/>
      <c r="H202" s="32"/>
      <c r="I202" s="20"/>
      <c r="J202" s="20"/>
      <c r="K202" s="32"/>
      <c r="L202" s="20">
        <v>719.5</v>
      </c>
      <c r="M202" s="20">
        <v>47.7</v>
      </c>
      <c r="N202" s="40">
        <f t="shared" si="207"/>
        <v>6.6296038915913833</v>
      </c>
    </row>
    <row r="203" spans="1:15" x14ac:dyDescent="0.25">
      <c r="A203" s="126" t="s">
        <v>40</v>
      </c>
      <c r="B203" s="127"/>
      <c r="C203" s="41">
        <f>C201+C202</f>
        <v>949.5</v>
      </c>
      <c r="D203" s="41">
        <f>D201+D202</f>
        <v>85.2</v>
      </c>
      <c r="E203" s="41">
        <f t="shared" si="235"/>
        <v>8.9731437598736186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949.5</v>
      </c>
      <c r="M203" s="41">
        <f>M201+M202</f>
        <v>85.2</v>
      </c>
      <c r="N203" s="47">
        <f t="shared" si="207"/>
        <v>8.9731437598736186</v>
      </c>
    </row>
    <row r="204" spans="1:15" ht="31.5" hidden="1" customHeight="1" x14ac:dyDescent="0.25">
      <c r="A204" s="119" t="s">
        <v>78</v>
      </c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1"/>
    </row>
    <row r="205" spans="1:15" ht="15.6" hidden="1" x14ac:dyDescent="0.3">
      <c r="A205" s="128" t="s">
        <v>39</v>
      </c>
      <c r="B205" s="129"/>
      <c r="C205" s="40">
        <f>F205+I205+L205</f>
        <v>0</v>
      </c>
      <c r="D205" s="40">
        <f>G205+J205+M205</f>
        <v>0</v>
      </c>
      <c r="E205" s="40" t="e">
        <f t="shared" ref="E205:E207" si="236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07"/>
        <v>#DIV/0!</v>
      </c>
    </row>
    <row r="206" spans="1:15" ht="16.149999999999999" hidden="1" x14ac:dyDescent="0.3">
      <c r="A206" s="126" t="s">
        <v>40</v>
      </c>
      <c r="B206" s="127"/>
      <c r="C206" s="41">
        <f>C205</f>
        <v>0</v>
      </c>
      <c r="D206" s="41">
        <f>D205</f>
        <v>0</v>
      </c>
      <c r="E206" s="41" t="e">
        <f t="shared" si="236"/>
        <v>#DIV/0!</v>
      </c>
      <c r="F206" s="41">
        <f t="shared" ref="F206:G206" si="237">F205</f>
        <v>0</v>
      </c>
      <c r="G206" s="41">
        <f t="shared" si="237"/>
        <v>0</v>
      </c>
      <c r="H206" s="41"/>
      <c r="I206" s="41">
        <f t="shared" ref="I206:J206" si="238">I205</f>
        <v>0</v>
      </c>
      <c r="J206" s="41">
        <f t="shared" si="238"/>
        <v>0</v>
      </c>
      <c r="K206" s="41"/>
      <c r="L206" s="41">
        <f>SUM(L205)</f>
        <v>0</v>
      </c>
      <c r="M206" s="41">
        <f>SUM(M205)</f>
        <v>0</v>
      </c>
      <c r="N206" s="40" t="e">
        <f t="shared" si="207"/>
        <v>#DIV/0!</v>
      </c>
    </row>
    <row r="207" spans="1:15" x14ac:dyDescent="0.25">
      <c r="A207" s="130" t="s">
        <v>53</v>
      </c>
      <c r="B207" s="131"/>
      <c r="C207" s="42">
        <f>C199+C203+C206</f>
        <v>2149.5</v>
      </c>
      <c r="D207" s="42">
        <f>D199+D203+D206</f>
        <v>483.2</v>
      </c>
      <c r="E207" s="42">
        <f t="shared" si="236"/>
        <v>22.479646429402187</v>
      </c>
      <c r="F207" s="42">
        <f t="shared" ref="F207:G207" si="239">F199+F203+F206</f>
        <v>0</v>
      </c>
      <c r="G207" s="42">
        <f t="shared" si="239"/>
        <v>0</v>
      </c>
      <c r="H207" s="32"/>
      <c r="I207" s="42">
        <f t="shared" ref="I207:M207" si="240">I199+I203+I206</f>
        <v>0</v>
      </c>
      <c r="J207" s="42">
        <f t="shared" si="240"/>
        <v>0</v>
      </c>
      <c r="K207" s="32"/>
      <c r="L207" s="42">
        <f t="shared" si="240"/>
        <v>2149.5</v>
      </c>
      <c r="M207" s="42">
        <f t="shared" si="240"/>
        <v>483.2</v>
      </c>
      <c r="N207" s="42">
        <f t="shared" si="207"/>
        <v>22.479646429402187</v>
      </c>
      <c r="O207" s="11"/>
    </row>
    <row r="208" spans="1:15" ht="21" customHeight="1" x14ac:dyDescent="0.35">
      <c r="A208" s="138">
        <v>10</v>
      </c>
      <c r="B208" s="70" t="s">
        <v>11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2"/>
    </row>
    <row r="209" spans="1:14" ht="15.75" customHeight="1" x14ac:dyDescent="0.25">
      <c r="A209" s="61" t="s">
        <v>80</v>
      </c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3"/>
    </row>
    <row r="210" spans="1:14" ht="30" customHeight="1" x14ac:dyDescent="0.25">
      <c r="A210" s="56" t="s">
        <v>44</v>
      </c>
      <c r="B210" s="134"/>
      <c r="C210" s="40">
        <f>F210+I210+L210</f>
        <v>83</v>
      </c>
      <c r="D210" s="40">
        <f>G210+J210+M210</f>
        <v>0</v>
      </c>
      <c r="E210" s="40">
        <f t="shared" ref="E210:E212" si="241">D210/C210*100</f>
        <v>0</v>
      </c>
      <c r="F210" s="20"/>
      <c r="G210" s="20"/>
      <c r="H210" s="32"/>
      <c r="I210" s="20"/>
      <c r="J210" s="20"/>
      <c r="K210" s="32"/>
      <c r="L210" s="20">
        <v>83</v>
      </c>
      <c r="M210" s="20">
        <v>0</v>
      </c>
      <c r="N210" s="40">
        <f t="shared" si="207"/>
        <v>0</v>
      </c>
    </row>
    <row r="211" spans="1:14" ht="30.75" customHeight="1" x14ac:dyDescent="0.25">
      <c r="A211" s="56" t="s">
        <v>58</v>
      </c>
      <c r="B211" s="55"/>
      <c r="C211" s="40">
        <f>F211+I211+L211</f>
        <v>300</v>
      </c>
      <c r="D211" s="40">
        <f>G211+J211+M211</f>
        <v>140</v>
      </c>
      <c r="E211" s="40">
        <f t="shared" si="241"/>
        <v>46.666666666666664</v>
      </c>
      <c r="F211" s="20"/>
      <c r="G211" s="20"/>
      <c r="H211" s="32"/>
      <c r="I211" s="20"/>
      <c r="J211" s="20"/>
      <c r="K211" s="32"/>
      <c r="L211" s="20">
        <v>300</v>
      </c>
      <c r="M211" s="20">
        <v>140</v>
      </c>
      <c r="N211" s="40">
        <f t="shared" si="207"/>
        <v>46.666666666666664</v>
      </c>
    </row>
    <row r="212" spans="1:14" x14ac:dyDescent="0.25">
      <c r="A212" s="75" t="s">
        <v>31</v>
      </c>
      <c r="B212" s="104"/>
      <c r="C212" s="41">
        <f>C211+C210</f>
        <v>383</v>
      </c>
      <c r="D212" s="41">
        <f>D211+D210</f>
        <v>140</v>
      </c>
      <c r="E212" s="41">
        <f t="shared" si="241"/>
        <v>36.553524804177542</v>
      </c>
      <c r="F212" s="41">
        <f t="shared" ref="F212:G212" si="242">F211+F210</f>
        <v>0</v>
      </c>
      <c r="G212" s="41">
        <f t="shared" si="242"/>
        <v>0</v>
      </c>
      <c r="H212" s="32"/>
      <c r="I212" s="41">
        <f t="shared" ref="I212:J212" si="243">I211+I210</f>
        <v>0</v>
      </c>
      <c r="J212" s="41">
        <f t="shared" si="243"/>
        <v>0</v>
      </c>
      <c r="K212" s="32"/>
      <c r="L212" s="41">
        <f>SUM(L210:L211)</f>
        <v>383</v>
      </c>
      <c r="M212" s="41">
        <f>SUM(M210:M211)</f>
        <v>140</v>
      </c>
      <c r="N212" s="41">
        <f t="shared" si="207"/>
        <v>36.553524804177542</v>
      </c>
    </row>
    <row r="213" spans="1:14" ht="15.75" customHeight="1" x14ac:dyDescent="0.25">
      <c r="A213" s="64" t="s">
        <v>81</v>
      </c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6"/>
    </row>
    <row r="214" spans="1:14" ht="30.75" customHeight="1" x14ac:dyDescent="0.25">
      <c r="A214" s="56" t="s">
        <v>58</v>
      </c>
      <c r="B214" s="55"/>
      <c r="C214" s="40">
        <f>F214+I214+L214</f>
        <v>4311.1000000000004</v>
      </c>
      <c r="D214" s="40">
        <f>G214+J214+M214</f>
        <v>1448.8</v>
      </c>
      <c r="E214" s="40">
        <f t="shared" ref="E214:E215" si="244">D214/C214*100</f>
        <v>33.606272181113866</v>
      </c>
      <c r="F214" s="20"/>
      <c r="G214" s="20"/>
      <c r="H214" s="32"/>
      <c r="I214" s="20"/>
      <c r="J214" s="20"/>
      <c r="K214" s="32"/>
      <c r="L214" s="20">
        <v>4311.1000000000004</v>
      </c>
      <c r="M214" s="20">
        <v>1448.8</v>
      </c>
      <c r="N214" s="40">
        <f t="shared" si="207"/>
        <v>33.606272181113866</v>
      </c>
    </row>
    <row r="215" spans="1:14" x14ac:dyDescent="0.25">
      <c r="A215" s="75" t="s">
        <v>31</v>
      </c>
      <c r="B215" s="104"/>
      <c r="C215" s="41">
        <f>C214</f>
        <v>4311.1000000000004</v>
      </c>
      <c r="D215" s="41">
        <f>D214</f>
        <v>1448.8</v>
      </c>
      <c r="E215" s="41">
        <f t="shared" si="244"/>
        <v>33.606272181113866</v>
      </c>
      <c r="F215" s="41">
        <f t="shared" ref="F215:G215" si="245">F214</f>
        <v>0</v>
      </c>
      <c r="G215" s="41">
        <f t="shared" si="245"/>
        <v>0</v>
      </c>
      <c r="H215" s="32"/>
      <c r="I215" s="41">
        <f t="shared" ref="I215:J215" si="246">I214</f>
        <v>0</v>
      </c>
      <c r="J215" s="41">
        <f t="shared" si="246"/>
        <v>0</v>
      </c>
      <c r="K215" s="32"/>
      <c r="L215" s="41">
        <f>SUM(L214)</f>
        <v>4311.1000000000004</v>
      </c>
      <c r="M215" s="41">
        <f>SUM(M214)</f>
        <v>1448.8</v>
      </c>
      <c r="N215" s="41">
        <f t="shared" si="207"/>
        <v>33.606272181113866</v>
      </c>
    </row>
    <row r="216" spans="1:14" ht="15.75" customHeight="1" x14ac:dyDescent="0.25">
      <c r="A216" s="61" t="s">
        <v>82</v>
      </c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3"/>
    </row>
    <row r="217" spans="1:14" ht="28.5" customHeight="1" x14ac:dyDescent="0.25">
      <c r="A217" s="56" t="s">
        <v>58</v>
      </c>
      <c r="B217" s="55"/>
      <c r="C217" s="32">
        <f>F217+I217+L217</f>
        <v>3258.3</v>
      </c>
      <c r="D217" s="32">
        <f>G217+J217+M217</f>
        <v>962.3</v>
      </c>
      <c r="E217" s="32">
        <f t="shared" ref="E217:E219" si="247">D217/C217*100</f>
        <v>29.533805972439612</v>
      </c>
      <c r="F217" s="14"/>
      <c r="G217" s="14"/>
      <c r="H217" s="32"/>
      <c r="I217" s="14"/>
      <c r="J217" s="14"/>
      <c r="K217" s="32"/>
      <c r="L217" s="14">
        <v>3258.3</v>
      </c>
      <c r="M217" s="14">
        <v>962.3</v>
      </c>
      <c r="N217" s="32">
        <f t="shared" si="207"/>
        <v>29.533805972439612</v>
      </c>
    </row>
    <row r="218" spans="1:14" x14ac:dyDescent="0.25">
      <c r="A218" s="75" t="s">
        <v>31</v>
      </c>
      <c r="B218" s="104"/>
      <c r="C218" s="33">
        <f>C217</f>
        <v>3258.3</v>
      </c>
      <c r="D218" s="33">
        <f>D217</f>
        <v>962.3</v>
      </c>
      <c r="E218" s="33">
        <f t="shared" si="247"/>
        <v>29.533805972439612</v>
      </c>
      <c r="F218" s="33">
        <f t="shared" ref="F218:G218" si="248">F217</f>
        <v>0</v>
      </c>
      <c r="G218" s="33">
        <f t="shared" si="248"/>
        <v>0</v>
      </c>
      <c r="H218" s="32"/>
      <c r="I218" s="33">
        <f t="shared" ref="I218:J218" si="249">I217</f>
        <v>0</v>
      </c>
      <c r="J218" s="33">
        <f t="shared" si="249"/>
        <v>0</v>
      </c>
      <c r="K218" s="32"/>
      <c r="L218" s="33">
        <f>SUM(L217)</f>
        <v>3258.3</v>
      </c>
      <c r="M218" s="33">
        <f>SUM(M217)</f>
        <v>962.3</v>
      </c>
      <c r="N218" s="33">
        <f t="shared" si="207"/>
        <v>29.533805972439612</v>
      </c>
    </row>
    <row r="219" spans="1:14" x14ac:dyDescent="0.25">
      <c r="A219" s="57" t="s">
        <v>53</v>
      </c>
      <c r="B219" s="58"/>
      <c r="C219" s="35">
        <f>C212+C215+C218</f>
        <v>7952.4000000000005</v>
      </c>
      <c r="D219" s="35">
        <f>D212+D215+D218</f>
        <v>2551.1</v>
      </c>
      <c r="E219" s="32">
        <f t="shared" si="247"/>
        <v>32.079623761380212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7952.4000000000005</v>
      </c>
      <c r="M219" s="35">
        <f>M212+M215+M218</f>
        <v>2551.1</v>
      </c>
      <c r="N219" s="35">
        <f t="shared" si="207"/>
        <v>32.079623761380212</v>
      </c>
    </row>
    <row r="220" spans="1:14" ht="22.5" customHeight="1" x14ac:dyDescent="0.35">
      <c r="A220" s="138">
        <v>11</v>
      </c>
      <c r="B220" s="70" t="s">
        <v>12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2"/>
    </row>
    <row r="221" spans="1:14" ht="15.75" customHeight="1" x14ac:dyDescent="0.25">
      <c r="A221" s="61" t="s">
        <v>83</v>
      </c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3"/>
    </row>
    <row r="222" spans="1:14" x14ac:dyDescent="0.25">
      <c r="A222" s="54" t="s">
        <v>39</v>
      </c>
      <c r="B222" s="55"/>
      <c r="C222" s="32">
        <f>F222+I222+L222</f>
        <v>2150</v>
      </c>
      <c r="D222" s="32">
        <f>G222+J222+M222</f>
        <v>503.1</v>
      </c>
      <c r="E222" s="32">
        <f t="shared" ref="E222:E223" si="250">D222/C222*100</f>
        <v>23.400000000000002</v>
      </c>
      <c r="F222" s="14"/>
      <c r="G222" s="14"/>
      <c r="H222" s="32"/>
      <c r="I222" s="14"/>
      <c r="J222" s="14"/>
      <c r="K222" s="32"/>
      <c r="L222" s="14">
        <v>2150</v>
      </c>
      <c r="M222" s="14">
        <v>503.1</v>
      </c>
      <c r="N222" s="32">
        <f t="shared" si="207"/>
        <v>23.400000000000002</v>
      </c>
    </row>
    <row r="223" spans="1:14" x14ac:dyDescent="0.25">
      <c r="A223" s="75" t="s">
        <v>31</v>
      </c>
      <c r="B223" s="104"/>
      <c r="C223" s="48">
        <f>C222</f>
        <v>2150</v>
      </c>
      <c r="D223" s="48">
        <f>D222</f>
        <v>503.1</v>
      </c>
      <c r="E223" s="33">
        <f t="shared" si="250"/>
        <v>23.400000000000002</v>
      </c>
      <c r="F223" s="48">
        <f t="shared" ref="F223:G223" si="251">F222</f>
        <v>0</v>
      </c>
      <c r="G223" s="48">
        <f t="shared" si="251"/>
        <v>0</v>
      </c>
      <c r="H223" s="32"/>
      <c r="I223" s="48">
        <f t="shared" ref="I223:J223" si="252">I222</f>
        <v>0</v>
      </c>
      <c r="J223" s="48">
        <f t="shared" si="252"/>
        <v>0</v>
      </c>
      <c r="K223" s="32"/>
      <c r="L223" s="33">
        <f>SUM(L222)</f>
        <v>2150</v>
      </c>
      <c r="M223" s="33">
        <f>SUM(M222)</f>
        <v>503.1</v>
      </c>
      <c r="N223" s="33">
        <f t="shared" si="207"/>
        <v>23.400000000000002</v>
      </c>
    </row>
    <row r="224" spans="1:14" ht="15.75" customHeight="1" x14ac:dyDescent="0.25">
      <c r="A224" s="61" t="s">
        <v>84</v>
      </c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3"/>
    </row>
    <row r="225" spans="1:15" x14ac:dyDescent="0.25">
      <c r="A225" s="54" t="s">
        <v>39</v>
      </c>
      <c r="B225" s="55"/>
      <c r="C225" s="32">
        <f>F225+I225+L225</f>
        <v>2000</v>
      </c>
      <c r="D225" s="32">
        <f>G225+J225+M225</f>
        <v>434.7</v>
      </c>
      <c r="E225" s="32">
        <f t="shared" ref="E225:E227" si="253">D225/C225*100</f>
        <v>21.734999999999999</v>
      </c>
      <c r="F225" s="14"/>
      <c r="G225" s="14"/>
      <c r="H225" s="32"/>
      <c r="I225" s="14"/>
      <c r="J225" s="14"/>
      <c r="K225" s="32"/>
      <c r="L225" s="14">
        <v>2000</v>
      </c>
      <c r="M225" s="14">
        <v>434.7</v>
      </c>
      <c r="N225" s="32">
        <f t="shared" si="207"/>
        <v>21.734999999999999</v>
      </c>
    </row>
    <row r="226" spans="1:15" x14ac:dyDescent="0.25">
      <c r="A226" s="75" t="s">
        <v>31</v>
      </c>
      <c r="B226" s="104"/>
      <c r="C226" s="33">
        <f>C225</f>
        <v>2000</v>
      </c>
      <c r="D226" s="33">
        <f>D225</f>
        <v>434.7</v>
      </c>
      <c r="E226" s="33">
        <f t="shared" si="253"/>
        <v>21.734999999999999</v>
      </c>
      <c r="F226" s="33">
        <f t="shared" ref="F226:G226" si="254">F225</f>
        <v>0</v>
      </c>
      <c r="G226" s="33">
        <f t="shared" si="254"/>
        <v>0</v>
      </c>
      <c r="H226" s="32"/>
      <c r="I226" s="33">
        <f t="shared" ref="I226:J226" si="255">I225</f>
        <v>0</v>
      </c>
      <c r="J226" s="33">
        <f t="shared" si="255"/>
        <v>0</v>
      </c>
      <c r="K226" s="32"/>
      <c r="L226" s="33">
        <f>SUM(L225)</f>
        <v>2000</v>
      </c>
      <c r="M226" s="33">
        <f>SUM(M225)</f>
        <v>434.7</v>
      </c>
      <c r="N226" s="33">
        <f t="shared" si="207"/>
        <v>21.734999999999999</v>
      </c>
    </row>
    <row r="227" spans="1:15" x14ac:dyDescent="0.25">
      <c r="A227" s="57" t="s">
        <v>53</v>
      </c>
      <c r="B227" s="58"/>
      <c r="C227" s="35">
        <f>C223+C226</f>
        <v>4150</v>
      </c>
      <c r="D227" s="35">
        <f>D223+D226</f>
        <v>937.8</v>
      </c>
      <c r="E227" s="35">
        <f t="shared" si="253"/>
        <v>22.597590361445782</v>
      </c>
      <c r="F227" s="35">
        <f t="shared" ref="F227:G227" si="256">F223+F226</f>
        <v>0</v>
      </c>
      <c r="G227" s="35">
        <f t="shared" si="256"/>
        <v>0</v>
      </c>
      <c r="H227" s="32"/>
      <c r="I227" s="35">
        <f t="shared" ref="I227:M227" si="257">I223+I226</f>
        <v>0</v>
      </c>
      <c r="J227" s="35">
        <f t="shared" si="257"/>
        <v>0</v>
      </c>
      <c r="K227" s="32"/>
      <c r="L227" s="35">
        <f t="shared" si="257"/>
        <v>4150</v>
      </c>
      <c r="M227" s="35">
        <f t="shared" si="257"/>
        <v>937.8</v>
      </c>
      <c r="N227" s="35">
        <f t="shared" si="207"/>
        <v>22.597590361445782</v>
      </c>
      <c r="O227" s="11"/>
    </row>
    <row r="228" spans="1:15" ht="22.5" customHeight="1" x14ac:dyDescent="0.35">
      <c r="A228" s="138">
        <v>12</v>
      </c>
      <c r="B228" s="70" t="s">
        <v>13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2"/>
    </row>
    <row r="229" spans="1:15" ht="15.75" customHeight="1" x14ac:dyDescent="0.25">
      <c r="A229" s="64" t="s">
        <v>85</v>
      </c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6"/>
    </row>
    <row r="230" spans="1:15" ht="30.75" customHeight="1" x14ac:dyDescent="0.25">
      <c r="A230" s="56" t="s">
        <v>86</v>
      </c>
      <c r="B230" s="105"/>
      <c r="C230" s="32">
        <f>F230+I230+L230</f>
        <v>5850.4000000000005</v>
      </c>
      <c r="D230" s="32">
        <f>G230+J230+M230</f>
        <v>1779.2</v>
      </c>
      <c r="E230" s="32">
        <f t="shared" ref="E230:E231" si="258">D230/C230*100</f>
        <v>30.411595788322167</v>
      </c>
      <c r="F230" s="14"/>
      <c r="G230" s="14"/>
      <c r="H230" s="32"/>
      <c r="I230" s="14">
        <v>723.6</v>
      </c>
      <c r="J230" s="14">
        <v>176.4</v>
      </c>
      <c r="K230" s="32">
        <f t="shared" ref="K230:K231" si="259">J230/I230*100</f>
        <v>24.378109452736318</v>
      </c>
      <c r="L230" s="14">
        <v>5126.8</v>
      </c>
      <c r="M230" s="14">
        <v>1602.8</v>
      </c>
      <c r="N230" s="32">
        <f t="shared" si="207"/>
        <v>31.263166107513456</v>
      </c>
    </row>
    <row r="231" spans="1:15" x14ac:dyDescent="0.25">
      <c r="A231" s="75" t="s">
        <v>31</v>
      </c>
      <c r="B231" s="104"/>
      <c r="C231" s="33">
        <f>C230</f>
        <v>5850.4000000000005</v>
      </c>
      <c r="D231" s="33">
        <f>D230</f>
        <v>1779.2</v>
      </c>
      <c r="E231" s="33">
        <f t="shared" si="258"/>
        <v>30.411595788322167</v>
      </c>
      <c r="F231" s="33">
        <f t="shared" ref="F231:G231" si="260">F230</f>
        <v>0</v>
      </c>
      <c r="G231" s="33">
        <f t="shared" si="260"/>
        <v>0</v>
      </c>
      <c r="H231" s="32"/>
      <c r="I231" s="33">
        <f t="shared" ref="I231:J231" si="261">I230</f>
        <v>723.6</v>
      </c>
      <c r="J231" s="33">
        <f t="shared" si="261"/>
        <v>176.4</v>
      </c>
      <c r="K231" s="33">
        <f t="shared" si="259"/>
        <v>24.378109452736318</v>
      </c>
      <c r="L231" s="33">
        <f>SUM(L230)</f>
        <v>5126.8</v>
      </c>
      <c r="M231" s="33">
        <f>SUM(M230)</f>
        <v>1602.8</v>
      </c>
      <c r="N231" s="33">
        <f t="shared" si="207"/>
        <v>31.263166107513456</v>
      </c>
    </row>
    <row r="232" spans="1:15" ht="15.75" customHeight="1" x14ac:dyDescent="0.25">
      <c r="A232" s="64" t="s">
        <v>87</v>
      </c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6"/>
    </row>
    <row r="233" spans="1:15" ht="30.75" customHeight="1" x14ac:dyDescent="0.25">
      <c r="A233" s="56" t="s">
        <v>86</v>
      </c>
      <c r="B233" s="105"/>
      <c r="C233" s="32">
        <f>F233+I233+L233</f>
        <v>9055.1</v>
      </c>
      <c r="D233" s="32">
        <f>G233+J233+M233</f>
        <v>0</v>
      </c>
      <c r="E233" s="32">
        <f t="shared" ref="E233:E234" si="262">D233/C233*100</f>
        <v>0</v>
      </c>
      <c r="F233" s="14"/>
      <c r="G233" s="14"/>
      <c r="H233" s="32"/>
      <c r="I233" s="14">
        <v>9055.1</v>
      </c>
      <c r="J233" s="14">
        <v>0</v>
      </c>
      <c r="K233" s="32">
        <f t="shared" ref="K233:K234" si="263">J233/I233*100</f>
        <v>0</v>
      </c>
      <c r="L233" s="14"/>
      <c r="M233" s="14"/>
      <c r="N233" s="32"/>
    </row>
    <row r="234" spans="1:15" x14ac:dyDescent="0.25">
      <c r="A234" s="75" t="s">
        <v>31</v>
      </c>
      <c r="B234" s="104"/>
      <c r="C234" s="33">
        <f>C233</f>
        <v>9055.1</v>
      </c>
      <c r="D234" s="33">
        <f>D233</f>
        <v>0</v>
      </c>
      <c r="E234" s="33">
        <f t="shared" si="262"/>
        <v>0</v>
      </c>
      <c r="F234" s="33">
        <f t="shared" ref="F234:G234" si="264">F233</f>
        <v>0</v>
      </c>
      <c r="G234" s="33">
        <f t="shared" si="264"/>
        <v>0</v>
      </c>
      <c r="H234" s="32"/>
      <c r="I234" s="33">
        <f t="shared" ref="I234:J234" si="265">I233</f>
        <v>9055.1</v>
      </c>
      <c r="J234" s="33">
        <f t="shared" si="265"/>
        <v>0</v>
      </c>
      <c r="K234" s="33">
        <f t="shared" si="263"/>
        <v>0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4" t="s">
        <v>88</v>
      </c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6"/>
    </row>
    <row r="236" spans="1:15" ht="30.75" hidden="1" customHeight="1" x14ac:dyDescent="0.25">
      <c r="A236" s="56" t="s">
        <v>86</v>
      </c>
      <c r="B236" s="105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75" t="s">
        <v>31</v>
      </c>
      <c r="B237" s="104"/>
      <c r="C237" s="15">
        <f>C236</f>
        <v>0</v>
      </c>
      <c r="D237" s="15">
        <f>D236</f>
        <v>0</v>
      </c>
      <c r="E237" s="14"/>
      <c r="F237" s="15">
        <f t="shared" ref="F237:G237" si="266">F236</f>
        <v>0</v>
      </c>
      <c r="G237" s="15">
        <f t="shared" si="266"/>
        <v>0</v>
      </c>
      <c r="H237" s="14"/>
      <c r="I237" s="15">
        <f t="shared" ref="I237:J237" si="267">I236</f>
        <v>0</v>
      </c>
      <c r="J237" s="15">
        <f t="shared" si="267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4" t="s">
        <v>89</v>
      </c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6"/>
    </row>
    <row r="239" spans="1:15" ht="30.75" customHeight="1" x14ac:dyDescent="0.25">
      <c r="A239" s="56" t="s">
        <v>86</v>
      </c>
      <c r="B239" s="105"/>
      <c r="C239" s="32">
        <f>F239+I239+L239</f>
        <v>1107.8</v>
      </c>
      <c r="D239" s="32">
        <f>G239+J239+M239</f>
        <v>0</v>
      </c>
      <c r="E239" s="32">
        <f t="shared" ref="E239:E240" si="268">D239/C239*100</f>
        <v>0</v>
      </c>
      <c r="F239" s="14"/>
      <c r="G239" s="14"/>
      <c r="H239" s="32"/>
      <c r="I239" s="14">
        <v>1107.8</v>
      </c>
      <c r="J239" s="14">
        <v>0</v>
      </c>
      <c r="K239" s="32">
        <f t="shared" ref="K239:K240" si="269">J239/I239*100</f>
        <v>0</v>
      </c>
      <c r="L239" s="14"/>
      <c r="M239" s="14"/>
      <c r="N239" s="32"/>
    </row>
    <row r="240" spans="1:15" x14ac:dyDescent="0.25">
      <c r="A240" s="75" t="s">
        <v>31</v>
      </c>
      <c r="B240" s="104"/>
      <c r="C240" s="33">
        <f>C239</f>
        <v>1107.8</v>
      </c>
      <c r="D240" s="33">
        <f>D239</f>
        <v>0</v>
      </c>
      <c r="E240" s="33">
        <f t="shared" si="268"/>
        <v>0</v>
      </c>
      <c r="F240" s="33">
        <f t="shared" ref="F240:G240" si="270">F239</f>
        <v>0</v>
      </c>
      <c r="G240" s="33">
        <f t="shared" si="270"/>
        <v>0</v>
      </c>
      <c r="H240" s="32"/>
      <c r="I240" s="33">
        <f t="shared" ref="I240:J240" si="271">I239</f>
        <v>1107.8</v>
      </c>
      <c r="J240" s="33">
        <f t="shared" si="271"/>
        <v>0</v>
      </c>
      <c r="K240" s="33">
        <f t="shared" si="269"/>
        <v>0</v>
      </c>
      <c r="L240" s="33">
        <f>SUM(L239)</f>
        <v>0</v>
      </c>
      <c r="M240" s="33">
        <f>SUM(M239)</f>
        <v>0</v>
      </c>
      <c r="N240" s="32"/>
    </row>
    <row r="241" spans="1:14" ht="15.75" customHeight="1" x14ac:dyDescent="0.25">
      <c r="A241" s="64" t="s">
        <v>90</v>
      </c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6"/>
    </row>
    <row r="242" spans="1:14" ht="33" customHeight="1" x14ac:dyDescent="0.25">
      <c r="A242" s="56" t="s">
        <v>86</v>
      </c>
      <c r="B242" s="105"/>
      <c r="C242" s="32">
        <f>F242+I242+L242</f>
        <v>200</v>
      </c>
      <c r="D242" s="32">
        <f>G242+J242+M242</f>
        <v>0</v>
      </c>
      <c r="E242" s="32">
        <f t="shared" ref="E242:E244" si="272">D242/C242*100</f>
        <v>0</v>
      </c>
      <c r="F242" s="14"/>
      <c r="G242" s="14"/>
      <c r="H242" s="32"/>
      <c r="I242" s="14"/>
      <c r="J242" s="14"/>
      <c r="K242" s="32"/>
      <c r="L242" s="14">
        <v>200</v>
      </c>
      <c r="M242" s="14">
        <v>0</v>
      </c>
      <c r="N242" s="32">
        <f t="shared" ref="N242:N324" si="273">M242/L242*100</f>
        <v>0</v>
      </c>
    </row>
    <row r="243" spans="1:14" x14ac:dyDescent="0.25">
      <c r="A243" s="59" t="s">
        <v>40</v>
      </c>
      <c r="B243" s="60"/>
      <c r="C243" s="33">
        <f>C242</f>
        <v>200</v>
      </c>
      <c r="D243" s="33">
        <f>D242</f>
        <v>0</v>
      </c>
      <c r="E243" s="33">
        <f t="shared" si="272"/>
        <v>0</v>
      </c>
      <c r="F243" s="33">
        <f t="shared" ref="F243:G243" si="274">F242</f>
        <v>0</v>
      </c>
      <c r="G243" s="33">
        <f t="shared" si="274"/>
        <v>0</v>
      </c>
      <c r="H243" s="32"/>
      <c r="I243" s="33">
        <f t="shared" ref="I243:J243" si="275">I242</f>
        <v>0</v>
      </c>
      <c r="J243" s="33">
        <f t="shared" si="275"/>
        <v>0</v>
      </c>
      <c r="K243" s="32"/>
      <c r="L243" s="33">
        <f>SUM(L242)</f>
        <v>200</v>
      </c>
      <c r="M243" s="33">
        <f>SUM(M242)</f>
        <v>0</v>
      </c>
      <c r="N243" s="33">
        <f t="shared" si="273"/>
        <v>0</v>
      </c>
    </row>
    <row r="244" spans="1:14" x14ac:dyDescent="0.25">
      <c r="A244" s="57" t="s">
        <v>53</v>
      </c>
      <c r="B244" s="58"/>
      <c r="C244" s="35">
        <f t="shared" ref="C244:D244" si="276">C231+C234+C243+C240+C236</f>
        <v>16213.3</v>
      </c>
      <c r="D244" s="35">
        <f t="shared" si="276"/>
        <v>1779.2</v>
      </c>
      <c r="E244" s="35">
        <f t="shared" si="272"/>
        <v>10.973706771601094</v>
      </c>
      <c r="F244" s="35">
        <f t="shared" ref="F244:G244" si="277">F231+F234+F243+F240+F236</f>
        <v>0</v>
      </c>
      <c r="G244" s="35">
        <f t="shared" si="277"/>
        <v>0</v>
      </c>
      <c r="H244" s="32"/>
      <c r="I244" s="35">
        <f>I231+I234+I243+I240+I236</f>
        <v>10886.5</v>
      </c>
      <c r="J244" s="35">
        <f>J231+J234+J243+J240+J236</f>
        <v>176.4</v>
      </c>
      <c r="K244" s="35">
        <f t="shared" ref="K244" si="278">J244/I244*100</f>
        <v>1.6203554861525744</v>
      </c>
      <c r="L244" s="35">
        <f t="shared" ref="L244:M244" si="279">L231+L234+L243+L240+L236</f>
        <v>5326.8</v>
      </c>
      <c r="M244" s="35">
        <f t="shared" si="279"/>
        <v>1602.8</v>
      </c>
      <c r="N244" s="35">
        <f t="shared" si="273"/>
        <v>30.089359465345044</v>
      </c>
    </row>
    <row r="245" spans="1:14" ht="21.75" customHeight="1" x14ac:dyDescent="0.35">
      <c r="A245" s="138">
        <v>13</v>
      </c>
      <c r="B245" s="70" t="s">
        <v>14</v>
      </c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2"/>
    </row>
    <row r="246" spans="1:14" ht="34.5" customHeight="1" x14ac:dyDescent="0.25">
      <c r="A246" s="64" t="s">
        <v>91</v>
      </c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6"/>
    </row>
    <row r="247" spans="1:14" ht="32.25" customHeight="1" x14ac:dyDescent="0.25">
      <c r="A247" s="54" t="s">
        <v>44</v>
      </c>
      <c r="B247" s="55"/>
      <c r="C247" s="32">
        <f>F247+I247+L247</f>
        <v>3231.1</v>
      </c>
      <c r="D247" s="32">
        <f>G247+J247+M247</f>
        <v>0</v>
      </c>
      <c r="E247" s="32">
        <f t="shared" ref="E247:E248" si="280">D247/C247*100</f>
        <v>0</v>
      </c>
      <c r="F247" s="14"/>
      <c r="G247" s="14"/>
      <c r="H247" s="32"/>
      <c r="I247" s="14">
        <v>1481.1</v>
      </c>
      <c r="J247" s="14">
        <v>0</v>
      </c>
      <c r="K247" s="32">
        <f t="shared" ref="K247:K248" si="281">J247/I247*100</f>
        <v>0</v>
      </c>
      <c r="L247" s="14">
        <v>1750</v>
      </c>
      <c r="M247" s="14">
        <v>0</v>
      </c>
      <c r="N247" s="32">
        <f t="shared" ref="N247:N248" si="282">M247/L247*100</f>
        <v>0</v>
      </c>
    </row>
    <row r="248" spans="1:14" x14ac:dyDescent="0.25">
      <c r="A248" s="75" t="s">
        <v>31</v>
      </c>
      <c r="B248" s="104"/>
      <c r="C248" s="33">
        <f>C247</f>
        <v>3231.1</v>
      </c>
      <c r="D248" s="33">
        <f>D247</f>
        <v>0</v>
      </c>
      <c r="E248" s="32">
        <f t="shared" si="280"/>
        <v>0</v>
      </c>
      <c r="F248" s="33">
        <f t="shared" ref="F248:G248" si="283">F247</f>
        <v>0</v>
      </c>
      <c r="G248" s="33">
        <f t="shared" si="283"/>
        <v>0</v>
      </c>
      <c r="H248" s="32"/>
      <c r="I248" s="33">
        <f t="shared" ref="I248:J248" si="284">I247</f>
        <v>1481.1</v>
      </c>
      <c r="J248" s="33">
        <f t="shared" si="284"/>
        <v>0</v>
      </c>
      <c r="K248" s="32">
        <f t="shared" si="281"/>
        <v>0</v>
      </c>
      <c r="L248" s="33">
        <f>SUM(L247)</f>
        <v>1750</v>
      </c>
      <c r="M248" s="33">
        <f>SUM(M247)</f>
        <v>0</v>
      </c>
      <c r="N248" s="32">
        <f t="shared" si="282"/>
        <v>0</v>
      </c>
    </row>
    <row r="249" spans="1:14" x14ac:dyDescent="0.25">
      <c r="A249" s="64" t="s">
        <v>130</v>
      </c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3"/>
    </row>
    <row r="250" spans="1:14" x14ac:dyDescent="0.25">
      <c r="A250" s="54" t="s">
        <v>44</v>
      </c>
      <c r="B250" s="55"/>
      <c r="C250" s="32">
        <f>F250+I250+L250</f>
        <v>130</v>
      </c>
      <c r="D250" s="32">
        <f>G250+J250+M250</f>
        <v>0</v>
      </c>
      <c r="E250" s="32">
        <f t="shared" ref="E250:E251" si="285">D250/C250*100</f>
        <v>0</v>
      </c>
      <c r="F250" s="15"/>
      <c r="G250" s="15"/>
      <c r="H250" s="32"/>
      <c r="I250" s="14"/>
      <c r="J250" s="14"/>
      <c r="K250" s="32"/>
      <c r="L250" s="14">
        <v>130</v>
      </c>
      <c r="M250" s="14">
        <v>0</v>
      </c>
      <c r="N250" s="32">
        <f t="shared" ref="N250:N251" si="286">M250/L250*100</f>
        <v>0</v>
      </c>
    </row>
    <row r="251" spans="1:14" x14ac:dyDescent="0.25">
      <c r="A251" s="75" t="s">
        <v>31</v>
      </c>
      <c r="B251" s="104"/>
      <c r="C251" s="33">
        <f>C250</f>
        <v>130</v>
      </c>
      <c r="D251" s="33">
        <f>D250</f>
        <v>0</v>
      </c>
      <c r="E251" s="32">
        <f t="shared" si="285"/>
        <v>0</v>
      </c>
      <c r="F251" s="33">
        <f t="shared" ref="F251:G251" si="287">F250</f>
        <v>0</v>
      </c>
      <c r="G251" s="33">
        <f t="shared" si="287"/>
        <v>0</v>
      </c>
      <c r="H251" s="32"/>
      <c r="I251" s="33">
        <f t="shared" ref="I251:J251" si="288">I250</f>
        <v>0</v>
      </c>
      <c r="J251" s="33">
        <f t="shared" si="288"/>
        <v>0</v>
      </c>
      <c r="K251" s="32"/>
      <c r="L251" s="33">
        <f t="shared" ref="L251:M251" si="289">L250</f>
        <v>130</v>
      </c>
      <c r="M251" s="33">
        <f t="shared" si="289"/>
        <v>0</v>
      </c>
      <c r="N251" s="32">
        <f t="shared" si="286"/>
        <v>0</v>
      </c>
    </row>
    <row r="252" spans="1:14" ht="19.5" customHeight="1" x14ac:dyDescent="0.25">
      <c r="A252" s="64" t="s">
        <v>92</v>
      </c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6"/>
    </row>
    <row r="253" spans="1:14" ht="30.75" customHeight="1" x14ac:dyDescent="0.25">
      <c r="A253" s="54" t="s">
        <v>44</v>
      </c>
      <c r="B253" s="55"/>
      <c r="C253" s="32">
        <f>F253+I253+L253</f>
        <v>87.7</v>
      </c>
      <c r="D253" s="32">
        <f>G253+J253+M253</f>
        <v>0</v>
      </c>
      <c r="E253" s="32">
        <f t="shared" ref="E253:E255" si="290">D253/C253*100</f>
        <v>0</v>
      </c>
      <c r="F253" s="14"/>
      <c r="G253" s="14"/>
      <c r="H253" s="32"/>
      <c r="I253" s="14">
        <v>87.7</v>
      </c>
      <c r="J253" s="14">
        <v>0</v>
      </c>
      <c r="K253" s="32">
        <f t="shared" ref="K253:K255" si="291">J253/I253*100</f>
        <v>0</v>
      </c>
      <c r="L253" s="14"/>
      <c r="M253" s="14"/>
      <c r="N253" s="32"/>
    </row>
    <row r="254" spans="1:14" ht="30.75" customHeight="1" x14ac:dyDescent="0.25">
      <c r="A254" s="56" t="s">
        <v>58</v>
      </c>
      <c r="B254" s="55"/>
      <c r="C254" s="32">
        <f>F254+I254+L254</f>
        <v>115</v>
      </c>
      <c r="D254" s="32">
        <f>G254+J254+M254</f>
        <v>0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0</v>
      </c>
      <c r="N254" s="32">
        <f t="shared" ref="N254:N255" si="292">M254/L254*100</f>
        <v>0</v>
      </c>
    </row>
    <row r="255" spans="1:14" x14ac:dyDescent="0.25">
      <c r="A255" s="75" t="s">
        <v>31</v>
      </c>
      <c r="B255" s="104"/>
      <c r="C255" s="33">
        <f>C253+C254</f>
        <v>202.7</v>
      </c>
      <c r="D255" s="33">
        <f>D253+D254</f>
        <v>0</v>
      </c>
      <c r="E255" s="33">
        <f t="shared" si="290"/>
        <v>0</v>
      </c>
      <c r="F255" s="33">
        <f>F253+F254</f>
        <v>0</v>
      </c>
      <c r="G255" s="33">
        <f>G253+G254</f>
        <v>0</v>
      </c>
      <c r="H255" s="32"/>
      <c r="I255" s="33">
        <f>I253+I254</f>
        <v>87.7</v>
      </c>
      <c r="J255" s="33">
        <f>J253+J254</f>
        <v>0</v>
      </c>
      <c r="K255" s="33">
        <f t="shared" si="291"/>
        <v>0</v>
      </c>
      <c r="L255" s="33">
        <f>SUM(L253:L254)</f>
        <v>115</v>
      </c>
      <c r="M255" s="33">
        <f>SUM(M253:M254)</f>
        <v>0</v>
      </c>
      <c r="N255" s="32">
        <f t="shared" si="292"/>
        <v>0</v>
      </c>
    </row>
    <row r="256" spans="1:14" ht="30" customHeight="1" x14ac:dyDescent="0.25">
      <c r="A256" s="61" t="s">
        <v>93</v>
      </c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3"/>
    </row>
    <row r="257" spans="1:14" ht="33" customHeight="1" x14ac:dyDescent="0.25">
      <c r="A257" s="54" t="s">
        <v>44</v>
      </c>
      <c r="B257" s="55"/>
      <c r="C257" s="32">
        <f t="shared" ref="C257:D259" si="293">F257+I257+L257</f>
        <v>556</v>
      </c>
      <c r="D257" s="32">
        <f t="shared" si="293"/>
        <v>64</v>
      </c>
      <c r="E257" s="32">
        <f t="shared" ref="E257:E261" si="294">D257/C257*100</f>
        <v>11.510791366906476</v>
      </c>
      <c r="F257" s="14"/>
      <c r="G257" s="14"/>
      <c r="H257" s="32"/>
      <c r="I257" s="14"/>
      <c r="J257" s="14"/>
      <c r="K257" s="32"/>
      <c r="L257" s="14">
        <v>556</v>
      </c>
      <c r="M257" s="14">
        <v>64</v>
      </c>
      <c r="N257" s="32">
        <f t="shared" si="273"/>
        <v>11.510791366906476</v>
      </c>
    </row>
    <row r="258" spans="1:14" x14ac:dyDescent="0.25">
      <c r="A258" s="56" t="s">
        <v>45</v>
      </c>
      <c r="B258" s="55"/>
      <c r="C258" s="32">
        <f t="shared" si="293"/>
        <v>70</v>
      </c>
      <c r="D258" s="32">
        <f t="shared" si="293"/>
        <v>0</v>
      </c>
      <c r="E258" s="32">
        <f>D258/C258*100</f>
        <v>0</v>
      </c>
      <c r="F258" s="14"/>
      <c r="G258" s="14"/>
      <c r="H258" s="32"/>
      <c r="I258" s="14"/>
      <c r="J258" s="14"/>
      <c r="K258" s="32"/>
      <c r="L258" s="14">
        <v>70</v>
      </c>
      <c r="M258" s="14">
        <v>0</v>
      </c>
      <c r="N258" s="32">
        <f>M258/L258*100</f>
        <v>0</v>
      </c>
    </row>
    <row r="259" spans="1:14" ht="30.75" customHeight="1" x14ac:dyDescent="0.25">
      <c r="A259" s="56" t="s">
        <v>46</v>
      </c>
      <c r="B259" s="55"/>
      <c r="C259" s="32">
        <f t="shared" si="293"/>
        <v>100</v>
      </c>
      <c r="D259" s="32">
        <f t="shared" si="293"/>
        <v>0</v>
      </c>
      <c r="E259" s="32">
        <f t="shared" si="294"/>
        <v>0</v>
      </c>
      <c r="F259" s="14"/>
      <c r="G259" s="14"/>
      <c r="H259" s="32"/>
      <c r="I259" s="14"/>
      <c r="J259" s="14"/>
      <c r="K259" s="32"/>
      <c r="L259" s="14">
        <v>100</v>
      </c>
      <c r="M259" s="14">
        <v>0</v>
      </c>
      <c r="N259" s="32">
        <f t="shared" si="273"/>
        <v>0</v>
      </c>
    </row>
    <row r="260" spans="1:14" ht="30.75" hidden="1" customHeight="1" x14ac:dyDescent="0.25">
      <c r="A260" s="56" t="s">
        <v>58</v>
      </c>
      <c r="B260" s="55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75" t="s">
        <v>31</v>
      </c>
      <c r="B261" s="104"/>
      <c r="C261" s="33">
        <f>C257+C258+C259+C260</f>
        <v>726</v>
      </c>
      <c r="D261" s="33">
        <f>D257+D258+D259+D260</f>
        <v>64</v>
      </c>
      <c r="E261" s="33">
        <f t="shared" si="294"/>
        <v>8.8154269972451793</v>
      </c>
      <c r="F261" s="33">
        <f t="shared" ref="F261:G261" si="295">F257+F258+F259</f>
        <v>0</v>
      </c>
      <c r="G261" s="33">
        <f t="shared" si="295"/>
        <v>0</v>
      </c>
      <c r="H261" s="32"/>
      <c r="I261" s="33">
        <f t="shared" ref="I261:J261" si="296">I257+I258+I259</f>
        <v>0</v>
      </c>
      <c r="J261" s="33">
        <f t="shared" si="296"/>
        <v>0</v>
      </c>
      <c r="K261" s="32"/>
      <c r="L261" s="33">
        <f>SUM(L257:L260)</f>
        <v>726</v>
      </c>
      <c r="M261" s="33">
        <f>SUM(M257:M260)</f>
        <v>64</v>
      </c>
      <c r="N261" s="33">
        <f t="shared" si="273"/>
        <v>8.8154269972451793</v>
      </c>
    </row>
    <row r="262" spans="1:14" x14ac:dyDescent="0.25">
      <c r="A262" s="64" t="s">
        <v>115</v>
      </c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9"/>
    </row>
    <row r="263" spans="1:14" x14ac:dyDescent="0.25">
      <c r="A263" s="56" t="s">
        <v>44</v>
      </c>
      <c r="B263" s="80"/>
      <c r="C263" s="32">
        <f t="shared" ref="C263:D263" si="297">F263+I263+L263</f>
        <v>120</v>
      </c>
      <c r="D263" s="32">
        <f t="shared" si="297"/>
        <v>0</v>
      </c>
      <c r="E263" s="32">
        <f t="shared" ref="E263:E264" si="298">D263/C263*100</f>
        <v>0</v>
      </c>
      <c r="F263" s="18"/>
      <c r="G263" s="18"/>
      <c r="H263" s="32"/>
      <c r="I263" s="18"/>
      <c r="J263" s="18"/>
      <c r="K263" s="32"/>
      <c r="L263" s="18">
        <v>120</v>
      </c>
      <c r="M263" s="18">
        <v>0</v>
      </c>
      <c r="N263" s="32">
        <f t="shared" si="273"/>
        <v>0</v>
      </c>
    </row>
    <row r="264" spans="1:14" x14ac:dyDescent="0.25">
      <c r="A264" s="75" t="s">
        <v>31</v>
      </c>
      <c r="B264" s="104"/>
      <c r="C264" s="33">
        <f>C263</f>
        <v>120</v>
      </c>
      <c r="D264" s="33">
        <f>D263</f>
        <v>0</v>
      </c>
      <c r="E264" s="32">
        <f t="shared" si="298"/>
        <v>0</v>
      </c>
      <c r="F264" s="33">
        <f t="shared" ref="F264:G264" si="299">F263</f>
        <v>0</v>
      </c>
      <c r="G264" s="33">
        <f t="shared" si="299"/>
        <v>0</v>
      </c>
      <c r="H264" s="32"/>
      <c r="I264" s="33">
        <f t="shared" ref="I264:J264" si="300">I263</f>
        <v>0</v>
      </c>
      <c r="J264" s="33">
        <f t="shared" si="300"/>
        <v>0</v>
      </c>
      <c r="K264" s="32"/>
      <c r="L264" s="33">
        <f t="shared" ref="L264:M264" si="301">L263</f>
        <v>120</v>
      </c>
      <c r="M264" s="33">
        <f t="shared" si="301"/>
        <v>0</v>
      </c>
      <c r="N264" s="32">
        <f t="shared" si="273"/>
        <v>0</v>
      </c>
    </row>
    <row r="265" spans="1:14" ht="15.75" customHeight="1" x14ac:dyDescent="0.25">
      <c r="A265" s="64" t="s">
        <v>94</v>
      </c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6"/>
    </row>
    <row r="266" spans="1:14" ht="30" customHeight="1" x14ac:dyDescent="0.25">
      <c r="A266" s="54" t="s">
        <v>44</v>
      </c>
      <c r="B266" s="55"/>
      <c r="C266" s="32">
        <f>F266+I266+L266</f>
        <v>20</v>
      </c>
      <c r="D266" s="32">
        <f>G266+J266+M266</f>
        <v>0</v>
      </c>
      <c r="E266" s="32">
        <f t="shared" ref="E266:E267" si="302">D266/C266*100</f>
        <v>0</v>
      </c>
      <c r="F266" s="14"/>
      <c r="G266" s="14"/>
      <c r="H266" s="32"/>
      <c r="I266" s="14"/>
      <c r="J266" s="14"/>
      <c r="K266" s="32"/>
      <c r="L266" s="14">
        <v>20</v>
      </c>
      <c r="M266" s="14">
        <v>0</v>
      </c>
      <c r="N266" s="32">
        <f t="shared" si="273"/>
        <v>0</v>
      </c>
    </row>
    <row r="267" spans="1:14" x14ac:dyDescent="0.25">
      <c r="A267" s="75" t="s">
        <v>31</v>
      </c>
      <c r="B267" s="104"/>
      <c r="C267" s="33">
        <f>C266</f>
        <v>20</v>
      </c>
      <c r="D267" s="33">
        <f>D266</f>
        <v>0</v>
      </c>
      <c r="E267" s="33">
        <f t="shared" si="302"/>
        <v>0</v>
      </c>
      <c r="F267" s="33">
        <f t="shared" ref="F267:G267" si="303">F266</f>
        <v>0</v>
      </c>
      <c r="G267" s="33">
        <f t="shared" si="303"/>
        <v>0</v>
      </c>
      <c r="H267" s="32"/>
      <c r="I267" s="33">
        <f t="shared" ref="I267:J267" si="304">I266</f>
        <v>0</v>
      </c>
      <c r="J267" s="33">
        <f t="shared" si="304"/>
        <v>0</v>
      </c>
      <c r="K267" s="32"/>
      <c r="L267" s="33">
        <f>SUM(L266)</f>
        <v>20</v>
      </c>
      <c r="M267" s="33">
        <f>SUM(M266)</f>
        <v>0</v>
      </c>
      <c r="N267" s="33">
        <f t="shared" si="273"/>
        <v>0</v>
      </c>
    </row>
    <row r="268" spans="1:14" ht="39" customHeight="1" x14ac:dyDescent="0.25">
      <c r="A268" s="64" t="s">
        <v>95</v>
      </c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6"/>
    </row>
    <row r="269" spans="1:14" ht="27.75" customHeight="1" x14ac:dyDescent="0.25">
      <c r="A269" s="56" t="s">
        <v>58</v>
      </c>
      <c r="B269" s="55"/>
      <c r="C269" s="32">
        <f>F269+I269+L269</f>
        <v>100</v>
      </c>
      <c r="D269" s="32">
        <f>G269+J269+M269</f>
        <v>0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0</v>
      </c>
      <c r="N269" s="32">
        <f t="shared" si="273"/>
        <v>0</v>
      </c>
    </row>
    <row r="270" spans="1:14" ht="27.75" customHeight="1" x14ac:dyDescent="0.25">
      <c r="A270" s="75" t="s">
        <v>31</v>
      </c>
      <c r="B270" s="104"/>
      <c r="C270" s="33">
        <f>C269</f>
        <v>100</v>
      </c>
      <c r="D270" s="33">
        <f t="shared" ref="D270:M270" si="305">D269</f>
        <v>0</v>
      </c>
      <c r="E270" s="33"/>
      <c r="F270" s="33">
        <f t="shared" si="305"/>
        <v>0</v>
      </c>
      <c r="G270" s="33">
        <f t="shared" si="305"/>
        <v>0</v>
      </c>
      <c r="H270" s="33">
        <f t="shared" si="305"/>
        <v>0</v>
      </c>
      <c r="I270" s="33">
        <f t="shared" si="305"/>
        <v>0</v>
      </c>
      <c r="J270" s="33">
        <f t="shared" si="305"/>
        <v>0</v>
      </c>
      <c r="K270" s="33">
        <f t="shared" si="305"/>
        <v>0</v>
      </c>
      <c r="L270" s="33">
        <f t="shared" si="305"/>
        <v>100</v>
      </c>
      <c r="M270" s="33">
        <f t="shared" si="305"/>
        <v>0</v>
      </c>
      <c r="N270" s="32">
        <f t="shared" si="273"/>
        <v>0</v>
      </c>
    </row>
    <row r="271" spans="1:14" ht="27.75" hidden="1" customHeight="1" x14ac:dyDescent="0.25">
      <c r="A271" s="64" t="s">
        <v>134</v>
      </c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6"/>
    </row>
    <row r="272" spans="1:14" ht="27.75" hidden="1" customHeight="1" x14ac:dyDescent="0.25">
      <c r="A272" s="54" t="s">
        <v>44</v>
      </c>
      <c r="B272" s="55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06">M272/L272*100</f>
        <v>#DIV/0!</v>
      </c>
    </row>
    <row r="273" spans="1:14" hidden="1" x14ac:dyDescent="0.25">
      <c r="A273" s="75" t="s">
        <v>31</v>
      </c>
      <c r="B273" s="104"/>
      <c r="C273" s="33">
        <f>C272</f>
        <v>0</v>
      </c>
      <c r="D273" s="33">
        <f t="shared" ref="D273:N273" si="307">D272</f>
        <v>0</v>
      </c>
      <c r="E273" s="33"/>
      <c r="F273" s="33">
        <f t="shared" si="307"/>
        <v>0</v>
      </c>
      <c r="G273" s="33">
        <f t="shared" si="307"/>
        <v>0</v>
      </c>
      <c r="H273" s="33">
        <f t="shared" si="307"/>
        <v>0</v>
      </c>
      <c r="I273" s="33">
        <f t="shared" si="307"/>
        <v>0</v>
      </c>
      <c r="J273" s="33">
        <f t="shared" si="307"/>
        <v>0</v>
      </c>
      <c r="K273" s="33">
        <f t="shared" si="307"/>
        <v>0</v>
      </c>
      <c r="L273" s="33">
        <f t="shared" si="307"/>
        <v>0</v>
      </c>
      <c r="M273" s="33">
        <f t="shared" si="307"/>
        <v>0</v>
      </c>
      <c r="N273" s="33" t="e">
        <f t="shared" si="307"/>
        <v>#DIV/0!</v>
      </c>
    </row>
    <row r="274" spans="1:14" ht="16.5" hidden="1" customHeight="1" x14ac:dyDescent="0.25">
      <c r="A274" s="107" t="s">
        <v>96</v>
      </c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9"/>
    </row>
    <row r="275" spans="1:14" ht="30.75" hidden="1" customHeight="1" x14ac:dyDescent="0.3">
      <c r="A275" s="110" t="s">
        <v>58</v>
      </c>
      <c r="B275" s="111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12" t="s">
        <v>31</v>
      </c>
      <c r="B276" s="113"/>
      <c r="C276" s="31">
        <f>C275</f>
        <v>0</v>
      </c>
      <c r="D276" s="31">
        <f>D275</f>
        <v>0</v>
      </c>
      <c r="E276" s="31"/>
      <c r="F276" s="31">
        <f t="shared" ref="F276:G276" si="308">F275</f>
        <v>0</v>
      </c>
      <c r="G276" s="31">
        <f t="shared" si="308"/>
        <v>0</v>
      </c>
      <c r="H276" s="31"/>
      <c r="I276" s="31">
        <f t="shared" ref="I276:J276" si="309">I275</f>
        <v>0</v>
      </c>
      <c r="J276" s="31">
        <f t="shared" si="309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107" t="s">
        <v>97</v>
      </c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9"/>
    </row>
    <row r="278" spans="1:14" ht="32.25" hidden="1" customHeight="1" x14ac:dyDescent="0.3">
      <c r="A278" s="110" t="s">
        <v>98</v>
      </c>
      <c r="B278" s="111"/>
      <c r="C278" s="30">
        <f>F278+I278+L278</f>
        <v>0</v>
      </c>
      <c r="D278" s="30">
        <f>G278+J278+M278</f>
        <v>0</v>
      </c>
      <c r="E278" s="30" t="e">
        <f t="shared" ref="E278:E280" si="310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73"/>
        <v>#DIV/0!</v>
      </c>
    </row>
    <row r="279" spans="1:14" ht="16.149999999999999" hidden="1" x14ac:dyDescent="0.35">
      <c r="A279" s="112" t="s">
        <v>31</v>
      </c>
      <c r="B279" s="113"/>
      <c r="C279" s="31">
        <f>C278</f>
        <v>0</v>
      </c>
      <c r="D279" s="31">
        <f>D278</f>
        <v>0</v>
      </c>
      <c r="E279" s="31" t="e">
        <f t="shared" si="310"/>
        <v>#DIV/0!</v>
      </c>
      <c r="F279" s="31">
        <f t="shared" ref="F279:G279" si="311">F278</f>
        <v>0</v>
      </c>
      <c r="G279" s="31">
        <f t="shared" si="311"/>
        <v>0</v>
      </c>
      <c r="H279" s="31"/>
      <c r="I279" s="31">
        <f t="shared" ref="I279:J279" si="312">I278</f>
        <v>0</v>
      </c>
      <c r="J279" s="31">
        <f t="shared" si="312"/>
        <v>0</v>
      </c>
      <c r="K279" s="31"/>
      <c r="L279" s="31">
        <f>SUM(L278)</f>
        <v>0</v>
      </c>
      <c r="M279" s="31">
        <f>SUM(M278)</f>
        <v>0</v>
      </c>
      <c r="N279" s="31" t="e">
        <f t="shared" si="273"/>
        <v>#DIV/0!</v>
      </c>
    </row>
    <row r="280" spans="1:14" x14ac:dyDescent="0.25">
      <c r="A280" s="57" t="s">
        <v>53</v>
      </c>
      <c r="B280" s="58"/>
      <c r="C280" s="35">
        <f>C248+C255+C261+C267+C273+C276+C279+C264+C251+C270</f>
        <v>4529.7999999999993</v>
      </c>
      <c r="D280" s="35">
        <f>D248+D255+D261+D267+D273+D276+D279+D264+D251+D270</f>
        <v>64</v>
      </c>
      <c r="E280" s="35">
        <f t="shared" si="310"/>
        <v>1.412865910194711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1568.8</v>
      </c>
      <c r="J280" s="35">
        <f>J248+J255+J261+J267+J273+J276+J279+J264+J251+J270</f>
        <v>0</v>
      </c>
      <c r="K280" s="35">
        <f t="shared" ref="K280" si="313">J280/I280*100</f>
        <v>0</v>
      </c>
      <c r="L280" s="35">
        <f>L248+L255+L261+L267+L273+L276+L279+L264+L251+L270</f>
        <v>2961</v>
      </c>
      <c r="M280" s="35">
        <f>M248+M255+M261+M267+M273+M276+M279+M264+M251+M270</f>
        <v>64</v>
      </c>
      <c r="N280" s="35">
        <f t="shared" si="273"/>
        <v>2.1614319486659914</v>
      </c>
    </row>
    <row r="281" spans="1:14" ht="15.75" hidden="1" customHeight="1" x14ac:dyDescent="0.35">
      <c r="A281" s="8">
        <v>14</v>
      </c>
      <c r="B281" s="70" t="s">
        <v>15</v>
      </c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2"/>
    </row>
    <row r="282" spans="1:14" ht="15.75" hidden="1" customHeight="1" x14ac:dyDescent="0.25">
      <c r="A282" s="64" t="s">
        <v>99</v>
      </c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6"/>
    </row>
    <row r="283" spans="1:14" ht="28.5" hidden="1" customHeight="1" x14ac:dyDescent="0.25">
      <c r="A283" s="56" t="s">
        <v>98</v>
      </c>
      <c r="B283" s="105"/>
      <c r="C283" s="14">
        <f>F283+I283+L283</f>
        <v>0</v>
      </c>
      <c r="D283" s="14">
        <f>G283+J283+M283</f>
        <v>0</v>
      </c>
      <c r="E283" s="14" t="e">
        <f t="shared" ref="E283:E284" si="314">D283/C283*100</f>
        <v>#DIV/0!</v>
      </c>
      <c r="F283" s="14"/>
      <c r="G283" s="14"/>
      <c r="H283" s="14"/>
      <c r="I283" s="14"/>
      <c r="J283" s="14"/>
      <c r="K283" s="14" t="e">
        <f t="shared" ref="K283:K284" si="315">J283/I283*100</f>
        <v>#DIV/0!</v>
      </c>
      <c r="L283" s="14"/>
      <c r="M283" s="14"/>
      <c r="N283" s="18"/>
    </row>
    <row r="284" spans="1:14" ht="16.149999999999999" hidden="1" customHeight="1" x14ac:dyDescent="0.25">
      <c r="A284" s="75" t="s">
        <v>31</v>
      </c>
      <c r="B284" s="104"/>
      <c r="C284" s="15">
        <f>C283</f>
        <v>0</v>
      </c>
      <c r="D284" s="15">
        <f>D283</f>
        <v>0</v>
      </c>
      <c r="E284" s="15" t="e">
        <f t="shared" si="314"/>
        <v>#DIV/0!</v>
      </c>
      <c r="F284" s="15">
        <f t="shared" ref="F284:G284" si="316">F283</f>
        <v>0</v>
      </c>
      <c r="G284" s="15">
        <f t="shared" si="316"/>
        <v>0</v>
      </c>
      <c r="H284" s="15"/>
      <c r="I284" s="15">
        <f t="shared" ref="I284:J284" si="317">I283</f>
        <v>0</v>
      </c>
      <c r="J284" s="15">
        <f t="shared" si="317"/>
        <v>0</v>
      </c>
      <c r="K284" s="15" t="e">
        <f t="shared" si="315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01" t="s">
        <v>100</v>
      </c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3"/>
    </row>
    <row r="286" spans="1:14" ht="30.75" hidden="1" customHeight="1" x14ac:dyDescent="0.25">
      <c r="A286" s="56" t="s">
        <v>98</v>
      </c>
      <c r="B286" s="105"/>
      <c r="C286" s="14">
        <f>F286+I286+L286</f>
        <v>0</v>
      </c>
      <c r="D286" s="14">
        <f>G286+J286+M286</f>
        <v>0</v>
      </c>
      <c r="E286" s="14" t="e">
        <f t="shared" ref="E286:E287" si="318">D286/C286*100</f>
        <v>#DIV/0!</v>
      </c>
      <c r="F286" s="14"/>
      <c r="G286" s="14"/>
      <c r="H286" s="14"/>
      <c r="I286" s="14"/>
      <c r="J286" s="14"/>
      <c r="K286" s="14" t="e">
        <f t="shared" ref="K286:K287" si="319">J286/I286*100</f>
        <v>#DIV/0!</v>
      </c>
      <c r="L286" s="14"/>
      <c r="M286" s="14"/>
      <c r="N286" s="14"/>
    </row>
    <row r="287" spans="1:14" ht="16.149999999999999" hidden="1" customHeight="1" x14ac:dyDescent="0.25">
      <c r="A287" s="75" t="s">
        <v>31</v>
      </c>
      <c r="B287" s="104"/>
      <c r="C287" s="15">
        <f>C286</f>
        <v>0</v>
      </c>
      <c r="D287" s="15">
        <f>D286</f>
        <v>0</v>
      </c>
      <c r="E287" s="15" t="e">
        <f t="shared" si="318"/>
        <v>#DIV/0!</v>
      </c>
      <c r="F287" s="15">
        <f t="shared" ref="F287:G287" si="320">F286</f>
        <v>0</v>
      </c>
      <c r="G287" s="15">
        <f t="shared" si="320"/>
        <v>0</v>
      </c>
      <c r="H287" s="15"/>
      <c r="I287" s="15">
        <f t="shared" ref="I287:J287" si="321">I286</f>
        <v>0</v>
      </c>
      <c r="J287" s="15">
        <f t="shared" si="321"/>
        <v>0</v>
      </c>
      <c r="K287" s="15" t="e">
        <f t="shared" si="319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4" t="s">
        <v>101</v>
      </c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6"/>
    </row>
    <row r="289" spans="1:14" ht="30" hidden="1" customHeight="1" x14ac:dyDescent="0.25">
      <c r="A289" s="56" t="s">
        <v>98</v>
      </c>
      <c r="B289" s="105"/>
      <c r="C289" s="14">
        <f>F289+I289+L289</f>
        <v>0</v>
      </c>
      <c r="D289" s="14">
        <f>G289+J289+M289</f>
        <v>0</v>
      </c>
      <c r="E289" s="14" t="e">
        <f t="shared" ref="E289:E290" si="322">D289/C289*100</f>
        <v>#DIV/0!</v>
      </c>
      <c r="F289" s="14"/>
      <c r="G289" s="14"/>
      <c r="H289" s="14"/>
      <c r="I289" s="14"/>
      <c r="J289" s="14"/>
      <c r="K289" s="14" t="e">
        <f t="shared" ref="K289:K290" si="323">J289/I289*100</f>
        <v>#DIV/0!</v>
      </c>
      <c r="L289" s="14"/>
      <c r="M289" s="14"/>
      <c r="N289" s="18"/>
    </row>
    <row r="290" spans="1:14" ht="16.149999999999999" hidden="1" customHeight="1" x14ac:dyDescent="0.25">
      <c r="A290" s="75" t="s">
        <v>31</v>
      </c>
      <c r="B290" s="104"/>
      <c r="C290" s="15">
        <f>C289</f>
        <v>0</v>
      </c>
      <c r="D290" s="15">
        <f>D289</f>
        <v>0</v>
      </c>
      <c r="E290" s="15" t="e">
        <f t="shared" si="322"/>
        <v>#DIV/0!</v>
      </c>
      <c r="F290" s="15">
        <f t="shared" ref="F290:G290" si="324">F289</f>
        <v>0</v>
      </c>
      <c r="G290" s="15">
        <f t="shared" si="324"/>
        <v>0</v>
      </c>
      <c r="H290" s="15"/>
      <c r="I290" s="15">
        <f t="shared" ref="I290:J290" si="325">I289</f>
        <v>0</v>
      </c>
      <c r="J290" s="15">
        <f t="shared" si="325"/>
        <v>0</v>
      </c>
      <c r="K290" s="15" t="e">
        <f t="shared" si="323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01" t="s">
        <v>102</v>
      </c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3"/>
    </row>
    <row r="292" spans="1:14" ht="30" hidden="1" customHeight="1" x14ac:dyDescent="0.25">
      <c r="A292" s="56" t="s">
        <v>98</v>
      </c>
      <c r="B292" s="105"/>
      <c r="C292" s="14">
        <f>F292+I292+L292</f>
        <v>0</v>
      </c>
      <c r="D292" s="14">
        <f>G292+J292+M292</f>
        <v>0</v>
      </c>
      <c r="E292" s="14" t="e">
        <f t="shared" ref="E292:E293" si="326">D292/C292*100</f>
        <v>#DIV/0!</v>
      </c>
      <c r="F292" s="14"/>
      <c r="G292" s="14"/>
      <c r="H292" s="14"/>
      <c r="I292" s="14"/>
      <c r="J292" s="14"/>
      <c r="K292" s="14" t="e">
        <f t="shared" ref="K292:K293" si="327">J292/I292*100</f>
        <v>#DIV/0!</v>
      </c>
      <c r="L292" s="14"/>
      <c r="M292" s="14"/>
      <c r="N292" s="18"/>
    </row>
    <row r="293" spans="1:14" ht="16.149999999999999" hidden="1" customHeight="1" x14ac:dyDescent="0.25">
      <c r="A293" s="75" t="s">
        <v>31</v>
      </c>
      <c r="B293" s="104"/>
      <c r="C293" s="15">
        <f>C292</f>
        <v>0</v>
      </c>
      <c r="D293" s="15">
        <f>D292</f>
        <v>0</v>
      </c>
      <c r="E293" s="15" t="e">
        <f t="shared" si="326"/>
        <v>#DIV/0!</v>
      </c>
      <c r="F293" s="15">
        <f t="shared" ref="F293:G293" si="328">F292</f>
        <v>0</v>
      </c>
      <c r="G293" s="15">
        <f t="shared" si="328"/>
        <v>0</v>
      </c>
      <c r="H293" s="15"/>
      <c r="I293" s="15">
        <f t="shared" ref="I293:J293" si="329">I292</f>
        <v>0</v>
      </c>
      <c r="J293" s="15">
        <f t="shared" si="329"/>
        <v>0</v>
      </c>
      <c r="K293" s="15" t="e">
        <f t="shared" si="327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4" t="s">
        <v>103</v>
      </c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6"/>
    </row>
    <row r="295" spans="1:14" ht="31.5" hidden="1" customHeight="1" x14ac:dyDescent="0.25">
      <c r="A295" s="56" t="s">
        <v>98</v>
      </c>
      <c r="B295" s="105"/>
      <c r="C295" s="14">
        <f>F295+I295+L295</f>
        <v>0</v>
      </c>
      <c r="D295" s="14">
        <f>G295+J295+M295</f>
        <v>0</v>
      </c>
      <c r="E295" s="14" t="e">
        <f t="shared" ref="E295:E302" si="330">D295/C295*100</f>
        <v>#DIV/0!</v>
      </c>
      <c r="F295" s="14"/>
      <c r="G295" s="14"/>
      <c r="H295" s="14"/>
      <c r="I295" s="14"/>
      <c r="J295" s="14"/>
      <c r="K295" s="14" t="e">
        <f t="shared" ref="K295:K296" si="331">J295/I295*100</f>
        <v>#DIV/0!</v>
      </c>
      <c r="L295" s="14"/>
      <c r="M295" s="14"/>
      <c r="N295" s="14" t="e">
        <f t="shared" si="273"/>
        <v>#DIV/0!</v>
      </c>
    </row>
    <row r="296" spans="1:14" ht="16.149999999999999" hidden="1" customHeight="1" x14ac:dyDescent="0.25">
      <c r="A296" s="75" t="s">
        <v>31</v>
      </c>
      <c r="B296" s="104"/>
      <c r="C296" s="15">
        <f>C295</f>
        <v>0</v>
      </c>
      <c r="D296" s="15">
        <f>D295</f>
        <v>0</v>
      </c>
      <c r="E296" s="15" t="e">
        <f t="shared" si="330"/>
        <v>#DIV/0!</v>
      </c>
      <c r="F296" s="15">
        <f t="shared" ref="F296:G296" si="332">F295</f>
        <v>0</v>
      </c>
      <c r="G296" s="15">
        <f t="shared" si="332"/>
        <v>0</v>
      </c>
      <c r="H296" s="15"/>
      <c r="I296" s="15">
        <f t="shared" ref="I296:J296" si="333">I295</f>
        <v>0</v>
      </c>
      <c r="J296" s="15">
        <f t="shared" si="333"/>
        <v>0</v>
      </c>
      <c r="K296" s="15" t="e">
        <f t="shared" si="331"/>
        <v>#DIV/0!</v>
      </c>
      <c r="L296" s="15">
        <f>SUM(L295)</f>
        <v>0</v>
      </c>
      <c r="M296" s="15">
        <f>SUM(M295)</f>
        <v>0</v>
      </c>
      <c r="N296" s="15" t="e">
        <f t="shared" si="273"/>
        <v>#DIV/0!</v>
      </c>
    </row>
    <row r="297" spans="1:14" ht="46.5" hidden="1" customHeight="1" x14ac:dyDescent="0.25">
      <c r="A297" s="116" t="s">
        <v>112</v>
      </c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8"/>
    </row>
    <row r="298" spans="1:14" ht="15.75" hidden="1" customHeight="1" x14ac:dyDescent="0.25">
      <c r="A298" s="56" t="s">
        <v>98</v>
      </c>
      <c r="B298" s="105"/>
      <c r="C298" s="14">
        <f>F298+I298+L298</f>
        <v>0</v>
      </c>
      <c r="D298" s="14">
        <f>G298+J298+M298</f>
        <v>0</v>
      </c>
      <c r="E298" s="14" t="e">
        <f t="shared" si="330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73"/>
        <v>#DIV/0!</v>
      </c>
    </row>
    <row r="299" spans="1:14" ht="15.75" hidden="1" customHeight="1" x14ac:dyDescent="0.25">
      <c r="A299" s="75" t="s">
        <v>31</v>
      </c>
      <c r="B299" s="104"/>
      <c r="C299" s="15">
        <f>C298</f>
        <v>0</v>
      </c>
      <c r="D299" s="15">
        <f>D298</f>
        <v>0</v>
      </c>
      <c r="E299" s="14" t="e">
        <f t="shared" si="330"/>
        <v>#DIV/0!</v>
      </c>
      <c r="F299" s="15">
        <f t="shared" ref="F299:G299" si="334">F298</f>
        <v>0</v>
      </c>
      <c r="G299" s="15">
        <f t="shared" si="334"/>
        <v>0</v>
      </c>
      <c r="H299" s="15"/>
      <c r="I299" s="15">
        <f t="shared" ref="I299:J299" si="335">I298</f>
        <v>0</v>
      </c>
      <c r="J299" s="15">
        <f t="shared" si="335"/>
        <v>0</v>
      </c>
      <c r="K299" s="14"/>
      <c r="L299" s="15">
        <f>SUM(L298)</f>
        <v>0</v>
      </c>
      <c r="M299" s="15">
        <f>SUM(M298)</f>
        <v>0</v>
      </c>
      <c r="N299" s="14" t="e">
        <f t="shared" si="273"/>
        <v>#DIV/0!</v>
      </c>
    </row>
    <row r="300" spans="1:14" ht="51" hidden="1" customHeight="1" x14ac:dyDescent="0.25">
      <c r="A300" s="64" t="s">
        <v>116</v>
      </c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6"/>
    </row>
    <row r="301" spans="1:14" ht="33.75" hidden="1" customHeight="1" x14ac:dyDescent="0.25">
      <c r="A301" s="56" t="s">
        <v>37</v>
      </c>
      <c r="B301" s="105"/>
      <c r="C301" s="14">
        <f>F301+I301+L301</f>
        <v>0</v>
      </c>
      <c r="D301" s="14">
        <f>G301+J301+M301</f>
        <v>0</v>
      </c>
      <c r="E301" s="14" t="e">
        <f t="shared" si="330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73"/>
        <v>#DIV/0!</v>
      </c>
    </row>
    <row r="302" spans="1:14" ht="15.75" hidden="1" customHeight="1" x14ac:dyDescent="0.25">
      <c r="A302" s="75" t="s">
        <v>31</v>
      </c>
      <c r="B302" s="104"/>
      <c r="C302" s="15">
        <f>C301</f>
        <v>0</v>
      </c>
      <c r="D302" s="15">
        <f>D301</f>
        <v>0</v>
      </c>
      <c r="E302" s="14" t="e">
        <f t="shared" si="330"/>
        <v>#DIV/0!</v>
      </c>
      <c r="F302" s="15">
        <f t="shared" ref="F302:G302" si="336">F301</f>
        <v>0</v>
      </c>
      <c r="G302" s="15">
        <f t="shared" si="336"/>
        <v>0</v>
      </c>
      <c r="H302" s="15"/>
      <c r="I302" s="15">
        <f t="shared" ref="I302:J302" si="337">I301</f>
        <v>0</v>
      </c>
      <c r="J302" s="15">
        <f t="shared" si="337"/>
        <v>0</v>
      </c>
      <c r="K302" s="14"/>
      <c r="L302" s="15">
        <f t="shared" ref="L302:M302" si="338">L301</f>
        <v>0</v>
      </c>
      <c r="M302" s="15">
        <f t="shared" si="338"/>
        <v>0</v>
      </c>
      <c r="N302" s="14" t="e">
        <f t="shared" si="273"/>
        <v>#DIV/0!</v>
      </c>
    </row>
    <row r="303" spans="1:14" ht="15.75" hidden="1" customHeight="1" x14ac:dyDescent="0.25">
      <c r="A303" s="64" t="s">
        <v>104</v>
      </c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6"/>
    </row>
    <row r="304" spans="1:14" ht="15.75" hidden="1" customHeight="1" x14ac:dyDescent="0.25">
      <c r="A304" s="54" t="s">
        <v>39</v>
      </c>
      <c r="B304" s="55"/>
      <c r="C304" s="32">
        <f>F304+I304+L304</f>
        <v>0</v>
      </c>
      <c r="D304" s="32">
        <f>G304+J304+M304</f>
        <v>0</v>
      </c>
      <c r="E304" s="32" t="e">
        <f t="shared" ref="E304:E324" si="339">D304/C304*100</f>
        <v>#DIV/0!</v>
      </c>
      <c r="F304" s="14"/>
      <c r="G304" s="14"/>
      <c r="H304" s="32" t="e">
        <f t="shared" ref="H304:H324" si="340">G304/F304*100</f>
        <v>#DIV/0!</v>
      </c>
      <c r="I304" s="14"/>
      <c r="J304" s="14"/>
      <c r="K304" s="32" t="e">
        <f t="shared" ref="K304:K305" si="341">J304/I304*100</f>
        <v>#DIV/0!</v>
      </c>
      <c r="L304" s="14"/>
      <c r="M304" s="14"/>
      <c r="N304" s="32" t="e">
        <f t="shared" ref="N304:N306" si="342">M304/L304*100</f>
        <v>#DIV/0!</v>
      </c>
    </row>
    <row r="305" spans="1:14" ht="15.75" hidden="1" customHeight="1" x14ac:dyDescent="0.25">
      <c r="A305" s="75" t="s">
        <v>31</v>
      </c>
      <c r="B305" s="104"/>
      <c r="C305" s="33">
        <f>C304</f>
        <v>0</v>
      </c>
      <c r="D305" s="33">
        <f>D304</f>
        <v>0</v>
      </c>
      <c r="E305" s="33" t="e">
        <f t="shared" si="339"/>
        <v>#DIV/0!</v>
      </c>
      <c r="F305" s="33">
        <f t="shared" ref="F305:G305" si="343">F304</f>
        <v>0</v>
      </c>
      <c r="G305" s="33">
        <f t="shared" si="343"/>
        <v>0</v>
      </c>
      <c r="H305" s="32" t="e">
        <f t="shared" si="340"/>
        <v>#DIV/0!</v>
      </c>
      <c r="I305" s="33">
        <f t="shared" ref="I305:J305" si="344">I304</f>
        <v>0</v>
      </c>
      <c r="J305" s="33">
        <f t="shared" si="344"/>
        <v>0</v>
      </c>
      <c r="K305" s="33" t="e">
        <f t="shared" si="341"/>
        <v>#DIV/0!</v>
      </c>
      <c r="L305" s="33">
        <f>SUM(L304)</f>
        <v>0</v>
      </c>
      <c r="M305" s="33">
        <f>SUM(M304)</f>
        <v>0</v>
      </c>
      <c r="N305" s="32" t="e">
        <f t="shared" si="342"/>
        <v>#DIV/0!</v>
      </c>
    </row>
    <row r="306" spans="1:14" ht="15.75" hidden="1" customHeight="1" x14ac:dyDescent="0.25">
      <c r="A306" s="75" t="s">
        <v>53</v>
      </c>
      <c r="B306" s="104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39"/>
        <v>#DIV/0!</v>
      </c>
      <c r="F306" s="35">
        <f t="shared" ref="F306:G306" si="345">F284+F287+F290+F293+F305+F296+F299+F302</f>
        <v>0</v>
      </c>
      <c r="G306" s="35">
        <f t="shared" si="345"/>
        <v>0</v>
      </c>
      <c r="H306" s="32" t="e">
        <f t="shared" si="340"/>
        <v>#DIV/0!</v>
      </c>
      <c r="I306" s="35">
        <f t="shared" ref="I306:J306" si="346">I284+I287+I290+I293+I305+I296+I299+I302</f>
        <v>0</v>
      </c>
      <c r="J306" s="35">
        <f t="shared" si="346"/>
        <v>0</v>
      </c>
      <c r="K306" s="35" t="e">
        <f t="shared" ref="K306:K324" si="347">J306/I306*100</f>
        <v>#DIV/0!</v>
      </c>
      <c r="L306" s="35">
        <f t="shared" ref="L306:M306" si="348">L284+L287+L290+L293+L305+L296+L299+L302</f>
        <v>0</v>
      </c>
      <c r="M306" s="35">
        <f t="shared" si="348"/>
        <v>0</v>
      </c>
      <c r="N306" s="32" t="e">
        <f t="shared" si="342"/>
        <v>#DIV/0!</v>
      </c>
    </row>
    <row r="307" spans="1:14" ht="21" customHeight="1" x14ac:dyDescent="0.3">
      <c r="A307" s="139" t="s">
        <v>136</v>
      </c>
      <c r="B307" s="65" t="s">
        <v>135</v>
      </c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6"/>
    </row>
    <row r="308" spans="1:14" ht="15.75" customHeight="1" x14ac:dyDescent="0.25">
      <c r="A308" s="64" t="s">
        <v>137</v>
      </c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6"/>
    </row>
    <row r="309" spans="1:14" ht="15.75" customHeight="1" x14ac:dyDescent="0.25">
      <c r="A309" s="54" t="s">
        <v>39</v>
      </c>
      <c r="B309" s="55"/>
      <c r="C309" s="32">
        <f>F309+I309+L309</f>
        <v>100</v>
      </c>
      <c r="D309" s="32">
        <f>G309+J309+M309</f>
        <v>52</v>
      </c>
      <c r="E309" s="32">
        <f t="shared" ref="E309:E310" si="349">D309/C309*100</f>
        <v>52</v>
      </c>
      <c r="F309" s="14"/>
      <c r="G309" s="14"/>
      <c r="H309" s="32"/>
      <c r="I309" s="14"/>
      <c r="J309" s="14"/>
      <c r="K309" s="32"/>
      <c r="L309" s="14">
        <v>100</v>
      </c>
      <c r="M309" s="14">
        <v>52</v>
      </c>
      <c r="N309" s="32">
        <f t="shared" ref="N309:N310" si="350">M309/L309*100</f>
        <v>52</v>
      </c>
    </row>
    <row r="310" spans="1:14" ht="15.75" customHeight="1" x14ac:dyDescent="0.25">
      <c r="A310" s="59" t="s">
        <v>40</v>
      </c>
      <c r="B310" s="60"/>
      <c r="C310" s="44">
        <f>C309</f>
        <v>100</v>
      </c>
      <c r="D310" s="44">
        <f>D309</f>
        <v>52</v>
      </c>
      <c r="E310" s="44">
        <f t="shared" si="349"/>
        <v>52</v>
      </c>
      <c r="F310" s="44">
        <f t="shared" ref="F310:G310" si="351">F309</f>
        <v>0</v>
      </c>
      <c r="G310" s="44">
        <f t="shared" si="351"/>
        <v>0</v>
      </c>
      <c r="H310" s="32"/>
      <c r="I310" s="44">
        <f t="shared" ref="I310:M310" si="352">I309</f>
        <v>0</v>
      </c>
      <c r="J310" s="44">
        <f t="shared" si="352"/>
        <v>0</v>
      </c>
      <c r="K310" s="32"/>
      <c r="L310" s="44">
        <f t="shared" si="352"/>
        <v>100</v>
      </c>
      <c r="M310" s="44">
        <f t="shared" si="352"/>
        <v>52</v>
      </c>
      <c r="N310" s="43">
        <f t="shared" si="350"/>
        <v>52</v>
      </c>
    </row>
    <row r="311" spans="1:14" ht="15.75" customHeight="1" x14ac:dyDescent="0.25">
      <c r="A311" s="61" t="s">
        <v>138</v>
      </c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3"/>
    </row>
    <row r="312" spans="1:14" ht="15.75" customHeight="1" x14ac:dyDescent="0.25">
      <c r="A312" s="54" t="s">
        <v>39</v>
      </c>
      <c r="B312" s="55"/>
      <c r="C312" s="32">
        <f>F312+I312+L312</f>
        <v>100</v>
      </c>
      <c r="D312" s="32">
        <f>G312+J312+M312</f>
        <v>50</v>
      </c>
      <c r="E312" s="32">
        <f t="shared" ref="E312:E313" si="353">D312/C312*100</f>
        <v>50</v>
      </c>
      <c r="F312" s="14"/>
      <c r="G312" s="14"/>
      <c r="H312" s="32"/>
      <c r="I312" s="14"/>
      <c r="J312" s="14"/>
      <c r="K312" s="32"/>
      <c r="L312" s="14">
        <v>100</v>
      </c>
      <c r="M312" s="14">
        <v>50</v>
      </c>
      <c r="N312" s="32">
        <f t="shared" ref="N312:N313" si="354">M312/L312*100</f>
        <v>50</v>
      </c>
    </row>
    <row r="313" spans="1:14" ht="15.75" customHeight="1" x14ac:dyDescent="0.25">
      <c r="A313" s="59" t="s">
        <v>40</v>
      </c>
      <c r="B313" s="60"/>
      <c r="C313" s="44">
        <f>C312</f>
        <v>100</v>
      </c>
      <c r="D313" s="44">
        <f>D312</f>
        <v>50</v>
      </c>
      <c r="E313" s="44">
        <f t="shared" si="353"/>
        <v>50</v>
      </c>
      <c r="F313" s="44">
        <f t="shared" ref="F313:G313" si="355">F312</f>
        <v>0</v>
      </c>
      <c r="G313" s="44">
        <f t="shared" si="355"/>
        <v>0</v>
      </c>
      <c r="H313" s="32"/>
      <c r="I313" s="44">
        <f t="shared" ref="I313:J313" si="356">I312</f>
        <v>0</v>
      </c>
      <c r="J313" s="44">
        <f t="shared" si="356"/>
        <v>0</v>
      </c>
      <c r="K313" s="32"/>
      <c r="L313" s="44">
        <f t="shared" ref="L313:M313" si="357">L312</f>
        <v>100</v>
      </c>
      <c r="M313" s="44">
        <f t="shared" si="357"/>
        <v>50</v>
      </c>
      <c r="N313" s="43">
        <f t="shared" si="354"/>
        <v>50</v>
      </c>
    </row>
    <row r="314" spans="1:14" ht="15.75" hidden="1" customHeight="1" x14ac:dyDescent="0.25">
      <c r="A314" s="64" t="s">
        <v>139</v>
      </c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6"/>
    </row>
    <row r="315" spans="1:14" ht="15.75" hidden="1" customHeight="1" x14ac:dyDescent="0.25">
      <c r="A315" s="54" t="s">
        <v>39</v>
      </c>
      <c r="B315" s="55"/>
      <c r="C315" s="32">
        <f>F315+I315+L315</f>
        <v>0</v>
      </c>
      <c r="D315" s="32">
        <f>G315+J315+M315</f>
        <v>0</v>
      </c>
      <c r="E315" s="32" t="e">
        <f t="shared" ref="E315:E316" si="358">D315/C315*100</f>
        <v>#DIV/0!</v>
      </c>
      <c r="F315" s="14"/>
      <c r="G315" s="14"/>
      <c r="H315" s="32"/>
      <c r="I315" s="14"/>
      <c r="J315" s="14"/>
      <c r="K315" s="32"/>
      <c r="L315" s="14">
        <v>0</v>
      </c>
      <c r="M315" s="14">
        <v>0</v>
      </c>
      <c r="N315" s="32" t="e">
        <f t="shared" ref="N315:N316" si="359">M315/L315*100</f>
        <v>#DIV/0!</v>
      </c>
    </row>
    <row r="316" spans="1:14" ht="15.75" hidden="1" customHeight="1" x14ac:dyDescent="0.25">
      <c r="A316" s="59" t="s">
        <v>40</v>
      </c>
      <c r="B316" s="60"/>
      <c r="C316" s="44">
        <f>C315</f>
        <v>0</v>
      </c>
      <c r="D316" s="44">
        <f>D315</f>
        <v>0</v>
      </c>
      <c r="E316" s="44" t="e">
        <f t="shared" si="358"/>
        <v>#DIV/0!</v>
      </c>
      <c r="F316" s="44">
        <f t="shared" ref="F316:G316" si="360">F315</f>
        <v>0</v>
      </c>
      <c r="G316" s="44">
        <f t="shared" si="360"/>
        <v>0</v>
      </c>
      <c r="H316" s="32"/>
      <c r="I316" s="44">
        <f t="shared" ref="I316:J316" si="361">I315</f>
        <v>0</v>
      </c>
      <c r="J316" s="44">
        <f t="shared" si="361"/>
        <v>0</v>
      </c>
      <c r="K316" s="32"/>
      <c r="L316" s="44">
        <f t="shared" ref="L316:M316" si="362">L315</f>
        <v>0</v>
      </c>
      <c r="M316" s="44">
        <f t="shared" si="362"/>
        <v>0</v>
      </c>
      <c r="N316" s="43" t="e">
        <f t="shared" si="359"/>
        <v>#DIV/0!</v>
      </c>
    </row>
    <row r="317" spans="1:14" ht="15.75" customHeight="1" x14ac:dyDescent="0.25">
      <c r="A317" s="61" t="s">
        <v>140</v>
      </c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3"/>
    </row>
    <row r="318" spans="1:14" ht="15.75" customHeight="1" x14ac:dyDescent="0.25">
      <c r="A318" s="54" t="s">
        <v>141</v>
      </c>
      <c r="B318" s="55"/>
      <c r="C318" s="32">
        <f t="shared" ref="C318" si="363">F318+I318+L318</f>
        <v>90</v>
      </c>
      <c r="D318" s="32">
        <f t="shared" ref="D318" si="364">G318+J318+M318</f>
        <v>23.5</v>
      </c>
      <c r="E318" s="32">
        <f t="shared" ref="E318" si="365">D318/C318*100</f>
        <v>26.111111111111114</v>
      </c>
      <c r="F318" s="45"/>
      <c r="G318" s="45"/>
      <c r="H318" s="32"/>
      <c r="I318" s="45"/>
      <c r="J318" s="45"/>
      <c r="K318" s="32"/>
      <c r="L318" s="45">
        <v>90</v>
      </c>
      <c r="M318" s="45">
        <v>23.5</v>
      </c>
      <c r="N318" s="32">
        <f t="shared" ref="N318:N323" si="366">M318/L318*100</f>
        <v>26.111111111111114</v>
      </c>
    </row>
    <row r="319" spans="1:14" ht="15.75" customHeight="1" x14ac:dyDescent="0.25">
      <c r="A319" s="54" t="s">
        <v>44</v>
      </c>
      <c r="B319" s="55"/>
      <c r="C319" s="32">
        <f t="shared" ref="C319:C321" si="367">F319+I319+L319</f>
        <v>10</v>
      </c>
      <c r="D319" s="32">
        <f t="shared" ref="D319:D321" si="368">G319+J319+M319</f>
        <v>0</v>
      </c>
      <c r="E319" s="32">
        <f t="shared" ref="E319:E321" si="369">D319/C319*100</f>
        <v>0</v>
      </c>
      <c r="F319" s="45"/>
      <c r="G319" s="45"/>
      <c r="H319" s="32"/>
      <c r="I319" s="45"/>
      <c r="J319" s="45"/>
      <c r="K319" s="32"/>
      <c r="L319" s="45">
        <v>10</v>
      </c>
      <c r="M319" s="45">
        <v>0</v>
      </c>
      <c r="N319" s="32">
        <f t="shared" si="366"/>
        <v>0</v>
      </c>
    </row>
    <row r="320" spans="1:14" ht="15.75" customHeight="1" x14ac:dyDescent="0.25">
      <c r="A320" s="54" t="s">
        <v>39</v>
      </c>
      <c r="B320" s="55"/>
      <c r="C320" s="32">
        <f t="shared" si="367"/>
        <v>133.80000000000001</v>
      </c>
      <c r="D320" s="32">
        <f t="shared" si="368"/>
        <v>0</v>
      </c>
      <c r="E320" s="32">
        <f t="shared" si="369"/>
        <v>0</v>
      </c>
      <c r="F320" s="45"/>
      <c r="G320" s="45"/>
      <c r="H320" s="32"/>
      <c r="I320" s="45"/>
      <c r="J320" s="45"/>
      <c r="K320" s="32"/>
      <c r="L320" s="45">
        <v>133.80000000000001</v>
      </c>
      <c r="M320" s="45">
        <v>0</v>
      </c>
      <c r="N320" s="32">
        <f t="shared" si="366"/>
        <v>0</v>
      </c>
    </row>
    <row r="321" spans="1:14" ht="15.75" customHeight="1" x14ac:dyDescent="0.25">
      <c r="A321" s="56" t="s">
        <v>58</v>
      </c>
      <c r="B321" s="55"/>
      <c r="C321" s="32">
        <f t="shared" si="367"/>
        <v>16</v>
      </c>
      <c r="D321" s="32">
        <f t="shared" si="368"/>
        <v>3</v>
      </c>
      <c r="E321" s="32">
        <f t="shared" si="369"/>
        <v>18.75</v>
      </c>
      <c r="F321" s="45"/>
      <c r="G321" s="45"/>
      <c r="H321" s="32"/>
      <c r="I321" s="45"/>
      <c r="J321" s="45"/>
      <c r="K321" s="32"/>
      <c r="L321" s="45">
        <v>16</v>
      </c>
      <c r="M321" s="45">
        <v>3</v>
      </c>
      <c r="N321" s="32">
        <f t="shared" si="366"/>
        <v>18.75</v>
      </c>
    </row>
    <row r="322" spans="1:14" ht="15.75" customHeight="1" x14ac:dyDescent="0.25">
      <c r="A322" s="59" t="s">
        <v>40</v>
      </c>
      <c r="B322" s="60"/>
      <c r="C322" s="33">
        <f>C318+C319+C320+C321</f>
        <v>249.8</v>
      </c>
      <c r="D322" s="33">
        <f>D318+D319+D320+D321</f>
        <v>26.5</v>
      </c>
      <c r="E322" s="33">
        <f t="shared" ref="E322:E323" si="370">D322/C322*100</f>
        <v>10.608486789431545</v>
      </c>
      <c r="F322" s="44">
        <f t="shared" ref="F322:G322" si="371">F321</f>
        <v>0</v>
      </c>
      <c r="G322" s="44">
        <f t="shared" si="371"/>
        <v>0</v>
      </c>
      <c r="H322" s="32"/>
      <c r="I322" s="44">
        <f t="shared" ref="I322:J322" si="372">I321</f>
        <v>0</v>
      </c>
      <c r="J322" s="44">
        <f t="shared" si="372"/>
        <v>0</v>
      </c>
      <c r="K322" s="32"/>
      <c r="L322" s="44">
        <f>SUM(L318:L321)</f>
        <v>249.8</v>
      </c>
      <c r="M322" s="44">
        <f>SUM(M318:M321)</f>
        <v>26.5</v>
      </c>
      <c r="N322" s="32">
        <f t="shared" si="366"/>
        <v>10.608486789431545</v>
      </c>
    </row>
    <row r="323" spans="1:14" ht="15.75" customHeight="1" x14ac:dyDescent="0.25">
      <c r="A323" s="57" t="s">
        <v>53</v>
      </c>
      <c r="B323" s="58"/>
      <c r="C323" s="35">
        <f>C310+C313+C322</f>
        <v>449.8</v>
      </c>
      <c r="D323" s="35">
        <f>D310+D313+D322</f>
        <v>128.5</v>
      </c>
      <c r="E323" s="35">
        <f t="shared" si="370"/>
        <v>28.568252556691863</v>
      </c>
      <c r="F323" s="35">
        <f>F310+F313+F322</f>
        <v>0</v>
      </c>
      <c r="G323" s="35">
        <f>G310+G313+G322</f>
        <v>0</v>
      </c>
      <c r="H323" s="32"/>
      <c r="I323" s="35">
        <f>I310+I313+I322</f>
        <v>0</v>
      </c>
      <c r="J323" s="35">
        <f>J310+J313+J322</f>
        <v>0</v>
      </c>
      <c r="K323" s="35"/>
      <c r="L323" s="35">
        <f>L310+L313+L322</f>
        <v>449.8</v>
      </c>
      <c r="M323" s="35">
        <f>M310+M313+M322</f>
        <v>128.5</v>
      </c>
      <c r="N323" s="35">
        <f t="shared" si="366"/>
        <v>28.568252556691863</v>
      </c>
    </row>
    <row r="324" spans="1:14" ht="38.25" customHeight="1" x14ac:dyDescent="0.3">
      <c r="A324" s="114" t="s">
        <v>105</v>
      </c>
      <c r="B324" s="115"/>
      <c r="C324" s="49">
        <f>C32+C57+C91+C106+C119+C153+C173+C195+C207+C219+C227+C244+C280+C306+C323</f>
        <v>2379782.0999999992</v>
      </c>
      <c r="D324" s="49">
        <f>D32+D57+D91+D106+D119+D153+D173+D195+D207+D219+D227+D244+D280+D306+D323</f>
        <v>633549.6</v>
      </c>
      <c r="E324" s="49">
        <f t="shared" si="339"/>
        <v>26.622168475004504</v>
      </c>
      <c r="F324" s="49">
        <f>F32+F57+F91+F106+F119+F153+F173+F195+F207+F219+F227+F244+F280+F306+F323</f>
        <v>97157.3</v>
      </c>
      <c r="G324" s="49">
        <f>G32+G57+G91+G106+G119+G153+G173+G195+G207+G219+G227+G244+G280+G306+G323</f>
        <v>29251.399999999998</v>
      </c>
      <c r="H324" s="35">
        <f t="shared" si="340"/>
        <v>30.107259053102542</v>
      </c>
      <c r="I324" s="49">
        <f>I32+I57+I91+I106+I119+I153+I173+I195+I207+I219+I227+I244+I280+I306+I323</f>
        <v>1346103.9000000001</v>
      </c>
      <c r="J324" s="49">
        <f>J32+J57+J91+J106+J119+J153+J173+J195+J207+J219+J227+J244+J280+J306+J323</f>
        <v>361014</v>
      </c>
      <c r="K324" s="49">
        <f t="shared" si="347"/>
        <v>26.819177925270104</v>
      </c>
      <c r="L324" s="49">
        <f>L32+L57+L91+L106+L119+L153+L173+L195+L207+L219+L227+L244+L280+L306+L323</f>
        <v>936520.90000000014</v>
      </c>
      <c r="M324" s="49">
        <f>M32+M57+M91+M106+M119+M153+M173+M195+M207+M219+M227+M244+M280+M306+M323</f>
        <v>243284.20000000004</v>
      </c>
      <c r="N324" s="35">
        <f t="shared" si="273"/>
        <v>25.977444817301997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128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120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122</v>
      </c>
      <c r="C328" s="28">
        <f>C230+C233+C239+C242+C202</f>
        <v>16932.8</v>
      </c>
      <c r="D328" s="28">
        <f>D230+D233+D239+D242+D202</f>
        <v>1826.9</v>
      </c>
      <c r="E328" s="28">
        <f t="shared" ref="E328:E334" si="373">D328/C328*100</f>
        <v>10.789119342341493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10886.5</v>
      </c>
      <c r="J328" s="28">
        <f>J230+J233+J239+J242+J202</f>
        <v>176.4</v>
      </c>
      <c r="K328" s="28">
        <f t="shared" ref="K328:K334" si="374">J328/I328*100</f>
        <v>1.6203554861525744</v>
      </c>
      <c r="L328" s="28">
        <f>L230+L233+L239+L242+L202</f>
        <v>6046.3</v>
      </c>
      <c r="M328" s="28">
        <f>M230+M233+M239+M242+M202</f>
        <v>1650.5</v>
      </c>
      <c r="N328" s="28">
        <f t="shared" ref="N328:N334" si="375">M328/L328*100</f>
        <v>27.297686188247354</v>
      </c>
    </row>
    <row r="329" spans="1:14" ht="15.6" hidden="1" x14ac:dyDescent="0.3">
      <c r="A329" s="5"/>
      <c r="B329" s="5" t="s">
        <v>123</v>
      </c>
      <c r="C329" s="28">
        <f>C36+C55+C74</f>
        <v>105457.5</v>
      </c>
      <c r="D329" s="28">
        <f>D36+D55+D74</f>
        <v>8055.4</v>
      </c>
      <c r="E329" s="28">
        <f t="shared" si="373"/>
        <v>7.6385273688452688</v>
      </c>
      <c r="F329" s="28">
        <f>F36+F55+F74</f>
        <v>0</v>
      </c>
      <c r="G329" s="28">
        <f>G36+G55+G74</f>
        <v>0</v>
      </c>
      <c r="H329" s="28" t="e">
        <f t="shared" ref="H329:H334" si="376">G329/F329*100</f>
        <v>#DIV/0!</v>
      </c>
      <c r="I329" s="28">
        <f>I36+I55+I74</f>
        <v>103132.5</v>
      </c>
      <c r="J329" s="28">
        <f>J36+J55+J74</f>
        <v>8055.4</v>
      </c>
      <c r="K329" s="28">
        <f t="shared" si="374"/>
        <v>7.8107289166848464</v>
      </c>
      <c r="L329" s="28">
        <f>L36+L55+L74</f>
        <v>2325</v>
      </c>
      <c r="M329" s="28">
        <f>M36+M55+M74</f>
        <v>0</v>
      </c>
      <c r="N329" s="28">
        <f t="shared" si="375"/>
        <v>0</v>
      </c>
    </row>
    <row r="330" spans="1:14" ht="15.6" hidden="1" x14ac:dyDescent="0.3">
      <c r="A330" s="5"/>
      <c r="B330" s="5" t="s">
        <v>124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3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76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4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75"/>
        <v>#REF!</v>
      </c>
    </row>
    <row r="331" spans="1:14" ht="15.6" hidden="1" x14ac:dyDescent="0.3">
      <c r="A331" s="5"/>
      <c r="B331" s="5" t="s">
        <v>125</v>
      </c>
      <c r="C331" s="28">
        <f>C51+C123+C139+C156+C159+C162+C165+C168+C171+C258</f>
        <v>106894.7</v>
      </c>
      <c r="D331" s="28">
        <f>D51+D123+D139+D156+D159+D162+D165+D168+D171+D258</f>
        <v>30983.599999999995</v>
      </c>
      <c r="E331" s="28">
        <f t="shared" si="373"/>
        <v>28.985160162290551</v>
      </c>
      <c r="F331" s="28">
        <f>F51+F123+F139+F156+F159+F162+F165+F168+F171+F258</f>
        <v>475.9</v>
      </c>
      <c r="G331" s="28">
        <f>G51+G123+G139+G156+G159+G162+G165+G168+G171+G258</f>
        <v>0</v>
      </c>
      <c r="H331" s="28">
        <f t="shared" si="376"/>
        <v>0</v>
      </c>
      <c r="I331" s="28">
        <f>I51+I123+I139+I156+I159+I162+I165+I168+I171+I258</f>
        <v>318.29999999999995</v>
      </c>
      <c r="J331" s="28">
        <f>J51+J123+J139+J156+J159+J162+J165+J168+J171+J258</f>
        <v>0</v>
      </c>
      <c r="K331" s="28">
        <f t="shared" si="374"/>
        <v>0</v>
      </c>
      <c r="L331" s="28">
        <f>L51+L123+L139+L156+L159+L162+L165+L168+L171+L258</f>
        <v>106100.49999999999</v>
      </c>
      <c r="M331" s="28">
        <f>M51+M123+M139+M156+M159+M162+M165+M168+M171+M258</f>
        <v>30983.599999999995</v>
      </c>
      <c r="N331" s="28">
        <f t="shared" si="375"/>
        <v>29.202124400921768</v>
      </c>
    </row>
    <row r="332" spans="1:14" ht="15.6" hidden="1" x14ac:dyDescent="0.3">
      <c r="A332" s="5"/>
      <c r="B332" s="5" t="s">
        <v>126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3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4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75"/>
        <v>#REF!</v>
      </c>
    </row>
    <row r="333" spans="1:14" hidden="1" x14ac:dyDescent="0.25">
      <c r="A333" s="5"/>
      <c r="B333" s="5" t="s">
        <v>127</v>
      </c>
      <c r="C333" s="28">
        <f>C269+C254+C217+C214+C211+C125</f>
        <v>8134.4000000000005</v>
      </c>
      <c r="D333" s="28">
        <f>D269+D254+D217+D214+D211+D125</f>
        <v>2551.1</v>
      </c>
      <c r="E333" s="28">
        <f t="shared" si="373"/>
        <v>31.361870574350903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8134.4000000000005</v>
      </c>
      <c r="M333" s="28">
        <f>M269+M254+M217+M214+M211+M125</f>
        <v>2551.1</v>
      </c>
      <c r="N333" s="28">
        <f t="shared" si="375"/>
        <v>31.361870574350903</v>
      </c>
    </row>
    <row r="334" spans="1:14" hidden="1" x14ac:dyDescent="0.25">
      <c r="A334" s="5"/>
      <c r="B334" s="5" t="s">
        <v>121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3"/>
        <v>#REF!</v>
      </c>
      <c r="F334" s="28" t="e">
        <f t="shared" ref="F334:G334" si="377">F327+F328+F329+F330+F331+F332+F333</f>
        <v>#REF!</v>
      </c>
      <c r="G334" s="28" t="e">
        <f t="shared" si="377"/>
        <v>#REF!</v>
      </c>
      <c r="H334" s="28" t="e">
        <f t="shared" si="376"/>
        <v>#REF!</v>
      </c>
      <c r="I334" s="28" t="e">
        <f t="shared" ref="I334:J334" si="378">I327+I328+I329+I330+I331+I332+I333</f>
        <v>#REF!</v>
      </c>
      <c r="J334" s="28" t="e">
        <f t="shared" si="378"/>
        <v>#REF!</v>
      </c>
      <c r="K334" s="28" t="e">
        <f t="shared" si="374"/>
        <v>#REF!</v>
      </c>
      <c r="L334" s="28" t="e">
        <f t="shared" ref="L334:M334" si="379">L327+L328+L329+L330+L331+L332+L333</f>
        <v>#REF!</v>
      </c>
      <c r="M334" s="28" t="e">
        <f t="shared" si="379"/>
        <v>#REF!</v>
      </c>
      <c r="N334" s="28" t="e">
        <f t="shared" si="375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2022-04-05T09:07:10Z</cp:lastPrinted>
  <dcterms:created xsi:type="dcterms:W3CDTF">2016-11-22T06:59:06Z</dcterms:created>
  <dcterms:modified xsi:type="dcterms:W3CDTF">2022-05-05T12:54:01Z</dcterms:modified>
</cp:coreProperties>
</file>