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10" windowWidth="12120" windowHeight="751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Лист1!$A$1:$O$324</definedName>
  </definedNames>
  <calcPr calcId="144525" iterate="1"/>
</workbook>
</file>

<file path=xl/calcChain.xml><?xml version="1.0" encoding="utf-8"?>
<calcChain xmlns="http://schemas.openxmlformats.org/spreadsheetml/2006/main">
  <c r="K106" i="1" l="1"/>
  <c r="K323" i="1" l="1"/>
  <c r="H173" i="1"/>
  <c r="K119" i="1"/>
  <c r="K95" i="1"/>
  <c r="K94" i="1"/>
  <c r="H28" i="1" l="1"/>
  <c r="H27" i="1"/>
  <c r="K28" i="1"/>
  <c r="K27" i="1"/>
  <c r="N240" i="1"/>
  <c r="N239" i="1"/>
  <c r="K183" i="1" l="1"/>
  <c r="K184" i="1"/>
  <c r="K315" i="1" l="1"/>
  <c r="K110" i="1" l="1"/>
  <c r="K109" i="1"/>
  <c r="N319" i="1" l="1"/>
  <c r="N320" i="1"/>
  <c r="N321" i="1"/>
  <c r="N318" i="1"/>
  <c r="N254" i="1"/>
  <c r="K68" i="1" l="1"/>
  <c r="M13" i="1" l="1"/>
  <c r="L13" i="1"/>
  <c r="J13" i="1"/>
  <c r="I13" i="1"/>
  <c r="G13" i="1"/>
  <c r="F13" i="1"/>
  <c r="D12" i="1"/>
  <c r="E12" i="1" s="1"/>
  <c r="C12" i="1"/>
  <c r="N12" i="1"/>
  <c r="N269" i="1" l="1"/>
  <c r="N263" i="1"/>
  <c r="C319" i="1" l="1"/>
  <c r="D319" i="1"/>
  <c r="C320" i="1"/>
  <c r="D320" i="1"/>
  <c r="C321" i="1"/>
  <c r="E321" i="1" s="1"/>
  <c r="D321" i="1"/>
  <c r="D318" i="1"/>
  <c r="C318" i="1"/>
  <c r="M322" i="1"/>
  <c r="L322" i="1"/>
  <c r="J322" i="1"/>
  <c r="I322" i="1"/>
  <c r="G322" i="1"/>
  <c r="F322" i="1"/>
  <c r="J316" i="1"/>
  <c r="I316" i="1"/>
  <c r="G316" i="1"/>
  <c r="F316" i="1"/>
  <c r="D315" i="1"/>
  <c r="D316" i="1" s="1"/>
  <c r="C315" i="1"/>
  <c r="C316" i="1" s="1"/>
  <c r="M313" i="1"/>
  <c r="L313" i="1"/>
  <c r="J313" i="1"/>
  <c r="I313" i="1"/>
  <c r="G313" i="1"/>
  <c r="F313" i="1"/>
  <c r="N312" i="1"/>
  <c r="D312" i="1"/>
  <c r="C312" i="1"/>
  <c r="C313" i="1" s="1"/>
  <c r="M310" i="1"/>
  <c r="L310" i="1"/>
  <c r="L323" i="1" s="1"/>
  <c r="J310" i="1"/>
  <c r="I310" i="1"/>
  <c r="I323" i="1" s="1"/>
  <c r="G310" i="1"/>
  <c r="G323" i="1" s="1"/>
  <c r="F310" i="1"/>
  <c r="F323" i="1" s="1"/>
  <c r="N309" i="1"/>
  <c r="D309" i="1"/>
  <c r="D310" i="1" s="1"/>
  <c r="C309" i="1"/>
  <c r="C310" i="1" s="1"/>
  <c r="E312" i="1" l="1"/>
  <c r="N313" i="1"/>
  <c r="N322" i="1"/>
  <c r="M323" i="1"/>
  <c r="N323" i="1" s="1"/>
  <c r="J323" i="1"/>
  <c r="K316" i="1"/>
  <c r="E318" i="1"/>
  <c r="E319" i="1"/>
  <c r="N310" i="1"/>
  <c r="C322" i="1"/>
  <c r="C323" i="1" s="1"/>
  <c r="E320" i="1"/>
  <c r="D322" i="1"/>
  <c r="E316" i="1"/>
  <c r="E315" i="1"/>
  <c r="D313" i="1"/>
  <c r="E313" i="1" s="1"/>
  <c r="E310" i="1"/>
  <c r="E309" i="1"/>
  <c r="D323" i="1" l="1"/>
  <c r="E322" i="1"/>
  <c r="E323" i="1"/>
  <c r="F163" i="1"/>
  <c r="L255" i="1" l="1"/>
  <c r="M255" i="1"/>
  <c r="F255" i="1"/>
  <c r="G255" i="1"/>
  <c r="M261" i="1"/>
  <c r="L261" i="1"/>
  <c r="N260" i="1"/>
  <c r="D260" i="1"/>
  <c r="C260" i="1"/>
  <c r="N255" i="1" l="1"/>
  <c r="F273" i="1"/>
  <c r="G273" i="1"/>
  <c r="H273" i="1"/>
  <c r="I273" i="1"/>
  <c r="J273" i="1"/>
  <c r="K273" i="1"/>
  <c r="L273" i="1"/>
  <c r="M273" i="1"/>
  <c r="F270" i="1"/>
  <c r="G270" i="1"/>
  <c r="H270" i="1"/>
  <c r="I270" i="1"/>
  <c r="J270" i="1"/>
  <c r="K270" i="1"/>
  <c r="L270" i="1"/>
  <c r="M270" i="1"/>
  <c r="N270" i="1" l="1"/>
  <c r="N272" i="1"/>
  <c r="N273" i="1" s="1"/>
  <c r="D272" i="1"/>
  <c r="D273" i="1" s="1"/>
  <c r="C272" i="1"/>
  <c r="C273" i="1" s="1"/>
  <c r="M111" i="1" l="1"/>
  <c r="F194" i="1" l="1"/>
  <c r="G194" i="1"/>
  <c r="H194" i="1"/>
  <c r="I194" i="1"/>
  <c r="J194" i="1"/>
  <c r="K194" i="1"/>
  <c r="L194" i="1"/>
  <c r="M194" i="1"/>
  <c r="F191" i="1"/>
  <c r="G191" i="1"/>
  <c r="H191" i="1"/>
  <c r="I191" i="1"/>
  <c r="J191" i="1"/>
  <c r="K191" i="1"/>
  <c r="L191" i="1"/>
  <c r="M191" i="1"/>
  <c r="N193" i="1"/>
  <c r="D193" i="1"/>
  <c r="D194" i="1" s="1"/>
  <c r="C193" i="1"/>
  <c r="C194" i="1" s="1"/>
  <c r="N191" i="1" l="1"/>
  <c r="M185" i="1"/>
  <c r="L185" i="1"/>
  <c r="J185" i="1"/>
  <c r="I185" i="1"/>
  <c r="C283" i="1"/>
  <c r="C284" i="1" s="1"/>
  <c r="D283" i="1"/>
  <c r="K283" i="1"/>
  <c r="F284" i="1"/>
  <c r="G284" i="1"/>
  <c r="I284" i="1"/>
  <c r="J284" i="1"/>
  <c r="L284" i="1"/>
  <c r="M284" i="1"/>
  <c r="C286" i="1"/>
  <c r="C287" i="1" s="1"/>
  <c r="D286" i="1"/>
  <c r="K286" i="1"/>
  <c r="D287" i="1"/>
  <c r="F287" i="1"/>
  <c r="G287" i="1"/>
  <c r="I287" i="1"/>
  <c r="J287" i="1"/>
  <c r="L287" i="1"/>
  <c r="M287" i="1"/>
  <c r="C289" i="1"/>
  <c r="C290" i="1" s="1"/>
  <c r="D289" i="1"/>
  <c r="K289" i="1"/>
  <c r="F290" i="1"/>
  <c r="G290" i="1"/>
  <c r="I290" i="1"/>
  <c r="J290" i="1"/>
  <c r="L290" i="1"/>
  <c r="M290" i="1"/>
  <c r="C292" i="1"/>
  <c r="C293" i="1" s="1"/>
  <c r="D292" i="1"/>
  <c r="K292" i="1"/>
  <c r="D293" i="1"/>
  <c r="F293" i="1"/>
  <c r="G293" i="1"/>
  <c r="I293" i="1"/>
  <c r="J293" i="1"/>
  <c r="L293" i="1"/>
  <c r="M293" i="1"/>
  <c r="C295" i="1"/>
  <c r="C296" i="1" s="1"/>
  <c r="D295" i="1"/>
  <c r="K295" i="1"/>
  <c r="N295" i="1"/>
  <c r="F296" i="1"/>
  <c r="G296" i="1"/>
  <c r="I296" i="1"/>
  <c r="J296" i="1"/>
  <c r="L296" i="1"/>
  <c r="M296" i="1"/>
  <c r="C298" i="1"/>
  <c r="D298" i="1"/>
  <c r="D299" i="1" s="1"/>
  <c r="N298" i="1"/>
  <c r="F299" i="1"/>
  <c r="G299" i="1"/>
  <c r="I299" i="1"/>
  <c r="J299" i="1"/>
  <c r="L299" i="1"/>
  <c r="M299" i="1"/>
  <c r="C301" i="1"/>
  <c r="C302" i="1" s="1"/>
  <c r="D301" i="1"/>
  <c r="D302" i="1" s="1"/>
  <c r="N301" i="1"/>
  <c r="F302" i="1"/>
  <c r="G302" i="1"/>
  <c r="I302" i="1"/>
  <c r="J302" i="1"/>
  <c r="L302" i="1"/>
  <c r="M302" i="1"/>
  <c r="C304" i="1"/>
  <c r="C305" i="1" s="1"/>
  <c r="D304" i="1"/>
  <c r="D305" i="1" s="1"/>
  <c r="H304" i="1"/>
  <c r="K304" i="1"/>
  <c r="N304" i="1"/>
  <c r="F305" i="1"/>
  <c r="G305" i="1"/>
  <c r="I305" i="1"/>
  <c r="J305" i="1"/>
  <c r="L305" i="1"/>
  <c r="M305" i="1"/>
  <c r="G185" i="1"/>
  <c r="F185" i="1"/>
  <c r="M160" i="1"/>
  <c r="L160" i="1"/>
  <c r="J160" i="1"/>
  <c r="I160" i="1"/>
  <c r="G160" i="1"/>
  <c r="F160" i="1"/>
  <c r="E292" i="1" l="1"/>
  <c r="E293" i="1"/>
  <c r="K305" i="1"/>
  <c r="H305" i="1"/>
  <c r="E295" i="1"/>
  <c r="K293" i="1"/>
  <c r="E283" i="1"/>
  <c r="L306" i="1"/>
  <c r="G306" i="1"/>
  <c r="E298" i="1"/>
  <c r="E289" i="1"/>
  <c r="K287" i="1"/>
  <c r="D284" i="1"/>
  <c r="E284" i="1" s="1"/>
  <c r="E305" i="1"/>
  <c r="J306" i="1"/>
  <c r="E304" i="1"/>
  <c r="I306" i="1"/>
  <c r="F306" i="1"/>
  <c r="E301" i="1"/>
  <c r="N299" i="1"/>
  <c r="C299" i="1"/>
  <c r="E299" i="1" s="1"/>
  <c r="K296" i="1"/>
  <c r="D296" i="1"/>
  <c r="E296" i="1" s="1"/>
  <c r="D290" i="1"/>
  <c r="E286" i="1"/>
  <c r="K284" i="1"/>
  <c r="E302" i="1"/>
  <c r="M306" i="1"/>
  <c r="N306" i="1" s="1"/>
  <c r="E287" i="1"/>
  <c r="N305" i="1"/>
  <c r="N302" i="1"/>
  <c r="N296" i="1"/>
  <c r="C306" i="1"/>
  <c r="K290" i="1"/>
  <c r="K185" i="1"/>
  <c r="N185" i="1"/>
  <c r="N160" i="1"/>
  <c r="K160" i="1"/>
  <c r="H306" i="1" l="1"/>
  <c r="K306" i="1"/>
  <c r="E290" i="1"/>
  <c r="D306" i="1"/>
  <c r="E306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58" i="1"/>
  <c r="N250" i="1"/>
  <c r="N247" i="1"/>
  <c r="K247" i="1"/>
  <c r="N125" i="1"/>
  <c r="G78" i="1"/>
  <c r="F78" i="1"/>
  <c r="K52" i="1"/>
  <c r="I163" i="1" l="1"/>
  <c r="J9" i="1" l="1"/>
  <c r="K21" i="1" l="1"/>
  <c r="M90" i="1" l="1"/>
  <c r="L90" i="1"/>
  <c r="J90" i="1"/>
  <c r="I90" i="1"/>
  <c r="G90" i="1"/>
  <c r="F90" i="1"/>
  <c r="D89" i="1"/>
  <c r="D90" i="1" s="1"/>
  <c r="C89" i="1"/>
  <c r="C90" i="1" s="1"/>
  <c r="H11" i="1"/>
  <c r="H13" i="1" s="1"/>
  <c r="L40" i="1" l="1"/>
  <c r="M127" i="1" l="1"/>
  <c r="L127" i="1"/>
  <c r="J127" i="1"/>
  <c r="I127" i="1"/>
  <c r="G127" i="1"/>
  <c r="F127" i="1"/>
  <c r="M87" i="1"/>
  <c r="L87" i="1"/>
  <c r="J87" i="1"/>
  <c r="I87" i="1"/>
  <c r="G87" i="1"/>
  <c r="F87" i="1"/>
  <c r="N86" i="1"/>
  <c r="D86" i="1"/>
  <c r="D87" i="1" s="1"/>
  <c r="C86" i="1"/>
  <c r="N87" i="1" l="1"/>
  <c r="E86" i="1"/>
  <c r="C87" i="1"/>
  <c r="E87" i="1" s="1"/>
  <c r="H68" i="1"/>
  <c r="M327" i="1" l="1"/>
  <c r="L327" i="1"/>
  <c r="J327" i="1"/>
  <c r="I327" i="1"/>
  <c r="G327" i="1"/>
  <c r="F327" i="1"/>
  <c r="M330" i="1"/>
  <c r="L330" i="1"/>
  <c r="J330" i="1"/>
  <c r="I330" i="1"/>
  <c r="M333" i="1"/>
  <c r="L333" i="1"/>
  <c r="J333" i="1"/>
  <c r="I333" i="1"/>
  <c r="G333" i="1"/>
  <c r="F333" i="1"/>
  <c r="M332" i="1"/>
  <c r="L332" i="1"/>
  <c r="J332" i="1"/>
  <c r="I332" i="1"/>
  <c r="G332" i="1"/>
  <c r="F332" i="1"/>
  <c r="M331" i="1"/>
  <c r="L331" i="1"/>
  <c r="J331" i="1"/>
  <c r="I331" i="1"/>
  <c r="G331" i="1"/>
  <c r="F331" i="1"/>
  <c r="M328" i="1"/>
  <c r="L328" i="1"/>
  <c r="J328" i="1"/>
  <c r="I328" i="1"/>
  <c r="G328" i="1"/>
  <c r="F328" i="1"/>
  <c r="M329" i="1"/>
  <c r="L329" i="1"/>
  <c r="J329" i="1"/>
  <c r="I329" i="1"/>
  <c r="G329" i="1"/>
  <c r="F329" i="1"/>
  <c r="N50" i="1"/>
  <c r="M251" i="1"/>
  <c r="L251" i="1"/>
  <c r="J251" i="1"/>
  <c r="I251" i="1"/>
  <c r="G251" i="1"/>
  <c r="F251" i="1"/>
  <c r="D250" i="1"/>
  <c r="C250" i="1"/>
  <c r="C251" i="1" s="1"/>
  <c r="C184" i="1"/>
  <c r="C183" i="1"/>
  <c r="N183" i="1"/>
  <c r="D83" i="1"/>
  <c r="D84" i="1" s="1"/>
  <c r="C83" i="1"/>
  <c r="C84" i="1" s="1"/>
  <c r="F84" i="1"/>
  <c r="G84" i="1"/>
  <c r="I84" i="1"/>
  <c r="J84" i="1"/>
  <c r="N83" i="1"/>
  <c r="M84" i="1"/>
  <c r="L84" i="1"/>
  <c r="L163" i="1"/>
  <c r="C185" i="1" l="1"/>
  <c r="D251" i="1"/>
  <c r="E251" i="1" s="1"/>
  <c r="E250" i="1"/>
  <c r="N251" i="1"/>
  <c r="H329" i="1"/>
  <c r="N329" i="1"/>
  <c r="K328" i="1"/>
  <c r="N328" i="1"/>
  <c r="H331" i="1"/>
  <c r="K331" i="1"/>
  <c r="N333" i="1"/>
  <c r="H327" i="1"/>
  <c r="K329" i="1"/>
  <c r="N331" i="1"/>
  <c r="N332" i="1"/>
  <c r="I334" i="1"/>
  <c r="K332" i="1"/>
  <c r="M334" i="1"/>
  <c r="L334" i="1"/>
  <c r="K327" i="1"/>
  <c r="N327" i="1"/>
  <c r="N330" i="1"/>
  <c r="K330" i="1"/>
  <c r="J334" i="1"/>
  <c r="N84" i="1"/>
  <c r="E83" i="1"/>
  <c r="E84" i="1"/>
  <c r="N100" i="1"/>
  <c r="M152" i="1"/>
  <c r="L152" i="1"/>
  <c r="N126" i="1"/>
  <c r="D42" i="1"/>
  <c r="N117" i="1"/>
  <c r="C43" i="1"/>
  <c r="D43" i="1"/>
  <c r="M72" i="1"/>
  <c r="K334" i="1" l="1"/>
  <c r="N334" i="1"/>
  <c r="J231" i="1"/>
  <c r="G118" i="1"/>
  <c r="F118" i="1"/>
  <c r="J118" i="1"/>
  <c r="I118" i="1"/>
  <c r="M118" i="1"/>
  <c r="D118" i="1" s="1"/>
  <c r="L118" i="1"/>
  <c r="C118" i="1" s="1"/>
  <c r="C117" i="1"/>
  <c r="D117" i="1"/>
  <c r="G330" i="1"/>
  <c r="F330" i="1"/>
  <c r="F334" i="1" s="1"/>
  <c r="J62" i="1"/>
  <c r="I62" i="1"/>
  <c r="M62" i="1"/>
  <c r="L62" i="1"/>
  <c r="C60" i="1"/>
  <c r="J163" i="1"/>
  <c r="K15" i="1"/>
  <c r="H330" i="1" l="1"/>
  <c r="G334" i="1"/>
  <c r="H334" i="1" s="1"/>
  <c r="N104" i="1" l="1"/>
  <c r="N105" i="1" s="1"/>
  <c r="D104" i="1"/>
  <c r="C104" i="1"/>
  <c r="M105" i="1"/>
  <c r="L105" i="1"/>
  <c r="J105" i="1"/>
  <c r="I105" i="1"/>
  <c r="G105" i="1"/>
  <c r="F105" i="1"/>
  <c r="D263" i="1"/>
  <c r="C263" i="1"/>
  <c r="M264" i="1"/>
  <c r="L264" i="1"/>
  <c r="J264" i="1"/>
  <c r="I264" i="1"/>
  <c r="G264" i="1"/>
  <c r="F264" i="1"/>
  <c r="D55" i="1"/>
  <c r="D56" i="1" s="1"/>
  <c r="C55" i="1"/>
  <c r="C56" i="1" s="1"/>
  <c r="M56" i="1"/>
  <c r="L56" i="1"/>
  <c r="J56" i="1"/>
  <c r="I56" i="1"/>
  <c r="G56" i="1"/>
  <c r="F56" i="1"/>
  <c r="N55" i="1"/>
  <c r="M172" i="1"/>
  <c r="L172" i="1"/>
  <c r="L206" i="1"/>
  <c r="D202" i="1"/>
  <c r="C202" i="1"/>
  <c r="N202" i="1"/>
  <c r="M203" i="1"/>
  <c r="L203" i="1"/>
  <c r="J203" i="1"/>
  <c r="I203" i="1"/>
  <c r="G203" i="1"/>
  <c r="F203" i="1"/>
  <c r="C98" i="1"/>
  <c r="D94" i="1"/>
  <c r="D27" i="1"/>
  <c r="C27" i="1"/>
  <c r="N264" i="1" l="1"/>
  <c r="D264" i="1"/>
  <c r="E263" i="1"/>
  <c r="E104" i="1"/>
  <c r="C264" i="1"/>
  <c r="E55" i="1"/>
  <c r="N56" i="1"/>
  <c r="E56" i="1"/>
  <c r="E202" i="1"/>
  <c r="D176" i="1"/>
  <c r="D171" i="1"/>
  <c r="C171" i="1"/>
  <c r="E264" i="1" l="1"/>
  <c r="M231" i="1" l="1"/>
  <c r="L231" i="1"/>
  <c r="M223" i="1"/>
  <c r="L223" i="1"/>
  <c r="M188" i="1"/>
  <c r="L188" i="1"/>
  <c r="M157" i="1"/>
  <c r="L157" i="1"/>
  <c r="M101" i="1"/>
  <c r="L101" i="1"/>
  <c r="M66" i="1"/>
  <c r="L66" i="1"/>
  <c r="M44" i="1"/>
  <c r="L44" i="1"/>
  <c r="M16" i="1"/>
  <c r="L16" i="1"/>
  <c r="M279" i="1" l="1"/>
  <c r="L279" i="1"/>
  <c r="M276" i="1"/>
  <c r="L276" i="1"/>
  <c r="M267" i="1"/>
  <c r="L267" i="1"/>
  <c r="M248" i="1"/>
  <c r="L248" i="1"/>
  <c r="L280" i="1" s="1"/>
  <c r="D247" i="1"/>
  <c r="M243" i="1"/>
  <c r="L243" i="1"/>
  <c r="M240" i="1"/>
  <c r="L240" i="1"/>
  <c r="M234" i="1"/>
  <c r="L234" i="1"/>
  <c r="M226" i="1"/>
  <c r="M227" i="1" s="1"/>
  <c r="L226" i="1"/>
  <c r="L227" i="1" s="1"/>
  <c r="M218" i="1"/>
  <c r="L218" i="1"/>
  <c r="M215" i="1"/>
  <c r="L215" i="1"/>
  <c r="M212" i="1"/>
  <c r="L212" i="1"/>
  <c r="M206" i="1"/>
  <c r="M199" i="1"/>
  <c r="L199" i="1"/>
  <c r="L207" i="1" s="1"/>
  <c r="D205" i="1"/>
  <c r="D198" i="1"/>
  <c r="C198" i="1"/>
  <c r="C36" i="1"/>
  <c r="D184" i="1"/>
  <c r="D180" i="1"/>
  <c r="C180" i="1"/>
  <c r="C176" i="1"/>
  <c r="M177" i="1"/>
  <c r="L177" i="1"/>
  <c r="D168" i="1"/>
  <c r="C168" i="1"/>
  <c r="M169" i="1"/>
  <c r="L169" i="1"/>
  <c r="M166" i="1"/>
  <c r="M163" i="1"/>
  <c r="D159" i="1"/>
  <c r="D160" i="1" s="1"/>
  <c r="C159" i="1"/>
  <c r="C160" i="1" s="1"/>
  <c r="D151" i="1"/>
  <c r="C151" i="1"/>
  <c r="D148" i="1"/>
  <c r="C148" i="1"/>
  <c r="M149" i="1"/>
  <c r="L149" i="1"/>
  <c r="D143" i="1"/>
  <c r="C143" i="1"/>
  <c r="M146" i="1"/>
  <c r="L146" i="1"/>
  <c r="L141" i="1"/>
  <c r="M141" i="1"/>
  <c r="D133" i="1"/>
  <c r="C133" i="1"/>
  <c r="D132" i="1"/>
  <c r="C132" i="1"/>
  <c r="D129" i="1"/>
  <c r="C129" i="1"/>
  <c r="L130" i="1"/>
  <c r="M130" i="1"/>
  <c r="M280" i="1" l="1"/>
  <c r="N280" i="1" s="1"/>
  <c r="L244" i="1"/>
  <c r="M173" i="1"/>
  <c r="E160" i="1"/>
  <c r="M244" i="1"/>
  <c r="N248" i="1"/>
  <c r="M207" i="1"/>
  <c r="M219" i="1"/>
  <c r="L219" i="1"/>
  <c r="C123" i="1"/>
  <c r="C125" i="1"/>
  <c r="C126" i="1"/>
  <c r="C122" i="1"/>
  <c r="D116" i="1"/>
  <c r="C116" i="1"/>
  <c r="D113" i="1"/>
  <c r="C113" i="1"/>
  <c r="M114" i="1"/>
  <c r="L114" i="1"/>
  <c r="D109" i="1"/>
  <c r="C109" i="1"/>
  <c r="D103" i="1"/>
  <c r="C103" i="1"/>
  <c r="C105" i="1" s="1"/>
  <c r="D98" i="1"/>
  <c r="C99" i="1"/>
  <c r="D99" i="1"/>
  <c r="C100" i="1"/>
  <c r="D100" i="1"/>
  <c r="D97" i="1"/>
  <c r="C97" i="1"/>
  <c r="D80" i="1"/>
  <c r="D81" i="1" s="1"/>
  <c r="C80" i="1"/>
  <c r="C81" i="1" s="1"/>
  <c r="M81" i="1"/>
  <c r="L81" i="1"/>
  <c r="D77" i="1"/>
  <c r="D78" i="1" s="1"/>
  <c r="C77" i="1"/>
  <c r="C78" i="1" s="1"/>
  <c r="L78" i="1"/>
  <c r="M78" i="1"/>
  <c r="D74" i="1"/>
  <c r="D75" i="1" s="1"/>
  <c r="C74" i="1"/>
  <c r="C75" i="1" s="1"/>
  <c r="M75" i="1"/>
  <c r="L75" i="1"/>
  <c r="D71" i="1"/>
  <c r="D72" i="1" s="1"/>
  <c r="C71" i="1"/>
  <c r="C72" i="1" s="1"/>
  <c r="L72" i="1"/>
  <c r="D68" i="1"/>
  <c r="D69" i="1" s="1"/>
  <c r="C68" i="1"/>
  <c r="C69" i="1" s="1"/>
  <c r="M69" i="1"/>
  <c r="L69" i="1"/>
  <c r="D64" i="1"/>
  <c r="D61" i="1"/>
  <c r="C61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32" i="1" l="1"/>
  <c r="M32" i="1"/>
  <c r="D105" i="1"/>
  <c r="E105" i="1" s="1"/>
  <c r="L91" i="1"/>
  <c r="M91" i="1"/>
  <c r="C9" i="1"/>
  <c r="D9" i="1"/>
  <c r="C329" i="1"/>
  <c r="D24" i="1"/>
  <c r="D11" i="1"/>
  <c r="D13" i="1" s="1"/>
  <c r="D101" i="1"/>
  <c r="N32" i="1" l="1"/>
  <c r="F166" i="1"/>
  <c r="G166" i="1"/>
  <c r="I166" i="1"/>
  <c r="J166" i="1"/>
  <c r="D95" i="1"/>
  <c r="F95" i="1"/>
  <c r="G95" i="1"/>
  <c r="I95" i="1"/>
  <c r="J95" i="1"/>
  <c r="L37" i="1"/>
  <c r="L57" i="1" s="1"/>
  <c r="N39" i="1"/>
  <c r="M95" i="1"/>
  <c r="M106" i="1" s="1"/>
  <c r="L110" i="1"/>
  <c r="L111" i="1" s="1"/>
  <c r="L119" i="1" s="1"/>
  <c r="M119" i="1"/>
  <c r="N129" i="1"/>
  <c r="N133" i="1"/>
  <c r="L134" i="1"/>
  <c r="L135" i="1" s="1"/>
  <c r="L153" i="1" s="1"/>
  <c r="M134" i="1"/>
  <c r="M135" i="1" s="1"/>
  <c r="M153" i="1" s="1"/>
  <c r="L144" i="1"/>
  <c r="M144" i="1"/>
  <c r="L145" i="1"/>
  <c r="M145" i="1"/>
  <c r="L179" i="1"/>
  <c r="L181" i="1" s="1"/>
  <c r="L195" i="1" s="1"/>
  <c r="M179" i="1"/>
  <c r="M181" i="1" s="1"/>
  <c r="M195" i="1" s="1"/>
  <c r="E68" i="1"/>
  <c r="I181" i="1"/>
  <c r="H181" i="1"/>
  <c r="H195" i="1" s="1"/>
  <c r="I188" i="1"/>
  <c r="J81" i="1"/>
  <c r="I81" i="1"/>
  <c r="G81" i="1"/>
  <c r="F81" i="1"/>
  <c r="J37" i="1"/>
  <c r="I37" i="1"/>
  <c r="G37" i="1"/>
  <c r="F37" i="1"/>
  <c r="C37" i="1"/>
  <c r="N179" i="1" l="1"/>
  <c r="N151" i="1"/>
  <c r="N145" i="1"/>
  <c r="N144" i="1"/>
  <c r="N143" i="1"/>
  <c r="N134" i="1"/>
  <c r="N113" i="1"/>
  <c r="N99" i="1"/>
  <c r="N98" i="1"/>
  <c r="N97" i="1"/>
  <c r="N176" i="1"/>
  <c r="E176" i="1" s="1"/>
  <c r="N148" i="1"/>
  <c r="N132" i="1"/>
  <c r="N116" i="1"/>
  <c r="N110" i="1"/>
  <c r="N109" i="1"/>
  <c r="N77" i="1"/>
  <c r="N71" i="1"/>
  <c r="N198" i="1"/>
  <c r="N68" i="1"/>
  <c r="N27" i="1"/>
  <c r="N24" i="1"/>
  <c r="N21" i="1"/>
  <c r="N18" i="1"/>
  <c r="N11" i="1"/>
  <c r="N8" i="1"/>
  <c r="J212" i="1"/>
  <c r="I212" i="1"/>
  <c r="G212" i="1"/>
  <c r="F212" i="1"/>
  <c r="G62" i="1"/>
  <c r="F62" i="1"/>
  <c r="C62" i="1"/>
  <c r="C111" i="1"/>
  <c r="K253" i="1"/>
  <c r="K239" i="1"/>
  <c r="K233" i="1"/>
  <c r="K230" i="1"/>
  <c r="K159" i="1"/>
  <c r="K74" i="1"/>
  <c r="K43" i="1"/>
  <c r="K42" i="1"/>
  <c r="K36" i="1"/>
  <c r="K11" i="1"/>
  <c r="K13" i="1" s="1"/>
  <c r="K8" i="1"/>
  <c r="E198" i="1"/>
  <c r="E179" i="1"/>
  <c r="E151" i="1"/>
  <c r="E148" i="1"/>
  <c r="E145" i="1"/>
  <c r="E144" i="1"/>
  <c r="E143" i="1"/>
  <c r="E134" i="1"/>
  <c r="E133" i="1"/>
  <c r="E132" i="1"/>
  <c r="E129" i="1"/>
  <c r="E117" i="1"/>
  <c r="E116" i="1"/>
  <c r="E113" i="1"/>
  <c r="E110" i="1"/>
  <c r="E109" i="1"/>
  <c r="E99" i="1"/>
  <c r="E98" i="1"/>
  <c r="E97" i="1"/>
  <c r="E77" i="1"/>
  <c r="E74" i="1"/>
  <c r="E71" i="1"/>
  <c r="E39" i="1"/>
  <c r="E27" i="1"/>
  <c r="E24" i="1"/>
  <c r="E21" i="1"/>
  <c r="E18" i="1"/>
  <c r="E11" i="1"/>
  <c r="E13" i="1" s="1"/>
  <c r="E8" i="1"/>
  <c r="J279" i="1"/>
  <c r="I279" i="1"/>
  <c r="G279" i="1"/>
  <c r="F279" i="1"/>
  <c r="J276" i="1"/>
  <c r="I276" i="1"/>
  <c r="G276" i="1"/>
  <c r="F276" i="1"/>
  <c r="J267" i="1"/>
  <c r="I267" i="1"/>
  <c r="G267" i="1"/>
  <c r="F267" i="1"/>
  <c r="J261" i="1"/>
  <c r="I261" i="1"/>
  <c r="G261" i="1"/>
  <c r="F261" i="1"/>
  <c r="J255" i="1"/>
  <c r="I255" i="1"/>
  <c r="J248" i="1"/>
  <c r="J280" i="1" s="1"/>
  <c r="I248" i="1"/>
  <c r="I280" i="1" s="1"/>
  <c r="G248" i="1"/>
  <c r="G280" i="1" s="1"/>
  <c r="F248" i="1"/>
  <c r="F280" i="1" s="1"/>
  <c r="D248" i="1"/>
  <c r="J243" i="1"/>
  <c r="I243" i="1"/>
  <c r="G243" i="1"/>
  <c r="F243" i="1"/>
  <c r="J240" i="1"/>
  <c r="I240" i="1"/>
  <c r="G240" i="1"/>
  <c r="F240" i="1"/>
  <c r="J237" i="1"/>
  <c r="I237" i="1"/>
  <c r="G237" i="1"/>
  <c r="F237" i="1"/>
  <c r="J234" i="1"/>
  <c r="I234" i="1"/>
  <c r="G234" i="1"/>
  <c r="F234" i="1"/>
  <c r="J244" i="1"/>
  <c r="I231" i="1"/>
  <c r="I244" i="1" s="1"/>
  <c r="G231" i="1"/>
  <c r="F231" i="1"/>
  <c r="F244" i="1" s="1"/>
  <c r="J226" i="1"/>
  <c r="I226" i="1"/>
  <c r="G226" i="1"/>
  <c r="F226" i="1"/>
  <c r="J223" i="1"/>
  <c r="I223" i="1"/>
  <c r="I227" i="1" s="1"/>
  <c r="G223" i="1"/>
  <c r="F223" i="1"/>
  <c r="F227" i="1" s="1"/>
  <c r="J218" i="1"/>
  <c r="I218" i="1"/>
  <c r="G218" i="1"/>
  <c r="F218" i="1"/>
  <c r="J215" i="1"/>
  <c r="I215" i="1"/>
  <c r="G215" i="1"/>
  <c r="F215" i="1"/>
  <c r="J206" i="1"/>
  <c r="I206" i="1"/>
  <c r="G206" i="1"/>
  <c r="F206" i="1"/>
  <c r="D206" i="1"/>
  <c r="J199" i="1"/>
  <c r="I199" i="1"/>
  <c r="G199" i="1"/>
  <c r="F199" i="1"/>
  <c r="D199" i="1"/>
  <c r="C199" i="1"/>
  <c r="J188" i="1"/>
  <c r="G188" i="1"/>
  <c r="F188" i="1"/>
  <c r="J181" i="1"/>
  <c r="G181" i="1"/>
  <c r="F181" i="1"/>
  <c r="D181" i="1"/>
  <c r="C181" i="1"/>
  <c r="J177" i="1"/>
  <c r="I177" i="1"/>
  <c r="I195" i="1" s="1"/>
  <c r="G177" i="1"/>
  <c r="F177" i="1"/>
  <c r="D177" i="1"/>
  <c r="C177" i="1"/>
  <c r="J172" i="1"/>
  <c r="I172" i="1"/>
  <c r="G172" i="1"/>
  <c r="F172" i="1"/>
  <c r="J169" i="1"/>
  <c r="I169" i="1"/>
  <c r="G169" i="1"/>
  <c r="F169" i="1"/>
  <c r="G163" i="1"/>
  <c r="J157" i="1"/>
  <c r="I157" i="1"/>
  <c r="G157" i="1"/>
  <c r="F157" i="1"/>
  <c r="J152" i="1"/>
  <c r="I152" i="1"/>
  <c r="G152" i="1"/>
  <c r="F152" i="1"/>
  <c r="D152" i="1"/>
  <c r="C152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1" i="1"/>
  <c r="I141" i="1"/>
  <c r="G141" i="1"/>
  <c r="F141" i="1"/>
  <c r="J135" i="1"/>
  <c r="I135" i="1"/>
  <c r="G135" i="1"/>
  <c r="F135" i="1"/>
  <c r="D135" i="1"/>
  <c r="C135" i="1"/>
  <c r="J130" i="1"/>
  <c r="I130" i="1"/>
  <c r="I153" i="1" s="1"/>
  <c r="G130" i="1"/>
  <c r="F130" i="1"/>
  <c r="F153" i="1" s="1"/>
  <c r="D130" i="1"/>
  <c r="C130" i="1"/>
  <c r="J114" i="1"/>
  <c r="I114" i="1"/>
  <c r="G114" i="1"/>
  <c r="F114" i="1"/>
  <c r="D114" i="1"/>
  <c r="C114" i="1"/>
  <c r="J111" i="1"/>
  <c r="I111" i="1"/>
  <c r="I119" i="1" s="1"/>
  <c r="G111" i="1"/>
  <c r="F111" i="1"/>
  <c r="F119" i="1" s="1"/>
  <c r="D111" i="1"/>
  <c r="J101" i="1"/>
  <c r="I101" i="1"/>
  <c r="I106" i="1" s="1"/>
  <c r="G101" i="1"/>
  <c r="F101" i="1"/>
  <c r="F106" i="1" s="1"/>
  <c r="C101" i="1"/>
  <c r="J78" i="1"/>
  <c r="I78" i="1"/>
  <c r="J75" i="1"/>
  <c r="I75" i="1"/>
  <c r="G75" i="1"/>
  <c r="F75" i="1"/>
  <c r="J72" i="1"/>
  <c r="I72" i="1"/>
  <c r="G72" i="1"/>
  <c r="F72" i="1"/>
  <c r="J69" i="1"/>
  <c r="I69" i="1"/>
  <c r="G69" i="1"/>
  <c r="F69" i="1"/>
  <c r="J66" i="1"/>
  <c r="I66" i="1"/>
  <c r="I91" i="1" s="1"/>
  <c r="G66" i="1"/>
  <c r="F66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I9" i="1"/>
  <c r="G9" i="1"/>
  <c r="F9" i="1"/>
  <c r="K111" i="1" l="1"/>
  <c r="J32" i="1"/>
  <c r="K69" i="1"/>
  <c r="F173" i="1"/>
  <c r="K280" i="1"/>
  <c r="F195" i="1"/>
  <c r="G195" i="1"/>
  <c r="J195" i="1"/>
  <c r="K195" i="1" s="1"/>
  <c r="D32" i="1"/>
  <c r="I173" i="1"/>
  <c r="G173" i="1"/>
  <c r="J173" i="1"/>
  <c r="C172" i="1"/>
  <c r="G32" i="1"/>
  <c r="F57" i="1"/>
  <c r="F32" i="1"/>
  <c r="I32" i="1"/>
  <c r="G57" i="1"/>
  <c r="G106" i="1"/>
  <c r="D172" i="1"/>
  <c r="G227" i="1"/>
  <c r="J227" i="1"/>
  <c r="G244" i="1"/>
  <c r="J119" i="1"/>
  <c r="G153" i="1"/>
  <c r="J153" i="1"/>
  <c r="K248" i="1"/>
  <c r="F91" i="1"/>
  <c r="J91" i="1"/>
  <c r="G91" i="1"/>
  <c r="I57" i="1"/>
  <c r="J57" i="1"/>
  <c r="H69" i="1"/>
  <c r="G219" i="1"/>
  <c r="J219" i="1"/>
  <c r="F219" i="1"/>
  <c r="I219" i="1"/>
  <c r="N40" i="1"/>
  <c r="G119" i="1"/>
  <c r="N114" i="1"/>
  <c r="N118" i="1"/>
  <c r="N135" i="1"/>
  <c r="N146" i="1"/>
  <c r="N149" i="1"/>
  <c r="N152" i="1"/>
  <c r="F207" i="1"/>
  <c r="I207" i="1"/>
  <c r="K22" i="1"/>
  <c r="N177" i="1"/>
  <c r="N199" i="1"/>
  <c r="N19" i="1"/>
  <c r="N78" i="1"/>
  <c r="N101" i="1"/>
  <c r="N72" i="1"/>
  <c r="N130" i="1"/>
  <c r="D119" i="1"/>
  <c r="N111" i="1"/>
  <c r="D106" i="1"/>
  <c r="N69" i="1"/>
  <c r="E69" i="1"/>
  <c r="N28" i="1"/>
  <c r="N25" i="1"/>
  <c r="N22" i="1"/>
  <c r="J106" i="1"/>
  <c r="J207" i="1"/>
  <c r="G207" i="1"/>
  <c r="E78" i="1"/>
  <c r="E75" i="1"/>
  <c r="K16" i="1"/>
  <c r="E22" i="1"/>
  <c r="E25" i="1"/>
  <c r="E28" i="1"/>
  <c r="E114" i="1"/>
  <c r="E152" i="1"/>
  <c r="E177" i="1"/>
  <c r="E199" i="1"/>
  <c r="K255" i="1"/>
  <c r="K234" i="1"/>
  <c r="K240" i="1"/>
  <c r="K231" i="1"/>
  <c r="K244" i="1"/>
  <c r="E149" i="1"/>
  <c r="E146" i="1"/>
  <c r="E135" i="1"/>
  <c r="E130" i="1"/>
  <c r="E118" i="1"/>
  <c r="E111" i="1"/>
  <c r="C119" i="1"/>
  <c r="E101" i="1"/>
  <c r="K75" i="1"/>
  <c r="E72" i="1"/>
  <c r="K44" i="1"/>
  <c r="E40" i="1"/>
  <c r="K37" i="1"/>
  <c r="E19" i="1"/>
  <c r="K9" i="1"/>
  <c r="H91" i="1" l="1"/>
  <c r="J324" i="1"/>
  <c r="F324" i="1"/>
  <c r="I324" i="1"/>
  <c r="G324" i="1"/>
  <c r="K32" i="1"/>
  <c r="H32" i="1"/>
  <c r="K173" i="1"/>
  <c r="K57" i="1"/>
  <c r="K91" i="1"/>
  <c r="E119" i="1"/>
  <c r="N13" i="1"/>
  <c r="K324" i="1" l="1"/>
  <c r="H324" i="1"/>
  <c r="N119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C57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4" i="1"/>
  <c r="C64" i="1"/>
  <c r="E64" i="1" s="1"/>
  <c r="C65" i="1"/>
  <c r="C66" i="1" l="1"/>
  <c r="C91" i="1" s="1"/>
  <c r="N65" i="1" l="1"/>
  <c r="D65" i="1"/>
  <c r="E65" i="1" l="1"/>
  <c r="D66" i="1"/>
  <c r="N66" i="1"/>
  <c r="E66" i="1" l="1"/>
  <c r="N91" i="1"/>
  <c r="N94" i="1" l="1"/>
  <c r="C94" i="1"/>
  <c r="E94" i="1" s="1"/>
  <c r="L95" i="1"/>
  <c r="L106" i="1" s="1"/>
  <c r="N95" i="1" l="1"/>
  <c r="C95" i="1"/>
  <c r="E95" i="1" l="1"/>
  <c r="C106" i="1"/>
  <c r="E106" i="1" l="1"/>
  <c r="N106" i="1"/>
  <c r="N122" i="1"/>
  <c r="D122" i="1"/>
  <c r="N123" i="1"/>
  <c r="D123" i="1"/>
  <c r="D125" i="1"/>
  <c r="E125" i="1" s="1"/>
  <c r="D126" i="1"/>
  <c r="E126" i="1" s="1"/>
  <c r="N127" i="1"/>
  <c r="E122" i="1" l="1"/>
  <c r="E123" i="1"/>
  <c r="C137" i="1" l="1"/>
  <c r="N137" i="1"/>
  <c r="D137" i="1"/>
  <c r="C138" i="1"/>
  <c r="N138" i="1"/>
  <c r="D138" i="1"/>
  <c r="C139" i="1"/>
  <c r="N139" i="1"/>
  <c r="D139" i="1"/>
  <c r="C140" i="1"/>
  <c r="E137" i="1" l="1"/>
  <c r="E139" i="1"/>
  <c r="E138" i="1"/>
  <c r="C141" i="1"/>
  <c r="N140" i="1"/>
  <c r="D140" i="1"/>
  <c r="E140" i="1" l="1"/>
  <c r="D141" i="1"/>
  <c r="N141" i="1" l="1"/>
  <c r="E141" i="1"/>
  <c r="N153" i="1" l="1"/>
  <c r="E171" i="1"/>
  <c r="N171" i="1"/>
  <c r="N172" i="1"/>
  <c r="E172" i="1"/>
  <c r="E159" i="1" l="1"/>
  <c r="N159" i="1"/>
  <c r="C156" i="1" l="1"/>
  <c r="C157" i="1" l="1"/>
  <c r="N156" i="1"/>
  <c r="D156" i="1"/>
  <c r="E156" i="1" l="1"/>
  <c r="D157" i="1"/>
  <c r="E157" i="1" l="1"/>
  <c r="N157" i="1"/>
  <c r="C162" i="1"/>
  <c r="C163" i="1" l="1"/>
  <c r="N162" i="1"/>
  <c r="D162" i="1"/>
  <c r="E162" i="1" l="1"/>
  <c r="D163" i="1"/>
  <c r="E163" i="1" l="1"/>
  <c r="N163" i="1"/>
  <c r="D165" i="1"/>
  <c r="D166" i="1" l="1"/>
  <c r="N165" i="1"/>
  <c r="L166" i="1"/>
  <c r="L173" i="1" s="1"/>
  <c r="L324" i="1" s="1"/>
  <c r="C165" i="1"/>
  <c r="C169" i="1"/>
  <c r="E165" i="1" l="1"/>
  <c r="N166" i="1"/>
  <c r="C166" i="1"/>
  <c r="C173" i="1" s="1"/>
  <c r="E166" i="1" l="1"/>
  <c r="N168" i="1"/>
  <c r="E168" i="1"/>
  <c r="D169" i="1"/>
  <c r="D173" i="1" s="1"/>
  <c r="E169" i="1" l="1"/>
  <c r="N169" i="1"/>
  <c r="E173" i="1" l="1"/>
  <c r="N173" i="1"/>
  <c r="M37" i="1"/>
  <c r="D36" i="1"/>
  <c r="M57" i="1" l="1"/>
  <c r="E36" i="1"/>
  <c r="D329" i="1"/>
  <c r="E329" i="1" s="1"/>
  <c r="D37" i="1"/>
  <c r="D57" i="1" s="1"/>
  <c r="M324" i="1" l="1"/>
  <c r="N324" i="1" s="1"/>
  <c r="E37" i="1"/>
  <c r="E57" i="1"/>
  <c r="N57" i="1"/>
  <c r="N184" i="1"/>
  <c r="E184" i="1"/>
  <c r="D183" i="1"/>
  <c r="D185" i="1" s="1"/>
  <c r="E185" i="1" l="1"/>
  <c r="E183" i="1"/>
  <c r="C187" i="1"/>
  <c r="C188" i="1" l="1"/>
  <c r="N187" i="1"/>
  <c r="D187" i="1"/>
  <c r="E187" i="1" l="1"/>
  <c r="D188" i="1"/>
  <c r="C190" i="1"/>
  <c r="C191" i="1" s="1"/>
  <c r="C195" i="1" s="1"/>
  <c r="N188" i="1" l="1"/>
  <c r="E188" i="1"/>
  <c r="N190" i="1"/>
  <c r="D190" i="1"/>
  <c r="D191" i="1" s="1"/>
  <c r="D195" i="1" s="1"/>
  <c r="E195" i="1" s="1"/>
  <c r="E190" i="1" l="1"/>
  <c r="E191" i="1" s="1"/>
  <c r="N194" i="1"/>
  <c r="N195" i="1" l="1"/>
  <c r="C201" i="1"/>
  <c r="C203" i="1" s="1"/>
  <c r="N201" i="1"/>
  <c r="D201" i="1"/>
  <c r="D203" i="1" s="1"/>
  <c r="N203" i="1"/>
  <c r="E201" i="1" l="1"/>
  <c r="D207" i="1" l="1"/>
  <c r="E203" i="1"/>
  <c r="N205" i="1" l="1"/>
  <c r="C205" i="1"/>
  <c r="C206" i="1" s="1"/>
  <c r="N206" i="1" l="1"/>
  <c r="E206" i="1"/>
  <c r="C207" i="1"/>
  <c r="E205" i="1"/>
  <c r="E207" i="1" l="1"/>
  <c r="N207" i="1"/>
  <c r="C210" i="1"/>
  <c r="N210" i="1"/>
  <c r="D210" i="1"/>
  <c r="C211" i="1"/>
  <c r="N211" i="1"/>
  <c r="D211" i="1"/>
  <c r="E210" i="1" l="1"/>
  <c r="C212" i="1"/>
  <c r="E211" i="1"/>
  <c r="D212" i="1"/>
  <c r="E212" i="1" l="1"/>
  <c r="N212" i="1"/>
  <c r="C214" i="1"/>
  <c r="C215" i="1" s="1"/>
  <c r="N214" i="1" l="1"/>
  <c r="D214" i="1"/>
  <c r="E214" i="1" s="1"/>
  <c r="D215" i="1" l="1"/>
  <c r="E215" i="1" l="1"/>
  <c r="N215" i="1"/>
  <c r="C217" i="1"/>
  <c r="C218" i="1" s="1"/>
  <c r="C219" i="1" l="1"/>
  <c r="N217" i="1" l="1"/>
  <c r="D217" i="1"/>
  <c r="E217" i="1" s="1"/>
  <c r="D218" i="1" l="1"/>
  <c r="E218" i="1" l="1"/>
  <c r="D219" i="1"/>
  <c r="N218" i="1"/>
  <c r="E219" i="1" l="1"/>
  <c r="N219" i="1"/>
  <c r="D222" i="1"/>
  <c r="D223" i="1" s="1"/>
  <c r="C225" i="1"/>
  <c r="C226" i="1" s="1"/>
  <c r="N225" i="1"/>
  <c r="D225" i="1"/>
  <c r="E225" i="1" l="1"/>
  <c r="D226" i="1"/>
  <c r="N226" i="1" s="1"/>
  <c r="E226" i="1" l="1"/>
  <c r="D227" i="1"/>
  <c r="D230" i="1"/>
  <c r="D231" i="1" l="1"/>
  <c r="N230" i="1" l="1"/>
  <c r="C230" i="1"/>
  <c r="E230" i="1" l="1"/>
  <c r="C231" i="1"/>
  <c r="N231" i="1"/>
  <c r="C233" i="1"/>
  <c r="C234" i="1" s="1"/>
  <c r="E231" i="1" l="1"/>
  <c r="D233" i="1"/>
  <c r="E233" i="1" l="1"/>
  <c r="D234" i="1"/>
  <c r="E234" i="1" l="1"/>
  <c r="L237" i="1"/>
  <c r="C236" i="1"/>
  <c r="C237" i="1" s="1"/>
  <c r="M237" i="1"/>
  <c r="D236" i="1"/>
  <c r="D237" i="1" s="1"/>
  <c r="C239" i="1"/>
  <c r="D239" i="1"/>
  <c r="C240" i="1" l="1"/>
  <c r="D240" i="1"/>
  <c r="E239" i="1"/>
  <c r="C242" i="1"/>
  <c r="C243" i="1" s="1"/>
  <c r="C244" i="1" l="1"/>
  <c r="E240" i="1"/>
  <c r="C328" i="1"/>
  <c r="N242" i="1"/>
  <c r="D242" i="1"/>
  <c r="E242" i="1" l="1"/>
  <c r="D328" i="1"/>
  <c r="E328" i="1" s="1"/>
  <c r="D243" i="1"/>
  <c r="D244" i="1" s="1"/>
  <c r="E243" i="1" l="1"/>
  <c r="N243" i="1"/>
  <c r="N244" i="1" l="1"/>
  <c r="E244" i="1"/>
  <c r="C247" i="1"/>
  <c r="E247" i="1" s="1"/>
  <c r="C248" i="1" l="1"/>
  <c r="E248" i="1" l="1"/>
  <c r="D254" i="1"/>
  <c r="C254" i="1"/>
  <c r="D253" i="1"/>
  <c r="D255" i="1" l="1"/>
  <c r="C253" i="1" l="1"/>
  <c r="E253" i="1" l="1"/>
  <c r="C255" i="1"/>
  <c r="E255" i="1" l="1"/>
  <c r="C258" i="1"/>
  <c r="C331" i="1" s="1"/>
  <c r="D258" i="1"/>
  <c r="C257" i="1"/>
  <c r="N257" i="1"/>
  <c r="D257" i="1"/>
  <c r="C259" i="1"/>
  <c r="C332" i="1" s="1"/>
  <c r="C261" i="1" l="1"/>
  <c r="D331" i="1"/>
  <c r="E331" i="1" s="1"/>
  <c r="E258" i="1"/>
  <c r="E257" i="1"/>
  <c r="D259" i="1"/>
  <c r="D261" i="1" s="1"/>
  <c r="N259" i="1"/>
  <c r="E259" i="1" l="1"/>
  <c r="D332" i="1"/>
  <c r="E332" i="1" s="1"/>
  <c r="N261" i="1" l="1"/>
  <c r="E261" i="1"/>
  <c r="C266" i="1"/>
  <c r="N266" i="1"/>
  <c r="D266" i="1"/>
  <c r="C267" i="1" l="1"/>
  <c r="C330" i="1"/>
  <c r="E266" i="1"/>
  <c r="D330" i="1"/>
  <c r="D267" i="1"/>
  <c r="N267" i="1"/>
  <c r="D269" i="1"/>
  <c r="D270" i="1" s="1"/>
  <c r="E330" i="1" l="1"/>
  <c r="D333" i="1"/>
  <c r="E267" i="1"/>
  <c r="C269" i="1"/>
  <c r="C270" i="1" s="1"/>
  <c r="C333" i="1" l="1"/>
  <c r="E333" i="1" s="1"/>
  <c r="C275" i="1"/>
  <c r="C276" i="1" s="1"/>
  <c r="D275" i="1" l="1"/>
  <c r="D276" i="1" s="1"/>
  <c r="C278" i="1"/>
  <c r="C279" i="1" s="1"/>
  <c r="C280" i="1" s="1"/>
  <c r="N278" i="1" l="1"/>
  <c r="D278" i="1"/>
  <c r="E278" i="1" s="1"/>
  <c r="D279" i="1" l="1"/>
  <c r="D280" i="1" s="1"/>
  <c r="E280" i="1" s="1"/>
  <c r="E279" i="1" l="1"/>
  <c r="N279" i="1"/>
  <c r="N222" i="1" l="1"/>
  <c r="C222" i="1"/>
  <c r="E222" i="1" l="1"/>
  <c r="C327" i="1"/>
  <c r="C334" i="1" s="1"/>
  <c r="C223" i="1"/>
  <c r="N223" i="1" l="1"/>
  <c r="E223" i="1"/>
  <c r="C227" i="1"/>
  <c r="E227" i="1" l="1"/>
  <c r="N227" i="1"/>
  <c r="C124" i="1" l="1"/>
  <c r="C127" i="1" s="1"/>
  <c r="C153" i="1" s="1"/>
  <c r="C324" i="1" s="1"/>
  <c r="N124" i="1"/>
  <c r="D124" i="1"/>
  <c r="D127" i="1" s="1"/>
  <c r="E127" i="1" l="1"/>
  <c r="D153" i="1"/>
  <c r="E124" i="1"/>
  <c r="D60" i="1"/>
  <c r="E153" i="1" l="1"/>
  <c r="D327" i="1"/>
  <c r="E327" i="1" s="1"/>
  <c r="D62" i="1"/>
  <c r="D91" i="1" l="1"/>
  <c r="D334" i="1"/>
  <c r="E334" i="1" s="1"/>
  <c r="D324" i="1" l="1"/>
  <c r="E324" i="1" s="1"/>
  <c r="E91" i="1"/>
</calcChain>
</file>

<file path=xl/sharedStrings.xml><?xml version="1.0" encoding="utf-8"?>
<sst xmlns="http://schemas.openxmlformats.org/spreadsheetml/2006/main" count="357" uniqueCount="145">
  <si>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</si>
  <si>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</si>
  <si>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</si>
  <si>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</si>
  <si>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</si>
  <si>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</si>
  <si>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</si>
  <si>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</si>
  <si>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</si>
  <si>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</si>
  <si>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</si>
  <si>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</si>
  <si>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</si>
  <si>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</si>
  <si>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</si>
  <si>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</si>
  <si>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</si>
  <si>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</si>
  <si>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</si>
  <si>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</si>
  <si>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</si>
  <si>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</si>
  <si>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</si>
  <si>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</si>
  <si>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</si>
  <si>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</si>
  <si>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</si>
  <si>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</si>
  <si>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</si>
  <si>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</si>
  <si>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</si>
  <si>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</si>
  <si>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</si>
  <si>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</si>
  <si>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</si>
  <si>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</si>
  <si>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</si>
  <si>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</si>
  <si>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</si>
  <si>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</si>
  <si>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</si>
  <si>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</si>
  <si>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</si>
  <si>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</si>
  <si>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</si>
  <si>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</si>
  <si>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</si>
  <si>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</si>
  <si>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</si>
  <si>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</si>
  <si>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</si>
  <si>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</si>
  <si>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</si>
  <si>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</si>
  <si>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</si>
  <si>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</si>
  <si>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</si>
  <si>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</si>
  <si>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</si>
  <si>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</si>
  <si>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</si>
  <si>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</si>
  <si>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</si>
  <si>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</si>
  <si>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</si>
  <si>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</si>
  <si>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</si>
  <si>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</si>
  <si>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</si>
  <si>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</si>
  <si>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</si>
  <si>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</si>
  <si>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</si>
  <si>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</si>
  <si>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</si>
  <si>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</si>
  <si>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</si>
  <si>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</si>
  <si>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</si>
  <si>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</si>
  <si>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</si>
  <si>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</si>
  <si>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</si>
  <si>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</si>
  <si>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</si>
  <si>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</si>
  <si>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</si>
  <si>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</si>
  <si>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</si>
  <si>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</si>
  <si>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</si>
  <si>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</si>
  <si>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</si>
  <si>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</si>
  <si>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</si>
  <si>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</si>
  <si>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</si>
  <si>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</si>
  <si>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</si>
  <si>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</si>
  <si>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</si>
  <si>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</si>
  <si>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</si>
  <si>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</si>
  <si>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</si>
  <si>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</si>
  <si>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</si>
  <si>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</si>
  <si>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</si>
  <si>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</si>
  <si>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</si>
  <si>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</si>
  <si>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</si>
  <si>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</si>
  <si>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</si>
  <si>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</si>
  <si>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</si>
  <si>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</si>
  <si>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</si>
  <si>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</si>
  <si>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</si>
  <si>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</si>
  <si>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</si>
  <si>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</si>
  <si>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</si>
  <si>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</si>
  <si>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</si>
  <si>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</si>
  <si>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</si>
  <si>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</si>
  <si>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</si>
  <si>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</si>
  <si>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</si>
  <si>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</si>
  <si>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</si>
  <si>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</si>
  <si>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</si>
  <si>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</si>
  <si>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</si>
  <si>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</si>
  <si>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</si>
  <si>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</si>
  <si>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</si>
  <si>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Исполнение  муниципальных программ муниципального образования Кавказский район на 01.01.2023  года (бюджетные средства)</t>
  </si>
  <si>
    <t>Уточненная сводная бюджетная роспись на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</si>
</sst>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5"/>
  <sheetViews>
    <sheetView tabSelected="1" zoomScale="69" zoomScaleNormal="69" workbookViewId="0">
      <pane xSplit="6" ySplit="10" topLeftCell="G313" activePane="bottomRight" state="frozen"/>
      <selection pane="topRight" activeCell="G1" sqref="G1"/>
      <selection pane="bottomLeft" activeCell="A11" sqref="A11"/>
      <selection pane="bottomRight" activeCell="K106" sqref="K106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2" t="s">
        <v>143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14.25" customHeight="1" x14ac:dyDescent="0.25">
      <c r="E2" s="137" t="s">
        <v>106</v>
      </c>
      <c r="F2" s="138"/>
      <c r="G2" s="138"/>
      <c r="H2" s="138"/>
      <c r="I2" s="138"/>
      <c r="J2" s="138"/>
      <c r="K2" s="138"/>
    </row>
    <row r="3" spans="1:14" ht="19.5" customHeight="1" x14ac:dyDescent="0.25">
      <c r="A3" s="133" t="s">
        <v>0</v>
      </c>
      <c r="B3" s="133" t="s">
        <v>1</v>
      </c>
      <c r="C3" s="131" t="s">
        <v>144</v>
      </c>
      <c r="D3" s="131" t="s">
        <v>107</v>
      </c>
      <c r="E3" s="131" t="s">
        <v>16</v>
      </c>
      <c r="F3" s="103" t="s">
        <v>26</v>
      </c>
      <c r="G3" s="104"/>
      <c r="H3" s="105"/>
      <c r="I3" s="103" t="s">
        <v>27</v>
      </c>
      <c r="J3" s="104"/>
      <c r="K3" s="105"/>
      <c r="L3" s="103" t="s">
        <v>110</v>
      </c>
      <c r="M3" s="104"/>
      <c r="N3" s="105"/>
    </row>
    <row r="4" spans="1:14" ht="75" customHeight="1" x14ac:dyDescent="0.25">
      <c r="A4" s="134"/>
      <c r="B4" s="134"/>
      <c r="C4" s="132"/>
      <c r="D4" s="132"/>
      <c r="E4" s="132"/>
      <c r="F4" s="13" t="s">
        <v>144</v>
      </c>
      <c r="G4" s="13" t="s">
        <v>107</v>
      </c>
      <c r="H4" s="13" t="s">
        <v>16</v>
      </c>
      <c r="I4" s="13" t="s">
        <v>144</v>
      </c>
      <c r="J4" s="13" t="s">
        <v>107</v>
      </c>
      <c r="K4" s="13" t="s">
        <v>16</v>
      </c>
      <c r="L4" s="13" t="s">
        <v>144</v>
      </c>
      <c r="M4" s="13" t="s">
        <v>107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1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</row>
    <row r="7" spans="1:14" ht="15.75" customHeight="1" x14ac:dyDescent="0.25">
      <c r="A7" s="63" t="s">
        <v>28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</row>
    <row r="8" spans="1:14" ht="32.25" customHeight="1" x14ac:dyDescent="0.25">
      <c r="A8" s="56" t="s">
        <v>29</v>
      </c>
      <c r="B8" s="57"/>
      <c r="C8" s="32">
        <f>F8+I8+L8</f>
        <v>669061.30000000005</v>
      </c>
      <c r="D8" s="32">
        <f>G8+J8+M8</f>
        <v>668532.6</v>
      </c>
      <c r="E8" s="32">
        <f>D8/C8*100</f>
        <v>99.920978840055454</v>
      </c>
      <c r="F8" s="14"/>
      <c r="G8" s="14"/>
      <c r="H8" s="32"/>
      <c r="I8" s="14">
        <v>454490.8</v>
      </c>
      <c r="J8" s="14">
        <v>453964.3</v>
      </c>
      <c r="K8" s="32">
        <f>J8/I8*100</f>
        <v>99.884156070925968</v>
      </c>
      <c r="L8" s="14">
        <v>214570.5</v>
      </c>
      <c r="M8" s="14">
        <v>214568.3</v>
      </c>
      <c r="N8" s="32">
        <f>M8/L8*100</f>
        <v>99.998974695962389</v>
      </c>
    </row>
    <row r="9" spans="1:14" x14ac:dyDescent="0.25">
      <c r="A9" s="60" t="s">
        <v>31</v>
      </c>
      <c r="B9" s="57"/>
      <c r="C9" s="33">
        <f>C8</f>
        <v>669061.30000000005</v>
      </c>
      <c r="D9" s="33">
        <f>D8</f>
        <v>668532.6</v>
      </c>
      <c r="E9" s="33">
        <f>D9/C9*100</f>
        <v>99.920978840055454</v>
      </c>
      <c r="F9" s="33">
        <f t="shared" ref="F9:G9" si="0">F8</f>
        <v>0</v>
      </c>
      <c r="G9" s="33">
        <f t="shared" si="0"/>
        <v>0</v>
      </c>
      <c r="H9" s="32"/>
      <c r="I9" s="33">
        <f t="shared" ref="I9" si="1">I8</f>
        <v>454490.8</v>
      </c>
      <c r="J9" s="33">
        <f>J8</f>
        <v>453964.3</v>
      </c>
      <c r="K9" s="33">
        <f>J9/I9*100</f>
        <v>99.884156070925968</v>
      </c>
      <c r="L9" s="33">
        <f>L8</f>
        <v>214570.5</v>
      </c>
      <c r="M9" s="33">
        <f>M8</f>
        <v>214568.3</v>
      </c>
      <c r="N9" s="33">
        <f>M9/L9*100</f>
        <v>99.998974695962389</v>
      </c>
    </row>
    <row r="10" spans="1:14" ht="15.75" customHeight="1" x14ac:dyDescent="0.25">
      <c r="A10" s="63" t="s">
        <v>30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5"/>
    </row>
    <row r="11" spans="1:14" ht="31.5" customHeight="1" x14ac:dyDescent="0.25">
      <c r="A11" s="56" t="s">
        <v>119</v>
      </c>
      <c r="B11" s="57"/>
      <c r="C11" s="32">
        <f>I11+L11+F11</f>
        <v>845493</v>
      </c>
      <c r="D11" s="32">
        <f>J11+M11+G11</f>
        <v>841356.70000000007</v>
      </c>
      <c r="E11" s="32">
        <f t="shared" ref="E11:E12" si="2">D11/C11*100</f>
        <v>99.51078246656094</v>
      </c>
      <c r="F11" s="14">
        <v>90368.6</v>
      </c>
      <c r="G11" s="14">
        <v>90368.6</v>
      </c>
      <c r="H11" s="32">
        <f>G11/F11*100</f>
        <v>100</v>
      </c>
      <c r="I11" s="14">
        <v>570090.9</v>
      </c>
      <c r="J11" s="14">
        <v>570090.9</v>
      </c>
      <c r="K11" s="32">
        <f t="shared" ref="K11" si="3">J11/I11*100</f>
        <v>100</v>
      </c>
      <c r="L11" s="14">
        <v>185033.5</v>
      </c>
      <c r="M11" s="14">
        <v>180897.2</v>
      </c>
      <c r="N11" s="32">
        <f t="shared" ref="N11:N13" si="4">M11/L11*100</f>
        <v>97.764566956794312</v>
      </c>
    </row>
    <row r="12" spans="1:14" ht="21.75" customHeight="1" x14ac:dyDescent="0.25">
      <c r="A12" s="56" t="s">
        <v>39</v>
      </c>
      <c r="B12" s="57"/>
      <c r="C12" s="32">
        <f>I12+L12+F12</f>
        <v>60</v>
      </c>
      <c r="D12" s="32">
        <f>J12+M12+G12</f>
        <v>60</v>
      </c>
      <c r="E12" s="32">
        <f t="shared" si="2"/>
        <v>100</v>
      </c>
      <c r="F12" s="14"/>
      <c r="G12" s="14"/>
      <c r="H12" s="32"/>
      <c r="I12" s="14"/>
      <c r="J12" s="14"/>
      <c r="K12" s="32"/>
      <c r="L12" s="14">
        <v>60</v>
      </c>
      <c r="M12" s="14">
        <v>60</v>
      </c>
      <c r="N12" s="32">
        <f t="shared" ref="N12" si="5">M12/L12*100</f>
        <v>100</v>
      </c>
    </row>
    <row r="13" spans="1:14" x14ac:dyDescent="0.25">
      <c r="A13" s="60" t="s">
        <v>31</v>
      </c>
      <c r="B13" s="100"/>
      <c r="C13" s="33">
        <f>C11+C12</f>
        <v>845553</v>
      </c>
      <c r="D13" s="33">
        <f>D11+D12</f>
        <v>841416.70000000007</v>
      </c>
      <c r="E13" s="33">
        <f>E11</f>
        <v>99.51078246656094</v>
      </c>
      <c r="F13" s="33">
        <f>F11+F12</f>
        <v>90368.6</v>
      </c>
      <c r="G13" s="33">
        <f>G11+G12</f>
        <v>90368.6</v>
      </c>
      <c r="H13" s="33">
        <f>H11</f>
        <v>100</v>
      </c>
      <c r="I13" s="33">
        <f>I11+I12</f>
        <v>570090.9</v>
      </c>
      <c r="J13" s="33">
        <f>J11+J12</f>
        <v>570090.9</v>
      </c>
      <c r="K13" s="33">
        <f>K11</f>
        <v>100</v>
      </c>
      <c r="L13" s="33">
        <f>L11+L12</f>
        <v>185093.5</v>
      </c>
      <c r="M13" s="33">
        <f>M11+M12</f>
        <v>180957.2</v>
      </c>
      <c r="N13" s="33">
        <f t="shared" si="4"/>
        <v>97.765291595869115</v>
      </c>
    </row>
    <row r="14" spans="1:14" ht="15.75" customHeight="1" x14ac:dyDescent="0.25">
      <c r="A14" s="68" t="s">
        <v>32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ht="27.75" customHeight="1" x14ac:dyDescent="0.25">
      <c r="A15" s="62" t="s">
        <v>29</v>
      </c>
      <c r="B15" s="57"/>
      <c r="C15" s="32">
        <f>I15+L15+F15</f>
        <v>60007.6</v>
      </c>
      <c r="D15" s="32">
        <f>J15+M15+G15</f>
        <v>58833.1</v>
      </c>
      <c r="E15" s="32">
        <f t="shared" ref="E15:E16" si="6">D15/C15*100</f>
        <v>98.042747918596973</v>
      </c>
      <c r="F15" s="14"/>
      <c r="G15" s="14"/>
      <c r="H15" s="32"/>
      <c r="I15" s="14">
        <v>399.7</v>
      </c>
      <c r="J15" s="14">
        <v>399.7</v>
      </c>
      <c r="K15" s="32">
        <f t="shared" ref="K15:K16" si="7">J15/I15*100</f>
        <v>100</v>
      </c>
      <c r="L15" s="14">
        <v>59607.9</v>
      </c>
      <c r="M15" s="14">
        <v>58433.4</v>
      </c>
      <c r="N15" s="32">
        <f>M15/L15*100</f>
        <v>98.029623590161705</v>
      </c>
    </row>
    <row r="16" spans="1:14" x14ac:dyDescent="0.25">
      <c r="A16" s="101" t="s">
        <v>31</v>
      </c>
      <c r="B16" s="100"/>
      <c r="C16" s="33">
        <f>C15</f>
        <v>60007.6</v>
      </c>
      <c r="D16" s="33">
        <f>D15</f>
        <v>58833.1</v>
      </c>
      <c r="E16" s="33">
        <f t="shared" si="6"/>
        <v>98.042747918596973</v>
      </c>
      <c r="F16" s="33">
        <f t="shared" ref="F16:G16" si="8">F15</f>
        <v>0</v>
      </c>
      <c r="G16" s="33">
        <f t="shared" si="8"/>
        <v>0</v>
      </c>
      <c r="H16" s="32"/>
      <c r="I16" s="33">
        <f t="shared" ref="I16:J16" si="9">I15</f>
        <v>399.7</v>
      </c>
      <c r="J16" s="33">
        <f t="shared" si="9"/>
        <v>399.7</v>
      </c>
      <c r="K16" s="33">
        <f t="shared" si="7"/>
        <v>100</v>
      </c>
      <c r="L16" s="33">
        <f>SUM(L15)</f>
        <v>59607.9</v>
      </c>
      <c r="M16" s="33">
        <f>SUM(M15)</f>
        <v>58433.4</v>
      </c>
      <c r="N16" s="33">
        <f>M16/L16*100</f>
        <v>98.029623590161705</v>
      </c>
    </row>
    <row r="17" spans="1:16" ht="15.75" customHeight="1" x14ac:dyDescent="0.25">
      <c r="A17" s="68" t="s">
        <v>33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6" ht="30.75" customHeight="1" x14ac:dyDescent="0.25">
      <c r="A18" s="62" t="s">
        <v>29</v>
      </c>
      <c r="B18" s="136"/>
      <c r="C18" s="32">
        <f>I18+L18+F18</f>
        <v>8917</v>
      </c>
      <c r="D18" s="32">
        <f>J18+M18+G18</f>
        <v>8898.9</v>
      </c>
      <c r="E18" s="32">
        <f t="shared" ref="E18:E19" si="10">D18/C18*100</f>
        <v>99.797016933946395</v>
      </c>
      <c r="F18" s="14"/>
      <c r="G18" s="14"/>
      <c r="H18" s="32"/>
      <c r="I18" s="14"/>
      <c r="J18" s="14"/>
      <c r="K18" s="32"/>
      <c r="L18" s="14">
        <v>8917</v>
      </c>
      <c r="M18" s="14">
        <v>8898.9</v>
      </c>
      <c r="N18" s="32">
        <f>M18/L18*100</f>
        <v>99.797016933946395</v>
      </c>
    </row>
    <row r="19" spans="1:16" x14ac:dyDescent="0.25">
      <c r="A19" s="135" t="s">
        <v>31</v>
      </c>
      <c r="B19" s="135"/>
      <c r="C19" s="33">
        <f t="shared" ref="C19:D19" si="11">C18</f>
        <v>8917</v>
      </c>
      <c r="D19" s="33">
        <f t="shared" si="11"/>
        <v>8898.9</v>
      </c>
      <c r="E19" s="33">
        <f t="shared" si="10"/>
        <v>99.797016933946395</v>
      </c>
      <c r="F19" s="33">
        <f t="shared" ref="F19:G19" si="12">F18</f>
        <v>0</v>
      </c>
      <c r="G19" s="33">
        <f t="shared" si="12"/>
        <v>0</v>
      </c>
      <c r="H19" s="32"/>
      <c r="I19" s="33">
        <f t="shared" ref="I19:M19" si="13">I18</f>
        <v>0</v>
      </c>
      <c r="J19" s="33">
        <f t="shared" si="13"/>
        <v>0</v>
      </c>
      <c r="K19" s="32"/>
      <c r="L19" s="33">
        <f t="shared" si="13"/>
        <v>8917</v>
      </c>
      <c r="M19" s="33">
        <f t="shared" si="13"/>
        <v>8898.9</v>
      </c>
      <c r="N19" s="33">
        <f>M19/L19*100</f>
        <v>99.797016933946395</v>
      </c>
    </row>
    <row r="20" spans="1:16" ht="15.75" customHeight="1" x14ac:dyDescent="0.25">
      <c r="A20" s="68" t="s">
        <v>34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6" ht="30" customHeight="1" x14ac:dyDescent="0.25">
      <c r="A21" s="97" t="s">
        <v>29</v>
      </c>
      <c r="B21" s="96"/>
      <c r="C21" s="32">
        <f>I21+L21+F21</f>
        <v>46153.2</v>
      </c>
      <c r="D21" s="32">
        <f>J21+M21+G21</f>
        <v>45814.9</v>
      </c>
      <c r="E21" s="32">
        <f t="shared" ref="E21:E22" si="14">D21/C21*100</f>
        <v>99.267006404756344</v>
      </c>
      <c r="F21" s="14"/>
      <c r="G21" s="14"/>
      <c r="H21" s="32"/>
      <c r="I21" s="14">
        <v>14496.2</v>
      </c>
      <c r="J21" s="14">
        <v>14496.2</v>
      </c>
      <c r="K21" s="32">
        <f t="shared" ref="K21:K22" si="15">J21/I21*100</f>
        <v>100</v>
      </c>
      <c r="L21" s="14">
        <v>31657</v>
      </c>
      <c r="M21" s="14">
        <v>31318.7</v>
      </c>
      <c r="N21" s="32">
        <f>M21/L21*100</f>
        <v>98.931357993492753</v>
      </c>
    </row>
    <row r="22" spans="1:16" x14ac:dyDescent="0.25">
      <c r="A22" s="95" t="s">
        <v>31</v>
      </c>
      <c r="B22" s="67"/>
      <c r="C22" s="33">
        <f t="shared" ref="C22:D22" si="16">C21</f>
        <v>46153.2</v>
      </c>
      <c r="D22" s="33">
        <f t="shared" si="16"/>
        <v>45814.9</v>
      </c>
      <c r="E22" s="33">
        <f t="shared" si="14"/>
        <v>99.267006404756344</v>
      </c>
      <c r="F22" s="33">
        <f t="shared" ref="F22:G22" si="17">F21</f>
        <v>0</v>
      </c>
      <c r="G22" s="33">
        <f t="shared" si="17"/>
        <v>0</v>
      </c>
      <c r="H22" s="32"/>
      <c r="I22" s="33">
        <f t="shared" ref="I22:M22" si="18">I21</f>
        <v>14496.2</v>
      </c>
      <c r="J22" s="33">
        <f t="shared" si="18"/>
        <v>14496.2</v>
      </c>
      <c r="K22" s="35">
        <f t="shared" si="15"/>
        <v>100</v>
      </c>
      <c r="L22" s="33">
        <f t="shared" si="18"/>
        <v>31657</v>
      </c>
      <c r="M22" s="33">
        <f t="shared" si="18"/>
        <v>31318.7</v>
      </c>
      <c r="N22" s="33">
        <f>M22/L22*100</f>
        <v>98.931357993492753</v>
      </c>
    </row>
    <row r="23" spans="1:16" ht="15.75" hidden="1" customHeight="1" x14ac:dyDescent="0.25">
      <c r="A23" s="68" t="s">
        <v>113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</row>
    <row r="24" spans="1:16" ht="30.75" hidden="1" customHeight="1" x14ac:dyDescent="0.3">
      <c r="A24" s="97" t="s">
        <v>29</v>
      </c>
      <c r="B24" s="96"/>
      <c r="C24" s="14">
        <f>I24+L24+F24</f>
        <v>0</v>
      </c>
      <c r="D24" s="14">
        <f>J24+M24+G24</f>
        <v>0</v>
      </c>
      <c r="E24" s="14" t="e">
        <f t="shared" ref="E24:E25" si="19">D24/C24*100</f>
        <v>#DIV/0!</v>
      </c>
      <c r="F24" s="14"/>
      <c r="G24" s="14"/>
      <c r="H24" s="14"/>
      <c r="I24" s="14">
        <v>0</v>
      </c>
      <c r="J24" s="14"/>
      <c r="K24" s="14"/>
      <c r="L24" s="14">
        <v>0</v>
      </c>
      <c r="M24" s="14">
        <v>0</v>
      </c>
      <c r="N24" s="14" t="e">
        <f t="shared" ref="N24:N25" si="20">M24/L24*100</f>
        <v>#DIV/0!</v>
      </c>
    </row>
    <row r="25" spans="1:16" ht="16.149999999999999" hidden="1" x14ac:dyDescent="0.35">
      <c r="A25" s="95" t="s">
        <v>31</v>
      </c>
      <c r="B25" s="67"/>
      <c r="C25" s="15">
        <f>C24</f>
        <v>0</v>
      </c>
      <c r="D25" s="15">
        <f>D24</f>
        <v>0</v>
      </c>
      <c r="E25" s="15" t="e">
        <f t="shared" si="19"/>
        <v>#DIV/0!</v>
      </c>
      <c r="F25" s="15">
        <f t="shared" ref="F25:G25" si="21">F24</f>
        <v>0</v>
      </c>
      <c r="G25" s="15">
        <f t="shared" si="21"/>
        <v>0</v>
      </c>
      <c r="H25" s="15"/>
      <c r="I25" s="15">
        <f t="shared" ref="I25:M25" si="22">I24</f>
        <v>0</v>
      </c>
      <c r="J25" s="15">
        <f t="shared" si="22"/>
        <v>0</v>
      </c>
      <c r="K25" s="15"/>
      <c r="L25" s="15">
        <f t="shared" si="22"/>
        <v>0</v>
      </c>
      <c r="M25" s="15">
        <f t="shared" si="22"/>
        <v>0</v>
      </c>
      <c r="N25" s="15" t="e">
        <f t="shared" si="20"/>
        <v>#DIV/0!</v>
      </c>
    </row>
    <row r="26" spans="1:16" ht="15.75" customHeight="1" x14ac:dyDescent="0.25">
      <c r="A26" s="68" t="s">
        <v>35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0"/>
    </row>
    <row r="27" spans="1:16" ht="30.75" customHeight="1" x14ac:dyDescent="0.25">
      <c r="A27" s="97" t="s">
        <v>29</v>
      </c>
      <c r="B27" s="96"/>
      <c r="C27" s="32">
        <f>I27+L27+F27</f>
        <v>9642.7999999999993</v>
      </c>
      <c r="D27" s="32">
        <f>J27+M27+G27</f>
        <v>9627.9</v>
      </c>
      <c r="E27" s="32">
        <f t="shared" ref="E27:E28" si="23">D27/C27*100</f>
        <v>99.84548056581076</v>
      </c>
      <c r="F27" s="14">
        <v>2026.3</v>
      </c>
      <c r="G27" s="14">
        <v>2026.3</v>
      </c>
      <c r="H27" s="32">
        <f t="shared" ref="H27:H28" si="24">G27/F27*100</f>
        <v>100</v>
      </c>
      <c r="I27" s="14">
        <v>84.4</v>
      </c>
      <c r="J27" s="14">
        <v>84.4</v>
      </c>
      <c r="K27" s="32">
        <f t="shared" ref="K27:K28" si="25">J27/I27*100</f>
        <v>100</v>
      </c>
      <c r="L27" s="14">
        <v>7532.1</v>
      </c>
      <c r="M27" s="14">
        <v>7517.2</v>
      </c>
      <c r="N27" s="32">
        <f t="shared" ref="N27:N28" si="26">M27/L27*100</f>
        <v>99.802180002920821</v>
      </c>
    </row>
    <row r="28" spans="1:16" x14ac:dyDescent="0.25">
      <c r="A28" s="125" t="s">
        <v>31</v>
      </c>
      <c r="B28" s="126"/>
      <c r="C28" s="34">
        <f>C27</f>
        <v>9642.7999999999993</v>
      </c>
      <c r="D28" s="34">
        <f>D27</f>
        <v>9627.9</v>
      </c>
      <c r="E28" s="34">
        <f t="shared" si="23"/>
        <v>99.84548056581076</v>
      </c>
      <c r="F28" s="34">
        <f t="shared" ref="F28:G28" si="27">F27</f>
        <v>2026.3</v>
      </c>
      <c r="G28" s="34">
        <f t="shared" si="27"/>
        <v>2026.3</v>
      </c>
      <c r="H28" s="32">
        <f t="shared" si="24"/>
        <v>100</v>
      </c>
      <c r="I28" s="34">
        <f t="shared" ref="I28:J28" si="28">I27</f>
        <v>84.4</v>
      </c>
      <c r="J28" s="34">
        <f t="shared" si="28"/>
        <v>84.4</v>
      </c>
      <c r="K28" s="32">
        <f t="shared" si="25"/>
        <v>100</v>
      </c>
      <c r="L28" s="34">
        <f>L27</f>
        <v>7532.1</v>
      </c>
      <c r="M28" s="34">
        <f>M27</f>
        <v>7517.2</v>
      </c>
      <c r="N28" s="37">
        <f t="shared" si="26"/>
        <v>99.802180002920821</v>
      </c>
    </row>
    <row r="29" spans="1:16" s="50" customFormat="1" ht="15.75" customHeight="1" x14ac:dyDescent="0.25">
      <c r="A29" s="68" t="s">
        <v>133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  <c r="P29" s="51"/>
    </row>
    <row r="30" spans="1:16" s="50" customFormat="1" ht="15.75" customHeight="1" x14ac:dyDescent="0.25">
      <c r="A30" s="122" t="s">
        <v>29</v>
      </c>
      <c r="B30" s="122"/>
      <c r="C30" s="52">
        <f>I30+L30+F30</f>
        <v>235</v>
      </c>
      <c r="D30" s="52">
        <f>J30+M30+G30</f>
        <v>228.5</v>
      </c>
      <c r="E30" s="52">
        <f t="shared" ref="E30:E32" si="29">D30/C30*100</f>
        <v>97.234042553191486</v>
      </c>
      <c r="F30" s="52"/>
      <c r="G30" s="52"/>
      <c r="H30" s="52"/>
      <c r="I30" s="52"/>
      <c r="J30" s="52"/>
      <c r="K30" s="52"/>
      <c r="L30" s="20">
        <v>235</v>
      </c>
      <c r="M30" s="20">
        <v>228.5</v>
      </c>
      <c r="N30" s="14">
        <f t="shared" ref="N30:N32" si="30">M30/L30*100</f>
        <v>97.234042553191486</v>
      </c>
      <c r="P30" s="51"/>
    </row>
    <row r="31" spans="1:16" s="50" customFormat="1" ht="15.75" customHeight="1" x14ac:dyDescent="0.25">
      <c r="A31" s="125" t="s">
        <v>31</v>
      </c>
      <c r="B31" s="126"/>
      <c r="C31" s="52">
        <f>C30</f>
        <v>235</v>
      </c>
      <c r="D31" s="52">
        <f>D30</f>
        <v>228.5</v>
      </c>
      <c r="E31" s="52">
        <f t="shared" si="29"/>
        <v>97.234042553191486</v>
      </c>
      <c r="F31" s="52">
        <f t="shared" ref="F31:G31" si="31">F30</f>
        <v>0</v>
      </c>
      <c r="G31" s="52">
        <f t="shared" si="31"/>
        <v>0</v>
      </c>
      <c r="H31" s="52"/>
      <c r="I31" s="52">
        <f t="shared" ref="I31:J31" si="32">I30</f>
        <v>0</v>
      </c>
      <c r="J31" s="52">
        <f t="shared" si="32"/>
        <v>0</v>
      </c>
      <c r="K31" s="52"/>
      <c r="L31" s="52">
        <f>L30</f>
        <v>235</v>
      </c>
      <c r="M31" s="52">
        <f>M30</f>
        <v>228.5</v>
      </c>
      <c r="N31" s="53">
        <f t="shared" si="30"/>
        <v>97.234042553191486</v>
      </c>
      <c r="P31" s="51"/>
    </row>
    <row r="32" spans="1:16" s="3" customFormat="1" ht="15.75" customHeight="1" x14ac:dyDescent="0.25">
      <c r="A32" s="123" t="s">
        <v>53</v>
      </c>
      <c r="B32" s="124"/>
      <c r="C32" s="35">
        <f>C9+C13+C16+C19+C22+C25+C28+C31</f>
        <v>1639569.9000000001</v>
      </c>
      <c r="D32" s="35">
        <f>D9+D13+D16+D19+D22+D25+D28+D31</f>
        <v>1633352.5999999999</v>
      </c>
      <c r="E32" s="35">
        <f t="shared" si="29"/>
        <v>99.620796893136415</v>
      </c>
      <c r="F32" s="35">
        <f>F9+F13+F16+F19+F22+F25+F28+F31</f>
        <v>92394.900000000009</v>
      </c>
      <c r="G32" s="35">
        <f>G9+G13+G16+G19+G22+G25+G28+G31</f>
        <v>92394.900000000009</v>
      </c>
      <c r="H32" s="35">
        <f t="shared" ref="H32" si="33">G32/F32*100</f>
        <v>100</v>
      </c>
      <c r="I32" s="35">
        <f>I9+I13+I16+I19+I22+I25+I28+I31</f>
        <v>1039561.9999999999</v>
      </c>
      <c r="J32" s="35">
        <f>J9+J13+J16+J19+J22+J25+J28+J31</f>
        <v>1039035.4999999999</v>
      </c>
      <c r="K32" s="35">
        <f t="shared" ref="K32" si="34">J32/I32*100</f>
        <v>99.949353670103363</v>
      </c>
      <c r="L32" s="35">
        <f>L9+L13+L16+L19+L22+L25+L28+L31</f>
        <v>507613</v>
      </c>
      <c r="M32" s="35">
        <f>M9+M13+M16+M19+M22+M25+M28+M31</f>
        <v>501922.20000000007</v>
      </c>
      <c r="N32" s="35">
        <f t="shared" si="30"/>
        <v>98.878909720594237</v>
      </c>
      <c r="P32" s="4"/>
    </row>
    <row r="33" spans="1:14" ht="22.5" customHeight="1" x14ac:dyDescent="0.35">
      <c r="A33" s="7" t="s">
        <v>18</v>
      </c>
      <c r="B33" s="127" t="s">
        <v>3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9"/>
    </row>
    <row r="34" spans="1:14" ht="15.75" customHeight="1" x14ac:dyDescent="0.25">
      <c r="A34" s="63" t="s">
        <v>36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5"/>
    </row>
    <row r="35" spans="1:14" ht="15.6" hidden="1" x14ac:dyDescent="0.3">
      <c r="A35" s="56" t="s">
        <v>39</v>
      </c>
      <c r="B35" s="57"/>
      <c r="C35" s="14">
        <f>I35+L35+F35</f>
        <v>0</v>
      </c>
      <c r="D35" s="14">
        <f>J35+M35+G35</f>
        <v>0</v>
      </c>
      <c r="E35" s="14"/>
      <c r="F35" s="16">
        <v>0</v>
      </c>
      <c r="G35" s="16">
        <v>0</v>
      </c>
      <c r="H35" s="16"/>
      <c r="I35" s="16">
        <v>0</v>
      </c>
      <c r="J35" s="16">
        <v>0</v>
      </c>
      <c r="K35" s="14"/>
      <c r="L35" s="14">
        <v>0</v>
      </c>
      <c r="M35" s="14">
        <v>0</v>
      </c>
      <c r="N35" s="14"/>
    </row>
    <row r="36" spans="1:14" ht="32.25" customHeight="1" x14ac:dyDescent="0.25">
      <c r="A36" s="130" t="s">
        <v>37</v>
      </c>
      <c r="B36" s="96"/>
      <c r="C36" s="32">
        <f>I36+L36+F36</f>
        <v>101623.4</v>
      </c>
      <c r="D36" s="32">
        <f>J36+M36+G36</f>
        <v>101623.4</v>
      </c>
      <c r="E36" s="32">
        <f t="shared" ref="E36:E37" si="35">D36/C36*100</f>
        <v>100</v>
      </c>
      <c r="F36" s="16"/>
      <c r="G36" s="16"/>
      <c r="H36" s="36"/>
      <c r="I36" s="16">
        <v>101623.4</v>
      </c>
      <c r="J36" s="16">
        <v>101623.4</v>
      </c>
      <c r="K36" s="32">
        <f t="shared" ref="K36:K37" si="36">J36/I36*100</f>
        <v>100</v>
      </c>
      <c r="L36" s="14"/>
      <c r="M36" s="14"/>
      <c r="N36" s="32"/>
    </row>
    <row r="37" spans="1:14" x14ac:dyDescent="0.25">
      <c r="A37" s="58" t="s">
        <v>40</v>
      </c>
      <c r="B37" s="96"/>
      <c r="C37" s="38">
        <f>C36+C35</f>
        <v>101623.4</v>
      </c>
      <c r="D37" s="38">
        <f>D36+D35</f>
        <v>101623.4</v>
      </c>
      <c r="E37" s="33">
        <f t="shared" si="35"/>
        <v>100</v>
      </c>
      <c r="F37" s="38">
        <f>F36+F35</f>
        <v>0</v>
      </c>
      <c r="G37" s="38">
        <f>G36+G35</f>
        <v>0</v>
      </c>
      <c r="H37" s="36"/>
      <c r="I37" s="38">
        <f>I36+I35</f>
        <v>101623.4</v>
      </c>
      <c r="J37" s="38">
        <f>J36+J35</f>
        <v>101623.4</v>
      </c>
      <c r="K37" s="35">
        <f t="shared" si="36"/>
        <v>100</v>
      </c>
      <c r="L37" s="38">
        <f>L36+L35</f>
        <v>0</v>
      </c>
      <c r="M37" s="38">
        <f>M36+M35</f>
        <v>0</v>
      </c>
      <c r="N37" s="32"/>
    </row>
    <row r="38" spans="1:14" ht="30" customHeight="1" x14ac:dyDescent="0.25">
      <c r="A38" s="63" t="s">
        <v>38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5"/>
    </row>
    <row r="39" spans="1:14" x14ac:dyDescent="0.25">
      <c r="A39" s="56" t="s">
        <v>39</v>
      </c>
      <c r="B39" s="57"/>
      <c r="C39" s="32">
        <f>I39+L39+F39</f>
        <v>940</v>
      </c>
      <c r="D39" s="32">
        <f>J39+M39+G39</f>
        <v>940</v>
      </c>
      <c r="E39" s="32">
        <f t="shared" ref="E39:E40" si="37">D39/C39*100</f>
        <v>100</v>
      </c>
      <c r="F39" s="16"/>
      <c r="G39" s="16"/>
      <c r="H39" s="32"/>
      <c r="I39" s="16"/>
      <c r="J39" s="16"/>
      <c r="K39" s="32"/>
      <c r="L39" s="14">
        <v>940</v>
      </c>
      <c r="M39" s="14">
        <v>940</v>
      </c>
      <c r="N39" s="32">
        <f t="shared" ref="N39:N111" si="38">M39/L39*100</f>
        <v>100</v>
      </c>
    </row>
    <row r="40" spans="1:14" x14ac:dyDescent="0.25">
      <c r="A40" s="58" t="s">
        <v>40</v>
      </c>
      <c r="B40" s="96"/>
      <c r="C40" s="38">
        <f>C39</f>
        <v>940</v>
      </c>
      <c r="D40" s="38">
        <f>D39</f>
        <v>940</v>
      </c>
      <c r="E40" s="33">
        <f t="shared" si="37"/>
        <v>100</v>
      </c>
      <c r="F40" s="38">
        <f t="shared" ref="F40:G40" si="39">F39</f>
        <v>0</v>
      </c>
      <c r="G40" s="38">
        <f t="shared" si="39"/>
        <v>0</v>
      </c>
      <c r="H40" s="32"/>
      <c r="I40" s="38">
        <f t="shared" ref="I40:J40" si="40">I39</f>
        <v>0</v>
      </c>
      <c r="J40" s="38">
        <f t="shared" si="40"/>
        <v>0</v>
      </c>
      <c r="K40" s="33"/>
      <c r="L40" s="33">
        <f>L39</f>
        <v>940</v>
      </c>
      <c r="M40" s="33">
        <f>M39</f>
        <v>940</v>
      </c>
      <c r="N40" s="33">
        <f t="shared" si="38"/>
        <v>100</v>
      </c>
    </row>
    <row r="41" spans="1:14" ht="15.75" customHeight="1" x14ac:dyDescent="0.25">
      <c r="A41" s="63" t="s">
        <v>41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</row>
    <row r="42" spans="1:14" x14ac:dyDescent="0.25">
      <c r="A42" s="56" t="s">
        <v>39</v>
      </c>
      <c r="B42" s="57"/>
      <c r="C42" s="32">
        <f>I42+L42+F42</f>
        <v>14149.9</v>
      </c>
      <c r="D42" s="32">
        <f>J42+M42+G42</f>
        <v>13468.9</v>
      </c>
      <c r="E42" s="32">
        <f t="shared" ref="E42:E44" si="41">D42/C42*100</f>
        <v>95.187245139541616</v>
      </c>
      <c r="F42" s="16"/>
      <c r="G42" s="16"/>
      <c r="H42" s="32"/>
      <c r="I42" s="16">
        <v>14149.9</v>
      </c>
      <c r="J42" s="16">
        <v>13468.9</v>
      </c>
      <c r="K42" s="32">
        <f t="shared" ref="K42:K44" si="42">J42/I42*100</f>
        <v>95.187245139541616</v>
      </c>
      <c r="L42" s="14"/>
      <c r="M42" s="14"/>
      <c r="N42" s="32"/>
    </row>
    <row r="43" spans="1:14" ht="30.75" customHeight="1" x14ac:dyDescent="0.25">
      <c r="A43" s="56" t="s">
        <v>29</v>
      </c>
      <c r="B43" s="57"/>
      <c r="C43" s="32">
        <f>I43+L43+F43</f>
        <v>106972.2</v>
      </c>
      <c r="D43" s="32">
        <f>J43+M43+G43</f>
        <v>103581.2</v>
      </c>
      <c r="E43" s="32">
        <f t="shared" si="41"/>
        <v>96.830017518570244</v>
      </c>
      <c r="F43" s="16"/>
      <c r="G43" s="16"/>
      <c r="H43" s="32"/>
      <c r="I43" s="16">
        <v>106972.2</v>
      </c>
      <c r="J43" s="16">
        <v>103581.2</v>
      </c>
      <c r="K43" s="32">
        <f t="shared" si="42"/>
        <v>96.830017518570244</v>
      </c>
      <c r="L43" s="14"/>
      <c r="M43" s="14"/>
      <c r="N43" s="32"/>
    </row>
    <row r="44" spans="1:14" x14ac:dyDescent="0.25">
      <c r="A44" s="58" t="s">
        <v>40</v>
      </c>
      <c r="B44" s="96"/>
      <c r="C44" s="38">
        <f>C42+C43</f>
        <v>121122.09999999999</v>
      </c>
      <c r="D44" s="38">
        <f>D42+D43</f>
        <v>117050.09999999999</v>
      </c>
      <c r="E44" s="33">
        <f t="shared" si="41"/>
        <v>96.638103203296509</v>
      </c>
      <c r="F44" s="38">
        <f t="shared" ref="F44:G44" si="43">F42+F43</f>
        <v>0</v>
      </c>
      <c r="G44" s="38">
        <f t="shared" si="43"/>
        <v>0</v>
      </c>
      <c r="H44" s="32"/>
      <c r="I44" s="38">
        <f t="shared" ref="I44:J44" si="44">I42+I43</f>
        <v>121122.09999999999</v>
      </c>
      <c r="J44" s="38">
        <f t="shared" si="44"/>
        <v>117050.09999999999</v>
      </c>
      <c r="K44" s="33">
        <f t="shared" si="42"/>
        <v>96.638103203296509</v>
      </c>
      <c r="L44" s="33">
        <f>SUM(L42:L43)</f>
        <v>0</v>
      </c>
      <c r="M44" s="33">
        <f>SUM(M42:M43)</f>
        <v>0</v>
      </c>
      <c r="N44" s="32"/>
    </row>
    <row r="45" spans="1:14" ht="31.5" customHeight="1" x14ac:dyDescent="0.25">
      <c r="A45" s="63" t="s">
        <v>42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5"/>
    </row>
    <row r="46" spans="1:14" x14ac:dyDescent="0.25">
      <c r="A46" s="56" t="s">
        <v>39</v>
      </c>
      <c r="B46" s="57"/>
      <c r="C46" s="32">
        <f>I46+L46+F46</f>
        <v>2900</v>
      </c>
      <c r="D46" s="32">
        <f>J46+M46+G46</f>
        <v>2864.2</v>
      </c>
      <c r="E46" s="32">
        <f t="shared" ref="E46:E47" si="45">D46/C46*100</f>
        <v>98.765517241379314</v>
      </c>
      <c r="F46" s="16"/>
      <c r="G46" s="16"/>
      <c r="H46" s="32"/>
      <c r="I46" s="16"/>
      <c r="J46" s="16"/>
      <c r="K46" s="32"/>
      <c r="L46" s="14">
        <v>2900</v>
      </c>
      <c r="M46" s="14">
        <v>2864.2</v>
      </c>
      <c r="N46" s="32">
        <f t="shared" si="38"/>
        <v>98.765517241379314</v>
      </c>
    </row>
    <row r="47" spans="1:14" x14ac:dyDescent="0.25">
      <c r="A47" s="60" t="s">
        <v>40</v>
      </c>
      <c r="B47" s="57"/>
      <c r="C47" s="38">
        <f>C46</f>
        <v>2900</v>
      </c>
      <c r="D47" s="38">
        <f>D46</f>
        <v>2864.2</v>
      </c>
      <c r="E47" s="33">
        <f t="shared" si="45"/>
        <v>98.765517241379314</v>
      </c>
      <c r="F47" s="38">
        <f t="shared" ref="F47:G47" si="46">F46</f>
        <v>0</v>
      </c>
      <c r="G47" s="38">
        <f t="shared" si="46"/>
        <v>0</v>
      </c>
      <c r="H47" s="32"/>
      <c r="I47" s="38">
        <f t="shared" ref="I47:J47" si="47">I46</f>
        <v>0</v>
      </c>
      <c r="J47" s="38">
        <f t="shared" si="47"/>
        <v>0</v>
      </c>
      <c r="K47" s="32"/>
      <c r="L47" s="33">
        <f>L46</f>
        <v>2900</v>
      </c>
      <c r="M47" s="33">
        <f>M46</f>
        <v>2864.2</v>
      </c>
      <c r="N47" s="33">
        <f t="shared" si="38"/>
        <v>98.765517241379314</v>
      </c>
    </row>
    <row r="48" spans="1:14" ht="15.75" customHeight="1" x14ac:dyDescent="0.25">
      <c r="A48" s="63" t="s">
        <v>43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49" spans="1:14" ht="15.6" hidden="1" x14ac:dyDescent="0.3">
      <c r="A49" s="56" t="s">
        <v>39</v>
      </c>
      <c r="B49" s="57"/>
      <c r="C49" s="14">
        <f>I49+L49+F49</f>
        <v>0</v>
      </c>
      <c r="D49" s="14">
        <f>J49+M49+G49</f>
        <v>0</v>
      </c>
      <c r="E49" s="14" t="e">
        <f t="shared" ref="E49:E57" si="48">D49/C49*100</f>
        <v>#DIV/0!</v>
      </c>
      <c r="F49" s="16"/>
      <c r="G49" s="16"/>
      <c r="H49" s="14"/>
      <c r="I49" s="16"/>
      <c r="J49" s="16"/>
      <c r="K49" s="14"/>
      <c r="L49" s="14">
        <v>0</v>
      </c>
      <c r="M49" s="14">
        <v>0</v>
      </c>
      <c r="N49" s="14" t="e">
        <f t="shared" si="38"/>
        <v>#DIV/0!</v>
      </c>
    </row>
    <row r="50" spans="1:14" ht="32.25" customHeight="1" x14ac:dyDescent="0.25">
      <c r="A50" s="56" t="s">
        <v>44</v>
      </c>
      <c r="B50" s="57"/>
      <c r="C50" s="32">
        <f t="shared" ref="C50:C52" si="49">I50+L50+F50</f>
        <v>442.3</v>
      </c>
      <c r="D50" s="32">
        <f t="shared" ref="D50:D52" si="50">J50+M50+G50</f>
        <v>242.3</v>
      </c>
      <c r="E50" s="32">
        <f t="shared" si="48"/>
        <v>54.781822292561614</v>
      </c>
      <c r="F50" s="16"/>
      <c r="G50" s="16"/>
      <c r="H50" s="32"/>
      <c r="I50" s="16"/>
      <c r="J50" s="16"/>
      <c r="K50" s="32"/>
      <c r="L50" s="14">
        <v>442.3</v>
      </c>
      <c r="M50" s="14">
        <v>242.3</v>
      </c>
      <c r="N50" s="32">
        <f t="shared" si="38"/>
        <v>54.781822292561614</v>
      </c>
    </row>
    <row r="51" spans="1:14" ht="30.75" hidden="1" customHeight="1" x14ac:dyDescent="0.25">
      <c r="A51" s="56" t="s">
        <v>132</v>
      </c>
      <c r="B51" s="57"/>
      <c r="C51" s="32">
        <f t="shared" si="49"/>
        <v>0</v>
      </c>
      <c r="D51" s="32">
        <f t="shared" si="50"/>
        <v>0</v>
      </c>
      <c r="E51" s="32"/>
      <c r="F51" s="16"/>
      <c r="G51" s="16"/>
      <c r="H51" s="32"/>
      <c r="I51" s="16"/>
      <c r="J51" s="16"/>
      <c r="K51" s="32"/>
      <c r="L51" s="14"/>
      <c r="M51" s="14"/>
      <c r="N51" s="32"/>
    </row>
    <row r="52" spans="1:14" ht="33.75" hidden="1" customHeight="1" x14ac:dyDescent="0.25">
      <c r="A52" s="56" t="s">
        <v>46</v>
      </c>
      <c r="B52" s="57"/>
      <c r="C52" s="32">
        <f t="shared" si="49"/>
        <v>0</v>
      </c>
      <c r="D52" s="32">
        <f t="shared" si="50"/>
        <v>0</v>
      </c>
      <c r="E52" s="32">
        <v>0</v>
      </c>
      <c r="F52" s="16"/>
      <c r="G52" s="16"/>
      <c r="H52" s="32"/>
      <c r="I52" s="16"/>
      <c r="J52" s="16"/>
      <c r="K52" s="32" t="e">
        <f t="shared" ref="K52" si="51">J52/I52*100</f>
        <v>#DIV/0!</v>
      </c>
      <c r="L52" s="14">
        <v>0</v>
      </c>
      <c r="M52" s="14">
        <v>0</v>
      </c>
      <c r="N52" s="14"/>
    </row>
    <row r="53" spans="1:14" x14ac:dyDescent="0.25">
      <c r="A53" s="60" t="s">
        <v>40</v>
      </c>
      <c r="B53" s="100"/>
      <c r="C53" s="38">
        <f>C49+C50+C51+C52</f>
        <v>442.3</v>
      </c>
      <c r="D53" s="38">
        <f>D49+D50+D51+D52</f>
        <v>242.3</v>
      </c>
      <c r="E53" s="33">
        <f t="shared" si="48"/>
        <v>54.781822292561614</v>
      </c>
      <c r="F53" s="38">
        <f t="shared" ref="F53:G53" si="52">F49+F50+F51+F52</f>
        <v>0</v>
      </c>
      <c r="G53" s="38">
        <f t="shared" si="52"/>
        <v>0</v>
      </c>
      <c r="H53" s="32"/>
      <c r="I53" s="38">
        <f t="shared" ref="I53:M53" si="53">I49+I50+I51+I52</f>
        <v>0</v>
      </c>
      <c r="J53" s="38">
        <f t="shared" si="53"/>
        <v>0</v>
      </c>
      <c r="K53" s="32"/>
      <c r="L53" s="38">
        <f t="shared" si="53"/>
        <v>442.3</v>
      </c>
      <c r="M53" s="38">
        <f t="shared" si="53"/>
        <v>242.3</v>
      </c>
      <c r="N53" s="33">
        <f t="shared" si="38"/>
        <v>54.781822292561614</v>
      </c>
    </row>
    <row r="54" spans="1:14" x14ac:dyDescent="0.25">
      <c r="A54" s="63" t="s">
        <v>117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8"/>
    </row>
    <row r="55" spans="1:14" x14ac:dyDescent="0.25">
      <c r="A55" s="56" t="s">
        <v>37</v>
      </c>
      <c r="B55" s="76"/>
      <c r="C55" s="32">
        <f t="shared" ref="C55:D55" si="54">I55+L55+F55</f>
        <v>2752.4</v>
      </c>
      <c r="D55" s="32">
        <f t="shared" si="54"/>
        <v>0</v>
      </c>
      <c r="E55" s="32">
        <f t="shared" si="48"/>
        <v>0</v>
      </c>
      <c r="F55" s="19"/>
      <c r="G55" s="19"/>
      <c r="H55" s="32"/>
      <c r="I55" s="19"/>
      <c r="J55" s="19"/>
      <c r="K55" s="32"/>
      <c r="L55" s="16">
        <v>2752.4</v>
      </c>
      <c r="M55" s="16">
        <v>0</v>
      </c>
      <c r="N55" s="35">
        <f t="shared" si="38"/>
        <v>0</v>
      </c>
    </row>
    <row r="56" spans="1:14" x14ac:dyDescent="0.25">
      <c r="A56" s="60" t="s">
        <v>40</v>
      </c>
      <c r="B56" s="76"/>
      <c r="C56" s="38">
        <f>C55</f>
        <v>2752.4</v>
      </c>
      <c r="D56" s="38">
        <f>D55</f>
        <v>0</v>
      </c>
      <c r="E56" s="32">
        <f t="shared" si="48"/>
        <v>0</v>
      </c>
      <c r="F56" s="38">
        <f t="shared" ref="F56:G56" si="55">F55</f>
        <v>0</v>
      </c>
      <c r="G56" s="38">
        <f t="shared" si="55"/>
        <v>0</v>
      </c>
      <c r="H56" s="32"/>
      <c r="I56" s="38">
        <f t="shared" ref="I56:J56" si="56">I55</f>
        <v>0</v>
      </c>
      <c r="J56" s="38">
        <f t="shared" si="56"/>
        <v>0</v>
      </c>
      <c r="K56" s="32"/>
      <c r="L56" s="38">
        <f t="shared" ref="L56:M56" si="57">L55</f>
        <v>2752.4</v>
      </c>
      <c r="M56" s="38">
        <f t="shared" si="57"/>
        <v>0</v>
      </c>
      <c r="N56" s="33">
        <f t="shared" si="38"/>
        <v>0</v>
      </c>
    </row>
    <row r="57" spans="1:14" x14ac:dyDescent="0.25">
      <c r="A57" s="60" t="s">
        <v>53</v>
      </c>
      <c r="B57" s="57"/>
      <c r="C57" s="39">
        <f>C37+C40+C44+C47+C53+C56</f>
        <v>229780.19999999998</v>
      </c>
      <c r="D57" s="39">
        <f>D37+D40+D44+D47+D53+D56</f>
        <v>222720</v>
      </c>
      <c r="E57" s="35">
        <f t="shared" si="48"/>
        <v>96.927411500207597</v>
      </c>
      <c r="F57" s="39">
        <f t="shared" ref="F57:G57" si="58">F37+F40+F44+F47+F53+F56</f>
        <v>0</v>
      </c>
      <c r="G57" s="39">
        <f t="shared" si="58"/>
        <v>0</v>
      </c>
      <c r="H57" s="36"/>
      <c r="I57" s="39">
        <f t="shared" ref="I57:J57" si="59">I37+I40+I44+I47+I53+I56</f>
        <v>222745.5</v>
      </c>
      <c r="J57" s="39">
        <f t="shared" si="59"/>
        <v>218673.5</v>
      </c>
      <c r="K57" s="35">
        <f t="shared" ref="K57" si="60">J57/I57*100</f>
        <v>98.171904707390269</v>
      </c>
      <c r="L57" s="39">
        <f t="shared" ref="L57:M57" si="61">L37+L40+L44+L47+L53+L56</f>
        <v>7034.7000000000007</v>
      </c>
      <c r="M57" s="39">
        <f t="shared" si="61"/>
        <v>4046.5</v>
      </c>
      <c r="N57" s="35">
        <f t="shared" si="38"/>
        <v>57.52199809515686</v>
      </c>
    </row>
    <row r="58" spans="1:14" ht="33" customHeight="1" x14ac:dyDescent="0.35">
      <c r="A58" s="54" t="s">
        <v>19</v>
      </c>
      <c r="B58" s="71" t="s">
        <v>4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3"/>
    </row>
    <row r="59" spans="1:14" ht="15.75" hidden="1" customHeight="1" x14ac:dyDescent="0.25">
      <c r="A59" s="63" t="s">
        <v>47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5"/>
    </row>
    <row r="60" spans="1:14" hidden="1" x14ac:dyDescent="0.25">
      <c r="A60" s="56" t="s">
        <v>39</v>
      </c>
      <c r="B60" s="57"/>
      <c r="C60" s="32">
        <f t="shared" ref="C60:C61" si="62">I60+L60+F60</f>
        <v>0</v>
      </c>
      <c r="D60" s="32">
        <f t="shared" ref="D60:D61" si="63">J60+M60+G60</f>
        <v>0</v>
      </c>
      <c r="E60" s="32"/>
      <c r="F60" s="16"/>
      <c r="G60" s="16"/>
      <c r="H60" s="32"/>
      <c r="I60" s="16"/>
      <c r="J60" s="16"/>
      <c r="K60" s="32"/>
      <c r="L60" s="14">
        <v>0</v>
      </c>
      <c r="M60" s="14">
        <v>0</v>
      </c>
      <c r="N60" s="32"/>
    </row>
    <row r="61" spans="1:14" hidden="1" x14ac:dyDescent="0.25">
      <c r="A61" s="56" t="s">
        <v>44</v>
      </c>
      <c r="B61" s="57"/>
      <c r="C61" s="32">
        <f t="shared" si="62"/>
        <v>0</v>
      </c>
      <c r="D61" s="32">
        <f t="shared" si="63"/>
        <v>0</v>
      </c>
      <c r="E61" s="32"/>
      <c r="F61" s="16"/>
      <c r="G61" s="16"/>
      <c r="H61" s="32"/>
      <c r="I61" s="16"/>
      <c r="J61" s="16"/>
      <c r="K61" s="32"/>
      <c r="L61" s="14"/>
      <c r="M61" s="14"/>
      <c r="N61" s="32"/>
    </row>
    <row r="62" spans="1:14" hidden="1" x14ac:dyDescent="0.25">
      <c r="A62" s="58" t="s">
        <v>40</v>
      </c>
      <c r="B62" s="96"/>
      <c r="C62" s="38">
        <f>C60+C61</f>
        <v>0</v>
      </c>
      <c r="D62" s="38">
        <f>D60+D61</f>
        <v>0</v>
      </c>
      <c r="E62" s="33"/>
      <c r="F62" s="38">
        <f>F60+F61</f>
        <v>0</v>
      </c>
      <c r="G62" s="38">
        <f>G60+G61</f>
        <v>0</v>
      </c>
      <c r="H62" s="32"/>
      <c r="I62" s="38">
        <f>SUM(I60:I61)</f>
        <v>0</v>
      </c>
      <c r="J62" s="38">
        <f>SUM(J60:J61)</f>
        <v>0</v>
      </c>
      <c r="K62" s="32"/>
      <c r="L62" s="38">
        <f>SUM(L60:L61)</f>
        <v>0</v>
      </c>
      <c r="M62" s="38">
        <f>SUM(M60:M61)</f>
        <v>0</v>
      </c>
      <c r="N62" s="33"/>
    </row>
    <row r="63" spans="1:14" ht="15.75" customHeight="1" x14ac:dyDescent="0.25">
      <c r="A63" s="63" t="s">
        <v>48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5"/>
    </row>
    <row r="64" spans="1:14" x14ac:dyDescent="0.25">
      <c r="A64" s="56" t="s">
        <v>39</v>
      </c>
      <c r="B64" s="57"/>
      <c r="C64" s="32">
        <f t="shared" ref="C64:D64" si="64">I64+L64+F64</f>
        <v>4874.7</v>
      </c>
      <c r="D64" s="32">
        <f t="shared" si="64"/>
        <v>1829.1</v>
      </c>
      <c r="E64" s="32">
        <f t="shared" ref="E64:E69" si="65">D64/C64*100</f>
        <v>37.522309065173246</v>
      </c>
      <c r="F64" s="16"/>
      <c r="G64" s="16"/>
      <c r="H64" s="32"/>
      <c r="I64" s="16"/>
      <c r="J64" s="16"/>
      <c r="K64" s="32"/>
      <c r="L64" s="14">
        <v>4874.7</v>
      </c>
      <c r="M64" s="14">
        <v>1829.1</v>
      </c>
      <c r="N64" s="32">
        <f t="shared" si="38"/>
        <v>37.522309065173246</v>
      </c>
    </row>
    <row r="65" spans="1:14" ht="28.5" customHeight="1" x14ac:dyDescent="0.25">
      <c r="A65" s="56" t="s">
        <v>44</v>
      </c>
      <c r="B65" s="57"/>
      <c r="C65" s="32">
        <f t="shared" ref="C65" si="66">I65+L65+F65</f>
        <v>515</v>
      </c>
      <c r="D65" s="32">
        <f t="shared" ref="D65" si="67">J65+M65+G65</f>
        <v>515</v>
      </c>
      <c r="E65" s="32">
        <f t="shared" si="65"/>
        <v>100</v>
      </c>
      <c r="F65" s="17"/>
      <c r="G65" s="17"/>
      <c r="H65" s="32"/>
      <c r="I65" s="16"/>
      <c r="J65" s="16"/>
      <c r="K65" s="32"/>
      <c r="L65" s="14">
        <v>515</v>
      </c>
      <c r="M65" s="14">
        <v>515</v>
      </c>
      <c r="N65" s="32">
        <f t="shared" si="38"/>
        <v>100</v>
      </c>
    </row>
    <row r="66" spans="1:14" x14ac:dyDescent="0.25">
      <c r="A66" s="58" t="s">
        <v>40</v>
      </c>
      <c r="B66" s="96"/>
      <c r="C66" s="38">
        <f>C64+C65</f>
        <v>5389.7</v>
      </c>
      <c r="D66" s="38">
        <f>D64+D65</f>
        <v>2344.1</v>
      </c>
      <c r="E66" s="33">
        <f t="shared" si="65"/>
        <v>43.492216635434254</v>
      </c>
      <c r="F66" s="38">
        <f t="shared" ref="F66:G66" si="68">F64+F65</f>
        <v>0</v>
      </c>
      <c r="G66" s="38">
        <f t="shared" si="68"/>
        <v>0</v>
      </c>
      <c r="H66" s="32"/>
      <c r="I66" s="38">
        <f t="shared" ref="I66:J66" si="69">I64+I65</f>
        <v>0</v>
      </c>
      <c r="J66" s="38">
        <f t="shared" si="69"/>
        <v>0</v>
      </c>
      <c r="K66" s="33">
        <v>0</v>
      </c>
      <c r="L66" s="33">
        <f>SUM(L64:L65)</f>
        <v>5389.7</v>
      </c>
      <c r="M66" s="33">
        <f>SUM(M64:M65)</f>
        <v>2344.1</v>
      </c>
      <c r="N66" s="33">
        <f t="shared" si="38"/>
        <v>43.492216635434254</v>
      </c>
    </row>
    <row r="67" spans="1:14" ht="15.75" customHeight="1" x14ac:dyDescent="0.25">
      <c r="A67" s="63" t="s">
        <v>79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5"/>
    </row>
    <row r="68" spans="1:14" x14ac:dyDescent="0.25">
      <c r="A68" s="56" t="s">
        <v>39</v>
      </c>
      <c r="B68" s="57"/>
      <c r="C68" s="32">
        <f t="shared" ref="C68" si="70">I68+L68+F68</f>
        <v>1121.5999999999999</v>
      </c>
      <c r="D68" s="32">
        <f t="shared" ref="D68" si="71">J68+M68+G68</f>
        <v>1121.3999999999999</v>
      </c>
      <c r="E68" s="32">
        <f t="shared" si="65"/>
        <v>99.982168330955773</v>
      </c>
      <c r="F68" s="16">
        <v>160.6</v>
      </c>
      <c r="G68" s="16">
        <v>160.6</v>
      </c>
      <c r="H68" s="36">
        <f t="shared" ref="H68:H69" si="72">G68/F68*100</f>
        <v>100</v>
      </c>
      <c r="I68" s="16">
        <v>411.4</v>
      </c>
      <c r="J68" s="16">
        <v>411.3</v>
      </c>
      <c r="K68" s="36">
        <f t="shared" ref="K68:K69" si="73">J68/I68*100</f>
        <v>99.975692756441418</v>
      </c>
      <c r="L68" s="14">
        <v>549.6</v>
      </c>
      <c r="M68" s="14">
        <v>549.5</v>
      </c>
      <c r="N68" s="32">
        <f t="shared" si="38"/>
        <v>99.981804949053853</v>
      </c>
    </row>
    <row r="69" spans="1:14" x14ac:dyDescent="0.25">
      <c r="A69" s="58" t="s">
        <v>40</v>
      </c>
      <c r="B69" s="96"/>
      <c r="C69" s="38">
        <f>C68</f>
        <v>1121.5999999999999</v>
      </c>
      <c r="D69" s="38">
        <f>D68</f>
        <v>1121.3999999999999</v>
      </c>
      <c r="E69" s="35">
        <f t="shared" si="65"/>
        <v>99.982168330955773</v>
      </c>
      <c r="F69" s="38">
        <f t="shared" ref="F69:G69" si="74">F68</f>
        <v>160.6</v>
      </c>
      <c r="G69" s="38">
        <f t="shared" si="74"/>
        <v>160.6</v>
      </c>
      <c r="H69" s="39">
        <f t="shared" si="72"/>
        <v>100</v>
      </c>
      <c r="I69" s="38">
        <f t="shared" ref="I69:J69" si="75">I68</f>
        <v>411.4</v>
      </c>
      <c r="J69" s="38">
        <f t="shared" si="75"/>
        <v>411.3</v>
      </c>
      <c r="K69" s="39">
        <f t="shared" si="73"/>
        <v>99.975692756441418</v>
      </c>
      <c r="L69" s="33">
        <f>L68</f>
        <v>549.6</v>
      </c>
      <c r="M69" s="33">
        <f>M68</f>
        <v>549.5</v>
      </c>
      <c r="N69" s="33">
        <f t="shared" si="38"/>
        <v>99.981804949053853</v>
      </c>
    </row>
    <row r="70" spans="1:14" ht="15.75" hidden="1" customHeight="1" x14ac:dyDescent="0.25">
      <c r="A70" s="63" t="s">
        <v>49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5"/>
    </row>
    <row r="71" spans="1:14" ht="15.6" hidden="1" x14ac:dyDescent="0.3">
      <c r="A71" s="56" t="s">
        <v>39</v>
      </c>
      <c r="B71" s="57"/>
      <c r="C71" s="14">
        <f t="shared" ref="C71" si="76">I71+L71+F71</f>
        <v>0</v>
      </c>
      <c r="D71" s="14">
        <f t="shared" ref="D71" si="77">J71+M71+G71</f>
        <v>0</v>
      </c>
      <c r="E71" s="14" t="e">
        <f t="shared" ref="E71:E72" si="78">D71/C71*100</f>
        <v>#DIV/0!</v>
      </c>
      <c r="F71" s="16"/>
      <c r="G71" s="16"/>
      <c r="H71" s="14"/>
      <c r="I71" s="16"/>
      <c r="J71" s="16"/>
      <c r="K71" s="14"/>
      <c r="L71" s="14">
        <v>0</v>
      </c>
      <c r="M71" s="14">
        <v>0</v>
      </c>
      <c r="N71" s="14" t="e">
        <f t="shared" si="38"/>
        <v>#DIV/0!</v>
      </c>
    </row>
    <row r="72" spans="1:14" ht="16.149999999999999" hidden="1" x14ac:dyDescent="0.35">
      <c r="A72" s="60" t="s">
        <v>31</v>
      </c>
      <c r="B72" s="57"/>
      <c r="C72" s="17">
        <f>C71</f>
        <v>0</v>
      </c>
      <c r="D72" s="17">
        <f>D71</f>
        <v>0</v>
      </c>
      <c r="E72" s="15" t="e">
        <f t="shared" si="78"/>
        <v>#DIV/0!</v>
      </c>
      <c r="F72" s="17">
        <f t="shared" ref="F72:G72" si="79">F71</f>
        <v>0</v>
      </c>
      <c r="G72" s="17">
        <f t="shared" si="79"/>
        <v>0</v>
      </c>
      <c r="H72" s="15"/>
      <c r="I72" s="17">
        <f t="shared" ref="I72:J72" si="80">I71</f>
        <v>0</v>
      </c>
      <c r="J72" s="17">
        <f t="shared" si="80"/>
        <v>0</v>
      </c>
      <c r="K72" s="15"/>
      <c r="L72" s="15">
        <f>L71</f>
        <v>0</v>
      </c>
      <c r="M72" s="15">
        <f>M71</f>
        <v>0</v>
      </c>
      <c r="N72" s="15" t="e">
        <f t="shared" si="38"/>
        <v>#DIV/0!</v>
      </c>
    </row>
    <row r="73" spans="1:14" ht="33" customHeight="1" x14ac:dyDescent="0.25">
      <c r="A73" s="63" t="s">
        <v>50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5"/>
    </row>
    <row r="74" spans="1:14" ht="33" customHeight="1" x14ac:dyDescent="0.25">
      <c r="A74" s="56" t="s">
        <v>37</v>
      </c>
      <c r="B74" s="57"/>
      <c r="C74" s="32">
        <f t="shared" ref="C74" si="81">I74+L74+F74</f>
        <v>723.4</v>
      </c>
      <c r="D74" s="32">
        <f t="shared" ref="D74" si="82">J74+M74+G74</f>
        <v>723.4</v>
      </c>
      <c r="E74" s="32">
        <f t="shared" ref="E74:E75" si="83">D74/C74*100</f>
        <v>100</v>
      </c>
      <c r="F74" s="16"/>
      <c r="G74" s="16"/>
      <c r="H74" s="32"/>
      <c r="I74" s="16">
        <v>723.4</v>
      </c>
      <c r="J74" s="16">
        <v>723.4</v>
      </c>
      <c r="K74" s="32">
        <f t="shared" ref="K74:K75" si="84">J74/I74*100</f>
        <v>100</v>
      </c>
      <c r="L74" s="14">
        <v>0</v>
      </c>
      <c r="M74" s="14">
        <v>0</v>
      </c>
      <c r="N74" s="32"/>
    </row>
    <row r="75" spans="1:14" x14ac:dyDescent="0.25">
      <c r="A75" s="60" t="s">
        <v>31</v>
      </c>
      <c r="B75" s="100"/>
      <c r="C75" s="38">
        <f>C74</f>
        <v>723.4</v>
      </c>
      <c r="D75" s="38">
        <f>D74</f>
        <v>723.4</v>
      </c>
      <c r="E75" s="33">
        <f t="shared" si="83"/>
        <v>100</v>
      </c>
      <c r="F75" s="38">
        <f t="shared" ref="F75:G75" si="85">F74</f>
        <v>0</v>
      </c>
      <c r="G75" s="38">
        <f t="shared" si="85"/>
        <v>0</v>
      </c>
      <c r="H75" s="38"/>
      <c r="I75" s="38">
        <f t="shared" ref="I75:J75" si="86">I74</f>
        <v>723.4</v>
      </c>
      <c r="J75" s="38">
        <f t="shared" si="86"/>
        <v>723.4</v>
      </c>
      <c r="K75" s="33">
        <f t="shared" si="84"/>
        <v>100</v>
      </c>
      <c r="L75" s="33">
        <f>L74</f>
        <v>0</v>
      </c>
      <c r="M75" s="33">
        <f>M74</f>
        <v>0</v>
      </c>
      <c r="N75" s="32"/>
    </row>
    <row r="76" spans="1:14" ht="33" customHeight="1" x14ac:dyDescent="0.25">
      <c r="A76" s="63" t="s">
        <v>51</v>
      </c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5"/>
    </row>
    <row r="77" spans="1:14" x14ac:dyDescent="0.25">
      <c r="A77" s="130" t="s">
        <v>39</v>
      </c>
      <c r="B77" s="96"/>
      <c r="C77" s="32">
        <f t="shared" ref="C77" si="87">I77+L77+F77</f>
        <v>959</v>
      </c>
      <c r="D77" s="32">
        <f t="shared" ref="D77" si="88">J77+M77+G77</f>
        <v>909.8</v>
      </c>
      <c r="E77" s="32">
        <f t="shared" ref="E77:E91" si="89">D77/C77*100</f>
        <v>94.869655891553691</v>
      </c>
      <c r="F77" s="14"/>
      <c r="G77" s="14"/>
      <c r="H77" s="32"/>
      <c r="I77" s="14"/>
      <c r="J77" s="14"/>
      <c r="K77" s="32"/>
      <c r="L77" s="14">
        <v>959</v>
      </c>
      <c r="M77" s="14">
        <v>909.8</v>
      </c>
      <c r="N77" s="32">
        <f t="shared" si="38"/>
        <v>94.869655891553691</v>
      </c>
    </row>
    <row r="78" spans="1:14" x14ac:dyDescent="0.25">
      <c r="A78" s="106" t="s">
        <v>31</v>
      </c>
      <c r="B78" s="106"/>
      <c r="C78" s="38">
        <f>C77</f>
        <v>959</v>
      </c>
      <c r="D78" s="38">
        <f>D77</f>
        <v>909.8</v>
      </c>
      <c r="E78" s="33">
        <f t="shared" si="89"/>
        <v>94.869655891553691</v>
      </c>
      <c r="F78" s="38">
        <f t="shared" ref="F78:G78" si="90">F77</f>
        <v>0</v>
      </c>
      <c r="G78" s="38">
        <f t="shared" si="90"/>
        <v>0</v>
      </c>
      <c r="H78" s="32"/>
      <c r="I78" s="33">
        <f t="shared" ref="I78:J78" si="91">I77</f>
        <v>0</v>
      </c>
      <c r="J78" s="33">
        <f t="shared" si="91"/>
        <v>0</v>
      </c>
      <c r="K78" s="32"/>
      <c r="L78" s="33">
        <f>L77</f>
        <v>959</v>
      </c>
      <c r="M78" s="33">
        <f>M77</f>
        <v>909.8</v>
      </c>
      <c r="N78" s="33">
        <f t="shared" si="38"/>
        <v>94.869655891553691</v>
      </c>
    </row>
    <row r="79" spans="1:14" ht="32.25" hidden="1" customHeight="1" x14ac:dyDescent="0.25">
      <c r="A79" s="68" t="s">
        <v>109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70"/>
    </row>
    <row r="80" spans="1:14" ht="16.149999999999999" hidden="1" x14ac:dyDescent="0.3">
      <c r="A80" s="130" t="s">
        <v>39</v>
      </c>
      <c r="B80" s="96"/>
      <c r="C80" s="14">
        <f t="shared" ref="C80" si="92">I80+L80+F80</f>
        <v>0</v>
      </c>
      <c r="D80" s="14">
        <f t="shared" ref="D80" si="93">J80+M80+G80</f>
        <v>0</v>
      </c>
      <c r="E80" s="20"/>
      <c r="F80" s="21"/>
      <c r="G80" s="21"/>
      <c r="H80" s="20">
        <v>0</v>
      </c>
      <c r="I80" s="21"/>
      <c r="J80" s="21"/>
      <c r="K80" s="20"/>
      <c r="L80" s="20">
        <v>0</v>
      </c>
      <c r="M80" s="20">
        <v>0</v>
      </c>
      <c r="N80" s="20"/>
    </row>
    <row r="81" spans="1:14" ht="16.149999999999999" hidden="1" x14ac:dyDescent="0.35">
      <c r="A81" s="106" t="s">
        <v>31</v>
      </c>
      <c r="B81" s="106"/>
      <c r="C81" s="17">
        <f>C80</f>
        <v>0</v>
      </c>
      <c r="D81" s="17">
        <f>D80</f>
        <v>0</v>
      </c>
      <c r="E81" s="20"/>
      <c r="F81" s="21">
        <f t="shared" ref="F81:G81" si="94">F80</f>
        <v>0</v>
      </c>
      <c r="G81" s="21">
        <f t="shared" si="94"/>
        <v>0</v>
      </c>
      <c r="H81" s="20">
        <v>0</v>
      </c>
      <c r="I81" s="21">
        <f t="shared" ref="I81:J81" si="95">I80</f>
        <v>0</v>
      </c>
      <c r="J81" s="21">
        <f t="shared" si="95"/>
        <v>0</v>
      </c>
      <c r="K81" s="20"/>
      <c r="L81" s="21">
        <f>L80</f>
        <v>0</v>
      </c>
      <c r="M81" s="21">
        <f>M80</f>
        <v>0</v>
      </c>
      <c r="N81" s="21"/>
    </row>
    <row r="82" spans="1:14" x14ac:dyDescent="0.25">
      <c r="A82" s="63" t="s">
        <v>118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5"/>
    </row>
    <row r="83" spans="1:14" x14ac:dyDescent="0.25">
      <c r="A83" s="97" t="s">
        <v>39</v>
      </c>
      <c r="B83" s="98"/>
      <c r="C83" s="32">
        <f t="shared" ref="C83:D83" si="96">I83+L83+F83</f>
        <v>1500</v>
      </c>
      <c r="D83" s="32">
        <f t="shared" si="96"/>
        <v>1410.5</v>
      </c>
      <c r="E83" s="32">
        <f t="shared" ref="E83:E87" si="97">D83/C83*100</f>
        <v>94.033333333333331</v>
      </c>
      <c r="F83" s="22"/>
      <c r="G83" s="22"/>
      <c r="H83" s="32"/>
      <c r="I83" s="22"/>
      <c r="J83" s="22"/>
      <c r="K83" s="32"/>
      <c r="L83" s="22">
        <v>1500</v>
      </c>
      <c r="M83" s="22">
        <v>1410.5</v>
      </c>
      <c r="N83" s="32">
        <f t="shared" si="38"/>
        <v>94.033333333333331</v>
      </c>
    </row>
    <row r="84" spans="1:14" x14ac:dyDescent="0.25">
      <c r="A84" s="95" t="s">
        <v>40</v>
      </c>
      <c r="B84" s="99"/>
      <c r="C84" s="38">
        <f>C83</f>
        <v>1500</v>
      </c>
      <c r="D84" s="38">
        <f>D83</f>
        <v>1410.5</v>
      </c>
      <c r="E84" s="32">
        <f t="shared" si="97"/>
        <v>94.033333333333331</v>
      </c>
      <c r="F84" s="38">
        <f t="shared" ref="F84:G84" si="98">F83</f>
        <v>0</v>
      </c>
      <c r="G84" s="38">
        <f t="shared" si="98"/>
        <v>0</v>
      </c>
      <c r="H84" s="32"/>
      <c r="I84" s="38">
        <f t="shared" ref="I84:J84" si="99">I83</f>
        <v>0</v>
      </c>
      <c r="J84" s="38">
        <f t="shared" si="99"/>
        <v>0</v>
      </c>
      <c r="K84" s="32"/>
      <c r="L84" s="38">
        <f t="shared" ref="L84:M84" si="100">L83</f>
        <v>1500</v>
      </c>
      <c r="M84" s="38">
        <f t="shared" si="100"/>
        <v>1410.5</v>
      </c>
      <c r="N84" s="32">
        <f t="shared" si="38"/>
        <v>94.033333333333331</v>
      </c>
    </row>
    <row r="85" spans="1:14" x14ac:dyDescent="0.25">
      <c r="A85" s="63" t="s">
        <v>129</v>
      </c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5"/>
    </row>
    <row r="86" spans="1:14" x14ac:dyDescent="0.25">
      <c r="A86" s="97" t="s">
        <v>39</v>
      </c>
      <c r="B86" s="99"/>
      <c r="C86" s="32">
        <f t="shared" ref="C86:D86" si="101">I86+L86+F86</f>
        <v>3630.7</v>
      </c>
      <c r="D86" s="32">
        <f t="shared" si="101"/>
        <v>3315.7</v>
      </c>
      <c r="E86" s="32">
        <f t="shared" si="97"/>
        <v>91.323987109923706</v>
      </c>
      <c r="F86" s="16"/>
      <c r="G86" s="16"/>
      <c r="H86" s="32"/>
      <c r="I86" s="16"/>
      <c r="J86" s="16"/>
      <c r="K86" s="32"/>
      <c r="L86" s="16">
        <v>3630.7</v>
      </c>
      <c r="M86" s="16">
        <v>3315.7</v>
      </c>
      <c r="N86" s="32">
        <f t="shared" si="38"/>
        <v>91.323987109923706</v>
      </c>
    </row>
    <row r="87" spans="1:14" x14ac:dyDescent="0.25">
      <c r="A87" s="95" t="s">
        <v>40</v>
      </c>
      <c r="B87" s="99"/>
      <c r="C87" s="33">
        <f>C86</f>
        <v>3630.7</v>
      </c>
      <c r="D87" s="33">
        <f>D86</f>
        <v>3315.7</v>
      </c>
      <c r="E87" s="33">
        <f t="shared" si="97"/>
        <v>91.323987109923706</v>
      </c>
      <c r="F87" s="33">
        <f t="shared" ref="F87:G87" si="102">F86</f>
        <v>0</v>
      </c>
      <c r="G87" s="33">
        <f t="shared" si="102"/>
        <v>0</v>
      </c>
      <c r="H87" s="32"/>
      <c r="I87" s="33">
        <f t="shared" ref="I87:J87" si="103">I86</f>
        <v>0</v>
      </c>
      <c r="J87" s="33">
        <f t="shared" si="103"/>
        <v>0</v>
      </c>
      <c r="K87" s="32"/>
      <c r="L87" s="33">
        <f t="shared" ref="L87:M87" si="104">L86</f>
        <v>3630.7</v>
      </c>
      <c r="M87" s="33">
        <f t="shared" si="104"/>
        <v>3315.7</v>
      </c>
      <c r="N87" s="33">
        <f t="shared" si="38"/>
        <v>91.323987109923706</v>
      </c>
    </row>
    <row r="88" spans="1:14" hidden="1" x14ac:dyDescent="0.25">
      <c r="A88" s="63" t="s">
        <v>131</v>
      </c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5"/>
    </row>
    <row r="89" spans="1:14" hidden="1" x14ac:dyDescent="0.25">
      <c r="A89" s="56" t="s">
        <v>39</v>
      </c>
      <c r="B89" s="57"/>
      <c r="C89" s="32">
        <f t="shared" ref="C89:D89" si="105">I89+L89+F89</f>
        <v>0</v>
      </c>
      <c r="D89" s="32">
        <f t="shared" si="105"/>
        <v>0</v>
      </c>
      <c r="E89" s="32"/>
      <c r="F89" s="15"/>
      <c r="G89" s="15"/>
      <c r="H89" s="32"/>
      <c r="I89" s="18">
        <v>0</v>
      </c>
      <c r="J89" s="18">
        <v>0</v>
      </c>
      <c r="K89" s="32"/>
      <c r="L89" s="14">
        <v>0</v>
      </c>
      <c r="M89" s="14">
        <v>0</v>
      </c>
      <c r="N89" s="32"/>
    </row>
    <row r="90" spans="1:14" hidden="1" x14ac:dyDescent="0.25">
      <c r="A90" s="60" t="s">
        <v>40</v>
      </c>
      <c r="B90" s="76"/>
      <c r="C90" s="33">
        <f>C89</f>
        <v>0</v>
      </c>
      <c r="D90" s="33">
        <f>D89</f>
        <v>0</v>
      </c>
      <c r="E90" s="32"/>
      <c r="F90" s="33">
        <f t="shared" ref="F90:G90" si="106">F89</f>
        <v>0</v>
      </c>
      <c r="G90" s="33">
        <f t="shared" si="106"/>
        <v>0</v>
      </c>
      <c r="H90" s="32"/>
      <c r="I90" s="33">
        <f t="shared" ref="I90:J90" si="107">I89</f>
        <v>0</v>
      </c>
      <c r="J90" s="33">
        <f t="shared" si="107"/>
        <v>0</v>
      </c>
      <c r="K90" s="32"/>
      <c r="L90" s="33">
        <f t="shared" ref="L90:M90" si="108">L89</f>
        <v>0</v>
      </c>
      <c r="M90" s="33">
        <f t="shared" si="108"/>
        <v>0</v>
      </c>
      <c r="N90" s="32"/>
    </row>
    <row r="91" spans="1:14" x14ac:dyDescent="0.25">
      <c r="A91" s="95" t="s">
        <v>53</v>
      </c>
      <c r="B91" s="96"/>
      <c r="C91" s="42">
        <f>C62+C66+C69+C72+C75+C78+C81+C84+C87+C90</f>
        <v>13324.399999999998</v>
      </c>
      <c r="D91" s="42">
        <f>D62+D66+D69+D72+D75+D78+D81+D84+D87+D90</f>
        <v>9824.9</v>
      </c>
      <c r="E91" s="42">
        <f t="shared" si="89"/>
        <v>73.736153222659198</v>
      </c>
      <c r="F91" s="42">
        <f>F62+F66+F69+F72+F75+F78+F81+F84+F87+F90</f>
        <v>160.6</v>
      </c>
      <c r="G91" s="42">
        <f>G62+G66+G69+G72+G75+G78+G81+G84+G87+G90</f>
        <v>160.6</v>
      </c>
      <c r="H91" s="42">
        <f>G91/F91*100</f>
        <v>100</v>
      </c>
      <c r="I91" s="42">
        <f>I62+I66+I69+I72+I75+I78+I81+I84+I87+I90</f>
        <v>1134.8</v>
      </c>
      <c r="J91" s="42">
        <f>J62+J66+J69+J72+J75+J78+J81+J84+J87+J90</f>
        <v>1134.7</v>
      </c>
      <c r="K91" s="42">
        <f t="shared" ref="K91" si="109">J91/I91*100</f>
        <v>99.991187874515347</v>
      </c>
      <c r="L91" s="42">
        <f>L62+L66+L69+L72+L75+L78+L81+L84+L87+L90</f>
        <v>12029</v>
      </c>
      <c r="M91" s="42">
        <f>M62+M66+M69+M72+M75+M78+M81+M84+M87+M90</f>
        <v>8529.5999999999985</v>
      </c>
      <c r="N91" s="42">
        <f t="shared" si="38"/>
        <v>70.908637459472928</v>
      </c>
    </row>
    <row r="92" spans="1:14" ht="22.5" customHeight="1" x14ac:dyDescent="0.35">
      <c r="A92" s="54" t="s">
        <v>20</v>
      </c>
      <c r="B92" s="71" t="s">
        <v>5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3"/>
    </row>
    <row r="93" spans="1:14" ht="22.5" customHeight="1" x14ac:dyDescent="0.25">
      <c r="A93" s="68" t="s">
        <v>52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70"/>
    </row>
    <row r="94" spans="1:14" ht="22.5" customHeight="1" x14ac:dyDescent="0.25">
      <c r="A94" s="97" t="s">
        <v>39</v>
      </c>
      <c r="B94" s="96"/>
      <c r="C94" s="32">
        <f t="shared" ref="C94" si="110">I94+L94+F94</f>
        <v>12300.099999999999</v>
      </c>
      <c r="D94" s="32">
        <f>J94+M94+G94</f>
        <v>11143.2</v>
      </c>
      <c r="E94" s="32">
        <f t="shared" ref="E94:E95" si="111">D94/C94*100</f>
        <v>90.594385411500738</v>
      </c>
      <c r="F94" s="14"/>
      <c r="G94" s="14"/>
      <c r="H94" s="32"/>
      <c r="I94" s="14">
        <v>9524.2999999999993</v>
      </c>
      <c r="J94" s="14">
        <v>8658</v>
      </c>
      <c r="K94" s="32">
        <f t="shared" ref="K94:K95" si="112">J94/I94*100</f>
        <v>90.904318427600984</v>
      </c>
      <c r="L94" s="14">
        <v>2775.8</v>
      </c>
      <c r="M94" s="14">
        <v>2485.1999999999998</v>
      </c>
      <c r="N94" s="32">
        <f t="shared" si="38"/>
        <v>89.530946033575901</v>
      </c>
    </row>
    <row r="95" spans="1:14" ht="15.75" customHeight="1" x14ac:dyDescent="0.25">
      <c r="A95" s="101" t="s">
        <v>40</v>
      </c>
      <c r="B95" s="100"/>
      <c r="C95" s="33">
        <f>C94</f>
        <v>12300.099999999999</v>
      </c>
      <c r="D95" s="33">
        <f>D94</f>
        <v>11143.2</v>
      </c>
      <c r="E95" s="33">
        <f t="shared" si="111"/>
        <v>90.594385411500738</v>
      </c>
      <c r="F95" s="33">
        <f t="shared" ref="F95:G95" si="113">F94</f>
        <v>0</v>
      </c>
      <c r="G95" s="33">
        <f t="shared" si="113"/>
        <v>0</v>
      </c>
      <c r="H95" s="32"/>
      <c r="I95" s="33">
        <f t="shared" ref="I95:M95" si="114">I94</f>
        <v>9524.2999999999993</v>
      </c>
      <c r="J95" s="33">
        <f t="shared" si="114"/>
        <v>8658</v>
      </c>
      <c r="K95" s="35">
        <f t="shared" si="112"/>
        <v>90.904318427600984</v>
      </c>
      <c r="L95" s="33">
        <f t="shared" si="114"/>
        <v>2775.8</v>
      </c>
      <c r="M95" s="33">
        <f t="shared" si="114"/>
        <v>2485.1999999999998</v>
      </c>
      <c r="N95" s="33">
        <f t="shared" si="38"/>
        <v>89.530946033575901</v>
      </c>
    </row>
    <row r="96" spans="1:14" ht="15.75" customHeight="1" x14ac:dyDescent="0.25">
      <c r="A96" s="68" t="s">
        <v>114</v>
      </c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70"/>
    </row>
    <row r="97" spans="1:14" x14ac:dyDescent="0.25">
      <c r="A97" s="97" t="s">
        <v>39</v>
      </c>
      <c r="B97" s="96"/>
      <c r="C97" s="32">
        <f t="shared" ref="C97" si="115">I97+L97+F97</f>
        <v>20</v>
      </c>
      <c r="D97" s="32">
        <f t="shared" ref="D97" si="116">J97+M97+G97</f>
        <v>19.3</v>
      </c>
      <c r="E97" s="32">
        <f t="shared" ref="E97:E101" si="117">D97/C97*100</f>
        <v>96.500000000000014</v>
      </c>
      <c r="F97" s="14"/>
      <c r="G97" s="14"/>
      <c r="H97" s="32"/>
      <c r="I97" s="14"/>
      <c r="J97" s="14"/>
      <c r="K97" s="32"/>
      <c r="L97" s="14">
        <v>20</v>
      </c>
      <c r="M97" s="14">
        <v>19.3</v>
      </c>
      <c r="N97" s="32">
        <f t="shared" si="38"/>
        <v>96.500000000000014</v>
      </c>
    </row>
    <row r="98" spans="1:14" ht="34.5" customHeight="1" x14ac:dyDescent="0.25">
      <c r="A98" s="97" t="s">
        <v>44</v>
      </c>
      <c r="B98" s="96"/>
      <c r="C98" s="32">
        <f t="shared" ref="C98:C100" si="118">I98+L98+F98</f>
        <v>3131.4</v>
      </c>
      <c r="D98" s="32">
        <f t="shared" ref="D98:D100" si="119">J98+M98+G98</f>
        <v>2485.4</v>
      </c>
      <c r="E98" s="32">
        <f t="shared" si="117"/>
        <v>79.370249728555919</v>
      </c>
      <c r="F98" s="14"/>
      <c r="G98" s="14"/>
      <c r="H98" s="32"/>
      <c r="I98" s="14"/>
      <c r="J98" s="14"/>
      <c r="K98" s="32"/>
      <c r="L98" s="14">
        <v>3131.4</v>
      </c>
      <c r="M98" s="14">
        <v>2485.4</v>
      </c>
      <c r="N98" s="32">
        <f t="shared" si="38"/>
        <v>79.370249728555919</v>
      </c>
    </row>
    <row r="99" spans="1:14" ht="30.75" hidden="1" customHeight="1" x14ac:dyDescent="0.25">
      <c r="A99" s="56" t="s">
        <v>45</v>
      </c>
      <c r="B99" s="57"/>
      <c r="C99" s="32">
        <f t="shared" si="118"/>
        <v>0</v>
      </c>
      <c r="D99" s="32">
        <f t="shared" si="119"/>
        <v>0</v>
      </c>
      <c r="E99" s="32" t="e">
        <f t="shared" si="117"/>
        <v>#DIV/0!</v>
      </c>
      <c r="F99" s="14"/>
      <c r="G99" s="14"/>
      <c r="H99" s="32"/>
      <c r="I99" s="14"/>
      <c r="J99" s="14"/>
      <c r="K99" s="32"/>
      <c r="L99" s="14">
        <v>0</v>
      </c>
      <c r="M99" s="14">
        <v>0</v>
      </c>
      <c r="N99" s="14" t="e">
        <f t="shared" si="38"/>
        <v>#DIV/0!</v>
      </c>
    </row>
    <row r="100" spans="1:14" ht="35.25" hidden="1" customHeight="1" x14ac:dyDescent="0.25">
      <c r="A100" s="56" t="s">
        <v>46</v>
      </c>
      <c r="B100" s="57"/>
      <c r="C100" s="32">
        <f t="shared" si="118"/>
        <v>0</v>
      </c>
      <c r="D100" s="32">
        <f t="shared" si="119"/>
        <v>0</v>
      </c>
      <c r="E100" s="32"/>
      <c r="F100" s="14"/>
      <c r="G100" s="14"/>
      <c r="H100" s="32"/>
      <c r="I100" s="14"/>
      <c r="J100" s="14"/>
      <c r="K100" s="32"/>
      <c r="L100" s="14">
        <v>0</v>
      </c>
      <c r="M100" s="14">
        <v>0</v>
      </c>
      <c r="N100" s="14" t="e">
        <f t="shared" si="38"/>
        <v>#DIV/0!</v>
      </c>
    </row>
    <row r="101" spans="1:14" ht="17.25" customHeight="1" x14ac:dyDescent="0.25">
      <c r="A101" s="60" t="s">
        <v>40</v>
      </c>
      <c r="B101" s="100"/>
      <c r="C101" s="33">
        <f>C97+C98+C99+C100</f>
        <v>3151.4</v>
      </c>
      <c r="D101" s="33">
        <f>D97+D98+D99+D100</f>
        <v>2504.7000000000003</v>
      </c>
      <c r="E101" s="33">
        <f t="shared" si="117"/>
        <v>79.478961731294035</v>
      </c>
      <c r="F101" s="33">
        <f t="shared" ref="F101:G101" si="120">F97+F98+F99+F100</f>
        <v>0</v>
      </c>
      <c r="G101" s="33">
        <f t="shared" si="120"/>
        <v>0</v>
      </c>
      <c r="H101" s="32"/>
      <c r="I101" s="33">
        <f t="shared" ref="I101:J101" si="121">I97+I98+I99+I100</f>
        <v>0</v>
      </c>
      <c r="J101" s="33">
        <f t="shared" si="121"/>
        <v>0</v>
      </c>
      <c r="K101" s="32"/>
      <c r="L101" s="33">
        <f>SUM(L97:L100)</f>
        <v>3151.4</v>
      </c>
      <c r="M101" s="33">
        <f>SUM(M97:M100)</f>
        <v>2504.7000000000003</v>
      </c>
      <c r="N101" s="33">
        <f t="shared" si="38"/>
        <v>79.478961731294035</v>
      </c>
    </row>
    <row r="102" spans="1:14" ht="19.5" hidden="1" customHeight="1" x14ac:dyDescent="0.25">
      <c r="A102" s="114" t="s">
        <v>111</v>
      </c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6"/>
    </row>
    <row r="103" spans="1:14" ht="17.25" hidden="1" customHeight="1" x14ac:dyDescent="0.25">
      <c r="A103" s="97" t="s">
        <v>39</v>
      </c>
      <c r="B103" s="96"/>
      <c r="C103" s="32">
        <f t="shared" ref="C103:C104" si="122">I103+L103+F103</f>
        <v>0</v>
      </c>
      <c r="D103" s="32">
        <f t="shared" ref="D103:D104" si="123">J103+M103+G103</f>
        <v>0</v>
      </c>
      <c r="E103" s="32"/>
      <c r="F103" s="15"/>
      <c r="G103" s="15"/>
      <c r="H103" s="32"/>
      <c r="I103" s="15"/>
      <c r="J103" s="15"/>
      <c r="K103" s="32"/>
      <c r="L103" s="14"/>
      <c r="M103" s="14"/>
      <c r="N103" s="32"/>
    </row>
    <row r="104" spans="1:14" ht="32.25" hidden="1" customHeight="1" x14ac:dyDescent="0.25">
      <c r="A104" s="97" t="s">
        <v>44</v>
      </c>
      <c r="B104" s="96"/>
      <c r="C104" s="32">
        <f t="shared" si="122"/>
        <v>0</v>
      </c>
      <c r="D104" s="32">
        <f t="shared" si="123"/>
        <v>0</v>
      </c>
      <c r="E104" s="32" t="e">
        <f t="shared" ref="E104:E105" si="124">D104/C104*100</f>
        <v>#DIV/0!</v>
      </c>
      <c r="F104" s="15"/>
      <c r="G104" s="15"/>
      <c r="H104" s="32"/>
      <c r="I104" s="15"/>
      <c r="J104" s="15"/>
      <c r="K104" s="32"/>
      <c r="L104" s="14"/>
      <c r="M104" s="14"/>
      <c r="N104" s="32" t="e">
        <f t="shared" si="38"/>
        <v>#DIV/0!</v>
      </c>
    </row>
    <row r="105" spans="1:14" ht="17.25" hidden="1" customHeight="1" x14ac:dyDescent="0.25">
      <c r="A105" s="60" t="s">
        <v>40</v>
      </c>
      <c r="B105" s="100"/>
      <c r="C105" s="33">
        <f>C103+C104</f>
        <v>0</v>
      </c>
      <c r="D105" s="33">
        <f>D103+D104</f>
        <v>0</v>
      </c>
      <c r="E105" s="32" t="e">
        <f t="shared" si="124"/>
        <v>#DIV/0!</v>
      </c>
      <c r="F105" s="33">
        <f t="shared" ref="F105:G105" si="125">F103+F104</f>
        <v>0</v>
      </c>
      <c r="G105" s="33">
        <f t="shared" si="125"/>
        <v>0</v>
      </c>
      <c r="H105" s="32"/>
      <c r="I105" s="33">
        <f t="shared" ref="I105:J105" si="126">I103+I104</f>
        <v>0</v>
      </c>
      <c r="J105" s="33">
        <f t="shared" si="126"/>
        <v>0</v>
      </c>
      <c r="K105" s="32"/>
      <c r="L105" s="33">
        <f t="shared" ref="L105:N105" si="127">L103+L104</f>
        <v>0</v>
      </c>
      <c r="M105" s="33">
        <f t="shared" si="127"/>
        <v>0</v>
      </c>
      <c r="N105" s="33" t="e">
        <f t="shared" si="127"/>
        <v>#DIV/0!</v>
      </c>
    </row>
    <row r="106" spans="1:14" ht="15.75" customHeight="1" x14ac:dyDescent="0.25">
      <c r="A106" s="95" t="s">
        <v>53</v>
      </c>
      <c r="B106" s="96"/>
      <c r="C106" s="35">
        <f>C95+C101+C105</f>
        <v>15451.499999999998</v>
      </c>
      <c r="D106" s="35">
        <f>D95+D101+D105</f>
        <v>13647.900000000001</v>
      </c>
      <c r="E106" s="35">
        <f t="shared" ref="E106" si="128">D106/C106*100</f>
        <v>88.32734685952822</v>
      </c>
      <c r="F106" s="35">
        <f t="shared" ref="F106:G106" si="129">F95+F101+F105</f>
        <v>0</v>
      </c>
      <c r="G106" s="35">
        <f t="shared" si="129"/>
        <v>0</v>
      </c>
      <c r="H106" s="32"/>
      <c r="I106" s="35">
        <f t="shared" ref="I106:M106" si="130">I95+I101+I105</f>
        <v>9524.2999999999993</v>
      </c>
      <c r="J106" s="35">
        <f t="shared" si="130"/>
        <v>8658</v>
      </c>
      <c r="K106" s="35">
        <f t="shared" ref="K106" si="131">J106/I106*100</f>
        <v>90.904318427600984</v>
      </c>
      <c r="L106" s="35">
        <f t="shared" si="130"/>
        <v>5927.2000000000007</v>
      </c>
      <c r="M106" s="35">
        <f t="shared" si="130"/>
        <v>4989.8999999999996</v>
      </c>
      <c r="N106" s="35">
        <f t="shared" si="38"/>
        <v>84.186462410581711</v>
      </c>
    </row>
    <row r="107" spans="1:14" s="11" customFormat="1" ht="16.5" customHeight="1" x14ac:dyDescent="0.35">
      <c r="A107" s="54" t="s">
        <v>21</v>
      </c>
      <c r="B107" s="71" t="s">
        <v>6</v>
      </c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3"/>
    </row>
    <row r="108" spans="1:14" ht="32.25" customHeight="1" x14ac:dyDescent="0.25">
      <c r="A108" s="63" t="s">
        <v>108</v>
      </c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5"/>
    </row>
    <row r="109" spans="1:14" s="2" customFormat="1" x14ac:dyDescent="0.25">
      <c r="A109" s="62" t="s">
        <v>39</v>
      </c>
      <c r="B109" s="57"/>
      <c r="C109" s="32">
        <f t="shared" ref="C109" si="132">I109+L109+F109</f>
        <v>19639.599999999999</v>
      </c>
      <c r="D109" s="32">
        <f t="shared" ref="D109" si="133">J109+M109+G109</f>
        <v>19554</v>
      </c>
      <c r="E109" s="32">
        <f t="shared" ref="E109:E111" si="134">D109/C109*100</f>
        <v>99.56414590928533</v>
      </c>
      <c r="F109" s="14"/>
      <c r="G109" s="14"/>
      <c r="H109" s="32"/>
      <c r="I109" s="14">
        <v>549</v>
      </c>
      <c r="J109" s="14">
        <v>548.9</v>
      </c>
      <c r="K109" s="32">
        <f t="shared" ref="K109:K111" si="135">J109/I109*100</f>
        <v>99.98178506375227</v>
      </c>
      <c r="L109" s="14">
        <v>19090.599999999999</v>
      </c>
      <c r="M109" s="14">
        <v>19005.099999999999</v>
      </c>
      <c r="N109" s="32">
        <f t="shared" si="38"/>
        <v>99.552135606005052</v>
      </c>
    </row>
    <row r="110" spans="1:14" ht="30.75" hidden="1" customHeight="1" x14ac:dyDescent="0.25">
      <c r="A110" s="62" t="s">
        <v>54</v>
      </c>
      <c r="B110" s="57"/>
      <c r="C110" s="14">
        <v>0</v>
      </c>
      <c r="D110" s="14">
        <v>0</v>
      </c>
      <c r="E110" s="14" t="e">
        <f t="shared" si="134"/>
        <v>#DIV/0!</v>
      </c>
      <c r="F110" s="14"/>
      <c r="G110" s="14"/>
      <c r="H110" s="32"/>
      <c r="I110" s="14"/>
      <c r="J110" s="14"/>
      <c r="K110" s="32" t="e">
        <f t="shared" si="135"/>
        <v>#DIV/0!</v>
      </c>
      <c r="L110" s="18">
        <f t="shared" ref="L110" si="136">C110-F110-I110</f>
        <v>0</v>
      </c>
      <c r="M110" s="14"/>
      <c r="N110" s="18" t="e">
        <f t="shared" si="38"/>
        <v>#DIV/0!</v>
      </c>
    </row>
    <row r="111" spans="1:14" x14ac:dyDescent="0.25">
      <c r="A111" s="95" t="s">
        <v>40</v>
      </c>
      <c r="B111" s="67"/>
      <c r="C111" s="33">
        <f>C109+C110</f>
        <v>19639.599999999999</v>
      </c>
      <c r="D111" s="33">
        <f>D109+D110</f>
        <v>19554</v>
      </c>
      <c r="E111" s="33">
        <f t="shared" si="134"/>
        <v>99.56414590928533</v>
      </c>
      <c r="F111" s="33">
        <f t="shared" ref="F111:G111" si="137">F109+F110</f>
        <v>0</v>
      </c>
      <c r="G111" s="33">
        <f t="shared" si="137"/>
        <v>0</v>
      </c>
      <c r="H111" s="32"/>
      <c r="I111" s="33">
        <f t="shared" ref="I111:J111" si="138">I109+I110</f>
        <v>549</v>
      </c>
      <c r="J111" s="33">
        <f t="shared" si="138"/>
        <v>548.9</v>
      </c>
      <c r="K111" s="32">
        <f t="shared" si="135"/>
        <v>99.98178506375227</v>
      </c>
      <c r="L111" s="33">
        <f>SUM(L109:L110)</f>
        <v>19090.599999999999</v>
      </c>
      <c r="M111" s="33">
        <f>M109+M110</f>
        <v>19005.099999999999</v>
      </c>
      <c r="N111" s="33">
        <f t="shared" si="38"/>
        <v>99.552135606005052</v>
      </c>
    </row>
    <row r="112" spans="1:14" ht="25.5" customHeight="1" x14ac:dyDescent="0.25">
      <c r="A112" s="68" t="s">
        <v>55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70"/>
    </row>
    <row r="113" spans="1:14" x14ac:dyDescent="0.25">
      <c r="A113" s="62" t="s">
        <v>39</v>
      </c>
      <c r="B113" s="57"/>
      <c r="C113" s="32">
        <f t="shared" ref="C113" si="139">I113+L113+F113</f>
        <v>11080.9</v>
      </c>
      <c r="D113" s="32">
        <f t="shared" ref="D113" si="140">J113+M113+G113</f>
        <v>11080.9</v>
      </c>
      <c r="E113" s="32">
        <f t="shared" ref="E113:E114" si="141">D113/C113*100</f>
        <v>100</v>
      </c>
      <c r="F113" s="14"/>
      <c r="G113" s="14"/>
      <c r="H113" s="32"/>
      <c r="I113" s="14"/>
      <c r="J113" s="14"/>
      <c r="K113" s="32"/>
      <c r="L113" s="14">
        <v>11080.9</v>
      </c>
      <c r="M113" s="14">
        <v>11080.9</v>
      </c>
      <c r="N113" s="32">
        <f t="shared" ref="N113:N169" si="142">M113/L113*100</f>
        <v>100</v>
      </c>
    </row>
    <row r="114" spans="1:14" x14ac:dyDescent="0.25">
      <c r="A114" s="101" t="s">
        <v>40</v>
      </c>
      <c r="B114" s="100"/>
      <c r="C114" s="33">
        <f>C113</f>
        <v>11080.9</v>
      </c>
      <c r="D114" s="33">
        <f>D113</f>
        <v>11080.9</v>
      </c>
      <c r="E114" s="33">
        <f t="shared" si="141"/>
        <v>100</v>
      </c>
      <c r="F114" s="33">
        <f t="shared" ref="F114:G114" si="143">F113</f>
        <v>0</v>
      </c>
      <c r="G114" s="33">
        <f t="shared" si="143"/>
        <v>0</v>
      </c>
      <c r="H114" s="32"/>
      <c r="I114" s="33">
        <f t="shared" ref="I114:J114" si="144">I113</f>
        <v>0</v>
      </c>
      <c r="J114" s="33">
        <f t="shared" si="144"/>
        <v>0</v>
      </c>
      <c r="K114" s="32"/>
      <c r="L114" s="33">
        <f>L113</f>
        <v>11080.9</v>
      </c>
      <c r="M114" s="33">
        <f>M113</f>
        <v>11080.9</v>
      </c>
      <c r="N114" s="33">
        <f t="shared" si="142"/>
        <v>100</v>
      </c>
    </row>
    <row r="115" spans="1:14" ht="34.5" customHeight="1" x14ac:dyDescent="0.25">
      <c r="A115" s="68" t="s">
        <v>56</v>
      </c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70"/>
    </row>
    <row r="116" spans="1:14" ht="18.75" customHeight="1" x14ac:dyDescent="0.25">
      <c r="A116" s="62" t="s">
        <v>39</v>
      </c>
      <c r="B116" s="57"/>
      <c r="C116" s="32">
        <f t="shared" ref="C116" si="145">I116+L116+F116</f>
        <v>1288.4000000000001</v>
      </c>
      <c r="D116" s="32">
        <f t="shared" ref="D116" si="146">J116+M116+G116</f>
        <v>1287.9000000000001</v>
      </c>
      <c r="E116" s="32">
        <f t="shared" ref="E116:E119" si="147">D116/C116*100</f>
        <v>99.961192176342749</v>
      </c>
      <c r="F116" s="14"/>
      <c r="G116" s="14"/>
      <c r="H116" s="32"/>
      <c r="I116" s="14"/>
      <c r="J116" s="14"/>
      <c r="K116" s="32"/>
      <c r="L116" s="14">
        <v>1288.4000000000001</v>
      </c>
      <c r="M116" s="14">
        <v>1287.9000000000001</v>
      </c>
      <c r="N116" s="32">
        <f t="shared" si="142"/>
        <v>99.961192176342749</v>
      </c>
    </row>
    <row r="117" spans="1:14" ht="34.5" hidden="1" customHeight="1" x14ac:dyDescent="0.25">
      <c r="A117" s="56" t="s">
        <v>98</v>
      </c>
      <c r="B117" s="57"/>
      <c r="C117" s="32">
        <f t="shared" ref="C117" si="148">I117+L117+F117</f>
        <v>0</v>
      </c>
      <c r="D117" s="32">
        <f t="shared" ref="D117" si="149">J117+M117+G117</f>
        <v>0</v>
      </c>
      <c r="E117" s="32" t="e">
        <f t="shared" si="147"/>
        <v>#DIV/0!</v>
      </c>
      <c r="F117" s="14"/>
      <c r="G117" s="14"/>
      <c r="H117" s="32"/>
      <c r="I117" s="14">
        <v>0</v>
      </c>
      <c r="J117" s="14">
        <v>0</v>
      </c>
      <c r="K117" s="32"/>
      <c r="L117" s="14">
        <v>0</v>
      </c>
      <c r="M117" s="14">
        <v>0</v>
      </c>
      <c r="N117" s="14" t="e">
        <f t="shared" si="142"/>
        <v>#DIV/0!</v>
      </c>
    </row>
    <row r="118" spans="1:14" x14ac:dyDescent="0.25">
      <c r="A118" s="101" t="s">
        <v>40</v>
      </c>
      <c r="B118" s="100"/>
      <c r="C118" s="35">
        <f t="shared" ref="C118" si="150">I118+L118+F118</f>
        <v>1288.4000000000001</v>
      </c>
      <c r="D118" s="35">
        <f t="shared" ref="D118" si="151">J118+M118+G118</f>
        <v>1287.9000000000001</v>
      </c>
      <c r="E118" s="32">
        <f t="shared" si="147"/>
        <v>99.961192176342749</v>
      </c>
      <c r="F118" s="33">
        <f>SUM(F116:F117)</f>
        <v>0</v>
      </c>
      <c r="G118" s="33">
        <f>SUM(G116:G117)</f>
        <v>0</v>
      </c>
      <c r="H118" s="32"/>
      <c r="I118" s="33">
        <f>SUM(I116:I117)</f>
        <v>0</v>
      </c>
      <c r="J118" s="33">
        <f>SUM(J116:J117)</f>
        <v>0</v>
      </c>
      <c r="K118" s="32"/>
      <c r="L118" s="33">
        <f>SUM(L116:L117)</f>
        <v>1288.4000000000001</v>
      </c>
      <c r="M118" s="33">
        <f>SUM(M116:M117)</f>
        <v>1287.9000000000001</v>
      </c>
      <c r="N118" s="33">
        <f t="shared" si="142"/>
        <v>99.961192176342749</v>
      </c>
    </row>
    <row r="119" spans="1:14" x14ac:dyDescent="0.25">
      <c r="A119" s="58" t="s">
        <v>53</v>
      </c>
      <c r="B119" s="67"/>
      <c r="C119" s="35">
        <f>C111+C114+C118</f>
        <v>32008.9</v>
      </c>
      <c r="D119" s="35">
        <f>D111+D114+D118</f>
        <v>31922.800000000003</v>
      </c>
      <c r="E119" s="35">
        <f t="shared" si="147"/>
        <v>99.731012312200676</v>
      </c>
      <c r="F119" s="35">
        <f>F111+F114+F118</f>
        <v>0</v>
      </c>
      <c r="G119" s="35">
        <f t="shared" ref="G119" si="152">G111+G114+G118</f>
        <v>0</v>
      </c>
      <c r="H119" s="32"/>
      <c r="I119" s="35">
        <f t="shared" ref="I119:J119" si="153">I111+I114+I118</f>
        <v>549</v>
      </c>
      <c r="J119" s="35">
        <f t="shared" si="153"/>
        <v>548.9</v>
      </c>
      <c r="K119" s="35">
        <f t="shared" ref="K119" si="154">J119/I119*100</f>
        <v>99.98178506375227</v>
      </c>
      <c r="L119" s="35">
        <f>L111+L114+L118</f>
        <v>31459.9</v>
      </c>
      <c r="M119" s="35">
        <f>M111+M114+M118</f>
        <v>31373.9</v>
      </c>
      <c r="N119" s="35">
        <f t="shared" si="142"/>
        <v>99.726636130439061</v>
      </c>
    </row>
    <row r="120" spans="1:14" ht="21" customHeight="1" x14ac:dyDescent="0.35">
      <c r="A120" s="54" t="s">
        <v>22</v>
      </c>
      <c r="B120" s="71" t="s">
        <v>7</v>
      </c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3"/>
    </row>
    <row r="121" spans="1:14" ht="33.75" customHeight="1" x14ac:dyDescent="0.25">
      <c r="A121" s="68" t="s">
        <v>57</v>
      </c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70"/>
    </row>
    <row r="122" spans="1:14" ht="28.5" customHeight="1" x14ac:dyDescent="0.25">
      <c r="A122" s="62" t="s">
        <v>44</v>
      </c>
      <c r="B122" s="57"/>
      <c r="C122" s="40">
        <f t="shared" ref="C122" si="155">I122+L122+F122</f>
        <v>33873.5</v>
      </c>
      <c r="D122" s="40">
        <f t="shared" ref="D122" si="156">J122+M122+G122</f>
        <v>33816.400000000001</v>
      </c>
      <c r="E122" s="40">
        <f t="shared" ref="E122:E127" si="157">D122/C122*100</f>
        <v>99.831431650109977</v>
      </c>
      <c r="F122" s="20"/>
      <c r="G122" s="20"/>
      <c r="H122" s="32"/>
      <c r="I122" s="20"/>
      <c r="J122" s="20"/>
      <c r="K122" s="32"/>
      <c r="L122" s="20">
        <v>33873.5</v>
      </c>
      <c r="M122" s="20">
        <v>33816.400000000001</v>
      </c>
      <c r="N122" s="40">
        <f t="shared" si="142"/>
        <v>99.831431650109977</v>
      </c>
    </row>
    <row r="123" spans="1:14" x14ac:dyDescent="0.25">
      <c r="A123" s="56" t="s">
        <v>45</v>
      </c>
      <c r="B123" s="57"/>
      <c r="C123" s="40">
        <f t="shared" ref="C123:C126" si="158">I123+L123+F123</f>
        <v>1455</v>
      </c>
      <c r="D123" s="40">
        <f t="shared" ref="D123:D126" si="159">J123+M123+G123</f>
        <v>1450.7</v>
      </c>
      <c r="E123" s="40">
        <f t="shared" si="157"/>
        <v>99.704467353951898</v>
      </c>
      <c r="F123" s="20"/>
      <c r="G123" s="20"/>
      <c r="H123" s="32"/>
      <c r="I123" s="20"/>
      <c r="J123" s="20"/>
      <c r="K123" s="32"/>
      <c r="L123" s="20">
        <v>1455</v>
      </c>
      <c r="M123" s="20">
        <v>1450.7</v>
      </c>
      <c r="N123" s="40">
        <f t="shared" si="142"/>
        <v>99.704467353951898</v>
      </c>
    </row>
    <row r="124" spans="1:14" ht="30.75" customHeight="1" x14ac:dyDescent="0.25">
      <c r="A124" s="56" t="s">
        <v>46</v>
      </c>
      <c r="B124" s="57"/>
      <c r="C124" s="40">
        <f t="shared" si="158"/>
        <v>901.8</v>
      </c>
      <c r="D124" s="40">
        <f t="shared" si="159"/>
        <v>896.4</v>
      </c>
      <c r="E124" s="40">
        <f t="shared" si="157"/>
        <v>99.401197604790426</v>
      </c>
      <c r="F124" s="20"/>
      <c r="G124" s="20"/>
      <c r="H124" s="32"/>
      <c r="I124" s="20"/>
      <c r="J124" s="20"/>
      <c r="K124" s="32"/>
      <c r="L124" s="20">
        <v>901.8</v>
      </c>
      <c r="M124" s="20">
        <v>896.4</v>
      </c>
      <c r="N124" s="40">
        <f t="shared" si="142"/>
        <v>99.401197604790426</v>
      </c>
    </row>
    <row r="125" spans="1:14" ht="33.75" customHeight="1" x14ac:dyDescent="0.25">
      <c r="A125" s="56" t="s">
        <v>58</v>
      </c>
      <c r="B125" s="57"/>
      <c r="C125" s="40">
        <f t="shared" si="158"/>
        <v>50</v>
      </c>
      <c r="D125" s="40">
        <f t="shared" si="159"/>
        <v>50</v>
      </c>
      <c r="E125" s="32">
        <f>D125/C125*100</f>
        <v>100</v>
      </c>
      <c r="F125" s="20"/>
      <c r="G125" s="20"/>
      <c r="H125" s="32"/>
      <c r="I125" s="20"/>
      <c r="J125" s="20"/>
      <c r="K125" s="32"/>
      <c r="L125" s="20">
        <v>50</v>
      </c>
      <c r="M125" s="20">
        <v>50</v>
      </c>
      <c r="N125" s="32">
        <f>M125/L125*100</f>
        <v>100</v>
      </c>
    </row>
    <row r="126" spans="1:14" ht="18.75" customHeight="1" x14ac:dyDescent="0.25">
      <c r="A126" s="56" t="s">
        <v>39</v>
      </c>
      <c r="B126" s="57"/>
      <c r="C126" s="40">
        <f t="shared" si="158"/>
        <v>402.9</v>
      </c>
      <c r="D126" s="40">
        <f t="shared" si="159"/>
        <v>349.3</v>
      </c>
      <c r="E126" s="40">
        <f t="shared" si="157"/>
        <v>86.696450732191622</v>
      </c>
      <c r="F126" s="20"/>
      <c r="G126" s="20"/>
      <c r="H126" s="32"/>
      <c r="I126" s="20"/>
      <c r="J126" s="20"/>
      <c r="K126" s="32"/>
      <c r="L126" s="20">
        <v>402.9</v>
      </c>
      <c r="M126" s="20">
        <v>349.3</v>
      </c>
      <c r="N126" s="40">
        <f t="shared" si="142"/>
        <v>86.696450732191622</v>
      </c>
    </row>
    <row r="127" spans="1:14" x14ac:dyDescent="0.25">
      <c r="A127" s="101" t="s">
        <v>40</v>
      </c>
      <c r="B127" s="100"/>
      <c r="C127" s="41">
        <f>SUM(C122:C126)</f>
        <v>36683.200000000004</v>
      </c>
      <c r="D127" s="41">
        <f>SUM(D122:D126)</f>
        <v>36562.800000000003</v>
      </c>
      <c r="E127" s="41">
        <f t="shared" si="157"/>
        <v>99.671784359052637</v>
      </c>
      <c r="F127" s="41">
        <f t="shared" ref="F127:G127" si="160">SUM(F122:F126)</f>
        <v>0</v>
      </c>
      <c r="G127" s="41">
        <f t="shared" si="160"/>
        <v>0</v>
      </c>
      <c r="H127" s="32"/>
      <c r="I127" s="41">
        <f t="shared" ref="I127:J127" si="161">SUM(I122:I126)</f>
        <v>0</v>
      </c>
      <c r="J127" s="41">
        <f t="shared" si="161"/>
        <v>0</v>
      </c>
      <c r="K127" s="32"/>
      <c r="L127" s="41">
        <f t="shared" ref="L127:M127" si="162">SUM(L122:L126)</f>
        <v>36683.200000000004</v>
      </c>
      <c r="M127" s="41">
        <f t="shared" si="162"/>
        <v>36562.800000000003</v>
      </c>
      <c r="N127" s="41">
        <f t="shared" si="142"/>
        <v>99.671784359052637</v>
      </c>
    </row>
    <row r="128" spans="1:14" ht="15.75" customHeight="1" x14ac:dyDescent="0.25">
      <c r="A128" s="68" t="s">
        <v>59</v>
      </c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70"/>
    </row>
    <row r="129" spans="1:14" x14ac:dyDescent="0.25">
      <c r="A129" s="62" t="s">
        <v>39</v>
      </c>
      <c r="B129" s="57"/>
      <c r="C129" s="32">
        <f t="shared" ref="C129" si="163">I129+L129+F129</f>
        <v>700</v>
      </c>
      <c r="D129" s="32">
        <f t="shared" ref="D129" si="164">J129+M129+G129</f>
        <v>700</v>
      </c>
      <c r="E129" s="32">
        <f t="shared" ref="E129:E130" si="165">D129/C129*100</f>
        <v>100</v>
      </c>
      <c r="F129" s="14"/>
      <c r="G129" s="14"/>
      <c r="H129" s="32"/>
      <c r="I129" s="14"/>
      <c r="J129" s="14"/>
      <c r="K129" s="32"/>
      <c r="L129" s="14">
        <v>700</v>
      </c>
      <c r="M129" s="14">
        <v>700</v>
      </c>
      <c r="N129" s="32">
        <f t="shared" si="142"/>
        <v>100</v>
      </c>
    </row>
    <row r="130" spans="1:14" x14ac:dyDescent="0.25">
      <c r="A130" s="101" t="s">
        <v>40</v>
      </c>
      <c r="B130" s="100"/>
      <c r="C130" s="33">
        <f>C129</f>
        <v>700</v>
      </c>
      <c r="D130" s="33">
        <f>D129</f>
        <v>700</v>
      </c>
      <c r="E130" s="33">
        <f t="shared" si="165"/>
        <v>100</v>
      </c>
      <c r="F130" s="33">
        <f t="shared" ref="F130:G130" si="166">F129</f>
        <v>0</v>
      </c>
      <c r="G130" s="33">
        <f t="shared" si="166"/>
        <v>0</v>
      </c>
      <c r="H130" s="32"/>
      <c r="I130" s="33">
        <f t="shared" ref="I130:J130" si="167">I129</f>
        <v>0</v>
      </c>
      <c r="J130" s="33">
        <f t="shared" si="167"/>
        <v>0</v>
      </c>
      <c r="K130" s="32"/>
      <c r="L130" s="33">
        <f>L129</f>
        <v>700</v>
      </c>
      <c r="M130" s="33">
        <f>M129</f>
        <v>700</v>
      </c>
      <c r="N130" s="33">
        <f t="shared" si="142"/>
        <v>100</v>
      </c>
    </row>
    <row r="131" spans="1:14" ht="15.75" hidden="1" customHeight="1" x14ac:dyDescent="0.25">
      <c r="A131" s="68" t="s">
        <v>60</v>
      </c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70"/>
    </row>
    <row r="132" spans="1:14" ht="15.6" hidden="1" x14ac:dyDescent="0.3">
      <c r="A132" s="62" t="s">
        <v>39</v>
      </c>
      <c r="B132" s="57"/>
      <c r="C132" s="14">
        <f t="shared" ref="C132:C133" si="168">I132+L132+F132</f>
        <v>0</v>
      </c>
      <c r="D132" s="14">
        <f t="shared" ref="D132:D133" si="169">J132+M132+G132</f>
        <v>0</v>
      </c>
      <c r="E132" s="14" t="e">
        <f t="shared" ref="E132:E135" si="170">D132/C132*100</f>
        <v>#DIV/0!</v>
      </c>
      <c r="F132" s="14"/>
      <c r="G132" s="14"/>
      <c r="H132" s="14"/>
      <c r="I132" s="14"/>
      <c r="J132" s="14"/>
      <c r="K132" s="14"/>
      <c r="L132" s="14"/>
      <c r="M132" s="14"/>
      <c r="N132" s="14" t="e">
        <f t="shared" si="142"/>
        <v>#DIV/0!</v>
      </c>
    </row>
    <row r="133" spans="1:14" ht="30" hidden="1" customHeight="1" x14ac:dyDescent="0.3">
      <c r="A133" s="62" t="s">
        <v>44</v>
      </c>
      <c r="B133" s="57"/>
      <c r="C133" s="14">
        <f t="shared" si="168"/>
        <v>0</v>
      </c>
      <c r="D133" s="14">
        <f t="shared" si="169"/>
        <v>0</v>
      </c>
      <c r="E133" s="14" t="e">
        <f t="shared" si="170"/>
        <v>#DIV/0!</v>
      </c>
      <c r="F133" s="14"/>
      <c r="G133" s="14"/>
      <c r="H133" s="14"/>
      <c r="I133" s="14"/>
      <c r="J133" s="14"/>
      <c r="K133" s="14"/>
      <c r="L133" s="14"/>
      <c r="M133" s="14"/>
      <c r="N133" s="14" t="e">
        <f t="shared" si="142"/>
        <v>#DIV/0!</v>
      </c>
    </row>
    <row r="134" spans="1:14" ht="30.75" hidden="1" customHeight="1" x14ac:dyDescent="0.3">
      <c r="A134" s="56" t="s">
        <v>58</v>
      </c>
      <c r="B134" s="57"/>
      <c r="C134" s="14">
        <v>0</v>
      </c>
      <c r="D134" s="14">
        <v>0</v>
      </c>
      <c r="E134" s="14" t="e">
        <f t="shared" si="170"/>
        <v>#DIV/0!</v>
      </c>
      <c r="F134" s="14"/>
      <c r="G134" s="14"/>
      <c r="H134" s="14"/>
      <c r="I134" s="14"/>
      <c r="J134" s="14"/>
      <c r="K134" s="14"/>
      <c r="L134" s="18">
        <f t="shared" ref="L134:L145" si="171">C134-F134-I134</f>
        <v>0</v>
      </c>
      <c r="M134" s="18">
        <f t="shared" ref="M134:M145" si="172">D134-G134-J134</f>
        <v>0</v>
      </c>
      <c r="N134" s="18" t="e">
        <f t="shared" si="142"/>
        <v>#DIV/0!</v>
      </c>
    </row>
    <row r="135" spans="1:14" ht="16.149999999999999" hidden="1" x14ac:dyDescent="0.35">
      <c r="A135" s="101" t="s">
        <v>40</v>
      </c>
      <c r="B135" s="100"/>
      <c r="C135" s="15">
        <f>C132+C133+C134</f>
        <v>0</v>
      </c>
      <c r="D135" s="15">
        <f>D132+D133+D134</f>
        <v>0</v>
      </c>
      <c r="E135" s="15" t="e">
        <f t="shared" si="170"/>
        <v>#DIV/0!</v>
      </c>
      <c r="F135" s="15">
        <f t="shared" ref="F135:G135" si="173">F132+F133+F134</f>
        <v>0</v>
      </c>
      <c r="G135" s="15">
        <f t="shared" si="173"/>
        <v>0</v>
      </c>
      <c r="H135" s="15"/>
      <c r="I135" s="15">
        <f t="shared" ref="I135:J135" si="174">I132+I133+I134</f>
        <v>0</v>
      </c>
      <c r="J135" s="15">
        <f t="shared" si="174"/>
        <v>0</v>
      </c>
      <c r="K135" s="15"/>
      <c r="L135" s="15">
        <f>SUM(L132:L134)</f>
        <v>0</v>
      </c>
      <c r="M135" s="15">
        <f>SUM(M132:M134)</f>
        <v>0</v>
      </c>
      <c r="N135" s="15" t="e">
        <f t="shared" si="142"/>
        <v>#DIV/0!</v>
      </c>
    </row>
    <row r="136" spans="1:14" ht="15.75" customHeight="1" x14ac:dyDescent="0.25">
      <c r="A136" s="63" t="s">
        <v>61</v>
      </c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5"/>
    </row>
    <row r="137" spans="1:14" x14ac:dyDescent="0.25">
      <c r="A137" s="62" t="s">
        <v>39</v>
      </c>
      <c r="B137" s="57"/>
      <c r="C137" s="32">
        <f t="shared" ref="C137:C140" si="175">I137+L137+F137</f>
        <v>100</v>
      </c>
      <c r="D137" s="32">
        <f t="shared" ref="D137:D140" si="176">J137+M137+G137</f>
        <v>99.9</v>
      </c>
      <c r="E137" s="32">
        <f t="shared" ref="E137:E141" si="177">D137/C137*100</f>
        <v>99.9</v>
      </c>
      <c r="F137" s="14"/>
      <c r="G137" s="14"/>
      <c r="H137" s="32"/>
      <c r="I137" s="14"/>
      <c r="J137" s="14"/>
      <c r="K137" s="32"/>
      <c r="L137" s="14">
        <v>100</v>
      </c>
      <c r="M137" s="14">
        <v>99.9</v>
      </c>
      <c r="N137" s="32">
        <f t="shared" si="142"/>
        <v>99.9</v>
      </c>
    </row>
    <row r="138" spans="1:14" ht="28.5" customHeight="1" x14ac:dyDescent="0.25">
      <c r="A138" s="62" t="s">
        <v>44</v>
      </c>
      <c r="B138" s="57"/>
      <c r="C138" s="32">
        <f t="shared" si="175"/>
        <v>6566.6</v>
      </c>
      <c r="D138" s="32">
        <f t="shared" si="176"/>
        <v>6566.6</v>
      </c>
      <c r="E138" s="32">
        <f t="shared" si="177"/>
        <v>100</v>
      </c>
      <c r="F138" s="14"/>
      <c r="G138" s="14"/>
      <c r="H138" s="32"/>
      <c r="I138" s="14"/>
      <c r="J138" s="14"/>
      <c r="K138" s="32"/>
      <c r="L138" s="14">
        <v>6566.6</v>
      </c>
      <c r="M138" s="14">
        <v>6566.6</v>
      </c>
      <c r="N138" s="32">
        <f t="shared" si="142"/>
        <v>100</v>
      </c>
    </row>
    <row r="139" spans="1:14" x14ac:dyDescent="0.25">
      <c r="A139" s="56" t="s">
        <v>45</v>
      </c>
      <c r="B139" s="57"/>
      <c r="C139" s="32">
        <f t="shared" si="175"/>
        <v>500.2</v>
      </c>
      <c r="D139" s="32">
        <f t="shared" si="176"/>
        <v>478.4</v>
      </c>
      <c r="E139" s="32">
        <f t="shared" si="177"/>
        <v>95.641743302678933</v>
      </c>
      <c r="F139" s="14"/>
      <c r="G139" s="14"/>
      <c r="H139" s="32"/>
      <c r="I139" s="14"/>
      <c r="J139" s="14"/>
      <c r="K139" s="32"/>
      <c r="L139" s="14">
        <v>500.2</v>
      </c>
      <c r="M139" s="14">
        <v>478.4</v>
      </c>
      <c r="N139" s="32">
        <f t="shared" si="142"/>
        <v>95.641743302678933</v>
      </c>
    </row>
    <row r="140" spans="1:14" ht="33.75" customHeight="1" x14ac:dyDescent="0.25">
      <c r="A140" s="56" t="s">
        <v>46</v>
      </c>
      <c r="B140" s="57"/>
      <c r="C140" s="32">
        <f t="shared" si="175"/>
        <v>911.2</v>
      </c>
      <c r="D140" s="32">
        <f t="shared" si="176"/>
        <v>893.7</v>
      </c>
      <c r="E140" s="32">
        <f t="shared" si="177"/>
        <v>98.079455662862159</v>
      </c>
      <c r="F140" s="14"/>
      <c r="G140" s="14"/>
      <c r="H140" s="32"/>
      <c r="I140" s="14"/>
      <c r="J140" s="14"/>
      <c r="K140" s="32"/>
      <c r="L140" s="14">
        <v>911.2</v>
      </c>
      <c r="M140" s="14">
        <v>893.7</v>
      </c>
      <c r="N140" s="32">
        <f t="shared" si="142"/>
        <v>98.079455662862159</v>
      </c>
    </row>
    <row r="141" spans="1:14" x14ac:dyDescent="0.25">
      <c r="A141" s="101" t="s">
        <v>40</v>
      </c>
      <c r="B141" s="100"/>
      <c r="C141" s="33">
        <f>C137+C138+C139+C140</f>
        <v>8078</v>
      </c>
      <c r="D141" s="33">
        <f>D137+D138+D139+D140</f>
        <v>8038.5999999999995</v>
      </c>
      <c r="E141" s="33">
        <f t="shared" si="177"/>
        <v>99.512255508789295</v>
      </c>
      <c r="F141" s="33">
        <f t="shared" ref="F141:G141" si="178">F137+F138+F139+F140</f>
        <v>0</v>
      </c>
      <c r="G141" s="33">
        <f t="shared" si="178"/>
        <v>0</v>
      </c>
      <c r="H141" s="32"/>
      <c r="I141" s="33">
        <f t="shared" ref="I141:J141" si="179">I137+I138+I139+I140</f>
        <v>0</v>
      </c>
      <c r="J141" s="33">
        <f t="shared" si="179"/>
        <v>0</v>
      </c>
      <c r="K141" s="32"/>
      <c r="L141" s="33">
        <f>SUM(L137:L140)</f>
        <v>8078</v>
      </c>
      <c r="M141" s="33">
        <f>SUM(M137:M140)</f>
        <v>8038.5999999999995</v>
      </c>
      <c r="N141" s="33">
        <f t="shared" si="142"/>
        <v>99.512255508789295</v>
      </c>
    </row>
    <row r="142" spans="1:14" ht="15.75" hidden="1" customHeight="1" x14ac:dyDescent="0.25">
      <c r="A142" s="68" t="s">
        <v>62</v>
      </c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70"/>
    </row>
    <row r="143" spans="1:14" hidden="1" x14ac:dyDescent="0.25">
      <c r="A143" s="62" t="s">
        <v>39</v>
      </c>
      <c r="B143" s="57"/>
      <c r="C143" s="43">
        <f t="shared" ref="C143" si="180">I143+L143+F143</f>
        <v>0</v>
      </c>
      <c r="D143" s="43">
        <f t="shared" ref="D143" si="181">J143+M143+G143</f>
        <v>0</v>
      </c>
      <c r="E143" s="43" t="e">
        <f t="shared" ref="E143:E146" si="182">D143/C143*100</f>
        <v>#DIV/0!</v>
      </c>
      <c r="F143" s="25"/>
      <c r="G143" s="25"/>
      <c r="H143" s="32"/>
      <c r="I143" s="25"/>
      <c r="J143" s="25"/>
      <c r="K143" s="32"/>
      <c r="L143" s="25">
        <v>0</v>
      </c>
      <c r="M143" s="25">
        <v>0</v>
      </c>
      <c r="N143" s="43" t="e">
        <f t="shared" si="142"/>
        <v>#DIV/0!</v>
      </c>
    </row>
    <row r="144" spans="1:14" hidden="1" x14ac:dyDescent="0.25">
      <c r="A144" s="56" t="s">
        <v>45</v>
      </c>
      <c r="B144" s="57"/>
      <c r="C144" s="43">
        <v>0</v>
      </c>
      <c r="D144" s="43">
        <v>0</v>
      </c>
      <c r="E144" s="43" t="e">
        <f t="shared" si="182"/>
        <v>#DIV/0!</v>
      </c>
      <c r="F144" s="25"/>
      <c r="G144" s="25"/>
      <c r="H144" s="32"/>
      <c r="I144" s="25"/>
      <c r="J144" s="25"/>
      <c r="K144" s="32"/>
      <c r="L144" s="26">
        <f t="shared" si="171"/>
        <v>0</v>
      </c>
      <c r="M144" s="26">
        <f t="shared" si="172"/>
        <v>0</v>
      </c>
      <c r="N144" s="45" t="e">
        <f t="shared" si="142"/>
        <v>#DIV/0!</v>
      </c>
    </row>
    <row r="145" spans="1:14" ht="30.75" hidden="1" customHeight="1" x14ac:dyDescent="0.25">
      <c r="A145" s="56" t="s">
        <v>58</v>
      </c>
      <c r="B145" s="57"/>
      <c r="C145" s="43">
        <v>0</v>
      </c>
      <c r="D145" s="43">
        <v>0</v>
      </c>
      <c r="E145" s="43" t="e">
        <f t="shared" si="182"/>
        <v>#DIV/0!</v>
      </c>
      <c r="F145" s="25"/>
      <c r="G145" s="25"/>
      <c r="H145" s="32"/>
      <c r="I145" s="25"/>
      <c r="J145" s="25"/>
      <c r="K145" s="32"/>
      <c r="L145" s="26">
        <f t="shared" si="171"/>
        <v>0</v>
      </c>
      <c r="M145" s="26">
        <f t="shared" si="172"/>
        <v>0</v>
      </c>
      <c r="N145" s="45" t="e">
        <f t="shared" si="142"/>
        <v>#DIV/0!</v>
      </c>
    </row>
    <row r="146" spans="1:14" hidden="1" x14ac:dyDescent="0.25">
      <c r="A146" s="101" t="s">
        <v>40</v>
      </c>
      <c r="B146" s="100"/>
      <c r="C146" s="44">
        <f>C143+C144+C145</f>
        <v>0</v>
      </c>
      <c r="D146" s="44">
        <f>D143+D144+D145</f>
        <v>0</v>
      </c>
      <c r="E146" s="44" t="e">
        <f t="shared" si="182"/>
        <v>#DIV/0!</v>
      </c>
      <c r="F146" s="27">
        <f t="shared" ref="F146:G146" si="183">F143+F144+F145</f>
        <v>0</v>
      </c>
      <c r="G146" s="27">
        <f t="shared" si="183"/>
        <v>0</v>
      </c>
      <c r="H146" s="32"/>
      <c r="I146" s="27">
        <f t="shared" ref="I146:J146" si="184">I143+I144+I145</f>
        <v>0</v>
      </c>
      <c r="J146" s="27">
        <f t="shared" si="184"/>
        <v>0</v>
      </c>
      <c r="K146" s="32"/>
      <c r="L146" s="27">
        <f>L143</f>
        <v>0</v>
      </c>
      <c r="M146" s="27">
        <f>M143</f>
        <v>0</v>
      </c>
      <c r="N146" s="44" t="e">
        <f t="shared" si="142"/>
        <v>#DIV/0!</v>
      </c>
    </row>
    <row r="147" spans="1:14" ht="15.75" hidden="1" customHeight="1" x14ac:dyDescent="0.25">
      <c r="A147" s="68" t="s">
        <v>63</v>
      </c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70"/>
    </row>
    <row r="148" spans="1:14" ht="15.75" hidden="1" customHeight="1" x14ac:dyDescent="0.25">
      <c r="A148" s="62" t="s">
        <v>39</v>
      </c>
      <c r="B148" s="57"/>
      <c r="C148" s="43">
        <f t="shared" ref="C148" si="185">I148+L148+F148</f>
        <v>0</v>
      </c>
      <c r="D148" s="43">
        <f t="shared" ref="D148" si="186">J148+M148+G148</f>
        <v>0</v>
      </c>
      <c r="E148" s="43" t="e">
        <f t="shared" ref="E148:E149" si="187">D148/C148*100</f>
        <v>#DIV/0!</v>
      </c>
      <c r="F148" s="25"/>
      <c r="G148" s="25"/>
      <c r="H148" s="32"/>
      <c r="I148" s="25"/>
      <c r="J148" s="25"/>
      <c r="K148" s="32"/>
      <c r="L148" s="25">
        <v>0</v>
      </c>
      <c r="M148" s="25">
        <v>0</v>
      </c>
      <c r="N148" s="43" t="e">
        <f t="shared" si="142"/>
        <v>#DIV/0!</v>
      </c>
    </row>
    <row r="149" spans="1:14" ht="15.75" hidden="1" customHeight="1" x14ac:dyDescent="0.25">
      <c r="A149" s="101" t="s">
        <v>40</v>
      </c>
      <c r="B149" s="100"/>
      <c r="C149" s="44">
        <f>C148</f>
        <v>0</v>
      </c>
      <c r="D149" s="44">
        <f>D148</f>
        <v>0</v>
      </c>
      <c r="E149" s="44" t="e">
        <f t="shared" si="187"/>
        <v>#DIV/0!</v>
      </c>
      <c r="F149" s="44">
        <f t="shared" ref="F149:G149" si="188">F148</f>
        <v>0</v>
      </c>
      <c r="G149" s="44">
        <f t="shared" si="188"/>
        <v>0</v>
      </c>
      <c r="H149" s="32"/>
      <c r="I149" s="44">
        <f t="shared" ref="I149:J149" si="189">I148</f>
        <v>0</v>
      </c>
      <c r="J149" s="44">
        <f t="shared" si="189"/>
        <v>0</v>
      </c>
      <c r="K149" s="32"/>
      <c r="L149" s="44">
        <f>SUM(L148)</f>
        <v>0</v>
      </c>
      <c r="M149" s="44">
        <f>SUM(M148)</f>
        <v>0</v>
      </c>
      <c r="N149" s="44" t="e">
        <f t="shared" si="142"/>
        <v>#DIV/0!</v>
      </c>
    </row>
    <row r="150" spans="1:14" ht="15.75" hidden="1" customHeight="1" x14ac:dyDescent="0.25">
      <c r="A150" s="68" t="s">
        <v>64</v>
      </c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70"/>
    </row>
    <row r="151" spans="1:14" hidden="1" x14ac:dyDescent="0.25">
      <c r="A151" s="62" t="s">
        <v>39</v>
      </c>
      <c r="B151" s="57"/>
      <c r="C151" s="43">
        <f t="shared" ref="C151" si="190">I151+L151+F151</f>
        <v>0</v>
      </c>
      <c r="D151" s="43">
        <f t="shared" ref="D151" si="191">J151+M151+G151</f>
        <v>0</v>
      </c>
      <c r="E151" s="43" t="e">
        <f t="shared" ref="E151:E153" si="192">D151/C151*100</f>
        <v>#DIV/0!</v>
      </c>
      <c r="F151" s="25"/>
      <c r="G151" s="25"/>
      <c r="H151" s="32"/>
      <c r="I151" s="25"/>
      <c r="J151" s="25"/>
      <c r="K151" s="32"/>
      <c r="L151" s="25">
        <v>0</v>
      </c>
      <c r="M151" s="25">
        <v>0</v>
      </c>
      <c r="N151" s="43" t="e">
        <f t="shared" si="142"/>
        <v>#DIV/0!</v>
      </c>
    </row>
    <row r="152" spans="1:14" hidden="1" x14ac:dyDescent="0.25">
      <c r="A152" s="101" t="s">
        <v>40</v>
      </c>
      <c r="B152" s="100"/>
      <c r="C152" s="44">
        <f>C151</f>
        <v>0</v>
      </c>
      <c r="D152" s="44">
        <f>D151</f>
        <v>0</v>
      </c>
      <c r="E152" s="44" t="e">
        <f t="shared" si="192"/>
        <v>#DIV/0!</v>
      </c>
      <c r="F152" s="44">
        <f t="shared" ref="F152:G152" si="193">F151</f>
        <v>0</v>
      </c>
      <c r="G152" s="44">
        <f t="shared" si="193"/>
        <v>0</v>
      </c>
      <c r="H152" s="32"/>
      <c r="I152" s="44">
        <f t="shared" ref="I152:M152" si="194">I151</f>
        <v>0</v>
      </c>
      <c r="J152" s="44">
        <f t="shared" si="194"/>
        <v>0</v>
      </c>
      <c r="K152" s="32"/>
      <c r="L152" s="44">
        <f t="shared" si="194"/>
        <v>0</v>
      </c>
      <c r="M152" s="44">
        <f t="shared" si="194"/>
        <v>0</v>
      </c>
      <c r="N152" s="43" t="e">
        <f t="shared" si="142"/>
        <v>#DIV/0!</v>
      </c>
    </row>
    <row r="153" spans="1:14" x14ac:dyDescent="0.25">
      <c r="A153" s="60" t="s">
        <v>53</v>
      </c>
      <c r="B153" s="100"/>
      <c r="C153" s="46">
        <f>C127+C130+C135+C141+C146+C149+C152</f>
        <v>45461.200000000004</v>
      </c>
      <c r="D153" s="46">
        <f>D127+D130+D135+D141+D146+D149+D152</f>
        <v>45301.4</v>
      </c>
      <c r="E153" s="46">
        <f t="shared" si="192"/>
        <v>99.648491460850124</v>
      </c>
      <c r="F153" s="46">
        <f>F127+F130+F135+F141+F146+F149+F152</f>
        <v>0</v>
      </c>
      <c r="G153" s="46">
        <f>G127+G130+G135+G141+G146+G149+G152</f>
        <v>0</v>
      </c>
      <c r="H153" s="32"/>
      <c r="I153" s="46">
        <f>I127+I130+I135+I141+I146+I149+I152</f>
        <v>0</v>
      </c>
      <c r="J153" s="46">
        <f>J127+J130+J135+J141+J146+J149+J152</f>
        <v>0</v>
      </c>
      <c r="K153" s="32"/>
      <c r="L153" s="46">
        <f>L127+L130+L135+L141+L146+L149+L152</f>
        <v>45461.200000000004</v>
      </c>
      <c r="M153" s="46">
        <f>M127+M130+M135+M141+M146+M149+M152</f>
        <v>45301.4</v>
      </c>
      <c r="N153" s="44">
        <f t="shared" si="142"/>
        <v>99.648491460850124</v>
      </c>
    </row>
    <row r="154" spans="1:14" ht="20.25" customHeight="1" x14ac:dyDescent="0.35">
      <c r="A154" s="54" t="s">
        <v>23</v>
      </c>
      <c r="B154" s="71" t="s">
        <v>8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3"/>
    </row>
    <row r="155" spans="1:14" ht="15.75" customHeight="1" x14ac:dyDescent="0.25">
      <c r="A155" s="63" t="s">
        <v>65</v>
      </c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5"/>
    </row>
    <row r="156" spans="1:14" x14ac:dyDescent="0.25">
      <c r="A156" s="56" t="s">
        <v>45</v>
      </c>
      <c r="B156" s="57"/>
      <c r="C156" s="40">
        <f>F156+I156+L156</f>
        <v>3362</v>
      </c>
      <c r="D156" s="40">
        <f>G156+J156+M156</f>
        <v>3318.3</v>
      </c>
      <c r="E156" s="40">
        <f t="shared" ref="E156:E157" si="195">D156/C156*100</f>
        <v>98.700178465199301</v>
      </c>
      <c r="F156" s="20"/>
      <c r="G156" s="20"/>
      <c r="H156" s="32"/>
      <c r="I156" s="20"/>
      <c r="J156" s="20"/>
      <c r="K156" s="32"/>
      <c r="L156" s="20">
        <v>3362</v>
      </c>
      <c r="M156" s="20">
        <v>3318.3</v>
      </c>
      <c r="N156" s="40">
        <f t="shared" si="142"/>
        <v>98.700178465199301</v>
      </c>
    </row>
    <row r="157" spans="1:14" x14ac:dyDescent="0.25">
      <c r="A157" s="60" t="s">
        <v>31</v>
      </c>
      <c r="B157" s="61"/>
      <c r="C157" s="41">
        <f>C156</f>
        <v>3362</v>
      </c>
      <c r="D157" s="41">
        <f>D156</f>
        <v>3318.3</v>
      </c>
      <c r="E157" s="41">
        <f t="shared" si="195"/>
        <v>98.700178465199301</v>
      </c>
      <c r="F157" s="41">
        <f t="shared" ref="F157:G157" si="196">F156</f>
        <v>0</v>
      </c>
      <c r="G157" s="41">
        <f t="shared" si="196"/>
        <v>0</v>
      </c>
      <c r="H157" s="32"/>
      <c r="I157" s="41">
        <f t="shared" ref="I157:J157" si="197">I156</f>
        <v>0</v>
      </c>
      <c r="J157" s="41">
        <f t="shared" si="197"/>
        <v>0</v>
      </c>
      <c r="K157" s="32"/>
      <c r="L157" s="41">
        <f>SUM(L156)</f>
        <v>3362</v>
      </c>
      <c r="M157" s="41">
        <f>SUM(M156)</f>
        <v>3318.3</v>
      </c>
      <c r="N157" s="41">
        <f t="shared" si="142"/>
        <v>98.700178465199301</v>
      </c>
    </row>
    <row r="158" spans="1:14" ht="15.75" customHeight="1" x14ac:dyDescent="0.25">
      <c r="A158" s="63" t="s">
        <v>66</v>
      </c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5"/>
    </row>
    <row r="159" spans="1:14" x14ac:dyDescent="0.25">
      <c r="A159" s="56" t="s">
        <v>45</v>
      </c>
      <c r="B159" s="57"/>
      <c r="C159" s="40">
        <f>F159+I159+L159</f>
        <v>76834.3</v>
      </c>
      <c r="D159" s="40">
        <f>G159+J159+M159</f>
        <v>76693.099999999991</v>
      </c>
      <c r="E159" s="40">
        <f t="shared" ref="E159:E160" si="198">D159/C159*100</f>
        <v>99.81622790862933</v>
      </c>
      <c r="F159" s="20"/>
      <c r="G159" s="20"/>
      <c r="H159" s="40"/>
      <c r="I159" s="20">
        <v>1083.0999999999999</v>
      </c>
      <c r="J159" s="20">
        <v>1048.2</v>
      </c>
      <c r="K159" s="40">
        <f t="shared" ref="K159:K160" si="199">J159/I159*100</f>
        <v>96.77776751915799</v>
      </c>
      <c r="L159" s="20">
        <v>75751.199999999997</v>
      </c>
      <c r="M159" s="20">
        <v>75644.899999999994</v>
      </c>
      <c r="N159" s="47">
        <f t="shared" si="142"/>
        <v>99.859672190011509</v>
      </c>
    </row>
    <row r="160" spans="1:14" x14ac:dyDescent="0.25">
      <c r="A160" s="58" t="s">
        <v>31</v>
      </c>
      <c r="B160" s="59"/>
      <c r="C160" s="41">
        <f>C159</f>
        <v>76834.3</v>
      </c>
      <c r="D160" s="41">
        <f>D159</f>
        <v>76693.099999999991</v>
      </c>
      <c r="E160" s="41">
        <f t="shared" si="198"/>
        <v>99.81622790862933</v>
      </c>
      <c r="F160" s="41">
        <f t="shared" ref="F160:G160" si="200">F159</f>
        <v>0</v>
      </c>
      <c r="G160" s="41">
        <f t="shared" si="200"/>
        <v>0</v>
      </c>
      <c r="H160" s="32"/>
      <c r="I160" s="41">
        <f t="shared" ref="I160:J160" si="201">I159</f>
        <v>1083.0999999999999</v>
      </c>
      <c r="J160" s="41">
        <f t="shared" si="201"/>
        <v>1048.2</v>
      </c>
      <c r="K160" s="32">
        <f t="shared" si="199"/>
        <v>96.77776751915799</v>
      </c>
      <c r="L160" s="41">
        <f>SUM(L159)</f>
        <v>75751.199999999997</v>
      </c>
      <c r="M160" s="41">
        <f>SUM(M159)</f>
        <v>75644.899999999994</v>
      </c>
      <c r="N160" s="41">
        <f t="shared" ref="N160" si="202">M160/L160*100</f>
        <v>99.859672190011509</v>
      </c>
    </row>
    <row r="161" spans="1:14" ht="15.75" customHeight="1" x14ac:dyDescent="0.25">
      <c r="A161" s="63" t="s">
        <v>67</v>
      </c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5"/>
    </row>
    <row r="162" spans="1:14" x14ac:dyDescent="0.25">
      <c r="A162" s="56" t="s">
        <v>45</v>
      </c>
      <c r="B162" s="57"/>
      <c r="C162" s="43">
        <f>F162+I162+L162</f>
        <v>5354.9</v>
      </c>
      <c r="D162" s="43">
        <f>G162+J162+M162</f>
        <v>5293</v>
      </c>
      <c r="E162" s="43">
        <f t="shared" ref="E162:E163" si="203">D162/C162*100</f>
        <v>98.844049375338486</v>
      </c>
      <c r="F162" s="25">
        <v>475.9</v>
      </c>
      <c r="G162" s="25">
        <v>475.9</v>
      </c>
      <c r="H162" s="43"/>
      <c r="I162" s="25">
        <v>134.19999999999999</v>
      </c>
      <c r="J162" s="25">
        <v>134.19999999999999</v>
      </c>
      <c r="K162" s="40"/>
      <c r="L162" s="25">
        <v>4744.8</v>
      </c>
      <c r="M162" s="25">
        <v>4682.8999999999996</v>
      </c>
      <c r="N162" s="43">
        <f t="shared" si="142"/>
        <v>98.695413926825154</v>
      </c>
    </row>
    <row r="163" spans="1:14" x14ac:dyDescent="0.25">
      <c r="A163" s="58" t="s">
        <v>31</v>
      </c>
      <c r="B163" s="59"/>
      <c r="C163" s="44">
        <f>C162</f>
        <v>5354.9</v>
      </c>
      <c r="D163" s="44">
        <f>D162</f>
        <v>5293</v>
      </c>
      <c r="E163" s="44">
        <f t="shared" si="203"/>
        <v>98.844049375338486</v>
      </c>
      <c r="F163" s="44">
        <f>F162</f>
        <v>475.9</v>
      </c>
      <c r="G163" s="44">
        <f t="shared" ref="G163" si="204">G162</f>
        <v>475.9</v>
      </c>
      <c r="H163" s="43"/>
      <c r="I163" s="44">
        <f t="shared" ref="I163:J163" si="205">I162</f>
        <v>134.19999999999999</v>
      </c>
      <c r="J163" s="44">
        <f t="shared" si="205"/>
        <v>134.19999999999999</v>
      </c>
      <c r="K163" s="40"/>
      <c r="L163" s="44">
        <f>SUM(L162)</f>
        <v>4744.8</v>
      </c>
      <c r="M163" s="44">
        <f>SUM(M162)</f>
        <v>4682.8999999999996</v>
      </c>
      <c r="N163" s="44">
        <f t="shared" si="142"/>
        <v>98.695413926825154</v>
      </c>
    </row>
    <row r="164" spans="1:14" ht="15.75" customHeight="1" x14ac:dyDescent="0.25">
      <c r="A164" s="68" t="s">
        <v>68</v>
      </c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70"/>
    </row>
    <row r="165" spans="1:14" x14ac:dyDescent="0.25">
      <c r="A165" s="56" t="s">
        <v>45</v>
      </c>
      <c r="B165" s="57"/>
      <c r="C165" s="43">
        <f>F165+I165+L165</f>
        <v>5366.7</v>
      </c>
      <c r="D165" s="43">
        <f>G165+J165+M165</f>
        <v>5315.4</v>
      </c>
      <c r="E165" s="43">
        <f t="shared" ref="E165:E166" si="206">D165/C165*100</f>
        <v>99.044105316116045</v>
      </c>
      <c r="F165" s="25"/>
      <c r="G165" s="25"/>
      <c r="H165" s="32"/>
      <c r="I165" s="25"/>
      <c r="J165" s="25"/>
      <c r="K165" s="32"/>
      <c r="L165" s="25">
        <v>5366.7</v>
      </c>
      <c r="M165" s="25">
        <v>5315.4</v>
      </c>
      <c r="N165" s="43">
        <f t="shared" si="142"/>
        <v>99.044105316116045</v>
      </c>
    </row>
    <row r="166" spans="1:14" ht="15.75" customHeight="1" x14ac:dyDescent="0.25">
      <c r="A166" s="60" t="s">
        <v>31</v>
      </c>
      <c r="B166" s="61"/>
      <c r="C166" s="44">
        <f>C165</f>
        <v>5366.7</v>
      </c>
      <c r="D166" s="44">
        <f>D165</f>
        <v>5315.4</v>
      </c>
      <c r="E166" s="44">
        <f t="shared" si="206"/>
        <v>99.044105316116045</v>
      </c>
      <c r="F166" s="44">
        <f t="shared" ref="F166:G166" si="207">F165</f>
        <v>0</v>
      </c>
      <c r="G166" s="44">
        <f t="shared" si="207"/>
        <v>0</v>
      </c>
      <c r="H166" s="32"/>
      <c r="I166" s="44">
        <f t="shared" ref="I166:J166" si="208">I165</f>
        <v>0</v>
      </c>
      <c r="J166" s="44">
        <f t="shared" si="208"/>
        <v>0</v>
      </c>
      <c r="K166" s="32"/>
      <c r="L166" s="44">
        <f>SUM(L165)</f>
        <v>5366.7</v>
      </c>
      <c r="M166" s="44">
        <f>SUM(M165)</f>
        <v>5315.4</v>
      </c>
      <c r="N166" s="44">
        <f t="shared" si="142"/>
        <v>99.044105316116045</v>
      </c>
    </row>
    <row r="167" spans="1:14" ht="15.75" customHeight="1" x14ac:dyDescent="0.25">
      <c r="A167" s="63" t="s">
        <v>69</v>
      </c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5"/>
    </row>
    <row r="168" spans="1:14" x14ac:dyDescent="0.25">
      <c r="A168" s="56" t="s">
        <v>45</v>
      </c>
      <c r="B168" s="57"/>
      <c r="C168" s="40">
        <f>F168+I168+L168</f>
        <v>16029.7</v>
      </c>
      <c r="D168" s="40">
        <f>G168+J168+M168</f>
        <v>15934.1</v>
      </c>
      <c r="E168" s="40">
        <f t="shared" ref="E168:E169" si="209">D168/C168*100</f>
        <v>99.403607054405256</v>
      </c>
      <c r="F168" s="20"/>
      <c r="G168" s="20"/>
      <c r="H168" s="32"/>
      <c r="I168" s="20"/>
      <c r="J168" s="20"/>
      <c r="K168" s="32"/>
      <c r="L168" s="20">
        <v>16029.7</v>
      </c>
      <c r="M168" s="20">
        <v>15934.1</v>
      </c>
      <c r="N168" s="40">
        <f t="shared" si="142"/>
        <v>99.403607054405256</v>
      </c>
    </row>
    <row r="169" spans="1:14" x14ac:dyDescent="0.25">
      <c r="A169" s="58" t="s">
        <v>31</v>
      </c>
      <c r="B169" s="59"/>
      <c r="C169" s="41">
        <f>C168</f>
        <v>16029.7</v>
      </c>
      <c r="D169" s="41">
        <f>D168</f>
        <v>15934.1</v>
      </c>
      <c r="E169" s="41">
        <f t="shared" si="209"/>
        <v>99.403607054405256</v>
      </c>
      <c r="F169" s="41">
        <f t="shared" ref="F169:G169" si="210">F168</f>
        <v>0</v>
      </c>
      <c r="G169" s="41">
        <f t="shared" si="210"/>
        <v>0</v>
      </c>
      <c r="H169" s="32"/>
      <c r="I169" s="41">
        <f t="shared" ref="I169:J169" si="211">I168</f>
        <v>0</v>
      </c>
      <c r="J169" s="41">
        <f t="shared" si="211"/>
        <v>0</v>
      </c>
      <c r="K169" s="32"/>
      <c r="L169" s="41">
        <f>SUM(L168)</f>
        <v>16029.7</v>
      </c>
      <c r="M169" s="41">
        <f>SUM(M168)</f>
        <v>15934.1</v>
      </c>
      <c r="N169" s="41">
        <f t="shared" si="142"/>
        <v>99.403607054405256</v>
      </c>
    </row>
    <row r="170" spans="1:14" ht="15.75" customHeight="1" x14ac:dyDescent="0.25">
      <c r="A170" s="68" t="s">
        <v>70</v>
      </c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70"/>
    </row>
    <row r="171" spans="1:14" x14ac:dyDescent="0.25">
      <c r="A171" s="56" t="s">
        <v>45</v>
      </c>
      <c r="B171" s="57"/>
      <c r="C171" s="40">
        <f>F171+I171+L171</f>
        <v>2700</v>
      </c>
      <c r="D171" s="40">
        <f>G171+J171+M171</f>
        <v>2669.8</v>
      </c>
      <c r="E171" s="40">
        <f t="shared" ref="E171:E173" si="212">D171/C171*100</f>
        <v>98.881481481481487</v>
      </c>
      <c r="F171" s="20"/>
      <c r="G171" s="20"/>
      <c r="H171" s="32"/>
      <c r="I171" s="20"/>
      <c r="J171" s="20"/>
      <c r="K171" s="32"/>
      <c r="L171" s="20">
        <v>2700</v>
      </c>
      <c r="M171" s="20">
        <v>2669.8</v>
      </c>
      <c r="N171" s="40">
        <f t="shared" ref="N171:N231" si="213">M171/L171*100</f>
        <v>98.881481481481487</v>
      </c>
    </row>
    <row r="172" spans="1:14" x14ac:dyDescent="0.25">
      <c r="A172" s="58" t="s">
        <v>31</v>
      </c>
      <c r="B172" s="59"/>
      <c r="C172" s="41">
        <f>F172+I172+L172</f>
        <v>2700</v>
      </c>
      <c r="D172" s="41">
        <f>G172+J172+M172</f>
        <v>2669.8</v>
      </c>
      <c r="E172" s="41">
        <f t="shared" si="212"/>
        <v>98.881481481481487</v>
      </c>
      <c r="F172" s="41">
        <f t="shared" ref="F172:G172" si="214">F171</f>
        <v>0</v>
      </c>
      <c r="G172" s="41">
        <f t="shared" si="214"/>
        <v>0</v>
      </c>
      <c r="H172" s="32"/>
      <c r="I172" s="41">
        <f t="shared" ref="I172:M172" si="215">I171</f>
        <v>0</v>
      </c>
      <c r="J172" s="41">
        <f t="shared" si="215"/>
        <v>0</v>
      </c>
      <c r="K172" s="32"/>
      <c r="L172" s="41">
        <f t="shared" si="215"/>
        <v>2700</v>
      </c>
      <c r="M172" s="41">
        <f t="shared" si="215"/>
        <v>2669.8</v>
      </c>
      <c r="N172" s="40">
        <f t="shared" si="213"/>
        <v>98.881481481481487</v>
      </c>
    </row>
    <row r="173" spans="1:14" x14ac:dyDescent="0.25">
      <c r="A173" s="58" t="s">
        <v>53</v>
      </c>
      <c r="B173" s="67"/>
      <c r="C173" s="42">
        <f>C157+C160+C163+C166+C172+C169</f>
        <v>109647.59999999999</v>
      </c>
      <c r="D173" s="42">
        <f>D157+D160+D163+D166+D172+D169</f>
        <v>109223.7</v>
      </c>
      <c r="E173" s="42">
        <f t="shared" si="212"/>
        <v>99.613397830869076</v>
      </c>
      <c r="F173" s="42">
        <f>F157+F160+F163+F166+F172+F169</f>
        <v>475.9</v>
      </c>
      <c r="G173" s="42">
        <f>G157+G160+G163+G166+G172+G169</f>
        <v>475.9</v>
      </c>
      <c r="H173" s="41">
        <f t="shared" ref="H173" si="216">G173/F173*100</f>
        <v>100</v>
      </c>
      <c r="I173" s="42">
        <f>I157+I160+I163+I166+I172+I169</f>
        <v>1217.3</v>
      </c>
      <c r="J173" s="42">
        <f>J157+J160+J163+J166+J172+J169</f>
        <v>1182.4000000000001</v>
      </c>
      <c r="K173" s="42">
        <f t="shared" ref="K173" si="217">J173/I173*100</f>
        <v>97.132999260658849</v>
      </c>
      <c r="L173" s="42">
        <f>L157+L160+L163+L166+L172+L169</f>
        <v>107954.4</v>
      </c>
      <c r="M173" s="42">
        <f>M157+M160+M163+M166+M172+M169</f>
        <v>107565.4</v>
      </c>
      <c r="N173" s="41">
        <f t="shared" si="213"/>
        <v>99.639662672387601</v>
      </c>
    </row>
    <row r="174" spans="1:14" s="11" customFormat="1" ht="27.75" customHeight="1" x14ac:dyDescent="0.35">
      <c r="A174" s="54" t="s">
        <v>24</v>
      </c>
      <c r="B174" s="71" t="s">
        <v>9</v>
      </c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3"/>
    </row>
    <row r="175" spans="1:14" ht="15.75" customHeight="1" x14ac:dyDescent="0.25">
      <c r="A175" s="68" t="s">
        <v>71</v>
      </c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70"/>
    </row>
    <row r="176" spans="1:14" ht="30" customHeight="1" x14ac:dyDescent="0.25">
      <c r="A176" s="56" t="s">
        <v>46</v>
      </c>
      <c r="B176" s="57"/>
      <c r="C176" s="40">
        <f>F176+I176+L176</f>
        <v>2956.5</v>
      </c>
      <c r="D176" s="40">
        <f>G176+J176+M176</f>
        <v>2940.9</v>
      </c>
      <c r="E176" s="40">
        <f>H176+K176+N176</f>
        <v>99.472349061390162</v>
      </c>
      <c r="F176" s="20"/>
      <c r="G176" s="20"/>
      <c r="H176" s="32"/>
      <c r="I176" s="20"/>
      <c r="J176" s="20"/>
      <c r="K176" s="32"/>
      <c r="L176" s="20">
        <v>2956.5</v>
      </c>
      <c r="M176" s="20">
        <v>2940.9</v>
      </c>
      <c r="N176" s="40">
        <f t="shared" si="213"/>
        <v>99.472349061390162</v>
      </c>
    </row>
    <row r="177" spans="1:14" x14ac:dyDescent="0.25">
      <c r="A177" s="58" t="s">
        <v>31</v>
      </c>
      <c r="B177" s="59"/>
      <c r="C177" s="41">
        <f>C176</f>
        <v>2956.5</v>
      </c>
      <c r="D177" s="41">
        <f>D176</f>
        <v>2940.9</v>
      </c>
      <c r="E177" s="40">
        <f t="shared" ref="E177" si="218">D177/C177*100</f>
        <v>99.472349061390162</v>
      </c>
      <c r="F177" s="41">
        <f t="shared" ref="F177:G177" si="219">F176</f>
        <v>0</v>
      </c>
      <c r="G177" s="41">
        <f t="shared" si="219"/>
        <v>0</v>
      </c>
      <c r="H177" s="32"/>
      <c r="I177" s="41">
        <f t="shared" ref="I177:J177" si="220">I176</f>
        <v>0</v>
      </c>
      <c r="J177" s="41">
        <f t="shared" si="220"/>
        <v>0</v>
      </c>
      <c r="K177" s="32"/>
      <c r="L177" s="41">
        <f>SUM(L176)</f>
        <v>2956.5</v>
      </c>
      <c r="M177" s="41">
        <f>SUM(M176)</f>
        <v>2940.9</v>
      </c>
      <c r="N177" s="41">
        <f t="shared" si="213"/>
        <v>99.472349061390162</v>
      </c>
    </row>
    <row r="178" spans="1:14" ht="15.75" hidden="1" customHeight="1" x14ac:dyDescent="0.25">
      <c r="A178" s="63" t="s">
        <v>72</v>
      </c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5"/>
    </row>
    <row r="179" spans="1:14" ht="15.6" hidden="1" x14ac:dyDescent="0.3">
      <c r="A179" s="62" t="s">
        <v>39</v>
      </c>
      <c r="B179" s="57"/>
      <c r="C179" s="14">
        <v>0</v>
      </c>
      <c r="D179" s="14">
        <v>0</v>
      </c>
      <c r="E179" s="14" t="e">
        <f t="shared" ref="E179" si="221">D179/C179*100</f>
        <v>#DIV/0!</v>
      </c>
      <c r="F179" s="14"/>
      <c r="G179" s="14"/>
      <c r="H179" s="23"/>
      <c r="I179" s="14"/>
      <c r="J179" s="14"/>
      <c r="K179" s="23"/>
      <c r="L179" s="24">
        <f t="shared" ref="L179" si="222">C179-F179-I179</f>
        <v>0</v>
      </c>
      <c r="M179" s="24">
        <f t="shared" ref="M179" si="223">D179-G179-J179</f>
        <v>0</v>
      </c>
      <c r="N179" s="18" t="e">
        <f t="shared" si="213"/>
        <v>#DIV/0!</v>
      </c>
    </row>
    <row r="180" spans="1:14" ht="31.5" hidden="1" customHeight="1" x14ac:dyDescent="0.3">
      <c r="A180" s="56" t="s">
        <v>46</v>
      </c>
      <c r="B180" s="57"/>
      <c r="C180" s="14">
        <f>F180+I180+L180</f>
        <v>0</v>
      </c>
      <c r="D180" s="14">
        <f>G180+J180+M180</f>
        <v>0</v>
      </c>
      <c r="E180" s="14"/>
      <c r="F180" s="14"/>
      <c r="G180" s="14"/>
      <c r="H180" s="14"/>
      <c r="I180" s="14"/>
      <c r="J180" s="14"/>
      <c r="K180" s="14"/>
      <c r="L180" s="18"/>
      <c r="M180" s="18">
        <v>0</v>
      </c>
      <c r="N180" s="18"/>
    </row>
    <row r="181" spans="1:14" ht="16.149999999999999" hidden="1" x14ac:dyDescent="0.35">
      <c r="A181" s="58" t="s">
        <v>31</v>
      </c>
      <c r="B181" s="59"/>
      <c r="C181" s="15">
        <f>C179+C180</f>
        <v>0</v>
      </c>
      <c r="D181" s="15">
        <f>D179+D180</f>
        <v>0</v>
      </c>
      <c r="E181" s="14"/>
      <c r="F181" s="15">
        <f t="shared" ref="F181:I181" si="224">F179+F180</f>
        <v>0</v>
      </c>
      <c r="G181" s="15">
        <f t="shared" si="224"/>
        <v>0</v>
      </c>
      <c r="H181" s="15">
        <f t="shared" si="224"/>
        <v>0</v>
      </c>
      <c r="I181" s="15">
        <f t="shared" si="224"/>
        <v>0</v>
      </c>
      <c r="J181" s="15">
        <f t="shared" ref="J181" si="225">J179+J180</f>
        <v>0</v>
      </c>
      <c r="K181" s="14"/>
      <c r="L181" s="18">
        <f>SUM(L179:L180)</f>
        <v>0</v>
      </c>
      <c r="M181" s="18">
        <f>SUM(M179:M180)</f>
        <v>0</v>
      </c>
      <c r="N181" s="18"/>
    </row>
    <row r="182" spans="1:14" ht="15.75" customHeight="1" x14ac:dyDescent="0.25">
      <c r="A182" s="63" t="s">
        <v>73</v>
      </c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5"/>
    </row>
    <row r="183" spans="1:14" x14ac:dyDescent="0.25">
      <c r="A183" s="62" t="s">
        <v>39</v>
      </c>
      <c r="B183" s="57"/>
      <c r="C183" s="40">
        <f t="shared" ref="C183:D184" si="226">F183+I183+L183</f>
        <v>244789.7</v>
      </c>
      <c r="D183" s="40">
        <f t="shared" si="226"/>
        <v>232278.39999999999</v>
      </c>
      <c r="E183" s="40">
        <f t="shared" ref="E183:E185" si="227">D183/C183*100</f>
        <v>94.888959788749276</v>
      </c>
      <c r="F183" s="20"/>
      <c r="G183" s="20"/>
      <c r="H183" s="32"/>
      <c r="I183" s="20">
        <v>201397.4</v>
      </c>
      <c r="J183" s="20">
        <v>197775.5</v>
      </c>
      <c r="K183" s="40">
        <f t="shared" ref="K183:K185" si="228">J183/I183*100</f>
        <v>98.201615313802478</v>
      </c>
      <c r="L183" s="20">
        <v>43392.3</v>
      </c>
      <c r="M183" s="20">
        <v>34502.9</v>
      </c>
      <c r="N183" s="40">
        <f t="shared" si="213"/>
        <v>79.51387688599128</v>
      </c>
    </row>
    <row r="184" spans="1:14" ht="30" customHeight="1" x14ac:dyDescent="0.25">
      <c r="A184" s="56" t="s">
        <v>46</v>
      </c>
      <c r="B184" s="57"/>
      <c r="C184" s="40">
        <f t="shared" si="226"/>
        <v>232223.6</v>
      </c>
      <c r="D184" s="40">
        <f t="shared" si="226"/>
        <v>222457.5</v>
      </c>
      <c r="E184" s="40">
        <f t="shared" si="227"/>
        <v>95.79452734347413</v>
      </c>
      <c r="F184" s="20"/>
      <c r="G184" s="20"/>
      <c r="H184" s="32"/>
      <c r="I184" s="20">
        <v>74646.600000000006</v>
      </c>
      <c r="J184" s="20">
        <v>74056.7</v>
      </c>
      <c r="K184" s="40">
        <f t="shared" si="228"/>
        <v>99.209742975567522</v>
      </c>
      <c r="L184" s="20">
        <v>157577</v>
      </c>
      <c r="M184" s="20">
        <v>148400.79999999999</v>
      </c>
      <c r="N184" s="40">
        <f t="shared" si="213"/>
        <v>94.176688222265938</v>
      </c>
    </row>
    <row r="185" spans="1:14" ht="18.75" customHeight="1" x14ac:dyDescent="0.25">
      <c r="A185" s="60" t="s">
        <v>31</v>
      </c>
      <c r="B185" s="61"/>
      <c r="C185" s="41">
        <f>C183+C184</f>
        <v>477013.30000000005</v>
      </c>
      <c r="D185" s="41">
        <f>D183+D184</f>
        <v>454735.9</v>
      </c>
      <c r="E185" s="40">
        <f t="shared" si="227"/>
        <v>95.329815751468558</v>
      </c>
      <c r="F185" s="41">
        <f t="shared" ref="F185:G185" si="229">F184</f>
        <v>0</v>
      </c>
      <c r="G185" s="41">
        <f t="shared" si="229"/>
        <v>0</v>
      </c>
      <c r="H185" s="32"/>
      <c r="I185" s="41">
        <f>I183+I184</f>
        <v>276044</v>
      </c>
      <c r="J185" s="41">
        <f>J183+J184</f>
        <v>271832.2</v>
      </c>
      <c r="K185" s="32">
        <f t="shared" si="228"/>
        <v>98.474228746141918</v>
      </c>
      <c r="L185" s="41">
        <f>L183+L184</f>
        <v>200969.3</v>
      </c>
      <c r="M185" s="41">
        <f>M183+M184</f>
        <v>182903.69999999998</v>
      </c>
      <c r="N185" s="41">
        <f t="shared" ref="N185" si="230">M185/L185*100</f>
        <v>91.010766321025145</v>
      </c>
    </row>
    <row r="186" spans="1:14" ht="15.75" customHeight="1" x14ac:dyDescent="0.25">
      <c r="A186" s="68" t="s">
        <v>74</v>
      </c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70"/>
    </row>
    <row r="187" spans="1:14" ht="31.5" customHeight="1" x14ac:dyDescent="0.25">
      <c r="A187" s="56" t="s">
        <v>46</v>
      </c>
      <c r="B187" s="57"/>
      <c r="C187" s="40">
        <f>F187+I187+L187</f>
        <v>2976.1</v>
      </c>
      <c r="D187" s="40">
        <f>G187+J187+M187</f>
        <v>2953.5</v>
      </c>
      <c r="E187" s="40">
        <f t="shared" ref="E187:E188" si="231">D187/C187*100</f>
        <v>99.240616914754213</v>
      </c>
      <c r="F187" s="20"/>
      <c r="G187" s="20"/>
      <c r="H187" s="32"/>
      <c r="I187" s="20"/>
      <c r="J187" s="20"/>
      <c r="K187" s="32"/>
      <c r="L187" s="20">
        <v>2976.1</v>
      </c>
      <c r="M187" s="20">
        <v>2953.5</v>
      </c>
      <c r="N187" s="40">
        <f t="shared" si="213"/>
        <v>99.240616914754213</v>
      </c>
    </row>
    <row r="188" spans="1:14" x14ac:dyDescent="0.25">
      <c r="A188" s="60" t="s">
        <v>31</v>
      </c>
      <c r="B188" s="61"/>
      <c r="C188" s="41">
        <f>C187</f>
        <v>2976.1</v>
      </c>
      <c r="D188" s="41">
        <f>D187</f>
        <v>2953.5</v>
      </c>
      <c r="E188" s="41">
        <f t="shared" si="231"/>
        <v>99.240616914754213</v>
      </c>
      <c r="F188" s="41">
        <f t="shared" ref="F188:I188" si="232">F187</f>
        <v>0</v>
      </c>
      <c r="G188" s="41">
        <f t="shared" si="232"/>
        <v>0</v>
      </c>
      <c r="H188" s="41"/>
      <c r="I188" s="41">
        <f t="shared" si="232"/>
        <v>0</v>
      </c>
      <c r="J188" s="41">
        <f t="shared" ref="J188" si="233">J187</f>
        <v>0</v>
      </c>
      <c r="K188" s="32"/>
      <c r="L188" s="41">
        <f>SUM(L187)</f>
        <v>2976.1</v>
      </c>
      <c r="M188" s="41">
        <f>SUM(M187)</f>
        <v>2953.5</v>
      </c>
      <c r="N188" s="41">
        <f t="shared" si="213"/>
        <v>99.240616914754213</v>
      </c>
    </row>
    <row r="189" spans="1:14" ht="28.5" customHeight="1" x14ac:dyDescent="0.25">
      <c r="A189" s="68" t="s">
        <v>75</v>
      </c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70"/>
    </row>
    <row r="190" spans="1:14" ht="31.5" customHeight="1" x14ac:dyDescent="0.25">
      <c r="A190" s="56" t="s">
        <v>46</v>
      </c>
      <c r="B190" s="57"/>
      <c r="C190" s="40">
        <f>F190+I190+L190</f>
        <v>1203.7</v>
      </c>
      <c r="D190" s="40">
        <f>G190+J190+M190</f>
        <v>1164.7</v>
      </c>
      <c r="E190" s="40">
        <f t="shared" ref="E190" si="234">D190/C190*100</f>
        <v>96.75999003073855</v>
      </c>
      <c r="F190" s="20"/>
      <c r="G190" s="20"/>
      <c r="H190" s="32"/>
      <c r="I190" s="20"/>
      <c r="J190" s="20"/>
      <c r="K190" s="32"/>
      <c r="L190" s="20">
        <v>1203.7</v>
      </c>
      <c r="M190" s="20">
        <v>1164.7</v>
      </c>
      <c r="N190" s="40">
        <f t="shared" si="213"/>
        <v>96.75999003073855</v>
      </c>
    </row>
    <row r="191" spans="1:14" x14ac:dyDescent="0.25">
      <c r="A191" s="58" t="s">
        <v>31</v>
      </c>
      <c r="B191" s="59"/>
      <c r="C191" s="41">
        <f>C190</f>
        <v>1203.7</v>
      </c>
      <c r="D191" s="41">
        <f t="shared" ref="D191:M191" si="235">D190</f>
        <v>1164.7</v>
      </c>
      <c r="E191" s="41">
        <f t="shared" si="235"/>
        <v>96.75999003073855</v>
      </c>
      <c r="F191" s="41">
        <f t="shared" si="235"/>
        <v>0</v>
      </c>
      <c r="G191" s="41">
        <f t="shared" si="235"/>
        <v>0</v>
      </c>
      <c r="H191" s="41">
        <f t="shared" si="235"/>
        <v>0</v>
      </c>
      <c r="I191" s="41">
        <f t="shared" si="235"/>
        <v>0</v>
      </c>
      <c r="J191" s="41">
        <f t="shared" si="235"/>
        <v>0</v>
      </c>
      <c r="K191" s="41">
        <f t="shared" si="235"/>
        <v>0</v>
      </c>
      <c r="L191" s="41">
        <f t="shared" si="235"/>
        <v>1203.7</v>
      </c>
      <c r="M191" s="41">
        <f t="shared" si="235"/>
        <v>1164.7</v>
      </c>
      <c r="N191" s="41">
        <f>M191/L191*100</f>
        <v>96.75999003073855</v>
      </c>
    </row>
    <row r="192" spans="1:14" x14ac:dyDescent="0.25">
      <c r="A192" s="68" t="s">
        <v>142</v>
      </c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70"/>
    </row>
    <row r="193" spans="1:17" ht="31.5" customHeight="1" x14ac:dyDescent="0.25">
      <c r="A193" s="56" t="s">
        <v>46</v>
      </c>
      <c r="B193" s="57"/>
      <c r="C193" s="40">
        <f>F193+I193+L193</f>
        <v>3700</v>
      </c>
      <c r="D193" s="40">
        <f>G193+J193+M193</f>
        <v>3700</v>
      </c>
      <c r="E193" s="40"/>
      <c r="F193" s="20"/>
      <c r="G193" s="20"/>
      <c r="H193" s="32"/>
      <c r="I193" s="20"/>
      <c r="J193" s="20"/>
      <c r="K193" s="32"/>
      <c r="L193" s="20">
        <v>3700</v>
      </c>
      <c r="M193" s="20">
        <v>3700</v>
      </c>
      <c r="N193" s="40">
        <f t="shared" ref="N193" si="236">M193/L193*100</f>
        <v>100</v>
      </c>
    </row>
    <row r="194" spans="1:17" x14ac:dyDescent="0.25">
      <c r="A194" s="58" t="s">
        <v>31</v>
      </c>
      <c r="B194" s="59"/>
      <c r="C194" s="41">
        <f>C193</f>
        <v>3700</v>
      </c>
      <c r="D194" s="41">
        <f t="shared" ref="D194:M194" si="237">D193</f>
        <v>3700</v>
      </c>
      <c r="E194" s="41"/>
      <c r="F194" s="41">
        <f t="shared" si="237"/>
        <v>0</v>
      </c>
      <c r="G194" s="41">
        <f t="shared" si="237"/>
        <v>0</v>
      </c>
      <c r="H194" s="41">
        <f t="shared" si="237"/>
        <v>0</v>
      </c>
      <c r="I194" s="41">
        <f t="shared" si="237"/>
        <v>0</v>
      </c>
      <c r="J194" s="41">
        <f t="shared" si="237"/>
        <v>0</v>
      </c>
      <c r="K194" s="41">
        <f t="shared" si="237"/>
        <v>0</v>
      </c>
      <c r="L194" s="41">
        <f t="shared" si="237"/>
        <v>3700</v>
      </c>
      <c r="M194" s="41">
        <f t="shared" si="237"/>
        <v>3700</v>
      </c>
      <c r="N194" s="41">
        <f t="shared" si="213"/>
        <v>100</v>
      </c>
    </row>
    <row r="195" spans="1:17" x14ac:dyDescent="0.25">
      <c r="A195" s="58" t="s">
        <v>53</v>
      </c>
      <c r="B195" s="67"/>
      <c r="C195" s="42">
        <f t="shared" ref="C195:M195" si="238">C177+C181+C185+C188+C191+C194</f>
        <v>487849.60000000003</v>
      </c>
      <c r="D195" s="42">
        <f t="shared" si="238"/>
        <v>465495.00000000006</v>
      </c>
      <c r="E195" s="42">
        <f t="shared" ref="E195" si="239">D195/C195*100</f>
        <v>95.417727102779224</v>
      </c>
      <c r="F195" s="42">
        <f t="shared" si="238"/>
        <v>0</v>
      </c>
      <c r="G195" s="42">
        <f t="shared" si="238"/>
        <v>0</v>
      </c>
      <c r="H195" s="42">
        <f t="shared" si="238"/>
        <v>0</v>
      </c>
      <c r="I195" s="42">
        <f t="shared" si="238"/>
        <v>276044</v>
      </c>
      <c r="J195" s="42">
        <f t="shared" si="238"/>
        <v>271832.2</v>
      </c>
      <c r="K195" s="42">
        <f t="shared" ref="K195" si="240">J195/I195*100</f>
        <v>98.474228746141918</v>
      </c>
      <c r="L195" s="42">
        <f t="shared" si="238"/>
        <v>211805.6</v>
      </c>
      <c r="M195" s="42">
        <f t="shared" si="238"/>
        <v>193662.8</v>
      </c>
      <c r="N195" s="42">
        <f t="shared" si="213"/>
        <v>91.434220813802838</v>
      </c>
    </row>
    <row r="196" spans="1:17" ht="28.5" customHeight="1" x14ac:dyDescent="0.35">
      <c r="A196" s="54" t="s">
        <v>25</v>
      </c>
      <c r="B196" s="71" t="s">
        <v>10</v>
      </c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3"/>
    </row>
    <row r="197" spans="1:17" ht="15.75" customHeight="1" x14ac:dyDescent="0.25">
      <c r="A197" s="63" t="s">
        <v>76</v>
      </c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5"/>
    </row>
    <row r="198" spans="1:17" x14ac:dyDescent="0.25">
      <c r="A198" s="62" t="s">
        <v>39</v>
      </c>
      <c r="B198" s="57"/>
      <c r="C198" s="40">
        <f>F198+I198+L198</f>
        <v>1000</v>
      </c>
      <c r="D198" s="40">
        <f>G198+J198+M198</f>
        <v>452</v>
      </c>
      <c r="E198" s="40">
        <f t="shared" ref="E198:E199" si="241">D198/C198*100</f>
        <v>45.2</v>
      </c>
      <c r="F198" s="20"/>
      <c r="G198" s="20"/>
      <c r="H198" s="32"/>
      <c r="I198" s="20"/>
      <c r="J198" s="20"/>
      <c r="K198" s="32"/>
      <c r="L198" s="20">
        <v>1000</v>
      </c>
      <c r="M198" s="20">
        <v>452</v>
      </c>
      <c r="N198" s="40">
        <f t="shared" si="213"/>
        <v>45.2</v>
      </c>
    </row>
    <row r="199" spans="1:17" x14ac:dyDescent="0.25">
      <c r="A199" s="101" t="s">
        <v>40</v>
      </c>
      <c r="B199" s="100"/>
      <c r="C199" s="41">
        <f>C198</f>
        <v>1000</v>
      </c>
      <c r="D199" s="41">
        <f>D198</f>
        <v>452</v>
      </c>
      <c r="E199" s="41">
        <f t="shared" si="241"/>
        <v>45.2</v>
      </c>
      <c r="F199" s="41">
        <f t="shared" ref="F199:G199" si="242">F198</f>
        <v>0</v>
      </c>
      <c r="G199" s="41">
        <f t="shared" si="242"/>
        <v>0</v>
      </c>
      <c r="H199" s="32"/>
      <c r="I199" s="41">
        <f t="shared" ref="I199:J199" si="243">I198</f>
        <v>0</v>
      </c>
      <c r="J199" s="41">
        <f t="shared" si="243"/>
        <v>0</v>
      </c>
      <c r="K199" s="32"/>
      <c r="L199" s="41">
        <f>SUM(L198)</f>
        <v>1000</v>
      </c>
      <c r="M199" s="41">
        <f>SUM(M198)</f>
        <v>452</v>
      </c>
      <c r="N199" s="47">
        <f t="shared" si="213"/>
        <v>45.2</v>
      </c>
    </row>
    <row r="200" spans="1:17" ht="15.75" customHeight="1" x14ac:dyDescent="0.25">
      <c r="A200" s="63" t="s">
        <v>77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5"/>
    </row>
    <row r="201" spans="1:17" x14ac:dyDescent="0.25">
      <c r="A201" s="110" t="s">
        <v>39</v>
      </c>
      <c r="B201" s="111"/>
      <c r="C201" s="40">
        <f>F201+I201+L201</f>
        <v>230</v>
      </c>
      <c r="D201" s="40">
        <f>G201+J201+M201</f>
        <v>230</v>
      </c>
      <c r="E201" s="40">
        <f t="shared" ref="E201:E203" si="244">D201/C201*100</f>
        <v>100</v>
      </c>
      <c r="F201" s="20"/>
      <c r="G201" s="20"/>
      <c r="H201" s="32"/>
      <c r="I201" s="20"/>
      <c r="J201" s="20"/>
      <c r="K201" s="32"/>
      <c r="L201" s="20">
        <v>230</v>
      </c>
      <c r="M201" s="22">
        <v>230</v>
      </c>
      <c r="N201" s="47">
        <f t="shared" si="213"/>
        <v>100</v>
      </c>
    </row>
    <row r="202" spans="1:17" x14ac:dyDescent="0.25">
      <c r="A202" s="80" t="s">
        <v>86</v>
      </c>
      <c r="B202" s="81"/>
      <c r="C202" s="40">
        <f>F202+I202+L202</f>
        <v>719.5</v>
      </c>
      <c r="D202" s="40">
        <f>G202+J202+M202</f>
        <v>719.5</v>
      </c>
      <c r="E202" s="40">
        <f t="shared" si="244"/>
        <v>100</v>
      </c>
      <c r="F202" s="20"/>
      <c r="G202" s="20"/>
      <c r="H202" s="32"/>
      <c r="I202" s="20"/>
      <c r="J202" s="20"/>
      <c r="K202" s="32"/>
      <c r="L202" s="20">
        <v>719.5</v>
      </c>
      <c r="M202" s="20">
        <v>719.5</v>
      </c>
      <c r="N202" s="40">
        <f t="shared" si="213"/>
        <v>100</v>
      </c>
      <c r="Q202" s="11"/>
    </row>
    <row r="203" spans="1:17" x14ac:dyDescent="0.25">
      <c r="A203" s="89" t="s">
        <v>40</v>
      </c>
      <c r="B203" s="90"/>
      <c r="C203" s="41">
        <f>C201+C202</f>
        <v>949.5</v>
      </c>
      <c r="D203" s="41">
        <f>D201+D202</f>
        <v>949.5</v>
      </c>
      <c r="E203" s="41">
        <f t="shared" si="244"/>
        <v>100</v>
      </c>
      <c r="F203" s="41">
        <f>F201+F202</f>
        <v>0</v>
      </c>
      <c r="G203" s="41">
        <f>G201+G202</f>
        <v>0</v>
      </c>
      <c r="H203" s="32"/>
      <c r="I203" s="41">
        <f>I201+I202</f>
        <v>0</v>
      </c>
      <c r="J203" s="41">
        <f>J201+J202</f>
        <v>0</v>
      </c>
      <c r="K203" s="32"/>
      <c r="L203" s="41">
        <f>L201+L202</f>
        <v>949.5</v>
      </c>
      <c r="M203" s="41">
        <f>M201+M202</f>
        <v>949.5</v>
      </c>
      <c r="N203" s="47">
        <f t="shared" si="213"/>
        <v>100</v>
      </c>
    </row>
    <row r="204" spans="1:17" ht="31.5" hidden="1" customHeight="1" x14ac:dyDescent="0.25">
      <c r="A204" s="107" t="s">
        <v>78</v>
      </c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9"/>
    </row>
    <row r="205" spans="1:17" ht="15.6" hidden="1" x14ac:dyDescent="0.3">
      <c r="A205" s="91" t="s">
        <v>39</v>
      </c>
      <c r="B205" s="92"/>
      <c r="C205" s="40">
        <f>F205+I205+L205</f>
        <v>0</v>
      </c>
      <c r="D205" s="40">
        <f>G205+J205+M205</f>
        <v>0</v>
      </c>
      <c r="E205" s="40" t="e">
        <f t="shared" ref="E205:E207" si="245">D205/C205*100</f>
        <v>#DIV/0!</v>
      </c>
      <c r="F205" s="40"/>
      <c r="G205" s="40"/>
      <c r="H205" s="40"/>
      <c r="I205" s="40"/>
      <c r="J205" s="40"/>
      <c r="K205" s="40"/>
      <c r="L205" s="40"/>
      <c r="M205" s="40"/>
      <c r="N205" s="40" t="e">
        <f t="shared" si="213"/>
        <v>#DIV/0!</v>
      </c>
    </row>
    <row r="206" spans="1:17" ht="16.149999999999999" hidden="1" x14ac:dyDescent="0.3">
      <c r="A206" s="89" t="s">
        <v>40</v>
      </c>
      <c r="B206" s="90"/>
      <c r="C206" s="41">
        <f>C205</f>
        <v>0</v>
      </c>
      <c r="D206" s="41">
        <f>D205</f>
        <v>0</v>
      </c>
      <c r="E206" s="41" t="e">
        <f t="shared" si="245"/>
        <v>#DIV/0!</v>
      </c>
      <c r="F206" s="41">
        <f t="shared" ref="F206:G206" si="246">F205</f>
        <v>0</v>
      </c>
      <c r="G206" s="41">
        <f t="shared" si="246"/>
        <v>0</v>
      </c>
      <c r="H206" s="41"/>
      <c r="I206" s="41">
        <f t="shared" ref="I206:J206" si="247">I205</f>
        <v>0</v>
      </c>
      <c r="J206" s="41">
        <f t="shared" si="247"/>
        <v>0</v>
      </c>
      <c r="K206" s="41"/>
      <c r="L206" s="41">
        <f>SUM(L205)</f>
        <v>0</v>
      </c>
      <c r="M206" s="41">
        <f>SUM(M205)</f>
        <v>0</v>
      </c>
      <c r="N206" s="40" t="e">
        <f t="shared" si="213"/>
        <v>#DIV/0!</v>
      </c>
    </row>
    <row r="207" spans="1:17" x14ac:dyDescent="0.25">
      <c r="A207" s="93" t="s">
        <v>53</v>
      </c>
      <c r="B207" s="94"/>
      <c r="C207" s="42">
        <f>C199+C203+C206</f>
        <v>1949.5</v>
      </c>
      <c r="D207" s="42">
        <f>D199+D203+D206</f>
        <v>1401.5</v>
      </c>
      <c r="E207" s="42">
        <f t="shared" si="245"/>
        <v>71.890228263657349</v>
      </c>
      <c r="F207" s="42">
        <f t="shared" ref="F207:G207" si="248">F199+F203+F206</f>
        <v>0</v>
      </c>
      <c r="G207" s="42">
        <f t="shared" si="248"/>
        <v>0</v>
      </c>
      <c r="H207" s="32"/>
      <c r="I207" s="42">
        <f t="shared" ref="I207:M207" si="249">I199+I203+I206</f>
        <v>0</v>
      </c>
      <c r="J207" s="42">
        <f t="shared" si="249"/>
        <v>0</v>
      </c>
      <c r="K207" s="32"/>
      <c r="L207" s="42">
        <f t="shared" si="249"/>
        <v>1949.5</v>
      </c>
      <c r="M207" s="42">
        <f t="shared" si="249"/>
        <v>1401.5</v>
      </c>
      <c r="N207" s="42">
        <f t="shared" si="213"/>
        <v>71.890228263657349</v>
      </c>
      <c r="O207" s="11"/>
    </row>
    <row r="208" spans="1:17" ht="21" customHeight="1" x14ac:dyDescent="0.35">
      <c r="A208" s="54">
        <v>10</v>
      </c>
      <c r="B208" s="71" t="s">
        <v>11</v>
      </c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3"/>
    </row>
    <row r="209" spans="1:14" ht="15.75" customHeight="1" x14ac:dyDescent="0.25">
      <c r="A209" s="68" t="s">
        <v>80</v>
      </c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70"/>
    </row>
    <row r="210" spans="1:14" ht="30" customHeight="1" x14ac:dyDescent="0.25">
      <c r="A210" s="56" t="s">
        <v>44</v>
      </c>
      <c r="B210" s="79"/>
      <c r="C210" s="40">
        <f>F210+I210+L210</f>
        <v>83</v>
      </c>
      <c r="D210" s="40">
        <f>G210+J210+M210</f>
        <v>83</v>
      </c>
      <c r="E210" s="40">
        <f t="shared" ref="E210:E212" si="250">D210/C210*100</f>
        <v>100</v>
      </c>
      <c r="F210" s="20"/>
      <c r="G210" s="20"/>
      <c r="H210" s="32"/>
      <c r="I210" s="20"/>
      <c r="J210" s="20"/>
      <c r="K210" s="32"/>
      <c r="L210" s="20">
        <v>83</v>
      </c>
      <c r="M210" s="20">
        <v>83</v>
      </c>
      <c r="N210" s="40">
        <f t="shared" si="213"/>
        <v>100</v>
      </c>
    </row>
    <row r="211" spans="1:14" ht="30.75" customHeight="1" x14ac:dyDescent="0.25">
      <c r="A211" s="56" t="s">
        <v>58</v>
      </c>
      <c r="B211" s="57"/>
      <c r="C211" s="40">
        <f>F211+I211+L211</f>
        <v>400</v>
      </c>
      <c r="D211" s="40">
        <f>G211+J211+M211</f>
        <v>392.5</v>
      </c>
      <c r="E211" s="40">
        <f t="shared" si="250"/>
        <v>98.125</v>
      </c>
      <c r="F211" s="20"/>
      <c r="G211" s="20"/>
      <c r="H211" s="32"/>
      <c r="I211" s="20"/>
      <c r="J211" s="20"/>
      <c r="K211" s="32"/>
      <c r="L211" s="20">
        <v>400</v>
      </c>
      <c r="M211" s="20">
        <v>392.5</v>
      </c>
      <c r="N211" s="40">
        <f t="shared" si="213"/>
        <v>98.125</v>
      </c>
    </row>
    <row r="212" spans="1:14" x14ac:dyDescent="0.25">
      <c r="A212" s="60" t="s">
        <v>31</v>
      </c>
      <c r="B212" s="61"/>
      <c r="C212" s="41">
        <f>C211+C210</f>
        <v>483</v>
      </c>
      <c r="D212" s="41">
        <f>D211+D210</f>
        <v>475.5</v>
      </c>
      <c r="E212" s="41">
        <f t="shared" si="250"/>
        <v>98.447204968944106</v>
      </c>
      <c r="F212" s="41">
        <f t="shared" ref="F212:G212" si="251">F211+F210</f>
        <v>0</v>
      </c>
      <c r="G212" s="41">
        <f t="shared" si="251"/>
        <v>0</v>
      </c>
      <c r="H212" s="32"/>
      <c r="I212" s="41">
        <f t="shared" ref="I212:J212" si="252">I211+I210</f>
        <v>0</v>
      </c>
      <c r="J212" s="41">
        <f t="shared" si="252"/>
        <v>0</v>
      </c>
      <c r="K212" s="32"/>
      <c r="L212" s="41">
        <f>SUM(L210:L211)</f>
        <v>483</v>
      </c>
      <c r="M212" s="41">
        <f>SUM(M210:M211)</f>
        <v>475.5</v>
      </c>
      <c r="N212" s="41">
        <f t="shared" si="213"/>
        <v>98.447204968944106</v>
      </c>
    </row>
    <row r="213" spans="1:14" ht="15.75" customHeight="1" x14ac:dyDescent="0.25">
      <c r="A213" s="63" t="s">
        <v>81</v>
      </c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5"/>
    </row>
    <row r="214" spans="1:14" ht="30.75" customHeight="1" x14ac:dyDescent="0.25">
      <c r="A214" s="56" t="s">
        <v>58</v>
      </c>
      <c r="B214" s="57"/>
      <c r="C214" s="40">
        <f>F214+I214+L214</f>
        <v>4551.6000000000004</v>
      </c>
      <c r="D214" s="40">
        <f>G214+J214+M214</f>
        <v>4499.5</v>
      </c>
      <c r="E214" s="40">
        <f t="shared" ref="E214:E215" si="253">D214/C214*100</f>
        <v>98.855347570085243</v>
      </c>
      <c r="F214" s="20"/>
      <c r="G214" s="20"/>
      <c r="H214" s="32"/>
      <c r="I214" s="20"/>
      <c r="J214" s="20"/>
      <c r="K214" s="32"/>
      <c r="L214" s="20">
        <v>4551.6000000000004</v>
      </c>
      <c r="M214" s="20">
        <v>4499.5</v>
      </c>
      <c r="N214" s="40">
        <f t="shared" si="213"/>
        <v>98.855347570085243</v>
      </c>
    </row>
    <row r="215" spans="1:14" x14ac:dyDescent="0.25">
      <c r="A215" s="60" t="s">
        <v>31</v>
      </c>
      <c r="B215" s="61"/>
      <c r="C215" s="41">
        <f>C214</f>
        <v>4551.6000000000004</v>
      </c>
      <c r="D215" s="41">
        <f>D214</f>
        <v>4499.5</v>
      </c>
      <c r="E215" s="41">
        <f t="shared" si="253"/>
        <v>98.855347570085243</v>
      </c>
      <c r="F215" s="41">
        <f t="shared" ref="F215:G215" si="254">F214</f>
        <v>0</v>
      </c>
      <c r="G215" s="41">
        <f t="shared" si="254"/>
        <v>0</v>
      </c>
      <c r="H215" s="32"/>
      <c r="I215" s="41">
        <f t="shared" ref="I215:J215" si="255">I214</f>
        <v>0</v>
      </c>
      <c r="J215" s="41">
        <f t="shared" si="255"/>
        <v>0</v>
      </c>
      <c r="K215" s="32"/>
      <c r="L215" s="41">
        <f>SUM(L214)</f>
        <v>4551.6000000000004</v>
      </c>
      <c r="M215" s="41">
        <f>SUM(M214)</f>
        <v>4499.5</v>
      </c>
      <c r="N215" s="41">
        <f t="shared" si="213"/>
        <v>98.855347570085243</v>
      </c>
    </row>
    <row r="216" spans="1:14" ht="15.75" customHeight="1" x14ac:dyDescent="0.25">
      <c r="A216" s="68" t="s">
        <v>82</v>
      </c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70"/>
    </row>
    <row r="217" spans="1:14" ht="28.5" customHeight="1" x14ac:dyDescent="0.25">
      <c r="A217" s="56" t="s">
        <v>58</v>
      </c>
      <c r="B217" s="57"/>
      <c r="C217" s="32">
        <f>F217+I217+L217</f>
        <v>3258.3</v>
      </c>
      <c r="D217" s="32">
        <f>G217+J217+M217</f>
        <v>3127</v>
      </c>
      <c r="E217" s="32">
        <f t="shared" ref="E217:E219" si="256">D217/C217*100</f>
        <v>95.970291256176537</v>
      </c>
      <c r="F217" s="14"/>
      <c r="G217" s="14"/>
      <c r="H217" s="32"/>
      <c r="I217" s="14"/>
      <c r="J217" s="14"/>
      <c r="K217" s="32"/>
      <c r="L217" s="14">
        <v>3258.3</v>
      </c>
      <c r="M217" s="14">
        <v>3127</v>
      </c>
      <c r="N217" s="32">
        <f t="shared" si="213"/>
        <v>95.970291256176537</v>
      </c>
    </row>
    <row r="218" spans="1:14" x14ac:dyDescent="0.25">
      <c r="A218" s="60" t="s">
        <v>31</v>
      </c>
      <c r="B218" s="61"/>
      <c r="C218" s="33">
        <f>C217</f>
        <v>3258.3</v>
      </c>
      <c r="D218" s="33">
        <f>D217</f>
        <v>3127</v>
      </c>
      <c r="E218" s="33">
        <f t="shared" si="256"/>
        <v>95.970291256176537</v>
      </c>
      <c r="F218" s="33">
        <f t="shared" ref="F218:G218" si="257">F217</f>
        <v>0</v>
      </c>
      <c r="G218" s="33">
        <f t="shared" si="257"/>
        <v>0</v>
      </c>
      <c r="H218" s="32"/>
      <c r="I218" s="33">
        <f t="shared" ref="I218:J218" si="258">I217</f>
        <v>0</v>
      </c>
      <c r="J218" s="33">
        <f t="shared" si="258"/>
        <v>0</v>
      </c>
      <c r="K218" s="32"/>
      <c r="L218" s="33">
        <f>SUM(L217)</f>
        <v>3258.3</v>
      </c>
      <c r="M218" s="33">
        <f>SUM(M217)</f>
        <v>3127</v>
      </c>
      <c r="N218" s="33">
        <f t="shared" si="213"/>
        <v>95.970291256176537</v>
      </c>
    </row>
    <row r="219" spans="1:14" x14ac:dyDescent="0.25">
      <c r="A219" s="58" t="s">
        <v>53</v>
      </c>
      <c r="B219" s="67"/>
      <c r="C219" s="35">
        <f>C212+C215+C218</f>
        <v>8292.9000000000015</v>
      </c>
      <c r="D219" s="35">
        <f>D212+D215+D218</f>
        <v>8102</v>
      </c>
      <c r="E219" s="32">
        <f t="shared" si="256"/>
        <v>97.698030845663141</v>
      </c>
      <c r="F219" s="35">
        <f>F212+F215+F218</f>
        <v>0</v>
      </c>
      <c r="G219" s="35">
        <f>G212+G215+G218</f>
        <v>0</v>
      </c>
      <c r="H219" s="32"/>
      <c r="I219" s="35">
        <f>I212+I215+I218</f>
        <v>0</v>
      </c>
      <c r="J219" s="35">
        <f>J212+J215+J218</f>
        <v>0</v>
      </c>
      <c r="K219" s="32"/>
      <c r="L219" s="35">
        <f>L212+L215+L218</f>
        <v>8292.9000000000015</v>
      </c>
      <c r="M219" s="35">
        <f>M212+M215+M218</f>
        <v>8102</v>
      </c>
      <c r="N219" s="35">
        <f t="shared" si="213"/>
        <v>97.698030845663141</v>
      </c>
    </row>
    <row r="220" spans="1:14" ht="22.5" customHeight="1" x14ac:dyDescent="0.35">
      <c r="A220" s="54">
        <v>11</v>
      </c>
      <c r="B220" s="71" t="s">
        <v>12</v>
      </c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3"/>
    </row>
    <row r="221" spans="1:14" ht="15.75" customHeight="1" x14ac:dyDescent="0.25">
      <c r="A221" s="68" t="s">
        <v>83</v>
      </c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70"/>
    </row>
    <row r="222" spans="1:14" x14ac:dyDescent="0.25">
      <c r="A222" s="62" t="s">
        <v>39</v>
      </c>
      <c r="B222" s="57"/>
      <c r="C222" s="32">
        <f>F222+I222+L222</f>
        <v>2750</v>
      </c>
      <c r="D222" s="32">
        <f>G222+J222+M222</f>
        <v>2525.4</v>
      </c>
      <c r="E222" s="32">
        <f t="shared" ref="E222:E223" si="259">D222/C222*100</f>
        <v>91.832727272727283</v>
      </c>
      <c r="F222" s="14"/>
      <c r="G222" s="14"/>
      <c r="H222" s="32"/>
      <c r="I222" s="14"/>
      <c r="J222" s="14"/>
      <c r="K222" s="32"/>
      <c r="L222" s="14">
        <v>2750</v>
      </c>
      <c r="M222" s="14">
        <v>2525.4</v>
      </c>
      <c r="N222" s="32">
        <f t="shared" si="213"/>
        <v>91.832727272727283</v>
      </c>
    </row>
    <row r="223" spans="1:14" x14ac:dyDescent="0.25">
      <c r="A223" s="60" t="s">
        <v>31</v>
      </c>
      <c r="B223" s="61"/>
      <c r="C223" s="48">
        <f>C222</f>
        <v>2750</v>
      </c>
      <c r="D223" s="48">
        <f>D222</f>
        <v>2525.4</v>
      </c>
      <c r="E223" s="33">
        <f t="shared" si="259"/>
        <v>91.832727272727283</v>
      </c>
      <c r="F223" s="48">
        <f t="shared" ref="F223:G223" si="260">F222</f>
        <v>0</v>
      </c>
      <c r="G223" s="48">
        <f t="shared" si="260"/>
        <v>0</v>
      </c>
      <c r="H223" s="32"/>
      <c r="I223" s="48">
        <f t="shared" ref="I223:J223" si="261">I222</f>
        <v>0</v>
      </c>
      <c r="J223" s="48">
        <f t="shared" si="261"/>
        <v>0</v>
      </c>
      <c r="K223" s="32"/>
      <c r="L223" s="33">
        <f>SUM(L222)</f>
        <v>2750</v>
      </c>
      <c r="M223" s="33">
        <f>SUM(M222)</f>
        <v>2525.4</v>
      </c>
      <c r="N223" s="33">
        <f t="shared" si="213"/>
        <v>91.832727272727283</v>
      </c>
    </row>
    <row r="224" spans="1:14" ht="15.75" customHeight="1" x14ac:dyDescent="0.25">
      <c r="A224" s="68" t="s">
        <v>84</v>
      </c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70"/>
    </row>
    <row r="225" spans="1:15" x14ac:dyDescent="0.25">
      <c r="A225" s="62" t="s">
        <v>39</v>
      </c>
      <c r="B225" s="57"/>
      <c r="C225" s="32">
        <f>F225+I225+L225</f>
        <v>2300</v>
      </c>
      <c r="D225" s="32">
        <f>G225+J225+M225</f>
        <v>2299.5</v>
      </c>
      <c r="E225" s="32">
        <f t="shared" ref="E225:E227" si="262">D225/C225*100</f>
        <v>99.978260869565219</v>
      </c>
      <c r="F225" s="14"/>
      <c r="G225" s="14"/>
      <c r="H225" s="32"/>
      <c r="I225" s="14"/>
      <c r="J225" s="14"/>
      <c r="K225" s="32"/>
      <c r="L225" s="14">
        <v>2300</v>
      </c>
      <c r="M225" s="14">
        <v>2299.5</v>
      </c>
      <c r="N225" s="32">
        <f t="shared" si="213"/>
        <v>99.978260869565219</v>
      </c>
    </row>
    <row r="226" spans="1:15" x14ac:dyDescent="0.25">
      <c r="A226" s="60" t="s">
        <v>31</v>
      </c>
      <c r="B226" s="61"/>
      <c r="C226" s="33">
        <f>C225</f>
        <v>2300</v>
      </c>
      <c r="D226" s="33">
        <f>D225</f>
        <v>2299.5</v>
      </c>
      <c r="E226" s="33">
        <f t="shared" si="262"/>
        <v>99.978260869565219</v>
      </c>
      <c r="F226" s="33">
        <f t="shared" ref="F226:G226" si="263">F225</f>
        <v>0</v>
      </c>
      <c r="G226" s="33">
        <f t="shared" si="263"/>
        <v>0</v>
      </c>
      <c r="H226" s="32"/>
      <c r="I226" s="33">
        <f t="shared" ref="I226:J226" si="264">I225</f>
        <v>0</v>
      </c>
      <c r="J226" s="33">
        <f t="shared" si="264"/>
        <v>0</v>
      </c>
      <c r="K226" s="32"/>
      <c r="L226" s="33">
        <f>SUM(L225)</f>
        <v>2300</v>
      </c>
      <c r="M226" s="33">
        <f>SUM(M225)</f>
        <v>2299.5</v>
      </c>
      <c r="N226" s="33">
        <f t="shared" si="213"/>
        <v>99.978260869565219</v>
      </c>
    </row>
    <row r="227" spans="1:15" x14ac:dyDescent="0.25">
      <c r="A227" s="58" t="s">
        <v>53</v>
      </c>
      <c r="B227" s="67"/>
      <c r="C227" s="35">
        <f>C223+C226</f>
        <v>5050</v>
      </c>
      <c r="D227" s="35">
        <f>D223+D226</f>
        <v>4824.8999999999996</v>
      </c>
      <c r="E227" s="35">
        <f t="shared" si="262"/>
        <v>95.542574257425741</v>
      </c>
      <c r="F227" s="35">
        <f t="shared" ref="F227:G227" si="265">F223+F226</f>
        <v>0</v>
      </c>
      <c r="G227" s="35">
        <f t="shared" si="265"/>
        <v>0</v>
      </c>
      <c r="H227" s="32"/>
      <c r="I227" s="35">
        <f t="shared" ref="I227:M227" si="266">I223+I226</f>
        <v>0</v>
      </c>
      <c r="J227" s="35">
        <f t="shared" si="266"/>
        <v>0</v>
      </c>
      <c r="K227" s="32"/>
      <c r="L227" s="35">
        <f t="shared" si="266"/>
        <v>5050</v>
      </c>
      <c r="M227" s="35">
        <f t="shared" si="266"/>
        <v>4824.8999999999996</v>
      </c>
      <c r="N227" s="35">
        <f t="shared" si="213"/>
        <v>95.542574257425741</v>
      </c>
      <c r="O227" s="11"/>
    </row>
    <row r="228" spans="1:15" ht="22.5" customHeight="1" x14ac:dyDescent="0.35">
      <c r="A228" s="54">
        <v>12</v>
      </c>
      <c r="B228" s="71" t="s">
        <v>13</v>
      </c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3"/>
    </row>
    <row r="229" spans="1:15" ht="15.75" customHeight="1" x14ac:dyDescent="0.25">
      <c r="A229" s="63" t="s">
        <v>85</v>
      </c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5"/>
    </row>
    <row r="230" spans="1:15" ht="30.75" customHeight="1" x14ac:dyDescent="0.25">
      <c r="A230" s="56" t="s">
        <v>86</v>
      </c>
      <c r="B230" s="66"/>
      <c r="C230" s="32">
        <f>F230+I230+L230</f>
        <v>5850.4000000000005</v>
      </c>
      <c r="D230" s="32">
        <f>G230+J230+M230</f>
        <v>5744.0999999999995</v>
      </c>
      <c r="E230" s="32">
        <f t="shared" ref="E230:E231" si="267">D230/C230*100</f>
        <v>98.183030220155871</v>
      </c>
      <c r="F230" s="14"/>
      <c r="G230" s="14"/>
      <c r="H230" s="32"/>
      <c r="I230" s="14">
        <v>723.6</v>
      </c>
      <c r="J230" s="14">
        <v>721.7</v>
      </c>
      <c r="K230" s="32">
        <f t="shared" ref="K230:K231" si="268">J230/I230*100</f>
        <v>99.737423991155339</v>
      </c>
      <c r="L230" s="14">
        <v>5126.8</v>
      </c>
      <c r="M230" s="14">
        <v>5022.3999999999996</v>
      </c>
      <c r="N230" s="32">
        <f t="shared" si="213"/>
        <v>97.963642037918376</v>
      </c>
    </row>
    <row r="231" spans="1:15" x14ac:dyDescent="0.25">
      <c r="A231" s="60" t="s">
        <v>31</v>
      </c>
      <c r="B231" s="61"/>
      <c r="C231" s="33">
        <f>C230</f>
        <v>5850.4000000000005</v>
      </c>
      <c r="D231" s="33">
        <f>D230</f>
        <v>5744.0999999999995</v>
      </c>
      <c r="E231" s="33">
        <f t="shared" si="267"/>
        <v>98.183030220155871</v>
      </c>
      <c r="F231" s="33">
        <f t="shared" ref="F231:G231" si="269">F230</f>
        <v>0</v>
      </c>
      <c r="G231" s="33">
        <f t="shared" si="269"/>
        <v>0</v>
      </c>
      <c r="H231" s="32"/>
      <c r="I231" s="33">
        <f t="shared" ref="I231:J231" si="270">I230</f>
        <v>723.6</v>
      </c>
      <c r="J231" s="33">
        <f t="shared" si="270"/>
        <v>721.7</v>
      </c>
      <c r="K231" s="33">
        <f t="shared" si="268"/>
        <v>99.737423991155339</v>
      </c>
      <c r="L231" s="33">
        <f>SUM(L230)</f>
        <v>5126.8</v>
      </c>
      <c r="M231" s="33">
        <f>SUM(M230)</f>
        <v>5022.3999999999996</v>
      </c>
      <c r="N231" s="33">
        <f t="shared" si="213"/>
        <v>97.963642037918376</v>
      </c>
    </row>
    <row r="232" spans="1:15" ht="15.75" customHeight="1" x14ac:dyDescent="0.25">
      <c r="A232" s="63" t="s">
        <v>87</v>
      </c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5"/>
    </row>
    <row r="233" spans="1:15" ht="30.75" customHeight="1" x14ac:dyDescent="0.25">
      <c r="A233" s="56" t="s">
        <v>86</v>
      </c>
      <c r="B233" s="66"/>
      <c r="C233" s="32">
        <f>F233+I233+L233</f>
        <v>7800</v>
      </c>
      <c r="D233" s="32">
        <f>G233+J233+M233</f>
        <v>7800</v>
      </c>
      <c r="E233" s="32">
        <f t="shared" ref="E233:E234" si="271">D233/C233*100</f>
        <v>100</v>
      </c>
      <c r="F233" s="14"/>
      <c r="G233" s="14"/>
      <c r="H233" s="32"/>
      <c r="I233" s="14">
        <v>7800</v>
      </c>
      <c r="J233" s="14">
        <v>7800</v>
      </c>
      <c r="K233" s="32">
        <f t="shared" ref="K233:K234" si="272">J233/I233*100</f>
        <v>100</v>
      </c>
      <c r="L233" s="14"/>
      <c r="M233" s="14"/>
      <c r="N233" s="32"/>
    </row>
    <row r="234" spans="1:15" x14ac:dyDescent="0.25">
      <c r="A234" s="60" t="s">
        <v>31</v>
      </c>
      <c r="B234" s="61"/>
      <c r="C234" s="33">
        <f>C233</f>
        <v>7800</v>
      </c>
      <c r="D234" s="33">
        <f>D233</f>
        <v>7800</v>
      </c>
      <c r="E234" s="33">
        <f t="shared" si="271"/>
        <v>100</v>
      </c>
      <c r="F234" s="33">
        <f t="shared" ref="F234:G234" si="273">F233</f>
        <v>0</v>
      </c>
      <c r="G234" s="33">
        <f t="shared" si="273"/>
        <v>0</v>
      </c>
      <c r="H234" s="32"/>
      <c r="I234" s="33">
        <f t="shared" ref="I234:J234" si="274">I233</f>
        <v>7800</v>
      </c>
      <c r="J234" s="33">
        <f t="shared" si="274"/>
        <v>7800</v>
      </c>
      <c r="K234" s="33">
        <f t="shared" si="272"/>
        <v>100</v>
      </c>
      <c r="L234" s="33">
        <f>SUM(L233)</f>
        <v>0</v>
      </c>
      <c r="M234" s="33">
        <f>SUM(M233)</f>
        <v>0</v>
      </c>
      <c r="N234" s="32"/>
    </row>
    <row r="235" spans="1:15" ht="15.75" hidden="1" customHeight="1" x14ac:dyDescent="0.25">
      <c r="A235" s="63" t="s">
        <v>88</v>
      </c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5"/>
    </row>
    <row r="236" spans="1:15" ht="30.75" hidden="1" customHeight="1" x14ac:dyDescent="0.25">
      <c r="A236" s="56" t="s">
        <v>86</v>
      </c>
      <c r="B236" s="66"/>
      <c r="C236" s="14">
        <f>F236+I236+L236</f>
        <v>0</v>
      </c>
      <c r="D236" s="14">
        <f>G236+J236+M236</f>
        <v>0</v>
      </c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5" hidden="1" x14ac:dyDescent="0.25">
      <c r="A237" s="60" t="s">
        <v>31</v>
      </c>
      <c r="B237" s="61"/>
      <c r="C237" s="15">
        <f>C236</f>
        <v>0</v>
      </c>
      <c r="D237" s="15">
        <f>D236</f>
        <v>0</v>
      </c>
      <c r="E237" s="14"/>
      <c r="F237" s="15">
        <f t="shared" ref="F237:G237" si="275">F236</f>
        <v>0</v>
      </c>
      <c r="G237" s="15">
        <f t="shared" si="275"/>
        <v>0</v>
      </c>
      <c r="H237" s="14"/>
      <c r="I237" s="15">
        <f t="shared" ref="I237:J237" si="276">I236</f>
        <v>0</v>
      </c>
      <c r="J237" s="15">
        <f t="shared" si="276"/>
        <v>0</v>
      </c>
      <c r="K237" s="14"/>
      <c r="L237" s="15">
        <f>SUM(L236)</f>
        <v>0</v>
      </c>
      <c r="M237" s="15">
        <f>SUM(M236)</f>
        <v>0</v>
      </c>
      <c r="N237" s="15"/>
    </row>
    <row r="238" spans="1:15" ht="15.75" customHeight="1" x14ac:dyDescent="0.25">
      <c r="A238" s="63" t="s">
        <v>89</v>
      </c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5"/>
    </row>
    <row r="239" spans="1:15" ht="30.75" customHeight="1" x14ac:dyDescent="0.25">
      <c r="A239" s="56" t="s">
        <v>86</v>
      </c>
      <c r="B239" s="66"/>
      <c r="C239" s="32">
        <f>F239+I239+L239</f>
        <v>2272.8000000000002</v>
      </c>
      <c r="D239" s="32">
        <f>G239+J239+M239</f>
        <v>1440</v>
      </c>
      <c r="E239" s="32">
        <f t="shared" ref="E239:E240" si="277">D239/C239*100</f>
        <v>63.357972544878564</v>
      </c>
      <c r="F239" s="14"/>
      <c r="G239" s="14"/>
      <c r="H239" s="32"/>
      <c r="I239" s="14">
        <v>1107.8</v>
      </c>
      <c r="J239" s="14">
        <v>1092</v>
      </c>
      <c r="K239" s="32">
        <f t="shared" ref="K239:K240" si="278">J239/I239*100</f>
        <v>98.573749774327496</v>
      </c>
      <c r="L239" s="14">
        <v>1165</v>
      </c>
      <c r="M239" s="14">
        <v>348</v>
      </c>
      <c r="N239" s="32">
        <f t="shared" ref="N239:N240" si="279">M239/L239*100</f>
        <v>29.871244635193133</v>
      </c>
    </row>
    <row r="240" spans="1:15" x14ac:dyDescent="0.25">
      <c r="A240" s="60" t="s">
        <v>31</v>
      </c>
      <c r="B240" s="61"/>
      <c r="C240" s="33">
        <f>C239</f>
        <v>2272.8000000000002</v>
      </c>
      <c r="D240" s="33">
        <f>D239</f>
        <v>1440</v>
      </c>
      <c r="E240" s="33">
        <f t="shared" si="277"/>
        <v>63.357972544878564</v>
      </c>
      <c r="F240" s="33">
        <f t="shared" ref="F240:G240" si="280">F239</f>
        <v>0</v>
      </c>
      <c r="G240" s="33">
        <f t="shared" si="280"/>
        <v>0</v>
      </c>
      <c r="H240" s="32"/>
      <c r="I240" s="33">
        <f t="shared" ref="I240:J240" si="281">I239</f>
        <v>1107.8</v>
      </c>
      <c r="J240" s="33">
        <f t="shared" si="281"/>
        <v>1092</v>
      </c>
      <c r="K240" s="33">
        <f t="shared" si="278"/>
        <v>98.573749774327496</v>
      </c>
      <c r="L240" s="33">
        <f>SUM(L239)</f>
        <v>1165</v>
      </c>
      <c r="M240" s="33">
        <f>SUM(M239)</f>
        <v>348</v>
      </c>
      <c r="N240" s="32">
        <f t="shared" si="279"/>
        <v>29.871244635193133</v>
      </c>
    </row>
    <row r="241" spans="1:14" ht="15.75" customHeight="1" x14ac:dyDescent="0.25">
      <c r="A241" s="63" t="s">
        <v>90</v>
      </c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5"/>
    </row>
    <row r="242" spans="1:14" ht="33" customHeight="1" x14ac:dyDescent="0.25">
      <c r="A242" s="56" t="s">
        <v>86</v>
      </c>
      <c r="B242" s="66"/>
      <c r="C242" s="32">
        <f>F242+I242+L242</f>
        <v>200</v>
      </c>
      <c r="D242" s="32">
        <f>G242+J242+M242</f>
        <v>168.3</v>
      </c>
      <c r="E242" s="32">
        <f t="shared" ref="E242:E244" si="282">D242/C242*100</f>
        <v>84.15</v>
      </c>
      <c r="F242" s="14"/>
      <c r="G242" s="14"/>
      <c r="H242" s="32"/>
      <c r="I242" s="14"/>
      <c r="J242" s="14"/>
      <c r="K242" s="32"/>
      <c r="L242" s="14">
        <v>200</v>
      </c>
      <c r="M242" s="14">
        <v>168.3</v>
      </c>
      <c r="N242" s="32">
        <f t="shared" ref="N242:N324" si="283">M242/L242*100</f>
        <v>84.15</v>
      </c>
    </row>
    <row r="243" spans="1:14" x14ac:dyDescent="0.25">
      <c r="A243" s="101" t="s">
        <v>40</v>
      </c>
      <c r="B243" s="100"/>
      <c r="C243" s="33">
        <f>C242</f>
        <v>200</v>
      </c>
      <c r="D243" s="33">
        <f>D242</f>
        <v>168.3</v>
      </c>
      <c r="E243" s="33">
        <f t="shared" si="282"/>
        <v>84.15</v>
      </c>
      <c r="F243" s="33">
        <f t="shared" ref="F243:G243" si="284">F242</f>
        <v>0</v>
      </c>
      <c r="G243" s="33">
        <f t="shared" si="284"/>
        <v>0</v>
      </c>
      <c r="H243" s="32"/>
      <c r="I243" s="33">
        <f t="shared" ref="I243:J243" si="285">I242</f>
        <v>0</v>
      </c>
      <c r="J243" s="33">
        <f t="shared" si="285"/>
        <v>0</v>
      </c>
      <c r="K243" s="32"/>
      <c r="L243" s="33">
        <f>SUM(L242)</f>
        <v>200</v>
      </c>
      <c r="M243" s="33">
        <f>SUM(M242)</f>
        <v>168.3</v>
      </c>
      <c r="N243" s="33">
        <f t="shared" si="283"/>
        <v>84.15</v>
      </c>
    </row>
    <row r="244" spans="1:14" x14ac:dyDescent="0.25">
      <c r="A244" s="58" t="s">
        <v>53</v>
      </c>
      <c r="B244" s="67"/>
      <c r="C244" s="35">
        <f t="shared" ref="C244:D244" si="286">C231+C234+C243+C240+C236</f>
        <v>16123.2</v>
      </c>
      <c r="D244" s="35">
        <f t="shared" si="286"/>
        <v>15152.399999999998</v>
      </c>
      <c r="E244" s="35">
        <f t="shared" si="282"/>
        <v>93.978862756772827</v>
      </c>
      <c r="F244" s="35">
        <f t="shared" ref="F244:G244" si="287">F231+F234+F243+F240+F236</f>
        <v>0</v>
      </c>
      <c r="G244" s="35">
        <f t="shared" si="287"/>
        <v>0</v>
      </c>
      <c r="H244" s="32"/>
      <c r="I244" s="35">
        <f>I231+I234+I243+I240+I236</f>
        <v>9631.4</v>
      </c>
      <c r="J244" s="35">
        <f>J231+J234+J243+J240+J236</f>
        <v>9613.7000000000007</v>
      </c>
      <c r="K244" s="35">
        <f t="shared" ref="K244" si="288">J244/I244*100</f>
        <v>99.816226093818145</v>
      </c>
      <c r="L244" s="35">
        <f t="shared" ref="L244:M244" si="289">L231+L234+L243+L240+L236</f>
        <v>6491.8</v>
      </c>
      <c r="M244" s="35">
        <f t="shared" si="289"/>
        <v>5538.7</v>
      </c>
      <c r="N244" s="35">
        <f t="shared" si="283"/>
        <v>85.318401675960445</v>
      </c>
    </row>
    <row r="245" spans="1:14" ht="21.75" customHeight="1" x14ac:dyDescent="0.35">
      <c r="A245" s="54">
        <v>13</v>
      </c>
      <c r="B245" s="71" t="s">
        <v>14</v>
      </c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3"/>
    </row>
    <row r="246" spans="1:14" ht="34.5" customHeight="1" x14ac:dyDescent="0.25">
      <c r="A246" s="63" t="s">
        <v>91</v>
      </c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5"/>
    </row>
    <row r="247" spans="1:14" ht="32.25" customHeight="1" x14ac:dyDescent="0.25">
      <c r="A247" s="62" t="s">
        <v>44</v>
      </c>
      <c r="B247" s="57"/>
      <c r="C247" s="32">
        <f>F247+I247+L247</f>
        <v>3935.4</v>
      </c>
      <c r="D247" s="32">
        <f>G247+J247+M247</f>
        <v>3934.7000000000003</v>
      </c>
      <c r="E247" s="32">
        <f t="shared" ref="E247:E248" si="290">D247/C247*100</f>
        <v>99.982212735681259</v>
      </c>
      <c r="F247" s="14"/>
      <c r="G247" s="14"/>
      <c r="H247" s="32"/>
      <c r="I247" s="14">
        <v>1701.4</v>
      </c>
      <c r="J247" s="14">
        <v>1701.4</v>
      </c>
      <c r="K247" s="32">
        <f t="shared" ref="K247:K248" si="291">J247/I247*100</f>
        <v>100</v>
      </c>
      <c r="L247" s="14">
        <v>2234</v>
      </c>
      <c r="M247" s="14">
        <v>2233.3000000000002</v>
      </c>
      <c r="N247" s="32">
        <f t="shared" ref="N247:N248" si="292">M247/L247*100</f>
        <v>99.968666069829908</v>
      </c>
    </row>
    <row r="248" spans="1:14" x14ac:dyDescent="0.25">
      <c r="A248" s="60" t="s">
        <v>31</v>
      </c>
      <c r="B248" s="61"/>
      <c r="C248" s="33">
        <f>C247</f>
        <v>3935.4</v>
      </c>
      <c r="D248" s="33">
        <f>D247</f>
        <v>3934.7000000000003</v>
      </c>
      <c r="E248" s="32">
        <f t="shared" si="290"/>
        <v>99.982212735681259</v>
      </c>
      <c r="F248" s="33">
        <f t="shared" ref="F248:G248" si="293">F247</f>
        <v>0</v>
      </c>
      <c r="G248" s="33">
        <f t="shared" si="293"/>
        <v>0</v>
      </c>
      <c r="H248" s="32"/>
      <c r="I248" s="33">
        <f t="shared" ref="I248:J248" si="294">I247</f>
        <v>1701.4</v>
      </c>
      <c r="J248" s="33">
        <f t="shared" si="294"/>
        <v>1701.4</v>
      </c>
      <c r="K248" s="32">
        <f t="shared" si="291"/>
        <v>100</v>
      </c>
      <c r="L248" s="33">
        <f>SUM(L247)</f>
        <v>2234</v>
      </c>
      <c r="M248" s="33">
        <f>SUM(M247)</f>
        <v>2233.3000000000002</v>
      </c>
      <c r="N248" s="32">
        <f t="shared" si="292"/>
        <v>99.968666069829908</v>
      </c>
    </row>
    <row r="249" spans="1:14" x14ac:dyDescent="0.25">
      <c r="A249" s="63" t="s">
        <v>130</v>
      </c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8"/>
    </row>
    <row r="250" spans="1:14" x14ac:dyDescent="0.25">
      <c r="A250" s="62" t="s">
        <v>44</v>
      </c>
      <c r="B250" s="57"/>
      <c r="C250" s="32">
        <f>F250+I250+L250</f>
        <v>136</v>
      </c>
      <c r="D250" s="32">
        <f>G250+J250+M250</f>
        <v>135.9</v>
      </c>
      <c r="E250" s="32">
        <f t="shared" ref="E250:E251" si="295">D250/C250*100</f>
        <v>99.92647058823529</v>
      </c>
      <c r="F250" s="15"/>
      <c r="G250" s="15"/>
      <c r="H250" s="32"/>
      <c r="I250" s="14"/>
      <c r="J250" s="14"/>
      <c r="K250" s="32"/>
      <c r="L250" s="14">
        <v>136</v>
      </c>
      <c r="M250" s="14">
        <v>135.9</v>
      </c>
      <c r="N250" s="32">
        <f t="shared" ref="N250:N251" si="296">M250/L250*100</f>
        <v>99.92647058823529</v>
      </c>
    </row>
    <row r="251" spans="1:14" x14ac:dyDescent="0.25">
      <c r="A251" s="60" t="s">
        <v>31</v>
      </c>
      <c r="B251" s="61"/>
      <c r="C251" s="33">
        <f>C250</f>
        <v>136</v>
      </c>
      <c r="D251" s="33">
        <f>D250</f>
        <v>135.9</v>
      </c>
      <c r="E251" s="32">
        <f t="shared" si="295"/>
        <v>99.92647058823529</v>
      </c>
      <c r="F251" s="33">
        <f t="shared" ref="F251:G251" si="297">F250</f>
        <v>0</v>
      </c>
      <c r="G251" s="33">
        <f t="shared" si="297"/>
        <v>0</v>
      </c>
      <c r="H251" s="32"/>
      <c r="I251" s="33">
        <f t="shared" ref="I251:J251" si="298">I250</f>
        <v>0</v>
      </c>
      <c r="J251" s="33">
        <f t="shared" si="298"/>
        <v>0</v>
      </c>
      <c r="K251" s="32"/>
      <c r="L251" s="33">
        <f t="shared" ref="L251:M251" si="299">L250</f>
        <v>136</v>
      </c>
      <c r="M251" s="33">
        <f t="shared" si="299"/>
        <v>135.9</v>
      </c>
      <c r="N251" s="32">
        <f t="shared" si="296"/>
        <v>99.92647058823529</v>
      </c>
    </row>
    <row r="252" spans="1:14" ht="19.5" customHeight="1" x14ac:dyDescent="0.25">
      <c r="A252" s="63" t="s">
        <v>92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5"/>
    </row>
    <row r="253" spans="1:14" ht="30.75" customHeight="1" x14ac:dyDescent="0.25">
      <c r="A253" s="62" t="s">
        <v>44</v>
      </c>
      <c r="B253" s="57"/>
      <c r="C253" s="32">
        <f>F253+I253+L253</f>
        <v>59.1</v>
      </c>
      <c r="D253" s="32">
        <f>G253+J253+M253</f>
        <v>59.1</v>
      </c>
      <c r="E253" s="32">
        <f t="shared" ref="E253:E255" si="300">D253/C253*100</f>
        <v>100</v>
      </c>
      <c r="F253" s="14"/>
      <c r="G253" s="14"/>
      <c r="H253" s="32"/>
      <c r="I253" s="14">
        <v>59.1</v>
      </c>
      <c r="J253" s="14">
        <v>59.1</v>
      </c>
      <c r="K253" s="32">
        <f t="shared" ref="K253:K255" si="301">J253/I253*100</f>
        <v>100</v>
      </c>
      <c r="L253" s="14"/>
      <c r="M253" s="14"/>
      <c r="N253" s="32"/>
    </row>
    <row r="254" spans="1:14" ht="30.75" customHeight="1" x14ac:dyDescent="0.25">
      <c r="A254" s="56" t="s">
        <v>58</v>
      </c>
      <c r="B254" s="57"/>
      <c r="C254" s="32">
        <f>F254+I254+L254</f>
        <v>115</v>
      </c>
      <c r="D254" s="32">
        <f>G254+J254+M254</f>
        <v>113.4</v>
      </c>
      <c r="E254" s="32"/>
      <c r="F254" s="14"/>
      <c r="G254" s="14"/>
      <c r="H254" s="32"/>
      <c r="I254" s="14"/>
      <c r="J254" s="14"/>
      <c r="K254" s="32"/>
      <c r="L254" s="14">
        <v>115</v>
      </c>
      <c r="M254" s="14">
        <v>113.4</v>
      </c>
      <c r="N254" s="32">
        <f t="shared" ref="N254:N255" si="302">M254/L254*100</f>
        <v>98.608695652173921</v>
      </c>
    </row>
    <row r="255" spans="1:14" x14ac:dyDescent="0.25">
      <c r="A255" s="60" t="s">
        <v>31</v>
      </c>
      <c r="B255" s="61"/>
      <c r="C255" s="33">
        <f>C253+C254</f>
        <v>174.1</v>
      </c>
      <c r="D255" s="33">
        <f>D253+D254</f>
        <v>172.5</v>
      </c>
      <c r="E255" s="33">
        <f t="shared" si="300"/>
        <v>99.080987937966697</v>
      </c>
      <c r="F255" s="33">
        <f>F253+F254</f>
        <v>0</v>
      </c>
      <c r="G255" s="33">
        <f>G253+G254</f>
        <v>0</v>
      </c>
      <c r="H255" s="32"/>
      <c r="I255" s="33">
        <f>I253+I254</f>
        <v>59.1</v>
      </c>
      <c r="J255" s="33">
        <f>J253+J254</f>
        <v>59.1</v>
      </c>
      <c r="K255" s="33">
        <f t="shared" si="301"/>
        <v>100</v>
      </c>
      <c r="L255" s="33">
        <f>SUM(L253:L254)</f>
        <v>115</v>
      </c>
      <c r="M255" s="33">
        <f>SUM(M253:M254)</f>
        <v>113.4</v>
      </c>
      <c r="N255" s="32">
        <f t="shared" si="302"/>
        <v>98.608695652173921</v>
      </c>
    </row>
    <row r="256" spans="1:14" ht="30" customHeight="1" x14ac:dyDescent="0.25">
      <c r="A256" s="68" t="s">
        <v>93</v>
      </c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70"/>
    </row>
    <row r="257" spans="1:14" ht="33" customHeight="1" x14ac:dyDescent="0.25">
      <c r="A257" s="62" t="s">
        <v>44</v>
      </c>
      <c r="B257" s="57"/>
      <c r="C257" s="32">
        <f t="shared" ref="C257:D259" si="303">F257+I257+L257</f>
        <v>826</v>
      </c>
      <c r="D257" s="32">
        <f t="shared" si="303"/>
        <v>598.29999999999995</v>
      </c>
      <c r="E257" s="32">
        <f t="shared" ref="E257:E261" si="304">D257/C257*100</f>
        <v>72.433414043583539</v>
      </c>
      <c r="F257" s="14"/>
      <c r="G257" s="14"/>
      <c r="H257" s="32"/>
      <c r="I257" s="14"/>
      <c r="J257" s="14"/>
      <c r="K257" s="32"/>
      <c r="L257" s="14">
        <v>826</v>
      </c>
      <c r="M257" s="14">
        <v>598.29999999999995</v>
      </c>
      <c r="N257" s="32">
        <f t="shared" si="283"/>
        <v>72.433414043583539</v>
      </c>
    </row>
    <row r="258" spans="1:14" x14ac:dyDescent="0.25">
      <c r="A258" s="56" t="s">
        <v>45</v>
      </c>
      <c r="B258" s="57"/>
      <c r="C258" s="32">
        <f t="shared" si="303"/>
        <v>70</v>
      </c>
      <c r="D258" s="32">
        <f t="shared" si="303"/>
        <v>69.5</v>
      </c>
      <c r="E258" s="32">
        <f>D258/C258*100</f>
        <v>99.285714285714292</v>
      </c>
      <c r="F258" s="14"/>
      <c r="G258" s="14"/>
      <c r="H258" s="32"/>
      <c r="I258" s="14"/>
      <c r="J258" s="14"/>
      <c r="K258" s="32"/>
      <c r="L258" s="14">
        <v>70</v>
      </c>
      <c r="M258" s="14">
        <v>69.5</v>
      </c>
      <c r="N258" s="32">
        <f>M258/L258*100</f>
        <v>99.285714285714292</v>
      </c>
    </row>
    <row r="259" spans="1:14" ht="30.75" customHeight="1" x14ac:dyDescent="0.25">
      <c r="A259" s="56" t="s">
        <v>46</v>
      </c>
      <c r="B259" s="57"/>
      <c r="C259" s="32">
        <f t="shared" si="303"/>
        <v>100</v>
      </c>
      <c r="D259" s="32">
        <f t="shared" si="303"/>
        <v>100</v>
      </c>
      <c r="E259" s="32">
        <f t="shared" si="304"/>
        <v>100</v>
      </c>
      <c r="F259" s="14"/>
      <c r="G259" s="14"/>
      <c r="H259" s="32"/>
      <c r="I259" s="14"/>
      <c r="J259" s="14"/>
      <c r="K259" s="32"/>
      <c r="L259" s="14">
        <v>100</v>
      </c>
      <c r="M259" s="14">
        <v>100</v>
      </c>
      <c r="N259" s="32">
        <f t="shared" si="283"/>
        <v>100</v>
      </c>
    </row>
    <row r="260" spans="1:14" ht="30.75" hidden="1" customHeight="1" x14ac:dyDescent="0.25">
      <c r="A260" s="56" t="s">
        <v>58</v>
      </c>
      <c r="B260" s="57"/>
      <c r="C260" s="32">
        <f>F260+I260+L260</f>
        <v>0</v>
      </c>
      <c r="D260" s="32">
        <f>G260+J260+M260</f>
        <v>0</v>
      </c>
      <c r="E260" s="32"/>
      <c r="F260" s="14"/>
      <c r="G260" s="14"/>
      <c r="H260" s="32"/>
      <c r="I260" s="14"/>
      <c r="J260" s="14"/>
      <c r="K260" s="32"/>
      <c r="L260" s="14">
        <v>0</v>
      </c>
      <c r="M260" s="14">
        <v>0</v>
      </c>
      <c r="N260" s="32" t="e">
        <f>M260/L260*100</f>
        <v>#DIV/0!</v>
      </c>
    </row>
    <row r="261" spans="1:14" x14ac:dyDescent="0.25">
      <c r="A261" s="60" t="s">
        <v>31</v>
      </c>
      <c r="B261" s="61"/>
      <c r="C261" s="33">
        <f>C257+C258+C259+C260</f>
        <v>996</v>
      </c>
      <c r="D261" s="33">
        <f>D257+D258+D259+D260</f>
        <v>767.8</v>
      </c>
      <c r="E261" s="33">
        <f t="shared" si="304"/>
        <v>77.088353413654602</v>
      </c>
      <c r="F261" s="33">
        <f t="shared" ref="F261:G261" si="305">F257+F258+F259</f>
        <v>0</v>
      </c>
      <c r="G261" s="33">
        <f t="shared" si="305"/>
        <v>0</v>
      </c>
      <c r="H261" s="32"/>
      <c r="I261" s="33">
        <f t="shared" ref="I261:J261" si="306">I257+I258+I259</f>
        <v>0</v>
      </c>
      <c r="J261" s="33">
        <f t="shared" si="306"/>
        <v>0</v>
      </c>
      <c r="K261" s="32"/>
      <c r="L261" s="33">
        <f>SUM(L257:L260)</f>
        <v>996</v>
      </c>
      <c r="M261" s="33">
        <f>SUM(M257:M260)</f>
        <v>767.8</v>
      </c>
      <c r="N261" s="33">
        <f t="shared" si="283"/>
        <v>77.088353413654602</v>
      </c>
    </row>
    <row r="262" spans="1:14" hidden="1" x14ac:dyDescent="0.25">
      <c r="A262" s="63" t="s">
        <v>115</v>
      </c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8"/>
    </row>
    <row r="263" spans="1:14" hidden="1" x14ac:dyDescent="0.25">
      <c r="A263" s="56" t="s">
        <v>44</v>
      </c>
      <c r="B263" s="76"/>
      <c r="C263" s="32">
        <f t="shared" ref="C263:D263" si="307">F263+I263+L263</f>
        <v>0</v>
      </c>
      <c r="D263" s="32">
        <f t="shared" si="307"/>
        <v>0</v>
      </c>
      <c r="E263" s="32" t="e">
        <f t="shared" ref="E263:E264" si="308">D263/C263*100</f>
        <v>#DIV/0!</v>
      </c>
      <c r="F263" s="18"/>
      <c r="G263" s="18"/>
      <c r="H263" s="32"/>
      <c r="I263" s="18"/>
      <c r="J263" s="18"/>
      <c r="K263" s="32"/>
      <c r="L263" s="18">
        <v>0</v>
      </c>
      <c r="M263" s="18">
        <v>0</v>
      </c>
      <c r="N263" s="32" t="e">
        <f t="shared" si="283"/>
        <v>#DIV/0!</v>
      </c>
    </row>
    <row r="264" spans="1:14" hidden="1" x14ac:dyDescent="0.25">
      <c r="A264" s="60" t="s">
        <v>31</v>
      </c>
      <c r="B264" s="61"/>
      <c r="C264" s="33">
        <f>C263</f>
        <v>0</v>
      </c>
      <c r="D264" s="33">
        <f>D263</f>
        <v>0</v>
      </c>
      <c r="E264" s="32" t="e">
        <f t="shared" si="308"/>
        <v>#DIV/0!</v>
      </c>
      <c r="F264" s="33">
        <f t="shared" ref="F264:G264" si="309">F263</f>
        <v>0</v>
      </c>
      <c r="G264" s="33">
        <f t="shared" si="309"/>
        <v>0</v>
      </c>
      <c r="H264" s="32"/>
      <c r="I264" s="33">
        <f t="shared" ref="I264:J264" si="310">I263</f>
        <v>0</v>
      </c>
      <c r="J264" s="33">
        <f t="shared" si="310"/>
        <v>0</v>
      </c>
      <c r="K264" s="32"/>
      <c r="L264" s="33">
        <f t="shared" ref="L264:M264" si="311">L263</f>
        <v>0</v>
      </c>
      <c r="M264" s="33">
        <f t="shared" si="311"/>
        <v>0</v>
      </c>
      <c r="N264" s="32" t="e">
        <f t="shared" si="283"/>
        <v>#DIV/0!</v>
      </c>
    </row>
    <row r="265" spans="1:14" ht="15.75" hidden="1" customHeight="1" x14ac:dyDescent="0.25">
      <c r="A265" s="63" t="s">
        <v>94</v>
      </c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5"/>
    </row>
    <row r="266" spans="1:14" ht="30" hidden="1" customHeight="1" x14ac:dyDescent="0.25">
      <c r="A266" s="62" t="s">
        <v>44</v>
      </c>
      <c r="B266" s="57"/>
      <c r="C266" s="32">
        <f>F266+I266+L266</f>
        <v>0</v>
      </c>
      <c r="D266" s="32">
        <f>G266+J266+M266</f>
        <v>0</v>
      </c>
      <c r="E266" s="32" t="e">
        <f t="shared" ref="E266:E267" si="312">D266/C266*100</f>
        <v>#DIV/0!</v>
      </c>
      <c r="F266" s="14"/>
      <c r="G266" s="14"/>
      <c r="H266" s="32"/>
      <c r="I266" s="14"/>
      <c r="J266" s="14"/>
      <c r="K266" s="32"/>
      <c r="L266" s="14">
        <v>0</v>
      </c>
      <c r="M266" s="14">
        <v>0</v>
      </c>
      <c r="N266" s="32" t="e">
        <f t="shared" si="283"/>
        <v>#DIV/0!</v>
      </c>
    </row>
    <row r="267" spans="1:14" hidden="1" x14ac:dyDescent="0.25">
      <c r="A267" s="60" t="s">
        <v>31</v>
      </c>
      <c r="B267" s="61"/>
      <c r="C267" s="33">
        <f>C266</f>
        <v>0</v>
      </c>
      <c r="D267" s="33">
        <f>D266</f>
        <v>0</v>
      </c>
      <c r="E267" s="33" t="e">
        <f t="shared" si="312"/>
        <v>#DIV/0!</v>
      </c>
      <c r="F267" s="33">
        <f t="shared" ref="F267:G267" si="313">F266</f>
        <v>0</v>
      </c>
      <c r="G267" s="33">
        <f t="shared" si="313"/>
        <v>0</v>
      </c>
      <c r="H267" s="32"/>
      <c r="I267" s="33">
        <f t="shared" ref="I267:J267" si="314">I266</f>
        <v>0</v>
      </c>
      <c r="J267" s="33">
        <f t="shared" si="314"/>
        <v>0</v>
      </c>
      <c r="K267" s="32"/>
      <c r="L267" s="33">
        <f>SUM(L266)</f>
        <v>0</v>
      </c>
      <c r="M267" s="33">
        <f>SUM(M266)</f>
        <v>0</v>
      </c>
      <c r="N267" s="33" t="e">
        <f t="shared" si="283"/>
        <v>#DIV/0!</v>
      </c>
    </row>
    <row r="268" spans="1:14" ht="39" customHeight="1" x14ac:dyDescent="0.25">
      <c r="A268" s="63" t="s">
        <v>95</v>
      </c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5"/>
    </row>
    <row r="269" spans="1:14" ht="27.75" customHeight="1" x14ac:dyDescent="0.25">
      <c r="A269" s="56" t="s">
        <v>58</v>
      </c>
      <c r="B269" s="57"/>
      <c r="C269" s="32">
        <f>F269+I269+L269</f>
        <v>100</v>
      </c>
      <c r="D269" s="32">
        <f>G269+J269+M269</f>
        <v>99.4</v>
      </c>
      <c r="E269" s="32"/>
      <c r="F269" s="14"/>
      <c r="G269" s="14"/>
      <c r="H269" s="32"/>
      <c r="I269" s="14"/>
      <c r="J269" s="14"/>
      <c r="K269" s="32"/>
      <c r="L269" s="14">
        <v>100</v>
      </c>
      <c r="M269" s="14">
        <v>99.4</v>
      </c>
      <c r="N269" s="32">
        <f t="shared" si="283"/>
        <v>99.4</v>
      </c>
    </row>
    <row r="270" spans="1:14" ht="27.75" customHeight="1" x14ac:dyDescent="0.25">
      <c r="A270" s="60" t="s">
        <v>31</v>
      </c>
      <c r="B270" s="61"/>
      <c r="C270" s="33">
        <f>C269</f>
        <v>100</v>
      </c>
      <c r="D270" s="33">
        <f t="shared" ref="D270:M270" si="315">D269</f>
        <v>99.4</v>
      </c>
      <c r="E270" s="33"/>
      <c r="F270" s="33">
        <f t="shared" si="315"/>
        <v>0</v>
      </c>
      <c r="G270" s="33">
        <f t="shared" si="315"/>
        <v>0</v>
      </c>
      <c r="H270" s="33">
        <f t="shared" si="315"/>
        <v>0</v>
      </c>
      <c r="I270" s="33">
        <f t="shared" si="315"/>
        <v>0</v>
      </c>
      <c r="J270" s="33">
        <f t="shared" si="315"/>
        <v>0</v>
      </c>
      <c r="K270" s="33">
        <f t="shared" si="315"/>
        <v>0</v>
      </c>
      <c r="L270" s="33">
        <f t="shared" si="315"/>
        <v>100</v>
      </c>
      <c r="M270" s="33">
        <f t="shared" si="315"/>
        <v>99.4</v>
      </c>
      <c r="N270" s="32">
        <f t="shared" si="283"/>
        <v>99.4</v>
      </c>
    </row>
    <row r="271" spans="1:14" ht="27.75" hidden="1" customHeight="1" x14ac:dyDescent="0.25">
      <c r="A271" s="63" t="s">
        <v>134</v>
      </c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5"/>
    </row>
    <row r="272" spans="1:14" ht="27.75" hidden="1" customHeight="1" x14ac:dyDescent="0.25">
      <c r="A272" s="62" t="s">
        <v>44</v>
      </c>
      <c r="B272" s="57"/>
      <c r="C272" s="32">
        <f>F272+I272+L272</f>
        <v>0</v>
      </c>
      <c r="D272" s="32">
        <f>G272+J272+M272</f>
        <v>0</v>
      </c>
      <c r="E272" s="32"/>
      <c r="F272" s="14"/>
      <c r="G272" s="14"/>
      <c r="H272" s="32"/>
      <c r="I272" s="14"/>
      <c r="J272" s="14"/>
      <c r="K272" s="32"/>
      <c r="L272" s="14">
        <v>0</v>
      </c>
      <c r="M272" s="14">
        <v>0</v>
      </c>
      <c r="N272" s="32" t="e">
        <f t="shared" ref="N272" si="316">M272/L272*100</f>
        <v>#DIV/0!</v>
      </c>
    </row>
    <row r="273" spans="1:14" hidden="1" x14ac:dyDescent="0.25">
      <c r="A273" s="60" t="s">
        <v>31</v>
      </c>
      <c r="B273" s="61"/>
      <c r="C273" s="33">
        <f>C272</f>
        <v>0</v>
      </c>
      <c r="D273" s="33">
        <f t="shared" ref="D273:N273" si="317">D272</f>
        <v>0</v>
      </c>
      <c r="E273" s="33"/>
      <c r="F273" s="33">
        <f t="shared" si="317"/>
        <v>0</v>
      </c>
      <c r="G273" s="33">
        <f t="shared" si="317"/>
        <v>0</v>
      </c>
      <c r="H273" s="33">
        <f t="shared" si="317"/>
        <v>0</v>
      </c>
      <c r="I273" s="33">
        <f t="shared" si="317"/>
        <v>0</v>
      </c>
      <c r="J273" s="33">
        <f t="shared" si="317"/>
        <v>0</v>
      </c>
      <c r="K273" s="33">
        <f t="shared" si="317"/>
        <v>0</v>
      </c>
      <c r="L273" s="33">
        <f t="shared" si="317"/>
        <v>0</v>
      </c>
      <c r="M273" s="33">
        <f t="shared" si="317"/>
        <v>0</v>
      </c>
      <c r="N273" s="33" t="e">
        <f t="shared" si="317"/>
        <v>#DIV/0!</v>
      </c>
    </row>
    <row r="274" spans="1:14" ht="16.5" hidden="1" customHeight="1" x14ac:dyDescent="0.25">
      <c r="A274" s="84" t="s">
        <v>96</v>
      </c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6"/>
    </row>
    <row r="275" spans="1:14" ht="30.75" hidden="1" customHeight="1" x14ac:dyDescent="0.3">
      <c r="A275" s="82" t="s">
        <v>58</v>
      </c>
      <c r="B275" s="83"/>
      <c r="C275" s="30">
        <f>F275+I275+L275</f>
        <v>0</v>
      </c>
      <c r="D275" s="30">
        <f>G275+J275+M275</f>
        <v>0</v>
      </c>
      <c r="E275" s="30"/>
      <c r="F275" s="30"/>
      <c r="G275" s="30"/>
      <c r="H275" s="30"/>
      <c r="I275" s="30"/>
      <c r="J275" s="30"/>
      <c r="K275" s="30"/>
      <c r="L275" s="30"/>
      <c r="M275" s="30"/>
      <c r="N275" s="30"/>
    </row>
    <row r="276" spans="1:14" hidden="1" x14ac:dyDescent="0.25">
      <c r="A276" s="120" t="s">
        <v>31</v>
      </c>
      <c r="B276" s="121"/>
      <c r="C276" s="31">
        <f>C275</f>
        <v>0</v>
      </c>
      <c r="D276" s="31">
        <f>D275</f>
        <v>0</v>
      </c>
      <c r="E276" s="31"/>
      <c r="F276" s="31">
        <f t="shared" ref="F276:G276" si="318">F275</f>
        <v>0</v>
      </c>
      <c r="G276" s="31">
        <f t="shared" si="318"/>
        <v>0</v>
      </c>
      <c r="H276" s="31"/>
      <c r="I276" s="31">
        <f t="shared" ref="I276:J276" si="319">I275</f>
        <v>0</v>
      </c>
      <c r="J276" s="31">
        <f t="shared" si="319"/>
        <v>0</v>
      </c>
      <c r="K276" s="31"/>
      <c r="L276" s="31">
        <f>SUM(L275)</f>
        <v>0</v>
      </c>
      <c r="M276" s="31">
        <f>SUM(M275)</f>
        <v>0</v>
      </c>
      <c r="N276" s="31"/>
    </row>
    <row r="277" spans="1:14" ht="15.75" hidden="1" customHeight="1" x14ac:dyDescent="0.25">
      <c r="A277" s="84" t="s">
        <v>97</v>
      </c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6"/>
    </row>
    <row r="278" spans="1:14" ht="32.25" hidden="1" customHeight="1" x14ac:dyDescent="0.3">
      <c r="A278" s="82" t="s">
        <v>98</v>
      </c>
      <c r="B278" s="83"/>
      <c r="C278" s="30">
        <f>F278+I278+L278</f>
        <v>0</v>
      </c>
      <c r="D278" s="30">
        <f>G278+J278+M278</f>
        <v>0</v>
      </c>
      <c r="E278" s="30" t="e">
        <f t="shared" ref="E278:E280" si="320">D278/C278*100</f>
        <v>#DIV/0!</v>
      </c>
      <c r="F278" s="30"/>
      <c r="G278" s="30"/>
      <c r="H278" s="30"/>
      <c r="I278" s="30"/>
      <c r="J278" s="30"/>
      <c r="K278" s="30"/>
      <c r="L278" s="30"/>
      <c r="M278" s="30"/>
      <c r="N278" s="30" t="e">
        <f t="shared" si="283"/>
        <v>#DIV/0!</v>
      </c>
    </row>
    <row r="279" spans="1:14" ht="16.149999999999999" hidden="1" x14ac:dyDescent="0.35">
      <c r="A279" s="120" t="s">
        <v>31</v>
      </c>
      <c r="B279" s="121"/>
      <c r="C279" s="31">
        <f>C278</f>
        <v>0</v>
      </c>
      <c r="D279" s="31">
        <f>D278</f>
        <v>0</v>
      </c>
      <c r="E279" s="31" t="e">
        <f t="shared" si="320"/>
        <v>#DIV/0!</v>
      </c>
      <c r="F279" s="31">
        <f t="shared" ref="F279:G279" si="321">F278</f>
        <v>0</v>
      </c>
      <c r="G279" s="31">
        <f t="shared" si="321"/>
        <v>0</v>
      </c>
      <c r="H279" s="31"/>
      <c r="I279" s="31">
        <f t="shared" ref="I279:J279" si="322">I278</f>
        <v>0</v>
      </c>
      <c r="J279" s="31">
        <f t="shared" si="322"/>
        <v>0</v>
      </c>
      <c r="K279" s="31"/>
      <c r="L279" s="31">
        <f>SUM(L278)</f>
        <v>0</v>
      </c>
      <c r="M279" s="31">
        <f>SUM(M278)</f>
        <v>0</v>
      </c>
      <c r="N279" s="31" t="e">
        <f t="shared" si="283"/>
        <v>#DIV/0!</v>
      </c>
    </row>
    <row r="280" spans="1:14" x14ac:dyDescent="0.25">
      <c r="A280" s="58" t="s">
        <v>53</v>
      </c>
      <c r="B280" s="67"/>
      <c r="C280" s="35">
        <f>C248+C255+C261+C267+C273+C276+C279+C264+C251+C270</f>
        <v>5341.5</v>
      </c>
      <c r="D280" s="35">
        <f>D248+D255+D261+D267+D273+D276+D279+D264+D251+D270</f>
        <v>5110.3</v>
      </c>
      <c r="E280" s="35">
        <f t="shared" si="320"/>
        <v>95.671627819900777</v>
      </c>
      <c r="F280" s="35">
        <f>F248+F255+F261+F267+F273+F276+F279+F264+F251</f>
        <v>0</v>
      </c>
      <c r="G280" s="35">
        <f>G248+G255+G261+G267+G273+G276+G279+G264+G251</f>
        <v>0</v>
      </c>
      <c r="H280" s="32"/>
      <c r="I280" s="35">
        <f>I248+I255+I261+I267+I273+I276+I279+I264+I251+I270</f>
        <v>1760.5</v>
      </c>
      <c r="J280" s="35">
        <f>J248+J255+J261+J267+J273+J276+J279+J264+J251+J270</f>
        <v>1760.5</v>
      </c>
      <c r="K280" s="35">
        <f t="shared" ref="K280" si="323">J280/I280*100</f>
        <v>100</v>
      </c>
      <c r="L280" s="35">
        <f>L248+L255+L261+L267+L273+L276+L279+L264+L251+L270</f>
        <v>3581</v>
      </c>
      <c r="M280" s="35">
        <f>M248+M255+M261+M267+M273+M276+M279+M264+M251+M270</f>
        <v>3349.8</v>
      </c>
      <c r="N280" s="35">
        <f t="shared" si="283"/>
        <v>93.543702876291547</v>
      </c>
    </row>
    <row r="281" spans="1:14" ht="15.75" hidden="1" customHeight="1" x14ac:dyDescent="0.35">
      <c r="A281" s="8">
        <v>14</v>
      </c>
      <c r="B281" s="71" t="s">
        <v>15</v>
      </c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3"/>
    </row>
    <row r="282" spans="1:14" ht="15.75" hidden="1" customHeight="1" x14ac:dyDescent="0.25">
      <c r="A282" s="63" t="s">
        <v>99</v>
      </c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5"/>
    </row>
    <row r="283" spans="1:14" ht="28.5" hidden="1" customHeight="1" x14ac:dyDescent="0.25">
      <c r="A283" s="56" t="s">
        <v>98</v>
      </c>
      <c r="B283" s="66"/>
      <c r="C283" s="14">
        <f>F283+I283+L283</f>
        <v>0</v>
      </c>
      <c r="D283" s="14">
        <f>G283+J283+M283</f>
        <v>0</v>
      </c>
      <c r="E283" s="14" t="e">
        <f t="shared" ref="E283:E284" si="324">D283/C283*100</f>
        <v>#DIV/0!</v>
      </c>
      <c r="F283" s="14"/>
      <c r="G283" s="14"/>
      <c r="H283" s="14"/>
      <c r="I283" s="14"/>
      <c r="J283" s="14"/>
      <c r="K283" s="14" t="e">
        <f t="shared" ref="K283:K284" si="325">J283/I283*100</f>
        <v>#DIV/0!</v>
      </c>
      <c r="L283" s="14"/>
      <c r="M283" s="14"/>
      <c r="N283" s="18"/>
    </row>
    <row r="284" spans="1:14" ht="16.149999999999999" hidden="1" customHeight="1" x14ac:dyDescent="0.25">
      <c r="A284" s="60" t="s">
        <v>31</v>
      </c>
      <c r="B284" s="61"/>
      <c r="C284" s="15">
        <f>C283</f>
        <v>0</v>
      </c>
      <c r="D284" s="15">
        <f>D283</f>
        <v>0</v>
      </c>
      <c r="E284" s="15" t="e">
        <f t="shared" si="324"/>
        <v>#DIV/0!</v>
      </c>
      <c r="F284" s="15">
        <f t="shared" ref="F284:G284" si="326">F283</f>
        <v>0</v>
      </c>
      <c r="G284" s="15">
        <f t="shared" si="326"/>
        <v>0</v>
      </c>
      <c r="H284" s="15"/>
      <c r="I284" s="15">
        <f t="shared" ref="I284:J284" si="327">I283</f>
        <v>0</v>
      </c>
      <c r="J284" s="15">
        <f t="shared" si="327"/>
        <v>0</v>
      </c>
      <c r="K284" s="15" t="e">
        <f t="shared" si="325"/>
        <v>#DIV/0!</v>
      </c>
      <c r="L284" s="15">
        <f>SUM(L283)</f>
        <v>0</v>
      </c>
      <c r="M284" s="15">
        <f>SUM(M283)</f>
        <v>0</v>
      </c>
      <c r="N284" s="18"/>
    </row>
    <row r="285" spans="1:14" ht="48.75" hidden="1" customHeight="1" x14ac:dyDescent="0.25">
      <c r="A285" s="114" t="s">
        <v>100</v>
      </c>
      <c r="B285" s="115"/>
      <c r="C285" s="115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6"/>
    </row>
    <row r="286" spans="1:14" ht="30.75" hidden="1" customHeight="1" x14ac:dyDescent="0.25">
      <c r="A286" s="56" t="s">
        <v>98</v>
      </c>
      <c r="B286" s="66"/>
      <c r="C286" s="14">
        <f>F286+I286+L286</f>
        <v>0</v>
      </c>
      <c r="D286" s="14">
        <f>G286+J286+M286</f>
        <v>0</v>
      </c>
      <c r="E286" s="14" t="e">
        <f t="shared" ref="E286:E287" si="328">D286/C286*100</f>
        <v>#DIV/0!</v>
      </c>
      <c r="F286" s="14"/>
      <c r="G286" s="14"/>
      <c r="H286" s="14"/>
      <c r="I286" s="14"/>
      <c r="J286" s="14"/>
      <c r="K286" s="14" t="e">
        <f t="shared" ref="K286:K287" si="329">J286/I286*100</f>
        <v>#DIV/0!</v>
      </c>
      <c r="L286" s="14"/>
      <c r="M286" s="14"/>
      <c r="N286" s="14"/>
    </row>
    <row r="287" spans="1:14" ht="16.149999999999999" hidden="1" customHeight="1" x14ac:dyDescent="0.25">
      <c r="A287" s="60" t="s">
        <v>31</v>
      </c>
      <c r="B287" s="61"/>
      <c r="C287" s="15">
        <f>C286</f>
        <v>0</v>
      </c>
      <c r="D287" s="15">
        <f>D286</f>
        <v>0</v>
      </c>
      <c r="E287" s="15" t="e">
        <f t="shared" si="328"/>
        <v>#DIV/0!</v>
      </c>
      <c r="F287" s="15">
        <f t="shared" ref="F287:G287" si="330">F286</f>
        <v>0</v>
      </c>
      <c r="G287" s="15">
        <f t="shared" si="330"/>
        <v>0</v>
      </c>
      <c r="H287" s="15"/>
      <c r="I287" s="15">
        <f t="shared" ref="I287:J287" si="331">I286</f>
        <v>0</v>
      </c>
      <c r="J287" s="15">
        <f t="shared" si="331"/>
        <v>0</v>
      </c>
      <c r="K287" s="15" t="e">
        <f t="shared" si="329"/>
        <v>#DIV/0!</v>
      </c>
      <c r="L287" s="15">
        <f>SUM(L286)</f>
        <v>0</v>
      </c>
      <c r="M287" s="15">
        <f>SUM(M286)</f>
        <v>0</v>
      </c>
      <c r="N287" s="15"/>
    </row>
    <row r="288" spans="1:14" ht="30.75" hidden="1" customHeight="1" x14ac:dyDescent="0.25">
      <c r="A288" s="63" t="s">
        <v>101</v>
      </c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5"/>
    </row>
    <row r="289" spans="1:14" ht="30" hidden="1" customHeight="1" x14ac:dyDescent="0.25">
      <c r="A289" s="56" t="s">
        <v>98</v>
      </c>
      <c r="B289" s="66"/>
      <c r="C289" s="14">
        <f>F289+I289+L289</f>
        <v>0</v>
      </c>
      <c r="D289" s="14">
        <f>G289+J289+M289</f>
        <v>0</v>
      </c>
      <c r="E289" s="14" t="e">
        <f t="shared" ref="E289:E290" si="332">D289/C289*100</f>
        <v>#DIV/0!</v>
      </c>
      <c r="F289" s="14"/>
      <c r="G289" s="14"/>
      <c r="H289" s="14"/>
      <c r="I289" s="14"/>
      <c r="J289" s="14"/>
      <c r="K289" s="14" t="e">
        <f t="shared" ref="K289:K290" si="333">J289/I289*100</f>
        <v>#DIV/0!</v>
      </c>
      <c r="L289" s="14"/>
      <c r="M289" s="14"/>
      <c r="N289" s="18"/>
    </row>
    <row r="290" spans="1:14" ht="16.149999999999999" hidden="1" customHeight="1" x14ac:dyDescent="0.25">
      <c r="A290" s="60" t="s">
        <v>31</v>
      </c>
      <c r="B290" s="61"/>
      <c r="C290" s="15">
        <f>C289</f>
        <v>0</v>
      </c>
      <c r="D290" s="15">
        <f>D289</f>
        <v>0</v>
      </c>
      <c r="E290" s="15" t="e">
        <f t="shared" si="332"/>
        <v>#DIV/0!</v>
      </c>
      <c r="F290" s="15">
        <f t="shared" ref="F290:G290" si="334">F289</f>
        <v>0</v>
      </c>
      <c r="G290" s="15">
        <f t="shared" si="334"/>
        <v>0</v>
      </c>
      <c r="H290" s="15"/>
      <c r="I290" s="15">
        <f t="shared" ref="I290:J290" si="335">I289</f>
        <v>0</v>
      </c>
      <c r="J290" s="15">
        <f t="shared" si="335"/>
        <v>0</v>
      </c>
      <c r="K290" s="15" t="e">
        <f t="shared" si="333"/>
        <v>#DIV/0!</v>
      </c>
      <c r="L290" s="15">
        <f>SUM(L289)</f>
        <v>0</v>
      </c>
      <c r="M290" s="15">
        <f>SUM(M289)</f>
        <v>0</v>
      </c>
      <c r="N290" s="18"/>
    </row>
    <row r="291" spans="1:14" ht="50.25" hidden="1" customHeight="1" x14ac:dyDescent="0.25">
      <c r="A291" s="114" t="s">
        <v>102</v>
      </c>
      <c r="B291" s="115"/>
      <c r="C291" s="115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6"/>
    </row>
    <row r="292" spans="1:14" ht="30" hidden="1" customHeight="1" x14ac:dyDescent="0.25">
      <c r="A292" s="56" t="s">
        <v>98</v>
      </c>
      <c r="B292" s="66"/>
      <c r="C292" s="14">
        <f>F292+I292+L292</f>
        <v>0</v>
      </c>
      <c r="D292" s="14">
        <f>G292+J292+M292</f>
        <v>0</v>
      </c>
      <c r="E292" s="14" t="e">
        <f t="shared" ref="E292:E293" si="336">D292/C292*100</f>
        <v>#DIV/0!</v>
      </c>
      <c r="F292" s="14"/>
      <c r="G292" s="14"/>
      <c r="H292" s="14"/>
      <c r="I292" s="14"/>
      <c r="J292" s="14"/>
      <c r="K292" s="14" t="e">
        <f t="shared" ref="K292:K293" si="337">J292/I292*100</f>
        <v>#DIV/0!</v>
      </c>
      <c r="L292" s="14"/>
      <c r="M292" s="14"/>
      <c r="N292" s="18"/>
    </row>
    <row r="293" spans="1:14" ht="16.149999999999999" hidden="1" customHeight="1" x14ac:dyDescent="0.25">
      <c r="A293" s="60" t="s">
        <v>31</v>
      </c>
      <c r="B293" s="61"/>
      <c r="C293" s="15">
        <f>C292</f>
        <v>0</v>
      </c>
      <c r="D293" s="15">
        <f>D292</f>
        <v>0</v>
      </c>
      <c r="E293" s="15" t="e">
        <f t="shared" si="336"/>
        <v>#DIV/0!</v>
      </c>
      <c r="F293" s="15">
        <f t="shared" ref="F293:G293" si="338">F292</f>
        <v>0</v>
      </c>
      <c r="G293" s="15">
        <f t="shared" si="338"/>
        <v>0</v>
      </c>
      <c r="H293" s="15"/>
      <c r="I293" s="15">
        <f t="shared" ref="I293:J293" si="339">I292</f>
        <v>0</v>
      </c>
      <c r="J293" s="15">
        <f t="shared" si="339"/>
        <v>0</v>
      </c>
      <c r="K293" s="15" t="e">
        <f t="shared" si="337"/>
        <v>#DIV/0!</v>
      </c>
      <c r="L293" s="15">
        <f>SUM(L292)</f>
        <v>0</v>
      </c>
      <c r="M293" s="15">
        <f>SUM(M292)</f>
        <v>0</v>
      </c>
      <c r="N293" s="15"/>
    </row>
    <row r="294" spans="1:14" ht="15.75" hidden="1" customHeight="1" x14ac:dyDescent="0.25">
      <c r="A294" s="63" t="s">
        <v>103</v>
      </c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5"/>
    </row>
    <row r="295" spans="1:14" ht="31.5" hidden="1" customHeight="1" x14ac:dyDescent="0.25">
      <c r="A295" s="56" t="s">
        <v>98</v>
      </c>
      <c r="B295" s="66"/>
      <c r="C295" s="14">
        <f>F295+I295+L295</f>
        <v>0</v>
      </c>
      <c r="D295" s="14">
        <f>G295+J295+M295</f>
        <v>0</v>
      </c>
      <c r="E295" s="14" t="e">
        <f t="shared" ref="E295:E302" si="340">D295/C295*100</f>
        <v>#DIV/0!</v>
      </c>
      <c r="F295" s="14"/>
      <c r="G295" s="14"/>
      <c r="H295" s="14"/>
      <c r="I295" s="14"/>
      <c r="J295" s="14"/>
      <c r="K295" s="14" t="e">
        <f t="shared" ref="K295:K296" si="341">J295/I295*100</f>
        <v>#DIV/0!</v>
      </c>
      <c r="L295" s="14"/>
      <c r="M295" s="14"/>
      <c r="N295" s="14" t="e">
        <f t="shared" si="283"/>
        <v>#DIV/0!</v>
      </c>
    </row>
    <row r="296" spans="1:14" ht="16.149999999999999" hidden="1" customHeight="1" x14ac:dyDescent="0.25">
      <c r="A296" s="60" t="s">
        <v>31</v>
      </c>
      <c r="B296" s="61"/>
      <c r="C296" s="15">
        <f>C295</f>
        <v>0</v>
      </c>
      <c r="D296" s="15">
        <f>D295</f>
        <v>0</v>
      </c>
      <c r="E296" s="15" t="e">
        <f t="shared" si="340"/>
        <v>#DIV/0!</v>
      </c>
      <c r="F296" s="15">
        <f t="shared" ref="F296:G296" si="342">F295</f>
        <v>0</v>
      </c>
      <c r="G296" s="15">
        <f t="shared" si="342"/>
        <v>0</v>
      </c>
      <c r="H296" s="15"/>
      <c r="I296" s="15">
        <f t="shared" ref="I296:J296" si="343">I295</f>
        <v>0</v>
      </c>
      <c r="J296" s="15">
        <f t="shared" si="343"/>
        <v>0</v>
      </c>
      <c r="K296" s="15" t="e">
        <f t="shared" si="341"/>
        <v>#DIV/0!</v>
      </c>
      <c r="L296" s="15">
        <f>SUM(L295)</f>
        <v>0</v>
      </c>
      <c r="M296" s="15">
        <f>SUM(M295)</f>
        <v>0</v>
      </c>
      <c r="N296" s="15" t="e">
        <f t="shared" si="283"/>
        <v>#DIV/0!</v>
      </c>
    </row>
    <row r="297" spans="1:14" ht="46.5" hidden="1" customHeight="1" x14ac:dyDescent="0.25">
      <c r="A297" s="117" t="s">
        <v>112</v>
      </c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9"/>
    </row>
    <row r="298" spans="1:14" ht="15.75" hidden="1" customHeight="1" x14ac:dyDescent="0.25">
      <c r="A298" s="56" t="s">
        <v>98</v>
      </c>
      <c r="B298" s="66"/>
      <c r="C298" s="14">
        <f>F298+I298+L298</f>
        <v>0</v>
      </c>
      <c r="D298" s="14">
        <f>G298+J298+M298</f>
        <v>0</v>
      </c>
      <c r="E298" s="14" t="e">
        <f t="shared" si="340"/>
        <v>#DIV/0!</v>
      </c>
      <c r="F298" s="15"/>
      <c r="G298" s="15"/>
      <c r="H298" s="14"/>
      <c r="I298" s="14"/>
      <c r="J298" s="14"/>
      <c r="K298" s="14"/>
      <c r="L298" s="14"/>
      <c r="M298" s="14"/>
      <c r="N298" s="14" t="e">
        <f t="shared" si="283"/>
        <v>#DIV/0!</v>
      </c>
    </row>
    <row r="299" spans="1:14" ht="15.75" hidden="1" customHeight="1" x14ac:dyDescent="0.25">
      <c r="A299" s="60" t="s">
        <v>31</v>
      </c>
      <c r="B299" s="61"/>
      <c r="C299" s="15">
        <f>C298</f>
        <v>0</v>
      </c>
      <c r="D299" s="15">
        <f>D298</f>
        <v>0</v>
      </c>
      <c r="E299" s="14" t="e">
        <f t="shared" si="340"/>
        <v>#DIV/0!</v>
      </c>
      <c r="F299" s="15">
        <f t="shared" ref="F299:G299" si="344">F298</f>
        <v>0</v>
      </c>
      <c r="G299" s="15">
        <f t="shared" si="344"/>
        <v>0</v>
      </c>
      <c r="H299" s="15"/>
      <c r="I299" s="15">
        <f t="shared" ref="I299:J299" si="345">I298</f>
        <v>0</v>
      </c>
      <c r="J299" s="15">
        <f t="shared" si="345"/>
        <v>0</v>
      </c>
      <c r="K299" s="14"/>
      <c r="L299" s="15">
        <f>SUM(L298)</f>
        <v>0</v>
      </c>
      <c r="M299" s="15">
        <f>SUM(M298)</f>
        <v>0</v>
      </c>
      <c r="N299" s="14" t="e">
        <f t="shared" si="283"/>
        <v>#DIV/0!</v>
      </c>
    </row>
    <row r="300" spans="1:14" ht="51" hidden="1" customHeight="1" x14ac:dyDescent="0.25">
      <c r="A300" s="63" t="s">
        <v>116</v>
      </c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5"/>
    </row>
    <row r="301" spans="1:14" ht="33.75" hidden="1" customHeight="1" x14ac:dyDescent="0.25">
      <c r="A301" s="56" t="s">
        <v>37</v>
      </c>
      <c r="B301" s="66"/>
      <c r="C301" s="14">
        <f>F301+I301+L301</f>
        <v>0</v>
      </c>
      <c r="D301" s="14">
        <f>G301+J301+M301</f>
        <v>0</v>
      </c>
      <c r="E301" s="14" t="e">
        <f t="shared" si="340"/>
        <v>#DIV/0!</v>
      </c>
      <c r="F301" s="15"/>
      <c r="G301" s="15"/>
      <c r="H301" s="15"/>
      <c r="I301" s="15"/>
      <c r="J301" s="15"/>
      <c r="K301" s="14"/>
      <c r="L301" s="14"/>
      <c r="M301" s="14"/>
      <c r="N301" s="14" t="e">
        <f t="shared" si="283"/>
        <v>#DIV/0!</v>
      </c>
    </row>
    <row r="302" spans="1:14" ht="15.75" hidden="1" customHeight="1" x14ac:dyDescent="0.25">
      <c r="A302" s="60" t="s">
        <v>31</v>
      </c>
      <c r="B302" s="61"/>
      <c r="C302" s="15">
        <f>C301</f>
        <v>0</v>
      </c>
      <c r="D302" s="15">
        <f>D301</f>
        <v>0</v>
      </c>
      <c r="E302" s="14" t="e">
        <f t="shared" si="340"/>
        <v>#DIV/0!</v>
      </c>
      <c r="F302" s="15">
        <f t="shared" ref="F302:G302" si="346">F301</f>
        <v>0</v>
      </c>
      <c r="G302" s="15">
        <f t="shared" si="346"/>
        <v>0</v>
      </c>
      <c r="H302" s="15"/>
      <c r="I302" s="15">
        <f t="shared" ref="I302:J302" si="347">I301</f>
        <v>0</v>
      </c>
      <c r="J302" s="15">
        <f t="shared" si="347"/>
        <v>0</v>
      </c>
      <c r="K302" s="14"/>
      <c r="L302" s="15">
        <f t="shared" ref="L302:M302" si="348">L301</f>
        <v>0</v>
      </c>
      <c r="M302" s="15">
        <f t="shared" si="348"/>
        <v>0</v>
      </c>
      <c r="N302" s="14" t="e">
        <f t="shared" si="283"/>
        <v>#DIV/0!</v>
      </c>
    </row>
    <row r="303" spans="1:14" ht="15.75" hidden="1" customHeight="1" x14ac:dyDescent="0.25">
      <c r="A303" s="63" t="s">
        <v>104</v>
      </c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5"/>
    </row>
    <row r="304" spans="1:14" ht="15.75" hidden="1" customHeight="1" x14ac:dyDescent="0.25">
      <c r="A304" s="62" t="s">
        <v>39</v>
      </c>
      <c r="B304" s="57"/>
      <c r="C304" s="32">
        <f>F304+I304+L304</f>
        <v>0</v>
      </c>
      <c r="D304" s="32">
        <f>G304+J304+M304</f>
        <v>0</v>
      </c>
      <c r="E304" s="32" t="e">
        <f t="shared" ref="E304:E324" si="349">D304/C304*100</f>
        <v>#DIV/0!</v>
      </c>
      <c r="F304" s="14"/>
      <c r="G304" s="14"/>
      <c r="H304" s="32" t="e">
        <f t="shared" ref="H304:H324" si="350">G304/F304*100</f>
        <v>#DIV/0!</v>
      </c>
      <c r="I304" s="14"/>
      <c r="J304" s="14"/>
      <c r="K304" s="32" t="e">
        <f t="shared" ref="K304:K305" si="351">J304/I304*100</f>
        <v>#DIV/0!</v>
      </c>
      <c r="L304" s="14"/>
      <c r="M304" s="14"/>
      <c r="N304" s="32" t="e">
        <f t="shared" ref="N304:N306" si="352">M304/L304*100</f>
        <v>#DIV/0!</v>
      </c>
    </row>
    <row r="305" spans="1:14" ht="15.75" hidden="1" customHeight="1" x14ac:dyDescent="0.25">
      <c r="A305" s="60" t="s">
        <v>31</v>
      </c>
      <c r="B305" s="61"/>
      <c r="C305" s="33">
        <f>C304</f>
        <v>0</v>
      </c>
      <c r="D305" s="33">
        <f>D304</f>
        <v>0</v>
      </c>
      <c r="E305" s="33" t="e">
        <f t="shared" si="349"/>
        <v>#DIV/0!</v>
      </c>
      <c r="F305" s="33">
        <f t="shared" ref="F305:G305" si="353">F304</f>
        <v>0</v>
      </c>
      <c r="G305" s="33">
        <f t="shared" si="353"/>
        <v>0</v>
      </c>
      <c r="H305" s="32" t="e">
        <f t="shared" si="350"/>
        <v>#DIV/0!</v>
      </c>
      <c r="I305" s="33">
        <f t="shared" ref="I305:J305" si="354">I304</f>
        <v>0</v>
      </c>
      <c r="J305" s="33">
        <f t="shared" si="354"/>
        <v>0</v>
      </c>
      <c r="K305" s="33" t="e">
        <f t="shared" si="351"/>
        <v>#DIV/0!</v>
      </c>
      <c r="L305" s="33">
        <f>SUM(L304)</f>
        <v>0</v>
      </c>
      <c r="M305" s="33">
        <f>SUM(M304)</f>
        <v>0</v>
      </c>
      <c r="N305" s="32" t="e">
        <f t="shared" si="352"/>
        <v>#DIV/0!</v>
      </c>
    </row>
    <row r="306" spans="1:14" ht="15.75" hidden="1" customHeight="1" x14ac:dyDescent="0.25">
      <c r="A306" s="60" t="s">
        <v>53</v>
      </c>
      <c r="B306" s="61"/>
      <c r="C306" s="35">
        <f>C284+C287+C290+C293+C305+C296+C299+C302</f>
        <v>0</v>
      </c>
      <c r="D306" s="35">
        <f>D284+D287+D290+D293+D305+D296+D299+D302</f>
        <v>0</v>
      </c>
      <c r="E306" s="35" t="e">
        <f t="shared" si="349"/>
        <v>#DIV/0!</v>
      </c>
      <c r="F306" s="35">
        <f t="shared" ref="F306:G306" si="355">F284+F287+F290+F293+F305+F296+F299+F302</f>
        <v>0</v>
      </c>
      <c r="G306" s="35">
        <f t="shared" si="355"/>
        <v>0</v>
      </c>
      <c r="H306" s="32" t="e">
        <f t="shared" si="350"/>
        <v>#DIV/0!</v>
      </c>
      <c r="I306" s="35">
        <f t="shared" ref="I306:J306" si="356">I284+I287+I290+I293+I305+I296+I299+I302</f>
        <v>0</v>
      </c>
      <c r="J306" s="35">
        <f t="shared" si="356"/>
        <v>0</v>
      </c>
      <c r="K306" s="35" t="e">
        <f t="shared" ref="K306:K324" si="357">J306/I306*100</f>
        <v>#DIV/0!</v>
      </c>
      <c r="L306" s="35">
        <f t="shared" ref="L306:M306" si="358">L284+L287+L290+L293+L305+L296+L299+L302</f>
        <v>0</v>
      </c>
      <c r="M306" s="35">
        <f t="shared" si="358"/>
        <v>0</v>
      </c>
      <c r="N306" s="32" t="e">
        <f t="shared" si="352"/>
        <v>#DIV/0!</v>
      </c>
    </row>
    <row r="307" spans="1:14" ht="21" customHeight="1" x14ac:dyDescent="0.3">
      <c r="A307" s="55" t="s">
        <v>136</v>
      </c>
      <c r="B307" s="64" t="s">
        <v>135</v>
      </c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5"/>
    </row>
    <row r="308" spans="1:14" ht="15.75" customHeight="1" x14ac:dyDescent="0.25">
      <c r="A308" s="63" t="s">
        <v>137</v>
      </c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5"/>
    </row>
    <row r="309" spans="1:14" ht="15.75" customHeight="1" x14ac:dyDescent="0.25">
      <c r="A309" s="62" t="s">
        <v>39</v>
      </c>
      <c r="B309" s="57"/>
      <c r="C309" s="32">
        <f>F309+I309+L309</f>
        <v>100</v>
      </c>
      <c r="D309" s="32">
        <f>G309+J309+M309</f>
        <v>98.9</v>
      </c>
      <c r="E309" s="32">
        <f t="shared" ref="E309:E310" si="359">D309/C309*100</f>
        <v>98.9</v>
      </c>
      <c r="F309" s="14"/>
      <c r="G309" s="14"/>
      <c r="H309" s="32"/>
      <c r="I309" s="14"/>
      <c r="J309" s="14"/>
      <c r="K309" s="32"/>
      <c r="L309" s="14">
        <v>100</v>
      </c>
      <c r="M309" s="14">
        <v>98.9</v>
      </c>
      <c r="N309" s="32">
        <f t="shared" ref="N309:N310" si="360">M309/L309*100</f>
        <v>98.9</v>
      </c>
    </row>
    <row r="310" spans="1:14" ht="15.75" customHeight="1" x14ac:dyDescent="0.25">
      <c r="A310" s="101" t="s">
        <v>40</v>
      </c>
      <c r="B310" s="100"/>
      <c r="C310" s="44">
        <f>C309</f>
        <v>100</v>
      </c>
      <c r="D310" s="44">
        <f>D309</f>
        <v>98.9</v>
      </c>
      <c r="E310" s="44">
        <f t="shared" si="359"/>
        <v>98.9</v>
      </c>
      <c r="F310" s="44">
        <f t="shared" ref="F310:G310" si="361">F309</f>
        <v>0</v>
      </c>
      <c r="G310" s="44">
        <f t="shared" si="361"/>
        <v>0</v>
      </c>
      <c r="H310" s="32"/>
      <c r="I310" s="44">
        <f t="shared" ref="I310:M310" si="362">I309</f>
        <v>0</v>
      </c>
      <c r="J310" s="44">
        <f t="shared" si="362"/>
        <v>0</v>
      </c>
      <c r="K310" s="32"/>
      <c r="L310" s="44">
        <f t="shared" si="362"/>
        <v>100</v>
      </c>
      <c r="M310" s="44">
        <f t="shared" si="362"/>
        <v>98.9</v>
      </c>
      <c r="N310" s="43">
        <f t="shared" si="360"/>
        <v>98.9</v>
      </c>
    </row>
    <row r="311" spans="1:14" ht="15.75" customHeight="1" x14ac:dyDescent="0.25">
      <c r="A311" s="68" t="s">
        <v>138</v>
      </c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70"/>
    </row>
    <row r="312" spans="1:14" ht="15.75" customHeight="1" x14ac:dyDescent="0.25">
      <c r="A312" s="62" t="s">
        <v>39</v>
      </c>
      <c r="B312" s="57"/>
      <c r="C312" s="32">
        <f>F312+I312+L312</f>
        <v>100</v>
      </c>
      <c r="D312" s="32">
        <f>G312+J312+M312</f>
        <v>70.5</v>
      </c>
      <c r="E312" s="32">
        <f t="shared" ref="E312:E313" si="363">D312/C312*100</f>
        <v>70.5</v>
      </c>
      <c r="F312" s="14"/>
      <c r="G312" s="14"/>
      <c r="H312" s="32"/>
      <c r="I312" s="14"/>
      <c r="J312" s="14"/>
      <c r="K312" s="32"/>
      <c r="L312" s="14">
        <v>100</v>
      </c>
      <c r="M312" s="14">
        <v>70.5</v>
      </c>
      <c r="N312" s="32">
        <f t="shared" ref="N312:N313" si="364">M312/L312*100</f>
        <v>70.5</v>
      </c>
    </row>
    <row r="313" spans="1:14" ht="15.75" customHeight="1" x14ac:dyDescent="0.25">
      <c r="A313" s="101" t="s">
        <v>40</v>
      </c>
      <c r="B313" s="100"/>
      <c r="C313" s="44">
        <f>C312</f>
        <v>100</v>
      </c>
      <c r="D313" s="44">
        <f>D312</f>
        <v>70.5</v>
      </c>
      <c r="E313" s="44">
        <f t="shared" si="363"/>
        <v>70.5</v>
      </c>
      <c r="F313" s="44">
        <f t="shared" ref="F313:G313" si="365">F312</f>
        <v>0</v>
      </c>
      <c r="G313" s="44">
        <f t="shared" si="365"/>
        <v>0</v>
      </c>
      <c r="H313" s="32"/>
      <c r="I313" s="44">
        <f t="shared" ref="I313:J313" si="366">I312</f>
        <v>0</v>
      </c>
      <c r="J313" s="44">
        <f t="shared" si="366"/>
        <v>0</v>
      </c>
      <c r="K313" s="32"/>
      <c r="L313" s="44">
        <f t="shared" ref="L313:M313" si="367">L312</f>
        <v>100</v>
      </c>
      <c r="M313" s="44">
        <f t="shared" si="367"/>
        <v>70.5</v>
      </c>
      <c r="N313" s="43">
        <f t="shared" si="364"/>
        <v>70.5</v>
      </c>
    </row>
    <row r="314" spans="1:14" ht="15.75" customHeight="1" x14ac:dyDescent="0.25">
      <c r="A314" s="63" t="s">
        <v>139</v>
      </c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5"/>
    </row>
    <row r="315" spans="1:14" ht="15.75" customHeight="1" x14ac:dyDescent="0.25">
      <c r="A315" s="62" t="s">
        <v>39</v>
      </c>
      <c r="B315" s="57"/>
      <c r="C315" s="32">
        <f>F315+I315+L315</f>
        <v>5072.8</v>
      </c>
      <c r="D315" s="32">
        <f>G315+J315+M315</f>
        <v>5072.8</v>
      </c>
      <c r="E315" s="32">
        <f t="shared" ref="E315:E316" si="368">D315/C315*100</f>
        <v>100</v>
      </c>
      <c r="F315" s="14"/>
      <c r="G315" s="14"/>
      <c r="H315" s="32"/>
      <c r="I315" s="14">
        <v>5072.8</v>
      </c>
      <c r="J315" s="14">
        <v>5072.8</v>
      </c>
      <c r="K315" s="32">
        <f t="shared" ref="K315:K316" si="369">J315/I315*100</f>
        <v>100</v>
      </c>
      <c r="L315" s="14"/>
      <c r="M315" s="14"/>
      <c r="N315" s="32"/>
    </row>
    <row r="316" spans="1:14" ht="15.75" customHeight="1" x14ac:dyDescent="0.25">
      <c r="A316" s="101" t="s">
        <v>40</v>
      </c>
      <c r="B316" s="100"/>
      <c r="C316" s="44">
        <f>C315</f>
        <v>5072.8</v>
      </c>
      <c r="D316" s="44">
        <f>D315</f>
        <v>5072.8</v>
      </c>
      <c r="E316" s="44">
        <f t="shared" si="368"/>
        <v>100</v>
      </c>
      <c r="F316" s="44">
        <f t="shared" ref="F316:G316" si="370">F315</f>
        <v>0</v>
      </c>
      <c r="G316" s="44">
        <f t="shared" si="370"/>
        <v>0</v>
      </c>
      <c r="H316" s="35"/>
      <c r="I316" s="44">
        <f t="shared" ref="I316:J316" si="371">I315</f>
        <v>5072.8</v>
      </c>
      <c r="J316" s="44">
        <f t="shared" si="371"/>
        <v>5072.8</v>
      </c>
      <c r="K316" s="33">
        <f t="shared" si="369"/>
        <v>100</v>
      </c>
      <c r="L316" s="44"/>
      <c r="M316" s="44"/>
      <c r="N316" s="46"/>
    </row>
    <row r="317" spans="1:14" ht="15.75" customHeight="1" x14ac:dyDescent="0.25">
      <c r="A317" s="68" t="s">
        <v>140</v>
      </c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70"/>
    </row>
    <row r="318" spans="1:14" ht="15.75" customHeight="1" x14ac:dyDescent="0.25">
      <c r="A318" s="62" t="s">
        <v>141</v>
      </c>
      <c r="B318" s="57"/>
      <c r="C318" s="32">
        <f t="shared" ref="C318" si="372">F318+I318+L318</f>
        <v>23.5</v>
      </c>
      <c r="D318" s="32">
        <f t="shared" ref="D318" si="373">G318+J318+M318</f>
        <v>23.5</v>
      </c>
      <c r="E318" s="32">
        <f t="shared" ref="E318" si="374">D318/C318*100</f>
        <v>100</v>
      </c>
      <c r="F318" s="45"/>
      <c r="G318" s="45"/>
      <c r="H318" s="32"/>
      <c r="I318" s="45"/>
      <c r="J318" s="45"/>
      <c r="K318" s="32"/>
      <c r="L318" s="45">
        <v>23.5</v>
      </c>
      <c r="M318" s="45">
        <v>23.5</v>
      </c>
      <c r="N318" s="32">
        <f t="shared" ref="N318:N323" si="375">M318/L318*100</f>
        <v>100</v>
      </c>
    </row>
    <row r="319" spans="1:14" ht="15.75" customHeight="1" x14ac:dyDescent="0.25">
      <c r="A319" s="62" t="s">
        <v>44</v>
      </c>
      <c r="B319" s="57"/>
      <c r="C319" s="32">
        <f t="shared" ref="C319:C321" si="376">F319+I319+L319</f>
        <v>10</v>
      </c>
      <c r="D319" s="32">
        <f t="shared" ref="D319:D321" si="377">G319+J319+M319</f>
        <v>0</v>
      </c>
      <c r="E319" s="32">
        <f t="shared" ref="E319:E321" si="378">D319/C319*100</f>
        <v>0</v>
      </c>
      <c r="F319" s="45"/>
      <c r="G319" s="45"/>
      <c r="H319" s="32"/>
      <c r="I319" s="45"/>
      <c r="J319" s="45"/>
      <c r="K319" s="32"/>
      <c r="L319" s="45">
        <v>10</v>
      </c>
      <c r="M319" s="45">
        <v>0</v>
      </c>
      <c r="N319" s="32">
        <f t="shared" si="375"/>
        <v>0</v>
      </c>
    </row>
    <row r="320" spans="1:14" ht="15.75" customHeight="1" x14ac:dyDescent="0.25">
      <c r="A320" s="62" t="s">
        <v>39</v>
      </c>
      <c r="B320" s="57"/>
      <c r="C320" s="32">
        <f t="shared" si="376"/>
        <v>77.8</v>
      </c>
      <c r="D320" s="32">
        <f t="shared" si="377"/>
        <v>77.599999999999994</v>
      </c>
      <c r="E320" s="32">
        <f t="shared" si="378"/>
        <v>99.742930591259636</v>
      </c>
      <c r="F320" s="45"/>
      <c r="G320" s="45"/>
      <c r="H320" s="32"/>
      <c r="I320" s="45"/>
      <c r="J320" s="45"/>
      <c r="K320" s="32"/>
      <c r="L320" s="45">
        <v>77.8</v>
      </c>
      <c r="M320" s="45">
        <v>77.599999999999994</v>
      </c>
      <c r="N320" s="32">
        <f t="shared" si="375"/>
        <v>99.742930591259636</v>
      </c>
    </row>
    <row r="321" spans="1:14" ht="15.75" customHeight="1" x14ac:dyDescent="0.25">
      <c r="A321" s="56" t="s">
        <v>58</v>
      </c>
      <c r="B321" s="57"/>
      <c r="C321" s="32">
        <f t="shared" si="376"/>
        <v>16</v>
      </c>
      <c r="D321" s="32">
        <f t="shared" si="377"/>
        <v>11</v>
      </c>
      <c r="E321" s="32">
        <f t="shared" si="378"/>
        <v>68.75</v>
      </c>
      <c r="F321" s="45"/>
      <c r="G321" s="45"/>
      <c r="H321" s="32"/>
      <c r="I321" s="45"/>
      <c r="J321" s="45"/>
      <c r="K321" s="32"/>
      <c r="L321" s="45">
        <v>16</v>
      </c>
      <c r="M321" s="45">
        <v>11</v>
      </c>
      <c r="N321" s="32">
        <f t="shared" si="375"/>
        <v>68.75</v>
      </c>
    </row>
    <row r="322" spans="1:14" ht="15.75" customHeight="1" x14ac:dyDescent="0.25">
      <c r="A322" s="101" t="s">
        <v>40</v>
      </c>
      <c r="B322" s="100"/>
      <c r="C322" s="33">
        <f>C318+C319+C320+C321</f>
        <v>127.3</v>
      </c>
      <c r="D322" s="33">
        <f>D318+D319+D320+D321</f>
        <v>112.1</v>
      </c>
      <c r="E322" s="33">
        <f t="shared" ref="E322:E323" si="379">D322/C322*100</f>
        <v>88.059701492537314</v>
      </c>
      <c r="F322" s="44">
        <f t="shared" ref="F322:G322" si="380">F321</f>
        <v>0</v>
      </c>
      <c r="G322" s="44">
        <f t="shared" si="380"/>
        <v>0</v>
      </c>
      <c r="H322" s="32"/>
      <c r="I322" s="44">
        <f t="shared" ref="I322:J322" si="381">I321</f>
        <v>0</v>
      </c>
      <c r="J322" s="44">
        <f t="shared" si="381"/>
        <v>0</v>
      </c>
      <c r="K322" s="32"/>
      <c r="L322" s="44">
        <f>SUM(L318:L321)</f>
        <v>127.3</v>
      </c>
      <c r="M322" s="44">
        <f>SUM(M318:M321)</f>
        <v>112.1</v>
      </c>
      <c r="N322" s="32">
        <f t="shared" si="375"/>
        <v>88.059701492537314</v>
      </c>
    </row>
    <row r="323" spans="1:14" ht="15.75" customHeight="1" x14ac:dyDescent="0.25">
      <c r="A323" s="58" t="s">
        <v>53</v>
      </c>
      <c r="B323" s="67"/>
      <c r="C323" s="35">
        <f>C310+C313+C316+C322</f>
        <v>5400.1</v>
      </c>
      <c r="D323" s="35">
        <f>D310+D313+D316+D322</f>
        <v>5354.3</v>
      </c>
      <c r="E323" s="35">
        <f t="shared" si="379"/>
        <v>99.151867558008178</v>
      </c>
      <c r="F323" s="35">
        <f>F310+F313+F316+F322</f>
        <v>0</v>
      </c>
      <c r="G323" s="35">
        <f>G310+G313+G316+G322</f>
        <v>0</v>
      </c>
      <c r="H323" s="32"/>
      <c r="I323" s="35">
        <f>I310+I313+I316+I322</f>
        <v>5072.8</v>
      </c>
      <c r="J323" s="35">
        <f>J310+J313+J316+J322</f>
        <v>5072.8</v>
      </c>
      <c r="K323" s="35">
        <f t="shared" ref="K323" si="382">J323/I323*100</f>
        <v>100</v>
      </c>
      <c r="L323" s="35">
        <f>L310+L313+L316+L322</f>
        <v>327.3</v>
      </c>
      <c r="M323" s="35">
        <f>M310+M313+M316+M322</f>
        <v>281.5</v>
      </c>
      <c r="N323" s="35">
        <f t="shared" si="375"/>
        <v>86.006721662083706</v>
      </c>
    </row>
    <row r="324" spans="1:14" ht="38.25" customHeight="1" x14ac:dyDescent="0.3">
      <c r="A324" s="112" t="s">
        <v>105</v>
      </c>
      <c r="B324" s="113"/>
      <c r="C324" s="49">
        <f>C32+C57+C91+C106+C119+C153+C173+C195+C207+C219+C227+C244+C280+C306+C323</f>
        <v>2615250.5</v>
      </c>
      <c r="D324" s="49">
        <f>D32+D57+D91+D106+D119+D153+D173+D195+D207+D219+D227+D244+D280+D306+D323</f>
        <v>2571433.6999999993</v>
      </c>
      <c r="E324" s="49">
        <f t="shared" si="349"/>
        <v>98.324565849428154</v>
      </c>
      <c r="F324" s="49">
        <f>F32+F57+F91+F106+F119+F153+F173+F195+F207+F219+F227+F244+F280+F306+F323</f>
        <v>93031.400000000009</v>
      </c>
      <c r="G324" s="49">
        <f>G32+G57+G91+G106+G119+G153+G173+G195+G207+G219+G227+G244+G280+G306+G323</f>
        <v>93031.400000000009</v>
      </c>
      <c r="H324" s="35">
        <f t="shared" si="350"/>
        <v>100</v>
      </c>
      <c r="I324" s="49">
        <f>I32+I57+I91+I106+I119+I153+I173+I195+I207+I219+I227+I244+I280+I306+I323</f>
        <v>1567241.6</v>
      </c>
      <c r="J324" s="49">
        <f>J32+J57+J91+J106+J119+J153+J173+J195+J207+J219+J227+J244+J280+J306+J323</f>
        <v>1557512.1999999997</v>
      </c>
      <c r="K324" s="49">
        <f t="shared" si="357"/>
        <v>99.379202287637057</v>
      </c>
      <c r="L324" s="49">
        <f>L32+L57+L91+L106+L119+L153+L173+L195+L207+L219+L227+L244+L280+L306+L323</f>
        <v>954977.5</v>
      </c>
      <c r="M324" s="49">
        <f>M32+M57+M91+M106+M119+M153+M173+M195+M207+M219+M227+M244+M280+M306+M323</f>
        <v>920890.10000000021</v>
      </c>
      <c r="N324" s="35">
        <f t="shared" si="283"/>
        <v>96.430554646575459</v>
      </c>
    </row>
    <row r="325" spans="1:14" ht="15.6" hidden="1" x14ac:dyDescent="0.3">
      <c r="A325" s="5"/>
      <c r="B325" s="5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spans="1:14" ht="49.5" hidden="1" customHeight="1" x14ac:dyDescent="0.3">
      <c r="A326" s="5"/>
      <c r="B326" s="10" t="s">
        <v>128</v>
      </c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spans="1:14" ht="15.6" hidden="1" x14ac:dyDescent="0.3">
      <c r="A327" s="5"/>
      <c r="B327" s="5" t="s">
        <v>120</v>
      </c>
      <c r="C327" s="28" t="e">
        <f>C304+C225+C222+C201+C198+C183+#REF!+C151+C148+C143+C137+C129+C126+C116+C113+C109+C97+C94+C83+C77+C71+C68+C64+C60+C46+C42+C39</f>
        <v>#REF!</v>
      </c>
      <c r="D327" s="28" t="e">
        <f>D304+D225+D222+D201+D198+D183+#REF!+D151+D148+D143+D137+D129+D126+D116+D113+D109+D97+D94+D83+D77+D71+D68+D64+D60+D46+D42+D39</f>
        <v>#REF!</v>
      </c>
      <c r="E327" s="28" t="e">
        <f>D327/C327*100</f>
        <v>#REF!</v>
      </c>
      <c r="F327" s="28" t="e">
        <f>F304+F225+F222+F201+F198+F183+#REF!+F151+F148+F143+F137+F129+F126+F116+F113+F109+F97+F94+F83+F77+F71+F68+F64+F60+F46+F42+F39</f>
        <v>#REF!</v>
      </c>
      <c r="G327" s="28" t="e">
        <f>G304+G225+G222+G201+G198+G183+#REF!+G151+G148+G143+G137+G129+G126+G116+G113+G109+G97+G94+G83+G77+G71+G68+G64+G60+G46+G42+G39</f>
        <v>#REF!</v>
      </c>
      <c r="H327" s="28" t="e">
        <f>G327/F327*100</f>
        <v>#REF!</v>
      </c>
      <c r="I327" s="28" t="e">
        <f>I304+I225+I222+I201+I198+I183+#REF!+I151+I148+I143+I137+I129+I126+I116+I113+I109+I97+I94+I83+I77+I71+I68+I64+I60+I46+I42+I39</f>
        <v>#REF!</v>
      </c>
      <c r="J327" s="28" t="e">
        <f>J304+J225+J222+J201+J198+J183+#REF!+J151+J148+J143+J137+J129+J126+J116+J113+J109+J97+J94+J83+J77+J71+J68+J64+J60+J46+J42+J39</f>
        <v>#REF!</v>
      </c>
      <c r="K327" s="28" t="e">
        <f>J327/I327*100</f>
        <v>#REF!</v>
      </c>
      <c r="L327" s="28" t="e">
        <f>L304+L225+L222+L201+L198+L183+#REF!+L151+L148+L143+L137+L129+L126+L116+L113+L109+L97+L94+L83+L77+L71+L68+L64+L60+L46+L42+L39</f>
        <v>#REF!</v>
      </c>
      <c r="M327" s="28" t="e">
        <f>M304+M225+M222+M201+M198+M183+#REF!+M151+M148+M143+M137+M129+M126+M116+M113+M109+M97+M94+M83+M77+M71+M68+M64+M60+M46+M42+M39</f>
        <v>#REF!</v>
      </c>
      <c r="N327" s="28" t="e">
        <f>M327/L327*100</f>
        <v>#REF!</v>
      </c>
    </row>
    <row r="328" spans="1:14" ht="15.6" hidden="1" x14ac:dyDescent="0.3">
      <c r="A328" s="5"/>
      <c r="B328" s="5" t="s">
        <v>122</v>
      </c>
      <c r="C328" s="28">
        <f>C230+C233+C239+C242+C202</f>
        <v>16842.7</v>
      </c>
      <c r="D328" s="28">
        <f>D230+D233+D239+D242+D202</f>
        <v>15871.899999999998</v>
      </c>
      <c r="E328" s="28">
        <f t="shared" ref="E328:E334" si="383">D328/C328*100</f>
        <v>94.23607853847659</v>
      </c>
      <c r="F328" s="28">
        <f>F230+F233+F239+F242+F202</f>
        <v>0</v>
      </c>
      <c r="G328" s="28">
        <f>G230+G233+G239+G242+G202</f>
        <v>0</v>
      </c>
      <c r="H328" s="28"/>
      <c r="I328" s="28">
        <f>I230+I233+I239+I242+I202</f>
        <v>9631.4</v>
      </c>
      <c r="J328" s="28">
        <f>J230+J233+J239+J242+J202</f>
        <v>9613.7000000000007</v>
      </c>
      <c r="K328" s="28">
        <f t="shared" ref="K328:K334" si="384">J328/I328*100</f>
        <v>99.816226093818145</v>
      </c>
      <c r="L328" s="28">
        <f>L230+L233+L239+L242+L202</f>
        <v>7211.3</v>
      </c>
      <c r="M328" s="28">
        <f>M230+M233+M239+M242+M202</f>
        <v>6258.2</v>
      </c>
      <c r="N328" s="28">
        <f t="shared" ref="N328:N334" si="385">M328/L328*100</f>
        <v>86.783242965900726</v>
      </c>
    </row>
    <row r="329" spans="1:14" ht="15.6" hidden="1" x14ac:dyDescent="0.3">
      <c r="A329" s="5"/>
      <c r="B329" s="5" t="s">
        <v>123</v>
      </c>
      <c r="C329" s="28">
        <f>C36+C55+C74</f>
        <v>105099.19999999998</v>
      </c>
      <c r="D329" s="28">
        <f>D36+D55+D74</f>
        <v>102346.79999999999</v>
      </c>
      <c r="E329" s="28">
        <f t="shared" si="383"/>
        <v>97.381140865011346</v>
      </c>
      <c r="F329" s="28">
        <f>F36+F55+F74</f>
        <v>0</v>
      </c>
      <c r="G329" s="28">
        <f>G36+G55+G74</f>
        <v>0</v>
      </c>
      <c r="H329" s="28" t="e">
        <f t="shared" ref="H329:H334" si="386">G329/F329*100</f>
        <v>#DIV/0!</v>
      </c>
      <c r="I329" s="28">
        <f>I36+I55+I74</f>
        <v>102346.79999999999</v>
      </c>
      <c r="J329" s="28">
        <f>J36+J55+J74</f>
        <v>102346.79999999999</v>
      </c>
      <c r="K329" s="28">
        <f t="shared" si="384"/>
        <v>100</v>
      </c>
      <c r="L329" s="28">
        <f>L36+L55+L74</f>
        <v>2752.4</v>
      </c>
      <c r="M329" s="28">
        <f>M36+M55+M74</f>
        <v>0</v>
      </c>
      <c r="N329" s="28">
        <f t="shared" si="385"/>
        <v>0</v>
      </c>
    </row>
    <row r="330" spans="1:14" ht="15.6" hidden="1" x14ac:dyDescent="0.3">
      <c r="A330" s="5"/>
      <c r="B330" s="5" t="s">
        <v>124</v>
      </c>
      <c r="C330" s="28" t="e">
        <f>C8+C11+#REF!+C15+C18+C21+C27+C43+C50+C65+C98+C122+C138+C210+C247+C250+C253+C257+C263+C266+C61</f>
        <v>#REF!</v>
      </c>
      <c r="D330" s="28" t="e">
        <f>D8+D11+#REF!+D15+D18+D21+D27+D43+D50+D65+D98+D122+D138+D210+D247+D250+D253+D257+D263+D266+D61</f>
        <v>#REF!</v>
      </c>
      <c r="E330" s="28" t="e">
        <f t="shared" si="383"/>
        <v>#REF!</v>
      </c>
      <c r="F330" s="28" t="e">
        <f>F8+F11+#REF!+F15+F18+F21+F27+F43+F50+F65+F98+F122+F138+F210+F247+F250+F253+F257+F263+F266+F61</f>
        <v>#REF!</v>
      </c>
      <c r="G330" s="28" t="e">
        <f>G8+G11+#REF!+G15+G18+G21+G27+G43+G50+G65+G98+G122+G138+G210+G247+G250+G253+G257+G263+G266+G61</f>
        <v>#REF!</v>
      </c>
      <c r="H330" s="28" t="e">
        <f t="shared" si="386"/>
        <v>#REF!</v>
      </c>
      <c r="I330" s="28" t="e">
        <f>I8+I11+#REF!+I15+I18+I21+I27+I43+I50+I65+I98+I122+I138+I210+I247+I250+I253+I257+I263+I266+I61</f>
        <v>#REF!</v>
      </c>
      <c r="J330" s="28" t="e">
        <f>J8+J11+#REF!+J15+J18+J21+J27+J43+J50+J65+J98+J122+J138+J210+J247+J250+J253+J257+J263+J266+J61</f>
        <v>#REF!</v>
      </c>
      <c r="K330" s="28" t="e">
        <f t="shared" si="384"/>
        <v>#REF!</v>
      </c>
      <c r="L330" s="28" t="e">
        <f>L8+L11+#REF!+L15+L18+L21+L27+L43+L50+L65+L98+L122+L138+L210+L247+L250+L253+L257+L263+L266+L61</f>
        <v>#REF!</v>
      </c>
      <c r="M330" s="28" t="e">
        <f>M8+M11+#REF!+M15+M18+M21+M27+M43+M50+M65+M98+M122+M138+M210+M247+M250+M253+M257+M263+M266+M61</f>
        <v>#REF!</v>
      </c>
      <c r="N330" s="28" t="e">
        <f t="shared" si="385"/>
        <v>#REF!</v>
      </c>
    </row>
    <row r="331" spans="1:14" ht="15.6" hidden="1" x14ac:dyDescent="0.3">
      <c r="A331" s="5"/>
      <c r="B331" s="5" t="s">
        <v>125</v>
      </c>
      <c r="C331" s="28">
        <f>C51+C123+C139+C156+C159+C162+C165+C168+C171+C258</f>
        <v>111672.79999999999</v>
      </c>
      <c r="D331" s="28">
        <f>D51+D123+D139+D156+D159+D162+D165+D168+D171+D258</f>
        <v>111222.29999999999</v>
      </c>
      <c r="E331" s="28">
        <f t="shared" si="383"/>
        <v>99.596589321661128</v>
      </c>
      <c r="F331" s="28">
        <f>F51+F123+F139+F156+F159+F162+F165+F168+F171+F258</f>
        <v>475.9</v>
      </c>
      <c r="G331" s="28">
        <f>G51+G123+G139+G156+G159+G162+G165+G168+G171+G258</f>
        <v>475.9</v>
      </c>
      <c r="H331" s="28">
        <f t="shared" si="386"/>
        <v>100</v>
      </c>
      <c r="I331" s="28">
        <f>I51+I123+I139+I156+I159+I162+I165+I168+I171+I258</f>
        <v>1217.3</v>
      </c>
      <c r="J331" s="28">
        <f>J51+J123+J139+J156+J159+J162+J165+J168+J171+J258</f>
        <v>1182.4000000000001</v>
      </c>
      <c r="K331" s="28">
        <f t="shared" si="384"/>
        <v>97.132999260658849</v>
      </c>
      <c r="L331" s="28">
        <f>L51+L123+L139+L156+L159+L162+L165+L168+L171+L258</f>
        <v>109979.59999999999</v>
      </c>
      <c r="M331" s="28">
        <f>M51+M123+M139+M156+M159+M162+M165+M168+M171+M258</f>
        <v>109563.99999999999</v>
      </c>
      <c r="N331" s="28">
        <f t="shared" si="385"/>
        <v>99.622111737085788</v>
      </c>
    </row>
    <row r="332" spans="1:14" ht="15.6" hidden="1" x14ac:dyDescent="0.3">
      <c r="A332" s="5"/>
      <c r="B332" s="5" t="s">
        <v>126</v>
      </c>
      <c r="C332" s="28" t="e">
        <f>C140+C176+C184+C187+C190+#REF!+C259</f>
        <v>#REF!</v>
      </c>
      <c r="D332" s="28" t="e">
        <f>D140+D176+D184+D187+D190+#REF!+D259</f>
        <v>#REF!</v>
      </c>
      <c r="E332" s="28" t="e">
        <f t="shared" si="383"/>
        <v>#REF!</v>
      </c>
      <c r="F332" s="28" t="e">
        <f>F140+F176+F184+F187+F190+#REF!+F259</f>
        <v>#REF!</v>
      </c>
      <c r="G332" s="28" t="e">
        <f>G140+G176+G184+G187+G190+#REF!+G259</f>
        <v>#REF!</v>
      </c>
      <c r="H332" s="28"/>
      <c r="I332" s="28" t="e">
        <f>I140+I176+I184+I187+I190+#REF!+I259</f>
        <v>#REF!</v>
      </c>
      <c r="J332" s="28" t="e">
        <f>J140+J176+J184+J187+J190+#REF!+J259</f>
        <v>#REF!</v>
      </c>
      <c r="K332" s="28" t="e">
        <f t="shared" si="384"/>
        <v>#REF!</v>
      </c>
      <c r="L332" s="28" t="e">
        <f>L140+L176+L184+L187+L190+#REF!+L259</f>
        <v>#REF!</v>
      </c>
      <c r="M332" s="28" t="e">
        <f>M140+M176+M184+M187+M190+#REF!+M259</f>
        <v>#REF!</v>
      </c>
      <c r="N332" s="28" t="e">
        <f t="shared" si="385"/>
        <v>#REF!</v>
      </c>
    </row>
    <row r="333" spans="1:14" hidden="1" x14ac:dyDescent="0.25">
      <c r="A333" s="5"/>
      <c r="B333" s="5" t="s">
        <v>127</v>
      </c>
      <c r="C333" s="28">
        <f>C269+C254+C217+C214+C211+C125</f>
        <v>8474.9000000000015</v>
      </c>
      <c r="D333" s="28">
        <f>D269+D254+D217+D214+D211+D125</f>
        <v>8281.7999999999993</v>
      </c>
      <c r="E333" s="28">
        <f t="shared" si="383"/>
        <v>97.721507038431113</v>
      </c>
      <c r="F333" s="28">
        <f>F269+F254+F217+F214+F211+F125</f>
        <v>0</v>
      </c>
      <c r="G333" s="28">
        <f>G269+G254+G217+G214+G211+G125</f>
        <v>0</v>
      </c>
      <c r="H333" s="28"/>
      <c r="I333" s="28">
        <f>I269+I254+I217+I214+I211+I125</f>
        <v>0</v>
      </c>
      <c r="J333" s="28">
        <f>J269+J254+J217+J214+J211+J125</f>
        <v>0</v>
      </c>
      <c r="K333" s="28"/>
      <c r="L333" s="28">
        <f>L269+L254+L217+L214+L211+L125</f>
        <v>8474.9000000000015</v>
      </c>
      <c r="M333" s="28">
        <f>M269+M254+M217+M214+M211+M125</f>
        <v>8281.7999999999993</v>
      </c>
      <c r="N333" s="28">
        <f t="shared" si="385"/>
        <v>97.721507038431113</v>
      </c>
    </row>
    <row r="334" spans="1:14" hidden="1" x14ac:dyDescent="0.25">
      <c r="A334" s="5"/>
      <c r="B334" s="5" t="s">
        <v>121</v>
      </c>
      <c r="C334" s="28" t="e">
        <f>C327+C328+C329+C330+C331+C332+C333</f>
        <v>#REF!</v>
      </c>
      <c r="D334" s="28" t="e">
        <f>D327+D328+D329+D330+D331+D332+D333</f>
        <v>#REF!</v>
      </c>
      <c r="E334" s="28" t="e">
        <f t="shared" si="383"/>
        <v>#REF!</v>
      </c>
      <c r="F334" s="28" t="e">
        <f t="shared" ref="F334:G334" si="387">F327+F328+F329+F330+F331+F332+F333</f>
        <v>#REF!</v>
      </c>
      <c r="G334" s="28" t="e">
        <f t="shared" si="387"/>
        <v>#REF!</v>
      </c>
      <c r="H334" s="28" t="e">
        <f t="shared" si="386"/>
        <v>#REF!</v>
      </c>
      <c r="I334" s="28" t="e">
        <f t="shared" ref="I334:J334" si="388">I327+I328+I329+I330+I331+I332+I333</f>
        <v>#REF!</v>
      </c>
      <c r="J334" s="28" t="e">
        <f t="shared" si="388"/>
        <v>#REF!</v>
      </c>
      <c r="K334" s="28" t="e">
        <f t="shared" si="384"/>
        <v>#REF!</v>
      </c>
      <c r="L334" s="28" t="e">
        <f t="shared" ref="L334:M334" si="389">L327+L328+L329+L330+L331+L332+L333</f>
        <v>#REF!</v>
      </c>
      <c r="M334" s="28" t="e">
        <f t="shared" si="389"/>
        <v>#REF!</v>
      </c>
      <c r="N334" s="28" t="e">
        <f t="shared" si="385"/>
        <v>#REF!</v>
      </c>
    </row>
    <row r="335" spans="1:14" hidden="1" x14ac:dyDescent="0.25">
      <c r="A335" s="5"/>
      <c r="B335" s="5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spans="1:14" hidden="1" x14ac:dyDescent="0.25">
      <c r="A336" s="5"/>
      <c r="B336" s="5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spans="1:14" x14ac:dyDescent="0.25">
      <c r="A337" s="5"/>
      <c r="B337" s="5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</row>
    <row r="338" spans="1:14" x14ac:dyDescent="0.25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x14ac:dyDescent="0.25">
      <c r="A339" s="5"/>
      <c r="B339" s="5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x14ac:dyDescent="0.25">
      <c r="A340" s="5"/>
      <c r="B340" s="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x14ac:dyDescent="0.25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x14ac:dyDescent="0.25">
      <c r="A342" s="5"/>
      <c r="B342" s="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x14ac:dyDescent="0.25">
      <c r="A343" s="5"/>
      <c r="B343" s="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x14ac:dyDescent="0.25">
      <c r="A344" s="5"/>
      <c r="B344" s="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</sheetData>
  <mergeCells count="329">
    <mergeCell ref="A319:B319"/>
    <mergeCell ref="A320:B320"/>
    <mergeCell ref="A321:B321"/>
    <mergeCell ref="A323:B323"/>
    <mergeCell ref="A322:B322"/>
    <mergeCell ref="A309:B309"/>
    <mergeCell ref="A310:B310"/>
    <mergeCell ref="A311:N311"/>
    <mergeCell ref="A312:B312"/>
    <mergeCell ref="A313:B313"/>
    <mergeCell ref="A314:N314"/>
    <mergeCell ref="A315:B315"/>
    <mergeCell ref="A67:N67"/>
    <mergeCell ref="A132:B132"/>
    <mergeCell ref="A137:B137"/>
    <mergeCell ref="A138:B138"/>
    <mergeCell ref="A139:B139"/>
    <mergeCell ref="A140:B140"/>
    <mergeCell ref="A141:B141"/>
    <mergeCell ref="A143:B143"/>
    <mergeCell ref="A128:N128"/>
    <mergeCell ref="A131:N131"/>
    <mergeCell ref="A79:N79"/>
    <mergeCell ref="A80:B80"/>
    <mergeCell ref="A81:B81"/>
    <mergeCell ref="A70:N70"/>
    <mergeCell ref="A73:N73"/>
    <mergeCell ref="A76:N76"/>
    <mergeCell ref="A127:B127"/>
    <mergeCell ref="A109:B109"/>
    <mergeCell ref="A110:B110"/>
    <mergeCell ref="A116:B116"/>
    <mergeCell ref="A117:B117"/>
    <mergeCell ref="B120:N120"/>
    <mergeCell ref="A121:N121"/>
    <mergeCell ref="A126:B126"/>
    <mergeCell ref="E2:K2"/>
    <mergeCell ref="A129:B129"/>
    <mergeCell ref="A130:B130"/>
    <mergeCell ref="A122:B122"/>
    <mergeCell ref="A123:B123"/>
    <mergeCell ref="A124:B124"/>
    <mergeCell ref="A99:B99"/>
    <mergeCell ref="A100:B100"/>
    <mergeCell ref="B92:N92"/>
    <mergeCell ref="A93:N93"/>
    <mergeCell ref="A101:B101"/>
    <mergeCell ref="A95:B95"/>
    <mergeCell ref="A108:N108"/>
    <mergeCell ref="A112:N112"/>
    <mergeCell ref="A115:N115"/>
    <mergeCell ref="A74:B74"/>
    <mergeCell ref="A77:B77"/>
    <mergeCell ref="A66:B66"/>
    <mergeCell ref="A106:B106"/>
    <mergeCell ref="A103:B103"/>
    <mergeCell ref="A105:B105"/>
    <mergeCell ref="A71:B71"/>
    <mergeCell ref="A72:B72"/>
    <mergeCell ref="A75:B75"/>
    <mergeCell ref="A45:N45"/>
    <mergeCell ref="A60:B60"/>
    <mergeCell ref="A62:B62"/>
    <mergeCell ref="A64:B64"/>
    <mergeCell ref="A65:B65"/>
    <mergeCell ref="A52:B52"/>
    <mergeCell ref="A53:B53"/>
    <mergeCell ref="A46:B46"/>
    <mergeCell ref="A57:B57"/>
    <mergeCell ref="A47:B47"/>
    <mergeCell ref="A49:B49"/>
    <mergeCell ref="A50:B50"/>
    <mergeCell ref="A51:B51"/>
    <mergeCell ref="A61:B61"/>
    <mergeCell ref="A48:N48"/>
    <mergeCell ref="B58:N58"/>
    <mergeCell ref="A59:N59"/>
    <mergeCell ref="A63:N63"/>
    <mergeCell ref="A54:N54"/>
    <mergeCell ref="A55:B55"/>
    <mergeCell ref="A56:B56"/>
    <mergeCell ref="F3:H3"/>
    <mergeCell ref="I3:K3"/>
    <mergeCell ref="C3:C4"/>
    <mergeCell ref="A3:A4"/>
    <mergeCell ref="B3:B4"/>
    <mergeCell ref="D3:D4"/>
    <mergeCell ref="E3:E4"/>
    <mergeCell ref="A27:B27"/>
    <mergeCell ref="A28:B28"/>
    <mergeCell ref="A21:B21"/>
    <mergeCell ref="A16:B16"/>
    <mergeCell ref="A19:B19"/>
    <mergeCell ref="A22:B22"/>
    <mergeCell ref="A9:B9"/>
    <mergeCell ref="A8:B8"/>
    <mergeCell ref="A11:B11"/>
    <mergeCell ref="A13:B13"/>
    <mergeCell ref="A15:B15"/>
    <mergeCell ref="A24:B24"/>
    <mergeCell ref="A25:B25"/>
    <mergeCell ref="A26:N26"/>
    <mergeCell ref="A18:B18"/>
    <mergeCell ref="A12:B12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A30:B30"/>
    <mergeCell ref="A29:N29"/>
    <mergeCell ref="A32:B32"/>
    <mergeCell ref="A31:B31"/>
    <mergeCell ref="B107:N107"/>
    <mergeCell ref="A135:B135"/>
    <mergeCell ref="A118:B118"/>
    <mergeCell ref="A119:B119"/>
    <mergeCell ref="A111:B111"/>
    <mergeCell ref="A113:B113"/>
    <mergeCell ref="A114:B114"/>
    <mergeCell ref="A125:B125"/>
    <mergeCell ref="A85:N85"/>
    <mergeCell ref="A86:B86"/>
    <mergeCell ref="A87:B87"/>
    <mergeCell ref="A133:B133"/>
    <mergeCell ref="A134:B134"/>
    <mergeCell ref="A104:B104"/>
    <mergeCell ref="A102:N102"/>
    <mergeCell ref="A68:B68"/>
    <mergeCell ref="A69:B69"/>
    <mergeCell ref="A94:B94"/>
    <mergeCell ref="A97:B97"/>
    <mergeCell ref="A98:B98"/>
    <mergeCell ref="A288:N288"/>
    <mergeCell ref="A287:B287"/>
    <mergeCell ref="A286:B286"/>
    <mergeCell ref="A285:N285"/>
    <mergeCell ref="A284:B284"/>
    <mergeCell ref="A189:N189"/>
    <mergeCell ref="B196:N196"/>
    <mergeCell ref="A194:B194"/>
    <mergeCell ref="A195:B195"/>
    <mergeCell ref="A277:N277"/>
    <mergeCell ref="A265:N265"/>
    <mergeCell ref="A267:B267"/>
    <mergeCell ref="A269:B269"/>
    <mergeCell ref="A273:B273"/>
    <mergeCell ref="A275:B275"/>
    <mergeCell ref="A276:B276"/>
    <mergeCell ref="A279:B279"/>
    <mergeCell ref="A233:B233"/>
    <mergeCell ref="A234:B234"/>
    <mergeCell ref="A236:B236"/>
    <mergeCell ref="A237:B237"/>
    <mergeCell ref="A232:N232"/>
    <mergeCell ref="A235:N235"/>
    <mergeCell ref="A238:N238"/>
    <mergeCell ref="A306:B306"/>
    <mergeCell ref="A324:B324"/>
    <mergeCell ref="A289:B289"/>
    <mergeCell ref="A290:B290"/>
    <mergeCell ref="A292:B292"/>
    <mergeCell ref="A293:B293"/>
    <mergeCell ref="A295:B295"/>
    <mergeCell ref="A296:B296"/>
    <mergeCell ref="A303:N303"/>
    <mergeCell ref="A300:N300"/>
    <mergeCell ref="A301:B301"/>
    <mergeCell ref="A302:B302"/>
    <mergeCell ref="A291:N291"/>
    <mergeCell ref="A294:N294"/>
    <mergeCell ref="A297:N297"/>
    <mergeCell ref="A298:B298"/>
    <mergeCell ref="A299:B299"/>
    <mergeCell ref="A305:B305"/>
    <mergeCell ref="A304:B304"/>
    <mergeCell ref="B307:N307"/>
    <mergeCell ref="A308:N308"/>
    <mergeCell ref="A316:B316"/>
    <mergeCell ref="A317:N317"/>
    <mergeCell ref="A318:B318"/>
    <mergeCell ref="A145:B145"/>
    <mergeCell ref="A146:B146"/>
    <mergeCell ref="A199:B199"/>
    <mergeCell ref="A200:N200"/>
    <mergeCell ref="A204:N204"/>
    <mergeCell ref="A215:B215"/>
    <mergeCell ref="A148:B148"/>
    <mergeCell ref="A214:B214"/>
    <mergeCell ref="A149:B149"/>
    <mergeCell ref="A151:B151"/>
    <mergeCell ref="A164:N164"/>
    <mergeCell ref="A167:N167"/>
    <mergeCell ref="A170:N170"/>
    <mergeCell ref="B174:N174"/>
    <mergeCell ref="A168:B168"/>
    <mergeCell ref="A169:B169"/>
    <mergeCell ref="A175:N175"/>
    <mergeCell ref="A178:N178"/>
    <mergeCell ref="A159:B159"/>
    <mergeCell ref="A160:B160"/>
    <mergeCell ref="A197:N197"/>
    <mergeCell ref="A198:B198"/>
    <mergeCell ref="A192:N192"/>
    <mergeCell ref="A201:B201"/>
    <mergeCell ref="A1:N1"/>
    <mergeCell ref="A248:B248"/>
    <mergeCell ref="A253:B253"/>
    <mergeCell ref="A254:B254"/>
    <mergeCell ref="A255:B255"/>
    <mergeCell ref="A240:B240"/>
    <mergeCell ref="A242:B242"/>
    <mergeCell ref="A243:B243"/>
    <mergeCell ref="A244:B244"/>
    <mergeCell ref="L3:N3"/>
    <mergeCell ref="B6:N6"/>
    <mergeCell ref="A7:N7"/>
    <mergeCell ref="A10:N10"/>
    <mergeCell ref="A14:N14"/>
    <mergeCell ref="A17:N17"/>
    <mergeCell ref="A20:N20"/>
    <mergeCell ref="A23:N23"/>
    <mergeCell ref="A78:B78"/>
    <mergeCell ref="A231:B231"/>
    <mergeCell ref="A136:N136"/>
    <mergeCell ref="A142:N142"/>
    <mergeCell ref="A147:N147"/>
    <mergeCell ref="A150:N150"/>
    <mergeCell ref="A161:N161"/>
    <mergeCell ref="A91:B91"/>
    <mergeCell ref="A96:N96"/>
    <mergeCell ref="A83:B83"/>
    <mergeCell ref="A84:B84"/>
    <mergeCell ref="A187:B187"/>
    <mergeCell ref="A188:B188"/>
    <mergeCell ref="A153:B153"/>
    <mergeCell ref="A82:N82"/>
    <mergeCell ref="A152:B152"/>
    <mergeCell ref="B154:N154"/>
    <mergeCell ref="A155:N155"/>
    <mergeCell ref="A158:N158"/>
    <mergeCell ref="A144:B144"/>
    <mergeCell ref="A186:N186"/>
    <mergeCell ref="A171:B171"/>
    <mergeCell ref="A172:B172"/>
    <mergeCell ref="A173:B173"/>
    <mergeCell ref="A176:B176"/>
    <mergeCell ref="A177:B177"/>
    <mergeCell ref="A179:B179"/>
    <mergeCell ref="A156:B156"/>
    <mergeCell ref="A157:B157"/>
    <mergeCell ref="A182:N182"/>
    <mergeCell ref="A180:B180"/>
    <mergeCell ref="A262:N262"/>
    <mergeCell ref="A258:B258"/>
    <mergeCell ref="A259:B259"/>
    <mergeCell ref="A261:B261"/>
    <mergeCell ref="A213:N213"/>
    <mergeCell ref="A203:B203"/>
    <mergeCell ref="A205:B205"/>
    <mergeCell ref="A206:B206"/>
    <mergeCell ref="A207:B207"/>
    <mergeCell ref="A212:B212"/>
    <mergeCell ref="B208:N208"/>
    <mergeCell ref="A209:N209"/>
    <mergeCell ref="A229:N229"/>
    <mergeCell ref="A260:B260"/>
    <mergeCell ref="B228:N228"/>
    <mergeCell ref="A216:N216"/>
    <mergeCell ref="A217:B217"/>
    <mergeCell ref="A283:B283"/>
    <mergeCell ref="A282:N282"/>
    <mergeCell ref="B281:N281"/>
    <mergeCell ref="A263:B263"/>
    <mergeCell ref="A280:B280"/>
    <mergeCell ref="A264:B264"/>
    <mergeCell ref="A278:B278"/>
    <mergeCell ref="A268:N268"/>
    <mergeCell ref="A274:N274"/>
    <mergeCell ref="A271:N271"/>
    <mergeCell ref="A272:B272"/>
    <mergeCell ref="A270:B270"/>
    <mergeCell ref="A266:B266"/>
    <mergeCell ref="A88:N88"/>
    <mergeCell ref="A89:B89"/>
    <mergeCell ref="A90:B90"/>
    <mergeCell ref="A249:N249"/>
    <mergeCell ref="A250:B250"/>
    <mergeCell ref="A251:B251"/>
    <mergeCell ref="B220:N220"/>
    <mergeCell ref="A246:N246"/>
    <mergeCell ref="A239:B239"/>
    <mergeCell ref="A222:B222"/>
    <mergeCell ref="A223:B223"/>
    <mergeCell ref="A225:B225"/>
    <mergeCell ref="A226:B226"/>
    <mergeCell ref="A227:B227"/>
    <mergeCell ref="A221:N221"/>
    <mergeCell ref="A224:N224"/>
    <mergeCell ref="A210:B210"/>
    <mergeCell ref="A202:B202"/>
    <mergeCell ref="A181:B181"/>
    <mergeCell ref="A183:B183"/>
    <mergeCell ref="A184:B184"/>
    <mergeCell ref="A185:B185"/>
    <mergeCell ref="A193:B193"/>
    <mergeCell ref="A191:B191"/>
    <mergeCell ref="A190:B190"/>
    <mergeCell ref="A162:B162"/>
    <mergeCell ref="A163:B163"/>
    <mergeCell ref="A165:B165"/>
    <mergeCell ref="A166:B166"/>
    <mergeCell ref="A257:B257"/>
    <mergeCell ref="A247:B247"/>
    <mergeCell ref="A241:N241"/>
    <mergeCell ref="A252:N252"/>
    <mergeCell ref="A230:B230"/>
    <mergeCell ref="A218:B218"/>
    <mergeCell ref="A219:B219"/>
    <mergeCell ref="A211:B211"/>
    <mergeCell ref="A256:N256"/>
    <mergeCell ref="B245:N245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2023-01-12T07:07:17Z</cp:lastPrinted>
  <dcterms:created xsi:type="dcterms:W3CDTF">2016-11-22T06:59:06Z</dcterms:created>
  <dcterms:modified xsi:type="dcterms:W3CDTF">2023-01-12T12:17:41Z</dcterms:modified>
</cp:coreProperties>
</file>