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12120" windowHeight="7872"/>
  </bookViews>
  <sheets>
    <sheet name="Лист1" sheetId="1" r:id="rId1"/>
  </sheets>
  <definedNames>
    <definedName name="_xlnm.Print_Titles" localSheetId="0">Лист1!$3:$4</definedName>
  </definedNames>
  <calcPr calcId="145621"/>
</workbook>
</file>

<file path=xl/calcChain.xml><?xml version="1.0" encoding="utf-8"?>
<calcChain xmlns="http://schemas.openxmlformats.org/spreadsheetml/2006/main">
  <c r="N119" i="1" l="1"/>
  <c r="M170" i="1" l="1"/>
  <c r="L170" i="1"/>
  <c r="J170" i="1"/>
  <c r="I170" i="1"/>
  <c r="N183" i="1"/>
  <c r="D183" i="1"/>
  <c r="C183" i="1"/>
  <c r="M184" i="1"/>
  <c r="L184" i="1"/>
  <c r="J184" i="1"/>
  <c r="I184" i="1"/>
  <c r="G184" i="1"/>
  <c r="F184" i="1"/>
  <c r="D154" i="1"/>
  <c r="C154" i="1"/>
  <c r="N154" i="1"/>
  <c r="K154" i="1"/>
  <c r="M155" i="1"/>
  <c r="L155" i="1"/>
  <c r="J155" i="1"/>
  <c r="I155" i="1"/>
  <c r="G155" i="1"/>
  <c r="F155" i="1"/>
  <c r="M121" i="1"/>
  <c r="L121" i="1"/>
  <c r="J121" i="1"/>
  <c r="I121" i="1"/>
  <c r="G121" i="1"/>
  <c r="F121" i="1"/>
  <c r="H72" i="1"/>
  <c r="M84" i="1"/>
  <c r="L84" i="1"/>
  <c r="J84" i="1"/>
  <c r="I84" i="1"/>
  <c r="G84" i="1"/>
  <c r="F84" i="1"/>
  <c r="N84" i="1"/>
  <c r="N83" i="1"/>
  <c r="D83" i="1"/>
  <c r="D84" i="1" s="1"/>
  <c r="C83" i="1"/>
  <c r="E83" i="1" l="1"/>
  <c r="C84" i="1"/>
  <c r="E84" i="1" s="1"/>
  <c r="H65" i="1"/>
  <c r="H33" i="1"/>
  <c r="K12" i="1" l="1"/>
  <c r="N12" i="1"/>
  <c r="M305" i="1" l="1"/>
  <c r="L305" i="1"/>
  <c r="J305" i="1"/>
  <c r="I305" i="1"/>
  <c r="G305" i="1"/>
  <c r="F305" i="1"/>
  <c r="M308" i="1"/>
  <c r="L308" i="1"/>
  <c r="J308" i="1"/>
  <c r="I308" i="1"/>
  <c r="M311" i="1"/>
  <c r="L311" i="1"/>
  <c r="J311" i="1"/>
  <c r="I311" i="1"/>
  <c r="G311" i="1"/>
  <c r="F311" i="1"/>
  <c r="M310" i="1"/>
  <c r="L310" i="1"/>
  <c r="J310" i="1"/>
  <c r="I310" i="1"/>
  <c r="G310" i="1"/>
  <c r="F310" i="1"/>
  <c r="M309" i="1"/>
  <c r="L309" i="1"/>
  <c r="J309" i="1"/>
  <c r="I309" i="1"/>
  <c r="G309" i="1"/>
  <c r="F309" i="1"/>
  <c r="M306" i="1"/>
  <c r="L306" i="1"/>
  <c r="J306" i="1"/>
  <c r="I306" i="1"/>
  <c r="G306" i="1"/>
  <c r="F306" i="1"/>
  <c r="M307" i="1"/>
  <c r="L307" i="1"/>
  <c r="J307" i="1"/>
  <c r="I307" i="1"/>
  <c r="G307" i="1"/>
  <c r="F307" i="1"/>
  <c r="N47" i="1"/>
  <c r="K49" i="1"/>
  <c r="H12" i="1"/>
  <c r="D12" i="1"/>
  <c r="C12" i="1"/>
  <c r="M13" i="1"/>
  <c r="L13" i="1"/>
  <c r="J13" i="1"/>
  <c r="I13" i="1"/>
  <c r="G13" i="1"/>
  <c r="F13" i="1"/>
  <c r="M250" i="1"/>
  <c r="L250" i="1"/>
  <c r="J250" i="1"/>
  <c r="I250" i="1"/>
  <c r="G250" i="1"/>
  <c r="F250" i="1"/>
  <c r="N249" i="1"/>
  <c r="D249" i="1"/>
  <c r="D250" i="1" s="1"/>
  <c r="C249" i="1"/>
  <c r="C250" i="1" s="1"/>
  <c r="C182" i="1"/>
  <c r="C181" i="1"/>
  <c r="N181" i="1"/>
  <c r="D169" i="1"/>
  <c r="D170" i="1" s="1"/>
  <c r="C169" i="1"/>
  <c r="N169" i="1"/>
  <c r="G170" i="1"/>
  <c r="F170" i="1"/>
  <c r="C170" i="1"/>
  <c r="D80" i="1"/>
  <c r="D81" i="1" s="1"/>
  <c r="C80" i="1"/>
  <c r="C81" i="1" s="1"/>
  <c r="F81" i="1"/>
  <c r="G81" i="1"/>
  <c r="I81" i="1"/>
  <c r="J81" i="1"/>
  <c r="N80" i="1"/>
  <c r="M81" i="1"/>
  <c r="L81" i="1"/>
  <c r="L158" i="1"/>
  <c r="C184" i="1" l="1"/>
  <c r="H13" i="1"/>
  <c r="H307" i="1"/>
  <c r="N307" i="1"/>
  <c r="K306" i="1"/>
  <c r="N306" i="1"/>
  <c r="H309" i="1"/>
  <c r="K309" i="1"/>
  <c r="N311" i="1"/>
  <c r="H305" i="1"/>
  <c r="K307" i="1"/>
  <c r="E12" i="1"/>
  <c r="N309" i="1"/>
  <c r="N310" i="1"/>
  <c r="I312" i="1"/>
  <c r="K310" i="1"/>
  <c r="M312" i="1"/>
  <c r="L312" i="1"/>
  <c r="K305" i="1"/>
  <c r="N305" i="1"/>
  <c r="N308" i="1"/>
  <c r="K308" i="1"/>
  <c r="J312" i="1"/>
  <c r="E169" i="1"/>
  <c r="E250" i="1"/>
  <c r="N250" i="1"/>
  <c r="E249" i="1"/>
  <c r="E170" i="1"/>
  <c r="N170" i="1"/>
  <c r="N81" i="1"/>
  <c r="E80" i="1"/>
  <c r="E81" i="1"/>
  <c r="L193" i="1"/>
  <c r="N94" i="1"/>
  <c r="M146" i="1"/>
  <c r="L146" i="1"/>
  <c r="N120" i="1"/>
  <c r="D39" i="1"/>
  <c r="N111" i="1"/>
  <c r="C40" i="1"/>
  <c r="D40" i="1"/>
  <c r="M69" i="1"/>
  <c r="K312" i="1" l="1"/>
  <c r="N312" i="1"/>
  <c r="D296" i="1"/>
  <c r="J230" i="1"/>
  <c r="G112" i="1"/>
  <c r="F112" i="1"/>
  <c r="J112" i="1"/>
  <c r="I112" i="1"/>
  <c r="M112" i="1"/>
  <c r="D112" i="1" s="1"/>
  <c r="L112" i="1"/>
  <c r="C112" i="1" s="1"/>
  <c r="C111" i="1"/>
  <c r="D111" i="1"/>
  <c r="G62" i="1"/>
  <c r="G308" i="1" s="1"/>
  <c r="F62" i="1"/>
  <c r="F308" i="1" s="1"/>
  <c r="F312" i="1" s="1"/>
  <c r="J59" i="1"/>
  <c r="I59" i="1"/>
  <c r="M59" i="1"/>
  <c r="L59" i="1"/>
  <c r="C57" i="1"/>
  <c r="J158" i="1"/>
  <c r="K15" i="1"/>
  <c r="H308" i="1" l="1"/>
  <c r="G312" i="1"/>
  <c r="H312" i="1" s="1"/>
  <c r="D293" i="1"/>
  <c r="N98" i="1" l="1"/>
  <c r="N99" i="1" s="1"/>
  <c r="D98" i="1"/>
  <c r="C98" i="1"/>
  <c r="M99" i="1"/>
  <c r="L99" i="1"/>
  <c r="J99" i="1"/>
  <c r="I99" i="1"/>
  <c r="G99" i="1"/>
  <c r="F99" i="1"/>
  <c r="C296" i="1"/>
  <c r="N296" i="1"/>
  <c r="E296" i="1"/>
  <c r="M297" i="1"/>
  <c r="L297" i="1"/>
  <c r="J297" i="1"/>
  <c r="I297" i="1"/>
  <c r="G297" i="1"/>
  <c r="F297" i="1"/>
  <c r="D297" i="1"/>
  <c r="C297" i="1"/>
  <c r="D261" i="1"/>
  <c r="D262" i="1" s="1"/>
  <c r="C261" i="1"/>
  <c r="N261" i="1"/>
  <c r="M262" i="1"/>
  <c r="L262" i="1"/>
  <c r="J262" i="1"/>
  <c r="I262" i="1"/>
  <c r="G262" i="1"/>
  <c r="F262" i="1"/>
  <c r="D52" i="1"/>
  <c r="D53" i="1" s="1"/>
  <c r="C52" i="1"/>
  <c r="C53" i="1" s="1"/>
  <c r="M53" i="1"/>
  <c r="L53" i="1"/>
  <c r="J53" i="1"/>
  <c r="I53" i="1"/>
  <c r="G53" i="1"/>
  <c r="F53" i="1"/>
  <c r="N52" i="1"/>
  <c r="M167" i="1"/>
  <c r="L167" i="1"/>
  <c r="L205" i="1"/>
  <c r="D201" i="1"/>
  <c r="C201" i="1"/>
  <c r="N201" i="1"/>
  <c r="M202" i="1"/>
  <c r="L202" i="1"/>
  <c r="J202" i="1"/>
  <c r="I202" i="1"/>
  <c r="G202" i="1"/>
  <c r="F202" i="1"/>
  <c r="C92" i="1"/>
  <c r="D88" i="1"/>
  <c r="D27" i="1"/>
  <c r="C27" i="1"/>
  <c r="E98" i="1" l="1"/>
  <c r="E297" i="1"/>
  <c r="E261" i="1"/>
  <c r="C262" i="1"/>
  <c r="E262" i="1" s="1"/>
  <c r="N297" i="1"/>
  <c r="N262" i="1"/>
  <c r="E52" i="1"/>
  <c r="N53" i="1"/>
  <c r="E53" i="1"/>
  <c r="E201" i="1"/>
  <c r="D174" i="1"/>
  <c r="D166" i="1"/>
  <c r="C166" i="1"/>
  <c r="K299" i="1" l="1"/>
  <c r="M230" i="1" l="1"/>
  <c r="L230" i="1"/>
  <c r="M222" i="1"/>
  <c r="L222" i="1"/>
  <c r="M193" i="1"/>
  <c r="M190" i="1"/>
  <c r="L190" i="1"/>
  <c r="M187" i="1"/>
  <c r="L187" i="1"/>
  <c r="M151" i="1"/>
  <c r="L151" i="1"/>
  <c r="M95" i="1"/>
  <c r="L95" i="1"/>
  <c r="M63" i="1"/>
  <c r="L63" i="1"/>
  <c r="M41" i="1"/>
  <c r="L41" i="1"/>
  <c r="M16" i="1"/>
  <c r="L16" i="1"/>
  <c r="M300" i="1" l="1"/>
  <c r="L300" i="1"/>
  <c r="M294" i="1"/>
  <c r="L294" i="1"/>
  <c r="M291" i="1"/>
  <c r="L291" i="1"/>
  <c r="M288" i="1"/>
  <c r="L288" i="1"/>
  <c r="M282" i="1"/>
  <c r="L282" i="1"/>
  <c r="M279" i="1"/>
  <c r="L279" i="1"/>
  <c r="M274" i="1"/>
  <c r="L274" i="1"/>
  <c r="M271" i="1"/>
  <c r="L271" i="1"/>
  <c r="M268" i="1"/>
  <c r="L268" i="1"/>
  <c r="M265" i="1"/>
  <c r="L265" i="1"/>
  <c r="M259" i="1"/>
  <c r="L259" i="1"/>
  <c r="M254" i="1"/>
  <c r="L254" i="1"/>
  <c r="M247" i="1"/>
  <c r="L247" i="1"/>
  <c r="D246" i="1"/>
  <c r="M242" i="1"/>
  <c r="L242" i="1"/>
  <c r="M239" i="1"/>
  <c r="L239" i="1"/>
  <c r="M233" i="1"/>
  <c r="M243" i="1" s="1"/>
  <c r="L233" i="1"/>
  <c r="L243" i="1" s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3" i="1"/>
  <c r="D182" i="1"/>
  <c r="D178" i="1"/>
  <c r="C178" i="1"/>
  <c r="C174" i="1"/>
  <c r="M175" i="1"/>
  <c r="L175" i="1"/>
  <c r="D163" i="1"/>
  <c r="C163" i="1"/>
  <c r="M164" i="1"/>
  <c r="L164" i="1"/>
  <c r="M161" i="1"/>
  <c r="M158" i="1"/>
  <c r="D153" i="1"/>
  <c r="D155" i="1" s="1"/>
  <c r="C153" i="1"/>
  <c r="C155" i="1" s="1"/>
  <c r="D145" i="1"/>
  <c r="C145" i="1"/>
  <c r="D142" i="1"/>
  <c r="C142" i="1"/>
  <c r="M143" i="1"/>
  <c r="L143" i="1"/>
  <c r="D137" i="1"/>
  <c r="C137" i="1"/>
  <c r="M140" i="1"/>
  <c r="L140" i="1"/>
  <c r="L135" i="1"/>
  <c r="M135" i="1"/>
  <c r="D127" i="1"/>
  <c r="C127" i="1"/>
  <c r="D126" i="1"/>
  <c r="C126" i="1"/>
  <c r="D123" i="1"/>
  <c r="C123" i="1"/>
  <c r="L124" i="1"/>
  <c r="M124" i="1"/>
  <c r="L275" i="1" l="1"/>
  <c r="M275" i="1"/>
  <c r="M171" i="1"/>
  <c r="M206" i="1"/>
  <c r="M218" i="1"/>
  <c r="L218" i="1"/>
  <c r="C117" i="1"/>
  <c r="C119" i="1"/>
  <c r="C120" i="1"/>
  <c r="C116" i="1"/>
  <c r="D110" i="1"/>
  <c r="C110" i="1"/>
  <c r="D107" i="1"/>
  <c r="C107" i="1"/>
  <c r="M108" i="1"/>
  <c r="L108" i="1"/>
  <c r="D103" i="1"/>
  <c r="C103" i="1"/>
  <c r="D97" i="1"/>
  <c r="D99" i="1" s="1"/>
  <c r="C97" i="1"/>
  <c r="C99" i="1" s="1"/>
  <c r="D92" i="1"/>
  <c r="C93" i="1"/>
  <c r="D93" i="1"/>
  <c r="C94" i="1"/>
  <c r="D94" i="1"/>
  <c r="D91" i="1"/>
  <c r="C91" i="1"/>
  <c r="D77" i="1"/>
  <c r="D78" i="1" s="1"/>
  <c r="C77" i="1"/>
  <c r="C78" i="1" s="1"/>
  <c r="M78" i="1"/>
  <c r="L78" i="1"/>
  <c r="D74" i="1"/>
  <c r="D75" i="1" s="1"/>
  <c r="C74" i="1"/>
  <c r="C75" i="1" s="1"/>
  <c r="L75" i="1"/>
  <c r="M75" i="1"/>
  <c r="D71" i="1"/>
  <c r="D72" i="1" s="1"/>
  <c r="C71" i="1"/>
  <c r="C72" i="1" s="1"/>
  <c r="M72" i="1"/>
  <c r="L72" i="1"/>
  <c r="D68" i="1"/>
  <c r="D69" i="1" s="1"/>
  <c r="C68" i="1"/>
  <c r="C69" i="1" s="1"/>
  <c r="L69" i="1"/>
  <c r="D65" i="1"/>
  <c r="D66" i="1" s="1"/>
  <c r="C65" i="1"/>
  <c r="C66" i="1" s="1"/>
  <c r="M66" i="1"/>
  <c r="L66" i="1"/>
  <c r="D61" i="1"/>
  <c r="D58" i="1"/>
  <c r="C58" i="1"/>
  <c r="C47" i="1"/>
  <c r="C48" i="1"/>
  <c r="C49" i="1"/>
  <c r="C46" i="1"/>
  <c r="L50" i="1"/>
  <c r="M44" i="1"/>
  <c r="L44" i="1"/>
  <c r="C39" i="1"/>
  <c r="D36" i="1"/>
  <c r="C36" i="1"/>
  <c r="M37" i="1"/>
  <c r="L37" i="1"/>
  <c r="C32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M85" i="1" l="1"/>
  <c r="L85" i="1"/>
  <c r="C9" i="1"/>
  <c r="D9" i="1"/>
  <c r="C307" i="1"/>
  <c r="E99" i="1"/>
  <c r="D24" i="1"/>
  <c r="D11" i="1"/>
  <c r="D13" i="1" s="1"/>
  <c r="D95" i="1"/>
  <c r="K21" i="1"/>
  <c r="J294" i="1"/>
  <c r="I294" i="1"/>
  <c r="G294" i="1"/>
  <c r="F294" i="1"/>
  <c r="F161" i="1" l="1"/>
  <c r="G161" i="1"/>
  <c r="I161" i="1"/>
  <c r="J161" i="1"/>
  <c r="D89" i="1"/>
  <c r="F89" i="1"/>
  <c r="G89" i="1"/>
  <c r="I89" i="1"/>
  <c r="J89" i="1"/>
  <c r="L34" i="1"/>
  <c r="L54" i="1" s="1"/>
  <c r="N36" i="1"/>
  <c r="M89" i="1"/>
  <c r="M100" i="1" s="1"/>
  <c r="L104" i="1"/>
  <c r="L105" i="1" s="1"/>
  <c r="L113" i="1" s="1"/>
  <c r="M104" i="1"/>
  <c r="M105" i="1" s="1"/>
  <c r="M113" i="1" s="1"/>
  <c r="N123" i="1"/>
  <c r="N127" i="1"/>
  <c r="L128" i="1"/>
  <c r="L129" i="1" s="1"/>
  <c r="L147" i="1" s="1"/>
  <c r="M128" i="1"/>
  <c r="M129" i="1" s="1"/>
  <c r="M147" i="1" s="1"/>
  <c r="L138" i="1"/>
  <c r="M138" i="1"/>
  <c r="L139" i="1"/>
  <c r="M139" i="1"/>
  <c r="L177" i="1"/>
  <c r="L179" i="1" s="1"/>
  <c r="L194" i="1" s="1"/>
  <c r="M177" i="1"/>
  <c r="M179" i="1" s="1"/>
  <c r="M194" i="1" s="1"/>
  <c r="E65" i="1"/>
  <c r="I179" i="1"/>
  <c r="H179" i="1"/>
  <c r="I193" i="1"/>
  <c r="H193" i="1"/>
  <c r="I187" i="1"/>
  <c r="H187" i="1"/>
  <c r="H184" i="1"/>
  <c r="J78" i="1"/>
  <c r="I78" i="1"/>
  <c r="G78" i="1"/>
  <c r="F78" i="1"/>
  <c r="J34" i="1"/>
  <c r="I34" i="1"/>
  <c r="G34" i="1"/>
  <c r="F34" i="1"/>
  <c r="C34" i="1"/>
  <c r="H34" i="1" l="1"/>
  <c r="H194" i="1"/>
  <c r="N177" i="1"/>
  <c r="N145" i="1"/>
  <c r="N139" i="1"/>
  <c r="N138" i="1"/>
  <c r="N137" i="1"/>
  <c r="N128" i="1"/>
  <c r="N107" i="1"/>
  <c r="N93" i="1"/>
  <c r="N92" i="1"/>
  <c r="N91" i="1"/>
  <c r="N174" i="1"/>
  <c r="E174" i="1" s="1"/>
  <c r="N142" i="1"/>
  <c r="N126" i="1"/>
  <c r="N110" i="1"/>
  <c r="N104" i="1"/>
  <c r="N103" i="1"/>
  <c r="N74" i="1"/>
  <c r="N68" i="1"/>
  <c r="N197" i="1"/>
  <c r="N65" i="1"/>
  <c r="N58" i="1"/>
  <c r="N27" i="1"/>
  <c r="N24" i="1"/>
  <c r="N21" i="1"/>
  <c r="N18" i="1"/>
  <c r="N11" i="1"/>
  <c r="N8" i="1"/>
  <c r="J211" i="1"/>
  <c r="I211" i="1"/>
  <c r="G211" i="1"/>
  <c r="F211" i="1"/>
  <c r="E58" i="1"/>
  <c r="G59" i="1"/>
  <c r="F59" i="1"/>
  <c r="C59" i="1"/>
  <c r="C105" i="1"/>
  <c r="K290" i="1"/>
  <c r="K287" i="1"/>
  <c r="K284" i="1"/>
  <c r="K281" i="1"/>
  <c r="K278" i="1"/>
  <c r="K252" i="1"/>
  <c r="K238" i="1"/>
  <c r="K232" i="1"/>
  <c r="K229" i="1"/>
  <c r="K157" i="1"/>
  <c r="K153" i="1"/>
  <c r="K71" i="1"/>
  <c r="K40" i="1"/>
  <c r="K39" i="1"/>
  <c r="K33" i="1"/>
  <c r="K11" i="1"/>
  <c r="K8" i="1"/>
  <c r="E197" i="1"/>
  <c r="E177" i="1"/>
  <c r="E145" i="1"/>
  <c r="E142" i="1"/>
  <c r="E139" i="1"/>
  <c r="E138" i="1"/>
  <c r="E137" i="1"/>
  <c r="E128" i="1"/>
  <c r="E127" i="1"/>
  <c r="E126" i="1"/>
  <c r="E123" i="1"/>
  <c r="E111" i="1"/>
  <c r="E110" i="1"/>
  <c r="E107" i="1"/>
  <c r="E104" i="1"/>
  <c r="E103" i="1"/>
  <c r="E93" i="1"/>
  <c r="E92" i="1"/>
  <c r="E91" i="1"/>
  <c r="E74" i="1"/>
  <c r="E71" i="1"/>
  <c r="E68" i="1"/>
  <c r="E36" i="1"/>
  <c r="E27" i="1"/>
  <c r="E24" i="1"/>
  <c r="E21" i="1"/>
  <c r="E18" i="1"/>
  <c r="E11" i="1"/>
  <c r="E8" i="1"/>
  <c r="J300" i="1"/>
  <c r="I300" i="1"/>
  <c r="G300" i="1"/>
  <c r="F300" i="1"/>
  <c r="J291" i="1"/>
  <c r="I291" i="1"/>
  <c r="G291" i="1"/>
  <c r="F291" i="1"/>
  <c r="J288" i="1"/>
  <c r="I288" i="1"/>
  <c r="G288" i="1"/>
  <c r="F288" i="1"/>
  <c r="J285" i="1"/>
  <c r="I285" i="1"/>
  <c r="G285" i="1"/>
  <c r="F285" i="1"/>
  <c r="J282" i="1"/>
  <c r="I282" i="1"/>
  <c r="G282" i="1"/>
  <c r="F282" i="1"/>
  <c r="J279" i="1"/>
  <c r="J301" i="1" s="1"/>
  <c r="I279" i="1"/>
  <c r="I301" i="1" s="1"/>
  <c r="G279" i="1"/>
  <c r="G301" i="1" s="1"/>
  <c r="F279" i="1"/>
  <c r="F301" i="1" s="1"/>
  <c r="J274" i="1"/>
  <c r="I274" i="1"/>
  <c r="G274" i="1"/>
  <c r="F274" i="1"/>
  <c r="J271" i="1"/>
  <c r="I271" i="1"/>
  <c r="G271" i="1"/>
  <c r="F271" i="1"/>
  <c r="J268" i="1"/>
  <c r="I268" i="1"/>
  <c r="G268" i="1"/>
  <c r="F268" i="1"/>
  <c r="J265" i="1"/>
  <c r="I265" i="1"/>
  <c r="G265" i="1"/>
  <c r="F265" i="1"/>
  <c r="J259" i="1"/>
  <c r="I259" i="1"/>
  <c r="G259" i="1"/>
  <c r="F259" i="1"/>
  <c r="J254" i="1"/>
  <c r="I254" i="1"/>
  <c r="G254" i="1"/>
  <c r="F254" i="1"/>
  <c r="J247" i="1"/>
  <c r="J275" i="1" s="1"/>
  <c r="I247" i="1"/>
  <c r="I275" i="1" s="1"/>
  <c r="G247" i="1"/>
  <c r="G275" i="1" s="1"/>
  <c r="F247" i="1"/>
  <c r="F275" i="1" s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G243" i="1" s="1"/>
  <c r="F230" i="1"/>
  <c r="F243" i="1" s="1"/>
  <c r="J225" i="1"/>
  <c r="I225" i="1"/>
  <c r="G225" i="1"/>
  <c r="F225" i="1"/>
  <c r="J222" i="1"/>
  <c r="J226" i="1" s="1"/>
  <c r="I222" i="1"/>
  <c r="I226" i="1" s="1"/>
  <c r="G222" i="1"/>
  <c r="G226" i="1" s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93" i="1"/>
  <c r="G193" i="1"/>
  <c r="F193" i="1"/>
  <c r="J190" i="1"/>
  <c r="I190" i="1"/>
  <c r="G190" i="1"/>
  <c r="F190" i="1"/>
  <c r="J187" i="1"/>
  <c r="G187" i="1"/>
  <c r="F187" i="1"/>
  <c r="J179" i="1"/>
  <c r="G179" i="1"/>
  <c r="F179" i="1"/>
  <c r="D179" i="1"/>
  <c r="C179" i="1"/>
  <c r="J175" i="1"/>
  <c r="I175" i="1"/>
  <c r="G175" i="1"/>
  <c r="F175" i="1"/>
  <c r="D175" i="1"/>
  <c r="C175" i="1"/>
  <c r="J167" i="1"/>
  <c r="I167" i="1"/>
  <c r="G167" i="1"/>
  <c r="D167" i="1" s="1"/>
  <c r="F167" i="1"/>
  <c r="C167" i="1" s="1"/>
  <c r="J164" i="1"/>
  <c r="I164" i="1"/>
  <c r="G164" i="1"/>
  <c r="F164" i="1"/>
  <c r="G158" i="1"/>
  <c r="J151" i="1"/>
  <c r="I151" i="1"/>
  <c r="G151" i="1"/>
  <c r="F151" i="1"/>
  <c r="J146" i="1"/>
  <c r="I146" i="1"/>
  <c r="G146" i="1"/>
  <c r="F146" i="1"/>
  <c r="D146" i="1"/>
  <c r="C146" i="1"/>
  <c r="J143" i="1"/>
  <c r="I143" i="1"/>
  <c r="G143" i="1"/>
  <c r="F143" i="1"/>
  <c r="D143" i="1"/>
  <c r="C143" i="1"/>
  <c r="J140" i="1"/>
  <c r="I140" i="1"/>
  <c r="G140" i="1"/>
  <c r="F140" i="1"/>
  <c r="D140" i="1"/>
  <c r="C140" i="1"/>
  <c r="J135" i="1"/>
  <c r="I135" i="1"/>
  <c r="G135" i="1"/>
  <c r="F135" i="1"/>
  <c r="J129" i="1"/>
  <c r="I129" i="1"/>
  <c r="G129" i="1"/>
  <c r="F129" i="1"/>
  <c r="D129" i="1"/>
  <c r="C129" i="1"/>
  <c r="J124" i="1"/>
  <c r="J147" i="1" s="1"/>
  <c r="I124" i="1"/>
  <c r="I147" i="1" s="1"/>
  <c r="G124" i="1"/>
  <c r="G147" i="1" s="1"/>
  <c r="F124" i="1"/>
  <c r="F147" i="1" s="1"/>
  <c r="D124" i="1"/>
  <c r="C124" i="1"/>
  <c r="J108" i="1"/>
  <c r="I108" i="1"/>
  <c r="G108" i="1"/>
  <c r="F108" i="1"/>
  <c r="D108" i="1"/>
  <c r="C108" i="1"/>
  <c r="J105" i="1"/>
  <c r="J113" i="1" s="1"/>
  <c r="I105" i="1"/>
  <c r="I113" i="1" s="1"/>
  <c r="G105" i="1"/>
  <c r="F105" i="1"/>
  <c r="D105" i="1"/>
  <c r="J95" i="1"/>
  <c r="I95" i="1"/>
  <c r="I100" i="1" s="1"/>
  <c r="G95" i="1"/>
  <c r="G100" i="1" s="1"/>
  <c r="F95" i="1"/>
  <c r="F100" i="1" s="1"/>
  <c r="C95" i="1"/>
  <c r="J75" i="1"/>
  <c r="I75" i="1"/>
  <c r="J72" i="1"/>
  <c r="I72" i="1"/>
  <c r="G72" i="1"/>
  <c r="F72" i="1"/>
  <c r="J69" i="1"/>
  <c r="I69" i="1"/>
  <c r="G69" i="1"/>
  <c r="F69" i="1"/>
  <c r="J66" i="1"/>
  <c r="I66" i="1"/>
  <c r="G66" i="1"/>
  <c r="F66" i="1"/>
  <c r="J63" i="1"/>
  <c r="I63" i="1"/>
  <c r="G63" i="1"/>
  <c r="F63" i="1"/>
  <c r="J50" i="1"/>
  <c r="I50" i="1"/>
  <c r="G50" i="1"/>
  <c r="F50" i="1"/>
  <c r="C50" i="1"/>
  <c r="J44" i="1"/>
  <c r="I44" i="1"/>
  <c r="G44" i="1"/>
  <c r="F44" i="1"/>
  <c r="J41" i="1"/>
  <c r="I41" i="1"/>
  <c r="G41" i="1"/>
  <c r="F41" i="1"/>
  <c r="J37" i="1"/>
  <c r="I37" i="1"/>
  <c r="G37" i="1"/>
  <c r="F37" i="1"/>
  <c r="D37" i="1"/>
  <c r="C37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D29" i="1"/>
  <c r="J9" i="1"/>
  <c r="I9" i="1"/>
  <c r="G9" i="1"/>
  <c r="F9" i="1"/>
  <c r="G85" i="1" l="1"/>
  <c r="I85" i="1"/>
  <c r="F85" i="1"/>
  <c r="H85" i="1" s="1"/>
  <c r="J85" i="1"/>
  <c r="G29" i="1"/>
  <c r="H66" i="1"/>
  <c r="G171" i="1"/>
  <c r="F171" i="1"/>
  <c r="I171" i="1"/>
  <c r="J171" i="1"/>
  <c r="G218" i="1"/>
  <c r="F54" i="1"/>
  <c r="J218" i="1"/>
  <c r="I194" i="1"/>
  <c r="F218" i="1"/>
  <c r="I218" i="1"/>
  <c r="G54" i="1"/>
  <c r="J54" i="1"/>
  <c r="I54" i="1"/>
  <c r="K300" i="1"/>
  <c r="N37" i="1"/>
  <c r="G113" i="1"/>
  <c r="N108" i="1"/>
  <c r="N112" i="1"/>
  <c r="N129" i="1"/>
  <c r="N140" i="1"/>
  <c r="N143" i="1"/>
  <c r="N146" i="1"/>
  <c r="G194" i="1"/>
  <c r="F206" i="1"/>
  <c r="I206" i="1"/>
  <c r="K301" i="1"/>
  <c r="K22" i="1"/>
  <c r="I29" i="1"/>
  <c r="N175" i="1"/>
  <c r="N198" i="1"/>
  <c r="N19" i="1"/>
  <c r="N75" i="1"/>
  <c r="N95" i="1"/>
  <c r="N69" i="1"/>
  <c r="N124" i="1"/>
  <c r="D113" i="1"/>
  <c r="N105" i="1"/>
  <c r="D100" i="1"/>
  <c r="N66" i="1"/>
  <c r="E66" i="1"/>
  <c r="N59" i="1"/>
  <c r="N28" i="1"/>
  <c r="N25" i="1"/>
  <c r="N22" i="1"/>
  <c r="J100" i="1"/>
  <c r="J206" i="1"/>
  <c r="F194" i="1"/>
  <c r="G206" i="1"/>
  <c r="K285" i="1"/>
  <c r="K291" i="1"/>
  <c r="K288" i="1"/>
  <c r="K282" i="1"/>
  <c r="E75" i="1"/>
  <c r="E72" i="1"/>
  <c r="K16" i="1"/>
  <c r="E22" i="1"/>
  <c r="E25" i="1"/>
  <c r="E28" i="1"/>
  <c r="E108" i="1"/>
  <c r="E146" i="1"/>
  <c r="K155" i="1"/>
  <c r="E175" i="1"/>
  <c r="E198" i="1"/>
  <c r="J194" i="1"/>
  <c r="K158" i="1"/>
  <c r="K279" i="1"/>
  <c r="K254" i="1"/>
  <c r="K275" i="1"/>
  <c r="K233" i="1"/>
  <c r="K239" i="1"/>
  <c r="K230" i="1"/>
  <c r="K243" i="1"/>
  <c r="K184" i="1"/>
  <c r="E143" i="1"/>
  <c r="E140" i="1"/>
  <c r="E129" i="1"/>
  <c r="E124" i="1"/>
  <c r="E112" i="1"/>
  <c r="E105" i="1"/>
  <c r="C113" i="1"/>
  <c r="E95" i="1"/>
  <c r="K72" i="1"/>
  <c r="E69" i="1"/>
  <c r="K41" i="1"/>
  <c r="E37" i="1"/>
  <c r="K34" i="1"/>
  <c r="J29" i="1"/>
  <c r="E19" i="1"/>
  <c r="K13" i="1"/>
  <c r="E13" i="1"/>
  <c r="F29" i="1"/>
  <c r="K9" i="1"/>
  <c r="K171" i="1" l="1"/>
  <c r="H54" i="1"/>
  <c r="K54" i="1"/>
  <c r="K194" i="1"/>
  <c r="K85" i="1"/>
  <c r="M29" i="1"/>
  <c r="E113" i="1"/>
  <c r="N13" i="1"/>
  <c r="G302" i="1"/>
  <c r="F302" i="1"/>
  <c r="I302" i="1"/>
  <c r="J302" i="1"/>
  <c r="K29" i="1"/>
  <c r="N113" i="1" l="1"/>
  <c r="K302" i="1"/>
  <c r="N9" i="1"/>
  <c r="E9" i="1"/>
  <c r="N15" i="1"/>
  <c r="C15" i="1"/>
  <c r="E15" i="1" l="1"/>
  <c r="C16" i="1"/>
  <c r="E16" i="1" l="1"/>
  <c r="C29" i="1"/>
  <c r="E29" i="1" l="1"/>
  <c r="L29" i="1"/>
  <c r="N16" i="1"/>
  <c r="N29" i="1" l="1"/>
  <c r="D32" i="1"/>
  <c r="E39" i="1" l="1"/>
  <c r="D41" i="1" l="1"/>
  <c r="E40" i="1" l="1"/>
  <c r="C41" i="1" l="1"/>
  <c r="E41" i="1" l="1"/>
  <c r="C43" i="1"/>
  <c r="C44" i="1" s="1"/>
  <c r="C54" i="1" s="1"/>
  <c r="N43" i="1" l="1"/>
  <c r="D43" i="1"/>
  <c r="E43" i="1" s="1"/>
  <c r="D44" i="1" l="1"/>
  <c r="E44" i="1" s="1"/>
  <c r="N44" i="1"/>
  <c r="N46" i="1"/>
  <c r="D46" i="1"/>
  <c r="E46" i="1" s="1"/>
  <c r="D47" i="1"/>
  <c r="D48" i="1"/>
  <c r="M50" i="1"/>
  <c r="D49" i="1"/>
  <c r="E47" i="1" l="1"/>
  <c r="N50" i="1"/>
  <c r="D50" i="1"/>
  <c r="E50" i="1" s="1"/>
  <c r="N61" i="1" l="1"/>
  <c r="C61" i="1"/>
  <c r="E61" i="1" s="1"/>
  <c r="C62" i="1"/>
  <c r="C63" i="1" l="1"/>
  <c r="C85" i="1" s="1"/>
  <c r="N62" i="1" l="1"/>
  <c r="D62" i="1"/>
  <c r="E62" i="1" l="1"/>
  <c r="D63" i="1"/>
  <c r="E63" i="1" s="1"/>
  <c r="N63" i="1"/>
  <c r="N85" i="1" l="1"/>
  <c r="N88" i="1" l="1"/>
  <c r="C88" i="1"/>
  <c r="E88" i="1" s="1"/>
  <c r="L89" i="1"/>
  <c r="L100" i="1" s="1"/>
  <c r="N89" i="1" l="1"/>
  <c r="C89" i="1"/>
  <c r="E89" i="1" l="1"/>
  <c r="C100" i="1"/>
  <c r="E100" i="1" l="1"/>
  <c r="N100" i="1"/>
  <c r="N116" i="1"/>
  <c r="D116" i="1"/>
  <c r="N117" i="1"/>
  <c r="D117" i="1"/>
  <c r="D119" i="1"/>
  <c r="E119" i="1" s="1"/>
  <c r="D120" i="1"/>
  <c r="E120" i="1" s="1"/>
  <c r="N121" i="1"/>
  <c r="E116" i="1" l="1"/>
  <c r="E117" i="1"/>
  <c r="C131" i="1" l="1"/>
  <c r="N131" i="1"/>
  <c r="D131" i="1"/>
  <c r="E131" i="1" s="1"/>
  <c r="C132" i="1"/>
  <c r="N132" i="1"/>
  <c r="D132" i="1"/>
  <c r="C133" i="1"/>
  <c r="N133" i="1"/>
  <c r="D133" i="1"/>
  <c r="C134" i="1"/>
  <c r="E133" i="1" l="1"/>
  <c r="E132" i="1"/>
  <c r="C135" i="1"/>
  <c r="N134" i="1"/>
  <c r="D134" i="1"/>
  <c r="E134" i="1" l="1"/>
  <c r="D135" i="1"/>
  <c r="N135" i="1" l="1"/>
  <c r="E135" i="1"/>
  <c r="N147" i="1" l="1"/>
  <c r="E166" i="1"/>
  <c r="N166" i="1"/>
  <c r="N167" i="1"/>
  <c r="E167" i="1"/>
  <c r="E153" i="1" l="1"/>
  <c r="N153" i="1"/>
  <c r="N155" i="1"/>
  <c r="E155" i="1" l="1"/>
  <c r="C150" i="1"/>
  <c r="C151" i="1" l="1"/>
  <c r="N150" i="1"/>
  <c r="D150" i="1"/>
  <c r="E150" i="1" l="1"/>
  <c r="D151" i="1"/>
  <c r="E151" i="1" l="1"/>
  <c r="N151" i="1"/>
  <c r="C157" i="1"/>
  <c r="C158" i="1" l="1"/>
  <c r="N157" i="1"/>
  <c r="D157" i="1"/>
  <c r="E157" i="1" l="1"/>
  <c r="D158" i="1"/>
  <c r="E158" i="1" l="1"/>
  <c r="N158" i="1"/>
  <c r="D160" i="1"/>
  <c r="D161" i="1" l="1"/>
  <c r="N160" i="1"/>
  <c r="L161" i="1"/>
  <c r="L171" i="1" s="1"/>
  <c r="C160" i="1"/>
  <c r="C164" i="1"/>
  <c r="E160" i="1" l="1"/>
  <c r="N161" i="1"/>
  <c r="C161" i="1"/>
  <c r="C171" i="1" s="1"/>
  <c r="E161" i="1" l="1"/>
  <c r="N163" i="1"/>
  <c r="E163" i="1"/>
  <c r="D164" i="1"/>
  <c r="E164" i="1" l="1"/>
  <c r="D171" i="1"/>
  <c r="N164" i="1"/>
  <c r="E171" i="1" l="1"/>
  <c r="N171" i="1"/>
  <c r="M34" i="1"/>
  <c r="D33" i="1"/>
  <c r="E33" i="1" l="1"/>
  <c r="D307" i="1"/>
  <c r="E307" i="1" s="1"/>
  <c r="M54" i="1"/>
  <c r="D34" i="1"/>
  <c r="D54" i="1" s="1"/>
  <c r="E34" i="1" l="1"/>
  <c r="E54" i="1"/>
  <c r="N54" i="1"/>
  <c r="N182" i="1"/>
  <c r="E182" i="1"/>
  <c r="D181" i="1"/>
  <c r="D184" i="1" s="1"/>
  <c r="E181" i="1" l="1"/>
  <c r="N184" i="1"/>
  <c r="C186" i="1"/>
  <c r="C187" i="1" l="1"/>
  <c r="E184" i="1"/>
  <c r="N186" i="1"/>
  <c r="D186" i="1"/>
  <c r="E186" i="1" l="1"/>
  <c r="D187" i="1"/>
  <c r="N187" i="1" s="1"/>
  <c r="C189" i="1"/>
  <c r="C190" i="1" l="1"/>
  <c r="E187" i="1"/>
  <c r="N189" i="1"/>
  <c r="D189" i="1"/>
  <c r="E189" i="1" l="1"/>
  <c r="D190" i="1"/>
  <c r="E190" i="1" s="1"/>
  <c r="N190" i="1"/>
  <c r="C192" i="1"/>
  <c r="C193" i="1" l="1"/>
  <c r="C194" i="1" s="1"/>
  <c r="D192" i="1"/>
  <c r="D193" i="1" l="1"/>
  <c r="D194" i="1" l="1"/>
  <c r="E194" i="1" l="1"/>
  <c r="N194" i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06" i="1"/>
  <c r="N241" i="1"/>
  <c r="D241" i="1"/>
  <c r="E241" i="1" l="1"/>
  <c r="D306" i="1"/>
  <c r="E306" i="1" s="1"/>
  <c r="D242" i="1"/>
  <c r="D243" i="1" s="1"/>
  <c r="E242" i="1" l="1"/>
  <c r="N242" i="1"/>
  <c r="N243" i="1" l="1"/>
  <c r="E243" i="1"/>
  <c r="N246" i="1"/>
  <c r="C246" i="1"/>
  <c r="E246" i="1" l="1"/>
  <c r="C247" i="1"/>
  <c r="N247" i="1" l="1"/>
  <c r="E247" i="1"/>
  <c r="D253" i="1"/>
  <c r="N253" i="1"/>
  <c r="C253" i="1"/>
  <c r="D252" i="1"/>
  <c r="E253" i="1" l="1"/>
  <c r="D254" i="1"/>
  <c r="N252" i="1" l="1"/>
  <c r="C252" i="1"/>
  <c r="E252" i="1" l="1"/>
  <c r="C254" i="1"/>
  <c r="N254" i="1" l="1"/>
  <c r="E254" i="1"/>
  <c r="C257" i="1"/>
  <c r="C309" i="1" s="1"/>
  <c r="N257" i="1"/>
  <c r="D257" i="1"/>
  <c r="D309" i="1" s="1"/>
  <c r="C256" i="1"/>
  <c r="N256" i="1"/>
  <c r="D256" i="1"/>
  <c r="C258" i="1"/>
  <c r="C310" i="1" s="1"/>
  <c r="E309" i="1" l="1"/>
  <c r="E256" i="1"/>
  <c r="E257" i="1"/>
  <c r="C259" i="1"/>
  <c r="D258" i="1"/>
  <c r="N258" i="1"/>
  <c r="E258" i="1" l="1"/>
  <c r="D310" i="1"/>
  <c r="E310" i="1" s="1"/>
  <c r="D259" i="1"/>
  <c r="N259" i="1" l="1"/>
  <c r="E259" i="1"/>
  <c r="C264" i="1"/>
  <c r="N264" i="1"/>
  <c r="D264" i="1"/>
  <c r="C265" i="1" l="1"/>
  <c r="C308" i="1"/>
  <c r="E264" i="1"/>
  <c r="D308" i="1"/>
  <c r="D265" i="1"/>
  <c r="N265" i="1"/>
  <c r="D267" i="1"/>
  <c r="E308" i="1" l="1"/>
  <c r="D268" i="1"/>
  <c r="D311" i="1"/>
  <c r="E265" i="1"/>
  <c r="N267" i="1"/>
  <c r="C267" i="1"/>
  <c r="E267" i="1" l="1"/>
  <c r="C311" i="1"/>
  <c r="E311" i="1" s="1"/>
  <c r="C268" i="1"/>
  <c r="N268" i="1"/>
  <c r="C270" i="1"/>
  <c r="C271" i="1" s="1"/>
  <c r="E268" i="1" l="1"/>
  <c r="D270" i="1"/>
  <c r="D271" i="1" s="1"/>
  <c r="C273" i="1"/>
  <c r="C274" i="1" s="1"/>
  <c r="C275" i="1" s="1"/>
  <c r="N273" i="1" l="1"/>
  <c r="D273" i="1"/>
  <c r="E273" i="1" s="1"/>
  <c r="D274" i="1" l="1"/>
  <c r="E274" i="1" l="1"/>
  <c r="D275" i="1"/>
  <c r="E275" i="1" s="1"/>
  <c r="N274" i="1"/>
  <c r="N275" i="1"/>
  <c r="D278" i="1"/>
  <c r="D279" i="1" s="1"/>
  <c r="C278" i="1" l="1"/>
  <c r="E278" i="1" s="1"/>
  <c r="C279" i="1" l="1"/>
  <c r="E279" i="1" l="1"/>
  <c r="D281" i="1"/>
  <c r="D282" i="1" l="1"/>
  <c r="C281" i="1" l="1"/>
  <c r="E281" i="1" s="1"/>
  <c r="C282" i="1" l="1"/>
  <c r="E282" i="1" l="1"/>
  <c r="D284" i="1"/>
  <c r="M285" i="1"/>
  <c r="M301" i="1" s="1"/>
  <c r="D285" i="1" l="1"/>
  <c r="C284" i="1"/>
  <c r="E284" i="1" s="1"/>
  <c r="L285" i="1"/>
  <c r="L301" i="1" s="1"/>
  <c r="L302" i="1" s="1"/>
  <c r="C285" i="1" l="1"/>
  <c r="E285" i="1" l="1"/>
  <c r="D287" i="1"/>
  <c r="D288" i="1" l="1"/>
  <c r="C287" i="1" l="1"/>
  <c r="C288" i="1" s="1"/>
  <c r="E288" i="1" l="1"/>
  <c r="E287" i="1"/>
  <c r="C290" i="1"/>
  <c r="C291" i="1" s="1"/>
  <c r="N290" i="1"/>
  <c r="D290" i="1"/>
  <c r="E290" i="1" l="1"/>
  <c r="D291" i="1"/>
  <c r="E291" i="1" s="1"/>
  <c r="N291" i="1"/>
  <c r="C293" i="1"/>
  <c r="C294" i="1" s="1"/>
  <c r="N293" i="1"/>
  <c r="N294" i="1"/>
  <c r="D299" i="1"/>
  <c r="D300" i="1" l="1"/>
  <c r="E293" i="1"/>
  <c r="D294" i="1"/>
  <c r="E294" i="1" s="1"/>
  <c r="D301" i="1" l="1"/>
  <c r="M302" i="1"/>
  <c r="C299" i="1"/>
  <c r="E299" i="1" l="1"/>
  <c r="C300" i="1"/>
  <c r="C301" i="1" s="1"/>
  <c r="E300" i="1" l="1"/>
  <c r="E301" i="1"/>
  <c r="N221" i="1"/>
  <c r="C221" i="1"/>
  <c r="E221" i="1" l="1"/>
  <c r="C305" i="1"/>
  <c r="C312" i="1" s="1"/>
  <c r="C222" i="1"/>
  <c r="N222" i="1" l="1"/>
  <c r="E222" i="1"/>
  <c r="C226" i="1"/>
  <c r="E226" i="1" l="1"/>
  <c r="N226" i="1"/>
  <c r="N302" i="1" l="1"/>
  <c r="C118" i="1"/>
  <c r="C121" i="1" s="1"/>
  <c r="C147" i="1" s="1"/>
  <c r="C302" i="1" s="1"/>
  <c r="N118" i="1"/>
  <c r="D118" i="1"/>
  <c r="D121" i="1" s="1"/>
  <c r="E121" i="1" l="1"/>
  <c r="D147" i="1"/>
  <c r="E147" i="1" s="1"/>
  <c r="E118" i="1"/>
  <c r="D57" i="1"/>
  <c r="D305" i="1" l="1"/>
  <c r="E305" i="1" s="1"/>
  <c r="D59" i="1"/>
  <c r="D85" i="1" s="1"/>
  <c r="D302" i="1" s="1"/>
  <c r="D312" i="1" l="1"/>
  <c r="E312" i="1" s="1"/>
  <c r="E59" i="1"/>
  <c r="E85" i="1"/>
  <c r="E302" i="1" l="1"/>
</calcChain>
</file>

<file path=xl/sharedStrings.xml><?xml version="1.0" encoding="utf-8"?>
<sst xmlns="http://schemas.openxmlformats.org/spreadsheetml/2006/main" count="334" uniqueCount="139">
  <si>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</si>
  <si>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</si>
  <si>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</si>
  <si>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</si>
  <si>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</si>
  <si>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</si>
  <si>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</si>
  <si>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</si>
  <si>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</si>
  <si>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</si>
  <si>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</si>
  <si>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</si>
  <si>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</si>
  <si>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</si>
  <si>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</si>
  <si>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</si>
  <si>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</si>
  <si>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</si>
  <si>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</si>
  <si>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</si>
  <si>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</si>
  <si>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</si>
  <si>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</si>
  <si>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</si>
  <si>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</si>
  <si>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</si>
  <si>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</si>
  <si>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</si>
  <si>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</si>
  <si>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</si>
  <si>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</si>
  <si>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</si>
  <si>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</si>
  <si>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</si>
  <si>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</si>
  <si>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</si>
  <si>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</si>
  <si>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</si>
  <si>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</si>
  <si>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</si>
  <si>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</si>
  <si>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</si>
  <si>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</si>
  <si>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</si>
  <si>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</si>
  <si>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</si>
  <si>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</si>
  <si>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</si>
  <si>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</si>
  <si>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</si>
  <si>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</si>
  <si>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</si>
  <si>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</si>
  <si>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</si>
  <si>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</si>
  <si>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</si>
  <si>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</si>
  <si>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</si>
  <si>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</si>
  <si>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</si>
  <si>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</si>
  <si>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</si>
  <si>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</si>
  <si>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</si>
  <si>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</si>
  <si>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</si>
  <si>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</si>
  <si>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</si>
  <si>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</si>
  <si>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</si>
  <si>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</si>
  <si>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</si>
  <si>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</si>
  <si>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</si>
  <si>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</si>
  <si>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</si>
  <si>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</si>
  <si>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</si>
  <si>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</si>
  <si>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</si>
  <si>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</si>
  <si>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</si>
  <si>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</si>
  <si>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</si>
  <si>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</si>
  <si>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</si>
  <si>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</si>
  <si>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</si>
  <si>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</si>
  <si>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</si>
  <si>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</si>
  <si>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</si>
  <si>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</si>
  <si>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</si>
  <si>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</si>
  <si>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</si>
  <si>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</si>
  <si>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</si>
  <si>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</si>
  <si>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</si>
  <si>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</si>
  <si>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</si>
  <si>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</si>
  <si>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</si>
  <si>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</si>
  <si>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</si>
  <si>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</si>
  <si>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</si>
  <si>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</si>
  <si>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</si>
  <si>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</si>
  <si>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</si>
  <si>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</si>
  <si>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</si>
  <si>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</si>
  <si>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</si>
  <si>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</si>
  <si>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</si>
  <si>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</si>
  <si>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</si>
  <si>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</si>
  <si>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Подпрограмма "Укрепление материально-технической базы архива муниципального образования Кавказский район"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</si>
  <si>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</si>
  <si>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</si>
  <si>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</si>
  <si>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</si>
  <si>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</si>
  <si>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</si>
  <si>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</si>
  <si>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</si>
  <si>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</si>
  <si>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</si>
  <si>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</si>
  <si>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</si>
  <si>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Федеральный проект "Культурная среда"</t>
  </si>
  <si>
    <t>Отдел по физической культуре и спорту администрации МО  Кавказский район              Федеральный проект "Спорт - норма жизни"</t>
  </si>
  <si>
    <t>Основное мероприятие №2. Организация работы "Лагерей труда и отдыха дневного пребывания"</t>
  </si>
  <si>
    <t>Исполнение  муниципальных программ муниципального образования Кавказский район на 1.06. 2020  года (бюджетные средства)</t>
  </si>
  <si>
    <t>Уточненная сводная бюджетная роспись на 1.06.2020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</si>
</sst>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0" fillId="0" borderId="6" xfId="0" applyBorder="1" applyAlignment="1">
      <alignment wrapText="1"/>
    </xf>
    <xf numFmtId="49" fontId="8" fillId="2" borderId="4" xfId="0" applyNumberFormat="1" applyFont="1" applyFill="1" applyBorder="1" applyAlignment="1">
      <alignment wrapText="1"/>
    </xf>
    <xf numFmtId="0" fontId="0" fillId="0" borderId="5" xfId="0" applyBorder="1" applyAlignment="1">
      <alignment wrapText="1"/>
    </xf>
    <xf numFmtId="49" fontId="4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left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0" fontId="0" fillId="0" borderId="6" xfId="0" applyBorder="1" applyAlignment="1">
      <alignment horizontal="left" wrapText="1"/>
    </xf>
    <xf numFmtId="11" fontId="4" fillId="2" borderId="4" xfId="0" applyNumberFormat="1" applyFont="1" applyFill="1" applyBorder="1" applyAlignment="1">
      <alignment horizontal="left" wrapText="1"/>
    </xf>
    <xf numFmtId="11" fontId="0" fillId="0" borderId="6" xfId="0" applyNumberFormat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3"/>
  <sheetViews>
    <sheetView tabSelected="1" zoomScale="72" zoomScaleNormal="72" workbookViewId="0">
      <selection activeCell="F318" sqref="F318"/>
    </sheetView>
  </sheetViews>
  <sheetFormatPr defaultColWidth="7.6640625" defaultRowHeight="15.6" x14ac:dyDescent="0.3"/>
  <cols>
    <col min="1" max="1" width="6.33203125" style="1" customWidth="1"/>
    <col min="2" max="2" width="48.33203125" style="1" customWidth="1"/>
    <col min="3" max="4" width="12.44140625" style="5" customWidth="1"/>
    <col min="5" max="5" width="10.109375" style="5" customWidth="1"/>
    <col min="6" max="6" width="12.33203125" style="5" customWidth="1"/>
    <col min="7" max="7" width="12.109375" style="5" customWidth="1"/>
    <col min="8" max="8" width="10.33203125" style="5" customWidth="1"/>
    <col min="9" max="10" width="12.44140625" style="5" customWidth="1"/>
    <col min="11" max="11" width="8.44140625" style="5" customWidth="1"/>
    <col min="12" max="13" width="13" style="5" customWidth="1"/>
    <col min="14" max="14" width="8.88671875" style="5" customWidth="1"/>
    <col min="15" max="15" width="7.6640625" style="1"/>
    <col min="16" max="16" width="10.5546875" style="1" bestFit="1" customWidth="1"/>
    <col min="17" max="17" width="11.109375" style="1" customWidth="1"/>
    <col min="18" max="16384" width="7.6640625" style="1"/>
  </cols>
  <sheetData>
    <row r="1" spans="1:14" ht="40.5" customHeight="1" x14ac:dyDescent="0.3">
      <c r="A1" s="90" t="s">
        <v>137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14.25" customHeight="1" x14ac:dyDescent="0.3">
      <c r="E2" s="125" t="s">
        <v>107</v>
      </c>
      <c r="F2" s="126"/>
      <c r="G2" s="126"/>
      <c r="H2" s="126"/>
      <c r="I2" s="126"/>
      <c r="J2" s="126"/>
      <c r="K2" s="126"/>
    </row>
    <row r="3" spans="1:14" ht="19.5" customHeight="1" x14ac:dyDescent="0.3">
      <c r="A3" s="115" t="s">
        <v>0</v>
      </c>
      <c r="B3" s="115" t="s">
        <v>1</v>
      </c>
      <c r="C3" s="113" t="s">
        <v>138</v>
      </c>
      <c r="D3" s="113" t="s">
        <v>108</v>
      </c>
      <c r="E3" s="113" t="s">
        <v>16</v>
      </c>
      <c r="F3" s="92" t="s">
        <v>26</v>
      </c>
      <c r="G3" s="93"/>
      <c r="H3" s="94"/>
      <c r="I3" s="92" t="s">
        <v>27</v>
      </c>
      <c r="J3" s="93"/>
      <c r="K3" s="94"/>
      <c r="L3" s="92" t="s">
        <v>111</v>
      </c>
      <c r="M3" s="93"/>
      <c r="N3" s="94"/>
    </row>
    <row r="4" spans="1:14" ht="75" customHeight="1" x14ac:dyDescent="0.3">
      <c r="A4" s="116"/>
      <c r="B4" s="116"/>
      <c r="C4" s="114"/>
      <c r="D4" s="114"/>
      <c r="E4" s="114"/>
      <c r="F4" s="6" t="s">
        <v>138</v>
      </c>
      <c r="G4" s="6" t="s">
        <v>108</v>
      </c>
      <c r="H4" s="6" t="s">
        <v>118</v>
      </c>
      <c r="I4" s="6" t="s">
        <v>138</v>
      </c>
      <c r="J4" s="6" t="s">
        <v>108</v>
      </c>
      <c r="K4" s="6" t="s">
        <v>16</v>
      </c>
      <c r="L4" s="6" t="s">
        <v>138</v>
      </c>
      <c r="M4" s="6" t="s">
        <v>108</v>
      </c>
      <c r="N4" s="6" t="s">
        <v>16</v>
      </c>
    </row>
    <row r="5" spans="1:14" ht="15.75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 x14ac:dyDescent="0.35">
      <c r="A6" s="15" t="s">
        <v>17</v>
      </c>
      <c r="B6" s="87" t="s">
        <v>2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9"/>
    </row>
    <row r="7" spans="1:14" ht="15.75" customHeight="1" x14ac:dyDescent="0.3">
      <c r="A7" s="43" t="s">
        <v>28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1"/>
    </row>
    <row r="8" spans="1:14" ht="32.25" customHeight="1" x14ac:dyDescent="0.3">
      <c r="A8" s="66" t="s">
        <v>29</v>
      </c>
      <c r="B8" s="47"/>
      <c r="C8" s="16">
        <f>F8+I8+L8</f>
        <v>540670.10000000009</v>
      </c>
      <c r="D8" s="16">
        <f>G8+J8+M8</f>
        <v>192207.2</v>
      </c>
      <c r="E8" s="16">
        <f>D8/C8*100</f>
        <v>35.549811243492101</v>
      </c>
      <c r="F8" s="16"/>
      <c r="G8" s="16"/>
      <c r="H8" s="16"/>
      <c r="I8" s="16">
        <v>369042.4</v>
      </c>
      <c r="J8" s="16">
        <v>135185</v>
      </c>
      <c r="K8" s="16">
        <f>J8/I8*100</f>
        <v>36.631292230919804</v>
      </c>
      <c r="L8" s="16">
        <v>171627.7</v>
      </c>
      <c r="M8" s="16">
        <v>57022.2</v>
      </c>
      <c r="N8" s="16">
        <f>M8/L8*100</f>
        <v>33.224357140484898</v>
      </c>
    </row>
    <row r="9" spans="1:14" ht="16.2" x14ac:dyDescent="0.35">
      <c r="A9" s="48" t="s">
        <v>31</v>
      </c>
      <c r="B9" s="47"/>
      <c r="C9" s="18">
        <f>C8</f>
        <v>540670.10000000009</v>
      </c>
      <c r="D9" s="18">
        <f>D8</f>
        <v>192207.2</v>
      </c>
      <c r="E9" s="18">
        <f>D9/C9*100</f>
        <v>35.549811243492101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369042.4</v>
      </c>
      <c r="J9" s="18">
        <f t="shared" si="1"/>
        <v>135185</v>
      </c>
      <c r="K9" s="18">
        <f>J9/I9*100</f>
        <v>36.631292230919804</v>
      </c>
      <c r="L9" s="18">
        <f>L8</f>
        <v>171627.7</v>
      </c>
      <c r="M9" s="18">
        <f>M8</f>
        <v>57022.2</v>
      </c>
      <c r="N9" s="18">
        <f>M9/L9*100</f>
        <v>33.224357140484898</v>
      </c>
    </row>
    <row r="10" spans="1:14" ht="15.75" customHeight="1" x14ac:dyDescent="0.3">
      <c r="A10" s="43" t="s">
        <v>30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4" ht="31.5" customHeight="1" x14ac:dyDescent="0.3">
      <c r="A11" s="66" t="s">
        <v>123</v>
      </c>
      <c r="B11" s="47"/>
      <c r="C11" s="16">
        <f>I11+L11+F11</f>
        <v>595746.5</v>
      </c>
      <c r="D11" s="16">
        <f>J11+M11+G11</f>
        <v>220181.1</v>
      </c>
      <c r="E11" s="16">
        <f t="shared" ref="E11:E13" si="2">D11/C11*100</f>
        <v>36.958857500631559</v>
      </c>
      <c r="F11" s="16"/>
      <c r="G11" s="16"/>
      <c r="H11" s="16"/>
      <c r="I11" s="16">
        <v>475362</v>
      </c>
      <c r="J11" s="16">
        <v>176592.6</v>
      </c>
      <c r="K11" s="16">
        <f t="shared" ref="K11:K13" si="3">J11/I11*100</f>
        <v>37.149077965844981</v>
      </c>
      <c r="L11" s="16">
        <v>120384.5</v>
      </c>
      <c r="M11" s="16">
        <v>43588.5</v>
      </c>
      <c r="N11" s="16">
        <f t="shared" ref="N11:N13" si="4">M11/L11*100</f>
        <v>36.207734384409953</v>
      </c>
    </row>
    <row r="12" spans="1:14" ht="33" customHeight="1" x14ac:dyDescent="0.3">
      <c r="A12" s="66" t="s">
        <v>122</v>
      </c>
      <c r="B12" s="117"/>
      <c r="C12" s="16">
        <f>I12+L12+F12</f>
        <v>16407.2</v>
      </c>
      <c r="D12" s="16">
        <f>J12+M12+G12</f>
        <v>16407.2</v>
      </c>
      <c r="E12" s="16">
        <f t="shared" si="2"/>
        <v>100</v>
      </c>
      <c r="F12" s="16">
        <v>1072.4000000000001</v>
      </c>
      <c r="G12" s="16">
        <v>1072.4000000000001</v>
      </c>
      <c r="H12" s="16">
        <f>G12/F12*100</f>
        <v>100</v>
      </c>
      <c r="I12" s="16">
        <v>14514.4</v>
      </c>
      <c r="J12" s="16">
        <v>14514.4</v>
      </c>
      <c r="K12" s="16">
        <f t="shared" si="3"/>
        <v>100</v>
      </c>
      <c r="L12" s="16">
        <v>820.4</v>
      </c>
      <c r="M12" s="16">
        <v>820.4</v>
      </c>
      <c r="N12" s="16">
        <f t="shared" si="4"/>
        <v>100</v>
      </c>
    </row>
    <row r="13" spans="1:14" ht="16.2" x14ac:dyDescent="0.35">
      <c r="A13" s="48" t="s">
        <v>31</v>
      </c>
      <c r="B13" s="78"/>
      <c r="C13" s="18">
        <f>C11+C12</f>
        <v>612153.69999999995</v>
      </c>
      <c r="D13" s="18">
        <f>D11+D12</f>
        <v>236588.30000000002</v>
      </c>
      <c r="E13" s="18">
        <f t="shared" si="2"/>
        <v>38.648512620278211</v>
      </c>
      <c r="F13" s="18">
        <f t="shared" ref="F13:G13" si="5">F11+F12</f>
        <v>1072.4000000000001</v>
      </c>
      <c r="G13" s="18">
        <f t="shared" si="5"/>
        <v>1072.4000000000001</v>
      </c>
      <c r="H13" s="22">
        <f>G13/F13*100</f>
        <v>100</v>
      </c>
      <c r="I13" s="18">
        <f t="shared" ref="I13:J13" si="6">I11+I12</f>
        <v>489876.4</v>
      </c>
      <c r="J13" s="18">
        <f t="shared" si="6"/>
        <v>191107</v>
      </c>
      <c r="K13" s="18">
        <f t="shared" si="3"/>
        <v>39.011268964987899</v>
      </c>
      <c r="L13" s="18">
        <f t="shared" ref="L13:M13" si="7">L11+L12</f>
        <v>121204.9</v>
      </c>
      <c r="M13" s="18">
        <f t="shared" si="7"/>
        <v>44408.9</v>
      </c>
      <c r="N13" s="18">
        <f t="shared" si="4"/>
        <v>36.639525299719736</v>
      </c>
    </row>
    <row r="14" spans="1:14" ht="15.75" customHeight="1" x14ac:dyDescent="0.3">
      <c r="A14" s="81" t="s">
        <v>32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27.75" customHeight="1" x14ac:dyDescent="0.3">
      <c r="A15" s="46" t="s">
        <v>29</v>
      </c>
      <c r="B15" s="47"/>
      <c r="C15" s="16">
        <f>I15+L15+F15</f>
        <v>51144.5</v>
      </c>
      <c r="D15" s="16">
        <f>J15+M15+G15</f>
        <v>18113</v>
      </c>
      <c r="E15" s="16">
        <f t="shared" ref="E15:E16" si="8">D15/C15*100</f>
        <v>35.415342803233976</v>
      </c>
      <c r="F15" s="16"/>
      <c r="G15" s="16"/>
      <c r="H15" s="16"/>
      <c r="I15" s="16">
        <v>377.2</v>
      </c>
      <c r="J15" s="16">
        <v>250</v>
      </c>
      <c r="K15" s="16">
        <f t="shared" ref="K15:K16" si="9">J15/I15*100</f>
        <v>66.2778366914104</v>
      </c>
      <c r="L15" s="16">
        <v>50767.3</v>
      </c>
      <c r="M15" s="16">
        <v>17863</v>
      </c>
      <c r="N15" s="16">
        <f>M15/L15*100</f>
        <v>35.186035105274456</v>
      </c>
    </row>
    <row r="16" spans="1:14" ht="16.2" x14ac:dyDescent="0.35">
      <c r="A16" s="77" t="s">
        <v>31</v>
      </c>
      <c r="B16" s="78"/>
      <c r="C16" s="18">
        <f>C15</f>
        <v>51144.5</v>
      </c>
      <c r="D16" s="18">
        <f>D15</f>
        <v>18113</v>
      </c>
      <c r="E16" s="18">
        <f t="shared" si="8"/>
        <v>35.415342803233976</v>
      </c>
      <c r="F16" s="18">
        <f t="shared" ref="F16:G16" si="10">F15</f>
        <v>0</v>
      </c>
      <c r="G16" s="18">
        <f t="shared" si="10"/>
        <v>0</v>
      </c>
      <c r="H16" s="18"/>
      <c r="I16" s="18">
        <f t="shared" ref="I16:J16" si="11">I15</f>
        <v>377.2</v>
      </c>
      <c r="J16" s="18">
        <f t="shared" si="11"/>
        <v>250</v>
      </c>
      <c r="K16" s="18">
        <f t="shared" si="9"/>
        <v>66.2778366914104</v>
      </c>
      <c r="L16" s="18">
        <f>SUM(L15)</f>
        <v>50767.3</v>
      </c>
      <c r="M16" s="18">
        <f>SUM(M15)</f>
        <v>17863</v>
      </c>
      <c r="N16" s="18">
        <f>M16/L16*100</f>
        <v>35.186035105274456</v>
      </c>
    </row>
    <row r="17" spans="1:16" ht="15.75" customHeight="1" x14ac:dyDescent="0.3">
      <c r="A17" s="81" t="s">
        <v>33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3"/>
    </row>
    <row r="18" spans="1:16" ht="30.75" customHeight="1" x14ac:dyDescent="0.3">
      <c r="A18" s="46" t="s">
        <v>29</v>
      </c>
      <c r="B18" s="75"/>
      <c r="C18" s="16">
        <f>I18+L18+F18</f>
        <v>7270.1</v>
      </c>
      <c r="D18" s="16">
        <f>J18+M18+G18</f>
        <v>2398</v>
      </c>
      <c r="E18" s="16">
        <f t="shared" ref="E18:E19" si="12">D18/C18*100</f>
        <v>32.984415620142777</v>
      </c>
      <c r="F18" s="16"/>
      <c r="G18" s="16"/>
      <c r="H18" s="16"/>
      <c r="I18" s="16"/>
      <c r="J18" s="16"/>
      <c r="K18" s="16"/>
      <c r="L18" s="16">
        <v>7270.1</v>
      </c>
      <c r="M18" s="16">
        <v>2398</v>
      </c>
      <c r="N18" s="16">
        <f>M18/L18*100</f>
        <v>32.984415620142777</v>
      </c>
    </row>
    <row r="19" spans="1:16" ht="16.2" x14ac:dyDescent="0.35">
      <c r="A19" s="79" t="s">
        <v>31</v>
      </c>
      <c r="B19" s="79"/>
      <c r="C19" s="18">
        <f t="shared" ref="C19:D19" si="13">C18</f>
        <v>7270.1</v>
      </c>
      <c r="D19" s="18">
        <f t="shared" si="13"/>
        <v>2398</v>
      </c>
      <c r="E19" s="18">
        <f t="shared" si="12"/>
        <v>32.984415620142777</v>
      </c>
      <c r="F19" s="18">
        <f t="shared" ref="F19:G19" si="14">F18</f>
        <v>0</v>
      </c>
      <c r="G19" s="18">
        <f t="shared" si="14"/>
        <v>0</v>
      </c>
      <c r="H19" s="18"/>
      <c r="I19" s="18">
        <f t="shared" ref="I19:M19" si="15">I18</f>
        <v>0</v>
      </c>
      <c r="J19" s="18">
        <f t="shared" si="15"/>
        <v>0</v>
      </c>
      <c r="K19" s="18"/>
      <c r="L19" s="18">
        <f t="shared" si="15"/>
        <v>7270.1</v>
      </c>
      <c r="M19" s="18">
        <f t="shared" si="15"/>
        <v>2398</v>
      </c>
      <c r="N19" s="18">
        <f>M19/L19*100</f>
        <v>32.984415620142777</v>
      </c>
    </row>
    <row r="20" spans="1:16" ht="15.75" customHeight="1" x14ac:dyDescent="0.3">
      <c r="A20" s="81" t="s">
        <v>34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3"/>
    </row>
    <row r="21" spans="1:16" ht="30" customHeight="1" x14ac:dyDescent="0.3">
      <c r="A21" s="52" t="s">
        <v>29</v>
      </c>
      <c r="B21" s="76"/>
      <c r="C21" s="16">
        <f>I21+L21+F21</f>
        <v>33999.600000000006</v>
      </c>
      <c r="D21" s="16">
        <f>J21+M21+G21</f>
        <v>12221.2</v>
      </c>
      <c r="E21" s="16">
        <f t="shared" ref="E21:E22" si="16">D21/C21*100</f>
        <v>35.945128766220776</v>
      </c>
      <c r="F21" s="16"/>
      <c r="G21" s="16"/>
      <c r="H21" s="16"/>
      <c r="I21" s="16">
        <v>12171.2</v>
      </c>
      <c r="J21" s="16">
        <v>3512.2</v>
      </c>
      <c r="K21" s="16">
        <f t="shared" ref="K21:K22" si="17">J21/I21*100</f>
        <v>28.856645195214931</v>
      </c>
      <c r="L21" s="16">
        <v>21828.400000000001</v>
      </c>
      <c r="M21" s="16">
        <v>8709</v>
      </c>
      <c r="N21" s="16">
        <f>M21/L21*100</f>
        <v>39.897564640559999</v>
      </c>
    </row>
    <row r="22" spans="1:16" ht="16.2" x14ac:dyDescent="0.35">
      <c r="A22" s="54" t="s">
        <v>31</v>
      </c>
      <c r="B22" s="59"/>
      <c r="C22" s="18">
        <f t="shared" ref="C22:D22" si="18">C21</f>
        <v>33999.600000000006</v>
      </c>
      <c r="D22" s="18">
        <f t="shared" si="18"/>
        <v>12221.2</v>
      </c>
      <c r="E22" s="18">
        <f t="shared" si="16"/>
        <v>35.945128766220776</v>
      </c>
      <c r="F22" s="18">
        <f t="shared" ref="F22:G22" si="19">F21</f>
        <v>0</v>
      </c>
      <c r="G22" s="18">
        <f t="shared" si="19"/>
        <v>0</v>
      </c>
      <c r="H22" s="18"/>
      <c r="I22" s="18">
        <f t="shared" ref="I22:M22" si="20">I21</f>
        <v>12171.2</v>
      </c>
      <c r="J22" s="18">
        <f t="shared" si="20"/>
        <v>3512.2</v>
      </c>
      <c r="K22" s="8">
        <f t="shared" si="17"/>
        <v>28.856645195214931</v>
      </c>
      <c r="L22" s="18">
        <f t="shared" si="20"/>
        <v>21828.400000000001</v>
      </c>
      <c r="M22" s="18">
        <f t="shared" si="20"/>
        <v>8709</v>
      </c>
      <c r="N22" s="18">
        <f>M22/L22*100</f>
        <v>39.897564640559999</v>
      </c>
    </row>
    <row r="23" spans="1:16" ht="15.75" hidden="1" customHeight="1" x14ac:dyDescent="0.25">
      <c r="A23" s="81" t="s">
        <v>114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3"/>
    </row>
    <row r="24" spans="1:16" ht="30.75" hidden="1" customHeight="1" x14ac:dyDescent="0.25">
      <c r="A24" s="52" t="s">
        <v>29</v>
      </c>
      <c r="B24" s="76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t="15.75" hidden="1" x14ac:dyDescent="0.25">
      <c r="A25" s="54" t="s">
        <v>31</v>
      </c>
      <c r="B25" s="59"/>
      <c r="C25" s="18">
        <f>C24</f>
        <v>0</v>
      </c>
      <c r="D25" s="18">
        <f>D24</f>
        <v>0</v>
      </c>
      <c r="E25" s="18" t="e">
        <f t="shared" si="21"/>
        <v>#DIV/0!</v>
      </c>
      <c r="F25" s="18">
        <f t="shared" ref="F25:G25" si="23">F24</f>
        <v>0</v>
      </c>
      <c r="G25" s="18">
        <f t="shared" si="23"/>
        <v>0</v>
      </c>
      <c r="H25" s="18"/>
      <c r="I25" s="18">
        <f t="shared" ref="I25:M25" si="24">I24</f>
        <v>0</v>
      </c>
      <c r="J25" s="18">
        <f t="shared" si="24"/>
        <v>0</v>
      </c>
      <c r="K25" s="18"/>
      <c r="L25" s="18">
        <f t="shared" si="24"/>
        <v>0</v>
      </c>
      <c r="M25" s="18">
        <f t="shared" si="24"/>
        <v>0</v>
      </c>
      <c r="N25" s="18" t="e">
        <f t="shared" si="22"/>
        <v>#DIV/0!</v>
      </c>
    </row>
    <row r="26" spans="1:16" ht="15.75" customHeight="1" x14ac:dyDescent="0.3">
      <c r="A26" s="81" t="s">
        <v>35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3"/>
    </row>
    <row r="27" spans="1:16" ht="30.75" customHeight="1" x14ac:dyDescent="0.3">
      <c r="A27" s="52" t="s">
        <v>29</v>
      </c>
      <c r="B27" s="76"/>
      <c r="C27" s="16">
        <f>I27+L27+F27</f>
        <v>3970.1</v>
      </c>
      <c r="D27" s="16">
        <f>J27+M27+G27</f>
        <v>1217.8</v>
      </c>
      <c r="E27" s="16">
        <f t="shared" ref="E27:E29" si="25">D27/C27*100</f>
        <v>30.674290320143072</v>
      </c>
      <c r="F27" s="16"/>
      <c r="G27" s="16"/>
      <c r="H27" s="16"/>
      <c r="I27" s="16"/>
      <c r="J27" s="16"/>
      <c r="K27" s="16"/>
      <c r="L27" s="16">
        <v>3970.1</v>
      </c>
      <c r="M27" s="16">
        <v>1217.8</v>
      </c>
      <c r="N27" s="16">
        <f t="shared" ref="N27:N29" si="26">M27/L27*100</f>
        <v>30.674290320143072</v>
      </c>
    </row>
    <row r="28" spans="1:16" ht="16.2" x14ac:dyDescent="0.35">
      <c r="A28" s="118" t="s">
        <v>31</v>
      </c>
      <c r="B28" s="119"/>
      <c r="C28" s="19">
        <f>C27</f>
        <v>3970.1</v>
      </c>
      <c r="D28" s="19">
        <f>D27</f>
        <v>1217.8</v>
      </c>
      <c r="E28" s="19">
        <f t="shared" si="25"/>
        <v>30.674290320143072</v>
      </c>
      <c r="F28" s="19">
        <f t="shared" ref="F28:G28" si="27">F27</f>
        <v>0</v>
      </c>
      <c r="G28" s="19">
        <f t="shared" si="27"/>
        <v>0</v>
      </c>
      <c r="H28" s="19"/>
      <c r="I28" s="19">
        <f t="shared" ref="I28:J28" si="28">I27</f>
        <v>0</v>
      </c>
      <c r="J28" s="19">
        <f t="shared" si="28"/>
        <v>0</v>
      </c>
      <c r="K28" s="16"/>
      <c r="L28" s="19">
        <f>L27</f>
        <v>3970.1</v>
      </c>
      <c r="M28" s="19">
        <f>M27</f>
        <v>1217.8</v>
      </c>
      <c r="N28" s="20">
        <f t="shared" si="26"/>
        <v>30.674290320143072</v>
      </c>
    </row>
    <row r="29" spans="1:16" s="3" customFormat="1" ht="16.2" x14ac:dyDescent="0.35">
      <c r="A29" s="120" t="s">
        <v>53</v>
      </c>
      <c r="B29" s="121"/>
      <c r="C29" s="8">
        <f>C9+C13+C16+C19+C22+C25+C28</f>
        <v>1249208.1000000003</v>
      </c>
      <c r="D29" s="8">
        <f t="shared" ref="D29" si="29">D9+D13+D16+D19+D22+D25+D28</f>
        <v>462745.5</v>
      </c>
      <c r="E29" s="8">
        <f t="shared" si="25"/>
        <v>37.043107549494749</v>
      </c>
      <c r="F29" s="8">
        <f t="shared" ref="F29:G29" si="30">F9+F13+F16+F19+F22+F25+F28</f>
        <v>1072.4000000000001</v>
      </c>
      <c r="G29" s="8">
        <f t="shared" si="30"/>
        <v>1072.4000000000001</v>
      </c>
      <c r="H29" s="8"/>
      <c r="I29" s="8">
        <f>I9+I13+I16+I19+I22+I25+I28</f>
        <v>871467.2</v>
      </c>
      <c r="J29" s="8">
        <f t="shared" ref="J29:M29" si="31">J9+J13+J16+J19+J22+J25+J28</f>
        <v>330054.2</v>
      </c>
      <c r="K29" s="8">
        <f t="shared" ref="K29" si="32">J29/I29*100</f>
        <v>37.873393284337034</v>
      </c>
      <c r="L29" s="8">
        <f t="shared" si="31"/>
        <v>376668.49999999994</v>
      </c>
      <c r="M29" s="8">
        <f t="shared" si="31"/>
        <v>131618.9</v>
      </c>
      <c r="N29" s="8">
        <f t="shared" si="26"/>
        <v>34.942900720394725</v>
      </c>
      <c r="P29" s="4"/>
    </row>
    <row r="30" spans="1:16" ht="22.5" customHeight="1" x14ac:dyDescent="0.35">
      <c r="A30" s="21" t="s">
        <v>18</v>
      </c>
      <c r="B30" s="122" t="s">
        <v>3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4"/>
    </row>
    <row r="31" spans="1:16" ht="15.75" customHeight="1" x14ac:dyDescent="0.3">
      <c r="A31" s="43" t="s">
        <v>36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1"/>
    </row>
    <row r="32" spans="1:16" ht="15.75" hidden="1" x14ac:dyDescent="0.25">
      <c r="A32" s="66" t="s">
        <v>39</v>
      </c>
      <c r="B32" s="47"/>
      <c r="C32" s="16">
        <f>I32+L32+F32</f>
        <v>0</v>
      </c>
      <c r="D32" s="16">
        <f>J32+M32+G32</f>
        <v>0</v>
      </c>
      <c r="E32" s="16"/>
      <c r="F32" s="22">
        <v>0</v>
      </c>
      <c r="G32" s="22">
        <v>0</v>
      </c>
      <c r="H32" s="22"/>
      <c r="I32" s="22">
        <v>0</v>
      </c>
      <c r="J32" s="22">
        <v>0</v>
      </c>
      <c r="K32" s="16"/>
      <c r="L32" s="16">
        <v>0</v>
      </c>
      <c r="M32" s="16">
        <v>0</v>
      </c>
      <c r="N32" s="16"/>
    </row>
    <row r="33" spans="1:14" ht="32.25" customHeight="1" x14ac:dyDescent="0.3">
      <c r="A33" s="58" t="s">
        <v>37</v>
      </c>
      <c r="B33" s="76"/>
      <c r="C33" s="16">
        <f>I33+L33+F33</f>
        <v>80405.399999999994</v>
      </c>
      <c r="D33" s="16">
        <f>J33+M33+G33</f>
        <v>2927.7</v>
      </c>
      <c r="E33" s="16">
        <f t="shared" ref="E33:E34" si="33">D33/C33*100</f>
        <v>3.641173354028461</v>
      </c>
      <c r="F33" s="22">
        <v>9375.7000000000007</v>
      </c>
      <c r="G33" s="22">
        <v>2899.1</v>
      </c>
      <c r="H33" s="22">
        <f>G33/F33*100</f>
        <v>30.921424533634816</v>
      </c>
      <c r="I33" s="22">
        <v>71029.7</v>
      </c>
      <c r="J33" s="22">
        <v>28.6</v>
      </c>
      <c r="K33" s="16">
        <f t="shared" ref="K33:K34" si="34">J33/I33*100</f>
        <v>4.0264846958385017E-2</v>
      </c>
      <c r="L33" s="16">
        <v>0</v>
      </c>
      <c r="M33" s="16">
        <v>0</v>
      </c>
      <c r="N33" s="23"/>
    </row>
    <row r="34" spans="1:14" ht="16.2" x14ac:dyDescent="0.35">
      <c r="A34" s="56" t="s">
        <v>40</v>
      </c>
      <c r="B34" s="76"/>
      <c r="C34" s="24">
        <f>C33+C32</f>
        <v>80405.399999999994</v>
      </c>
      <c r="D34" s="24">
        <f>D33+D32</f>
        <v>2927.7</v>
      </c>
      <c r="E34" s="18">
        <f t="shared" si="33"/>
        <v>3.641173354028461</v>
      </c>
      <c r="F34" s="24">
        <f>F33+F32</f>
        <v>9375.7000000000007</v>
      </c>
      <c r="G34" s="24">
        <f>G33+G32</f>
        <v>2899.1</v>
      </c>
      <c r="H34" s="22">
        <f>G34/F34*100</f>
        <v>30.921424533634816</v>
      </c>
      <c r="I34" s="24">
        <f>I33+I32</f>
        <v>71029.7</v>
      </c>
      <c r="J34" s="24">
        <f>J33+J32</f>
        <v>28.6</v>
      </c>
      <c r="K34" s="8">
        <f t="shared" si="34"/>
        <v>4.0264846958385017E-2</v>
      </c>
      <c r="L34" s="24">
        <f>L33+L32</f>
        <v>0</v>
      </c>
      <c r="M34" s="24">
        <f>M33+M32</f>
        <v>0</v>
      </c>
      <c r="N34" s="20"/>
    </row>
    <row r="35" spans="1:14" ht="30" customHeight="1" x14ac:dyDescent="0.3">
      <c r="A35" s="43" t="s">
        <v>38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1"/>
    </row>
    <row r="36" spans="1:14" x14ac:dyDescent="0.3">
      <c r="A36" s="66" t="s">
        <v>39</v>
      </c>
      <c r="B36" s="47"/>
      <c r="C36" s="16">
        <f>I36+L36+F36</f>
        <v>400</v>
      </c>
      <c r="D36" s="16">
        <f>J36+M36+G36</f>
        <v>0</v>
      </c>
      <c r="E36" s="16">
        <f t="shared" ref="E36:E37" si="35">D36/C36*100</f>
        <v>0</v>
      </c>
      <c r="F36" s="22"/>
      <c r="G36" s="22"/>
      <c r="H36" s="16"/>
      <c r="I36" s="22"/>
      <c r="J36" s="22"/>
      <c r="K36" s="16"/>
      <c r="L36" s="16">
        <v>400</v>
      </c>
      <c r="M36" s="16">
        <v>0</v>
      </c>
      <c r="N36" s="16">
        <f t="shared" ref="N36:N105" si="36">M36/L36*100</f>
        <v>0</v>
      </c>
    </row>
    <row r="37" spans="1:14" ht="16.2" x14ac:dyDescent="0.35">
      <c r="A37" s="56" t="s">
        <v>40</v>
      </c>
      <c r="B37" s="76"/>
      <c r="C37" s="24">
        <f>C36</f>
        <v>400</v>
      </c>
      <c r="D37" s="24">
        <f>D36</f>
        <v>0</v>
      </c>
      <c r="E37" s="18">
        <f t="shared" si="35"/>
        <v>0</v>
      </c>
      <c r="F37" s="24">
        <f t="shared" ref="F37:G37" si="37">F36</f>
        <v>0</v>
      </c>
      <c r="G37" s="24">
        <f t="shared" si="37"/>
        <v>0</v>
      </c>
      <c r="H37" s="18"/>
      <c r="I37" s="24">
        <f t="shared" ref="I37:J37" si="38">I36</f>
        <v>0</v>
      </c>
      <c r="J37" s="24">
        <f t="shared" si="38"/>
        <v>0</v>
      </c>
      <c r="K37" s="18"/>
      <c r="L37" s="18">
        <f>L36</f>
        <v>400</v>
      </c>
      <c r="M37" s="18">
        <f>M36</f>
        <v>0</v>
      </c>
      <c r="N37" s="18">
        <f t="shared" si="36"/>
        <v>0</v>
      </c>
    </row>
    <row r="38" spans="1:14" ht="15.75" customHeight="1" x14ac:dyDescent="0.3">
      <c r="A38" s="43" t="s">
        <v>41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1"/>
    </row>
    <row r="39" spans="1:14" x14ac:dyDescent="0.3">
      <c r="A39" s="66" t="s">
        <v>39</v>
      </c>
      <c r="B39" s="47"/>
      <c r="C39" s="16">
        <f>I39+L39+F39</f>
        <v>9769.2999999999993</v>
      </c>
      <c r="D39" s="16">
        <f>J39+M39+G39</f>
        <v>2552.1999999999998</v>
      </c>
      <c r="E39" s="16">
        <f t="shared" ref="E39:E41" si="39">D39/C39*100</f>
        <v>26.124696754117487</v>
      </c>
      <c r="F39" s="22"/>
      <c r="G39" s="22"/>
      <c r="H39" s="16"/>
      <c r="I39" s="22">
        <v>9769.2999999999993</v>
      </c>
      <c r="J39" s="22">
        <v>2552.1999999999998</v>
      </c>
      <c r="K39" s="16">
        <f t="shared" ref="K39:K41" si="40">J39/I39*100</f>
        <v>26.124696754117487</v>
      </c>
      <c r="L39" s="16">
        <v>0</v>
      </c>
      <c r="M39" s="16">
        <v>0</v>
      </c>
      <c r="N39" s="16"/>
    </row>
    <row r="40" spans="1:14" ht="30.75" customHeight="1" x14ac:dyDescent="0.3">
      <c r="A40" s="66" t="s">
        <v>29</v>
      </c>
      <c r="B40" s="47"/>
      <c r="C40" s="16">
        <f>I40+L40+F40</f>
        <v>117961</v>
      </c>
      <c r="D40" s="16">
        <f>J40+M40+G40</f>
        <v>46333.5</v>
      </c>
      <c r="E40" s="16">
        <f t="shared" si="39"/>
        <v>39.278659896067339</v>
      </c>
      <c r="F40" s="22"/>
      <c r="G40" s="22"/>
      <c r="H40" s="16"/>
      <c r="I40" s="22">
        <v>117961</v>
      </c>
      <c r="J40" s="22">
        <v>46333.5</v>
      </c>
      <c r="K40" s="16">
        <f t="shared" si="40"/>
        <v>39.278659896067339</v>
      </c>
      <c r="L40" s="16">
        <v>0</v>
      </c>
      <c r="M40" s="16">
        <v>0</v>
      </c>
      <c r="N40" s="16"/>
    </row>
    <row r="41" spans="1:14" ht="16.2" x14ac:dyDescent="0.35">
      <c r="A41" s="56" t="s">
        <v>40</v>
      </c>
      <c r="B41" s="76"/>
      <c r="C41" s="24">
        <f>C39+C40</f>
        <v>127730.3</v>
      </c>
      <c r="D41" s="24">
        <f>D39+D40</f>
        <v>48885.7</v>
      </c>
      <c r="E41" s="18">
        <f t="shared" si="39"/>
        <v>38.272594678005142</v>
      </c>
      <c r="F41" s="24">
        <f t="shared" ref="F41:G41" si="41">F39+F40</f>
        <v>0</v>
      </c>
      <c r="G41" s="24">
        <f t="shared" si="41"/>
        <v>0</v>
      </c>
      <c r="H41" s="18"/>
      <c r="I41" s="24">
        <f t="shared" ref="I41:J41" si="42">I39+I40</f>
        <v>127730.3</v>
      </c>
      <c r="J41" s="24">
        <f t="shared" si="42"/>
        <v>48885.7</v>
      </c>
      <c r="K41" s="18">
        <f t="shared" si="40"/>
        <v>38.272594678005142</v>
      </c>
      <c r="L41" s="18">
        <f>SUM(L39:L40)</f>
        <v>0</v>
      </c>
      <c r="M41" s="18">
        <f>SUM(M39:M40)</f>
        <v>0</v>
      </c>
      <c r="N41" s="17"/>
    </row>
    <row r="42" spans="1:14" ht="31.5" customHeight="1" x14ac:dyDescent="0.3">
      <c r="A42" s="43" t="s">
        <v>42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1"/>
    </row>
    <row r="43" spans="1:14" x14ac:dyDescent="0.3">
      <c r="A43" s="66" t="s">
        <v>39</v>
      </c>
      <c r="B43" s="47"/>
      <c r="C43" s="16">
        <f>I43+L43+F43</f>
        <v>2500</v>
      </c>
      <c r="D43" s="16">
        <f>J43+M43+G43</f>
        <v>1096.9000000000001</v>
      </c>
      <c r="E43" s="16">
        <f t="shared" ref="E43:E44" si="43">D43/C43*100</f>
        <v>43.876000000000005</v>
      </c>
      <c r="F43" s="22"/>
      <c r="G43" s="22"/>
      <c r="H43" s="16"/>
      <c r="I43" s="22"/>
      <c r="J43" s="22"/>
      <c r="K43" s="16"/>
      <c r="L43" s="16">
        <v>2500</v>
      </c>
      <c r="M43" s="16">
        <v>1096.9000000000001</v>
      </c>
      <c r="N43" s="16">
        <f t="shared" si="36"/>
        <v>43.876000000000005</v>
      </c>
    </row>
    <row r="44" spans="1:14" ht="16.2" x14ac:dyDescent="0.35">
      <c r="A44" s="48" t="s">
        <v>40</v>
      </c>
      <c r="B44" s="47"/>
      <c r="C44" s="24">
        <f>C43</f>
        <v>2500</v>
      </c>
      <c r="D44" s="24">
        <f>D43</f>
        <v>1096.9000000000001</v>
      </c>
      <c r="E44" s="18">
        <f t="shared" si="43"/>
        <v>43.876000000000005</v>
      </c>
      <c r="F44" s="24">
        <f t="shared" ref="F44:G44" si="44">F43</f>
        <v>0</v>
      </c>
      <c r="G44" s="24">
        <f t="shared" si="44"/>
        <v>0</v>
      </c>
      <c r="H44" s="18"/>
      <c r="I44" s="24">
        <f t="shared" ref="I44:J44" si="45">I43</f>
        <v>0</v>
      </c>
      <c r="J44" s="24">
        <f t="shared" si="45"/>
        <v>0</v>
      </c>
      <c r="K44" s="18"/>
      <c r="L44" s="18">
        <f>L43</f>
        <v>2500</v>
      </c>
      <c r="M44" s="18">
        <f>M43</f>
        <v>1096.9000000000001</v>
      </c>
      <c r="N44" s="18">
        <f t="shared" si="36"/>
        <v>43.876000000000005</v>
      </c>
    </row>
    <row r="45" spans="1:14" ht="15.75" customHeight="1" x14ac:dyDescent="0.3">
      <c r="A45" s="43" t="s">
        <v>43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1"/>
    </row>
    <row r="46" spans="1:14" ht="15.75" hidden="1" x14ac:dyDescent="0.25">
      <c r="A46" s="66" t="s">
        <v>39</v>
      </c>
      <c r="B46" s="47"/>
      <c r="C46" s="16">
        <f>I46+L46+F46</f>
        <v>0</v>
      </c>
      <c r="D46" s="16">
        <f>J46+M46+G46</f>
        <v>0</v>
      </c>
      <c r="E46" s="16" t="e">
        <f t="shared" ref="E46:E54" si="46">D46/C46*100</f>
        <v>#DIV/0!</v>
      </c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 t="e">
        <f t="shared" si="36"/>
        <v>#DIV/0!</v>
      </c>
    </row>
    <row r="47" spans="1:14" ht="32.25" customHeight="1" x14ac:dyDescent="0.3">
      <c r="A47" s="66" t="s">
        <v>44</v>
      </c>
      <c r="B47" s="47"/>
      <c r="C47" s="16">
        <f t="shared" ref="C47:C49" si="47">I47+L47+F47</f>
        <v>100</v>
      </c>
      <c r="D47" s="16">
        <f t="shared" ref="D47:D49" si="48">J47+M47+G47</f>
        <v>0</v>
      </c>
      <c r="E47" s="16">
        <f t="shared" si="46"/>
        <v>0</v>
      </c>
      <c r="F47" s="22"/>
      <c r="G47" s="22"/>
      <c r="H47" s="16"/>
      <c r="I47" s="22"/>
      <c r="J47" s="22"/>
      <c r="K47" s="16"/>
      <c r="L47" s="16">
        <v>100</v>
      </c>
      <c r="M47" s="16">
        <v>0</v>
      </c>
      <c r="N47" s="16">
        <f t="shared" si="36"/>
        <v>0</v>
      </c>
    </row>
    <row r="48" spans="1:14" ht="30.75" customHeight="1" x14ac:dyDescent="0.3">
      <c r="A48" s="66" t="s">
        <v>45</v>
      </c>
      <c r="B48" s="47"/>
      <c r="C48" s="16">
        <f t="shared" si="47"/>
        <v>0</v>
      </c>
      <c r="D48" s="16">
        <f t="shared" si="48"/>
        <v>0</v>
      </c>
      <c r="E48" s="16"/>
      <c r="F48" s="22"/>
      <c r="G48" s="22"/>
      <c r="H48" s="16"/>
      <c r="I48" s="22"/>
      <c r="J48" s="22"/>
      <c r="K48" s="16"/>
      <c r="L48" s="16">
        <v>0</v>
      </c>
      <c r="M48" s="16">
        <v>0</v>
      </c>
      <c r="N48" s="16"/>
    </row>
    <row r="49" spans="1:14" ht="33.75" hidden="1" customHeight="1" x14ac:dyDescent="0.25">
      <c r="A49" s="66" t="s">
        <v>46</v>
      </c>
      <c r="B49" s="47"/>
      <c r="C49" s="16">
        <f t="shared" si="47"/>
        <v>0</v>
      </c>
      <c r="D49" s="16">
        <f t="shared" si="48"/>
        <v>0</v>
      </c>
      <c r="E49" s="16">
        <v>0</v>
      </c>
      <c r="F49" s="22"/>
      <c r="G49" s="22"/>
      <c r="H49" s="16"/>
      <c r="I49" s="22"/>
      <c r="J49" s="22"/>
      <c r="K49" s="16" t="e">
        <f t="shared" ref="K49" si="49">J49/I49*100</f>
        <v>#DIV/0!</v>
      </c>
      <c r="L49" s="16">
        <v>0</v>
      </c>
      <c r="M49" s="16">
        <v>0</v>
      </c>
      <c r="N49" s="16"/>
    </row>
    <row r="50" spans="1:14" ht="16.2" x14ac:dyDescent="0.35">
      <c r="A50" s="48" t="s">
        <v>40</v>
      </c>
      <c r="B50" s="78"/>
      <c r="C50" s="24">
        <f>C46+C47+C48+C49</f>
        <v>100</v>
      </c>
      <c r="D50" s="24">
        <f>D46+D47+D48+D49</f>
        <v>0</v>
      </c>
      <c r="E50" s="18">
        <f t="shared" si="46"/>
        <v>0</v>
      </c>
      <c r="F50" s="24">
        <f t="shared" ref="F50:G50" si="50">F46+F47+F48+F49</f>
        <v>0</v>
      </c>
      <c r="G50" s="24">
        <f t="shared" si="50"/>
        <v>0</v>
      </c>
      <c r="H50" s="22"/>
      <c r="I50" s="24">
        <f t="shared" ref="I50:M50" si="51">I46+I47+I48+I49</f>
        <v>0</v>
      </c>
      <c r="J50" s="24">
        <f t="shared" si="51"/>
        <v>0</v>
      </c>
      <c r="K50" s="18"/>
      <c r="L50" s="24">
        <f t="shared" si="51"/>
        <v>100</v>
      </c>
      <c r="M50" s="24">
        <f t="shared" si="51"/>
        <v>0</v>
      </c>
      <c r="N50" s="18">
        <f t="shared" si="36"/>
        <v>0</v>
      </c>
    </row>
    <row r="51" spans="1:14" x14ac:dyDescent="0.3">
      <c r="A51" s="43" t="s">
        <v>119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2"/>
    </row>
    <row r="52" spans="1:14" x14ac:dyDescent="0.3">
      <c r="A52" s="66" t="s">
        <v>37</v>
      </c>
      <c r="B52" s="107"/>
      <c r="C52" s="16">
        <f t="shared" ref="C52:D52" si="52">I52+L52+F52</f>
        <v>1498</v>
      </c>
      <c r="D52" s="16">
        <f t="shared" si="52"/>
        <v>0</v>
      </c>
      <c r="E52" s="16">
        <f t="shared" si="46"/>
        <v>0</v>
      </c>
      <c r="F52" s="25"/>
      <c r="G52" s="25"/>
      <c r="H52" s="17"/>
      <c r="I52" s="25"/>
      <c r="J52" s="25"/>
      <c r="K52" s="17"/>
      <c r="L52" s="22">
        <v>1498</v>
      </c>
      <c r="M52" s="22">
        <v>0</v>
      </c>
      <c r="N52" s="8">
        <f t="shared" si="36"/>
        <v>0</v>
      </c>
    </row>
    <row r="53" spans="1:14" ht="16.2" x14ac:dyDescent="0.35">
      <c r="A53" s="48" t="s">
        <v>40</v>
      </c>
      <c r="B53" s="107"/>
      <c r="C53" s="24">
        <f>C52</f>
        <v>1498</v>
      </c>
      <c r="D53" s="24">
        <f>D52</f>
        <v>0</v>
      </c>
      <c r="E53" s="16">
        <f t="shared" si="46"/>
        <v>0</v>
      </c>
      <c r="F53" s="24">
        <f t="shared" ref="F53:G53" si="53">F52</f>
        <v>0</v>
      </c>
      <c r="G53" s="24">
        <f t="shared" si="53"/>
        <v>0</v>
      </c>
      <c r="H53" s="18"/>
      <c r="I53" s="24">
        <f t="shared" ref="I53:J53" si="54">I52</f>
        <v>0</v>
      </c>
      <c r="J53" s="24">
        <f t="shared" si="54"/>
        <v>0</v>
      </c>
      <c r="K53" s="18"/>
      <c r="L53" s="24">
        <f t="shared" ref="L53:M53" si="55">L52</f>
        <v>1498</v>
      </c>
      <c r="M53" s="24">
        <f t="shared" si="55"/>
        <v>0</v>
      </c>
      <c r="N53" s="18">
        <f t="shared" si="36"/>
        <v>0</v>
      </c>
    </row>
    <row r="54" spans="1:14" x14ac:dyDescent="0.3">
      <c r="A54" s="48" t="s">
        <v>53</v>
      </c>
      <c r="B54" s="47"/>
      <c r="C54" s="9">
        <f>C34+C37+C41+C44+C50+C53</f>
        <v>212633.7</v>
      </c>
      <c r="D54" s="9">
        <f>D34+D37+D41+D44+D50+D53</f>
        <v>52910.299999999996</v>
      </c>
      <c r="E54" s="8">
        <f t="shared" si="46"/>
        <v>24.883308713529413</v>
      </c>
      <c r="F54" s="9">
        <f t="shared" ref="F54:G54" si="56">F34+F37+F41+F44+F50+F53</f>
        <v>9375.7000000000007</v>
      </c>
      <c r="G54" s="9">
        <f t="shared" si="56"/>
        <v>2899.1</v>
      </c>
      <c r="H54" s="22">
        <f>G54/F54*100</f>
        <v>30.921424533634816</v>
      </c>
      <c r="I54" s="9">
        <f t="shared" ref="I54:J54" si="57">I34+I37+I41+I44+I50+I53</f>
        <v>198760</v>
      </c>
      <c r="J54" s="9">
        <f t="shared" si="57"/>
        <v>48914.299999999996</v>
      </c>
      <c r="K54" s="8">
        <f t="shared" ref="K54" si="58">J54/I54*100</f>
        <v>24.609730328033809</v>
      </c>
      <c r="L54" s="9">
        <f t="shared" ref="L54:M54" si="59">L34+L37+L41+L44+L50+L53</f>
        <v>4498</v>
      </c>
      <c r="M54" s="9">
        <f t="shared" si="59"/>
        <v>1096.9000000000001</v>
      </c>
      <c r="N54" s="8">
        <f t="shared" si="36"/>
        <v>24.386393952867945</v>
      </c>
    </row>
    <row r="55" spans="1:14" ht="33" customHeight="1" x14ac:dyDescent="0.35">
      <c r="A55" s="26" t="s">
        <v>19</v>
      </c>
      <c r="B55" s="84" t="s">
        <v>4</v>
      </c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6"/>
    </row>
    <row r="56" spans="1:14" ht="15.75" customHeight="1" x14ac:dyDescent="0.3">
      <c r="A56" s="43" t="s">
        <v>47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1"/>
    </row>
    <row r="57" spans="1:14" x14ac:dyDescent="0.3">
      <c r="A57" s="66" t="s">
        <v>39</v>
      </c>
      <c r="B57" s="47"/>
      <c r="C57" s="16">
        <f t="shared" ref="C57:C58" si="60">I57+L57+F57</f>
        <v>114</v>
      </c>
      <c r="D57" s="16">
        <f t="shared" ref="D57:D58" si="61">J57+M57+G57</f>
        <v>16.5</v>
      </c>
      <c r="E57" s="16"/>
      <c r="F57" s="22"/>
      <c r="G57" s="22"/>
      <c r="H57" s="16"/>
      <c r="I57" s="22"/>
      <c r="J57" s="22"/>
      <c r="K57" s="16"/>
      <c r="L57" s="16">
        <v>114</v>
      </c>
      <c r="M57" s="16">
        <v>16.5</v>
      </c>
      <c r="N57" s="16"/>
    </row>
    <row r="58" spans="1:14" x14ac:dyDescent="0.3">
      <c r="A58" s="66" t="s">
        <v>44</v>
      </c>
      <c r="B58" s="47"/>
      <c r="C58" s="16">
        <f t="shared" si="60"/>
        <v>720</v>
      </c>
      <c r="D58" s="16">
        <f t="shared" si="61"/>
        <v>78.900000000000006</v>
      </c>
      <c r="E58" s="16">
        <f t="shared" ref="E58:E59" si="62">D58/C58*100</f>
        <v>10.958333333333334</v>
      </c>
      <c r="F58" s="22"/>
      <c r="G58" s="22"/>
      <c r="H58" s="16"/>
      <c r="I58" s="22"/>
      <c r="J58" s="22"/>
      <c r="K58" s="16"/>
      <c r="L58" s="16">
        <v>720</v>
      </c>
      <c r="M58" s="16">
        <v>78.900000000000006</v>
      </c>
      <c r="N58" s="16">
        <f t="shared" si="36"/>
        <v>10.958333333333334</v>
      </c>
    </row>
    <row r="59" spans="1:14" ht="16.2" x14ac:dyDescent="0.35">
      <c r="A59" s="56" t="s">
        <v>40</v>
      </c>
      <c r="B59" s="76"/>
      <c r="C59" s="24">
        <f>C57+C58</f>
        <v>834</v>
      </c>
      <c r="D59" s="24">
        <f>D57+D58</f>
        <v>95.4</v>
      </c>
      <c r="E59" s="18">
        <f t="shared" si="62"/>
        <v>11.438848920863311</v>
      </c>
      <c r="F59" s="24">
        <f>F57+F58</f>
        <v>0</v>
      </c>
      <c r="G59" s="24">
        <f>G57+G58</f>
        <v>0</v>
      </c>
      <c r="H59" s="18"/>
      <c r="I59" s="24">
        <f>SUM(I57:I58)</f>
        <v>0</v>
      </c>
      <c r="J59" s="24">
        <f>SUM(J57:J58)</f>
        <v>0</v>
      </c>
      <c r="K59" s="18"/>
      <c r="L59" s="24">
        <f>SUM(L57:L58)</f>
        <v>834</v>
      </c>
      <c r="M59" s="24">
        <f>SUM(M57:M58)</f>
        <v>95.4</v>
      </c>
      <c r="N59" s="18">
        <f t="shared" si="36"/>
        <v>11.438848920863311</v>
      </c>
    </row>
    <row r="60" spans="1:14" ht="15.75" customHeight="1" x14ac:dyDescent="0.3">
      <c r="A60" s="43" t="s">
        <v>48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1"/>
    </row>
    <row r="61" spans="1:14" x14ac:dyDescent="0.3">
      <c r="A61" s="66" t="s">
        <v>39</v>
      </c>
      <c r="B61" s="47"/>
      <c r="C61" s="16">
        <f t="shared" ref="C61:D61" si="63">I61+L61+F61</f>
        <v>7265.1</v>
      </c>
      <c r="D61" s="16">
        <f t="shared" si="63"/>
        <v>100</v>
      </c>
      <c r="E61" s="16">
        <f t="shared" ref="E61:E66" si="64">D61/C61*100</f>
        <v>1.3764435451679948</v>
      </c>
      <c r="F61" s="22"/>
      <c r="G61" s="22"/>
      <c r="H61" s="16"/>
      <c r="I61" s="22">
        <v>4532.5</v>
      </c>
      <c r="J61" s="22">
        <v>0</v>
      </c>
      <c r="K61" s="16"/>
      <c r="L61" s="16">
        <v>2732.6</v>
      </c>
      <c r="M61" s="16">
        <v>100</v>
      </c>
      <c r="N61" s="16">
        <f t="shared" si="36"/>
        <v>3.6595184073775893</v>
      </c>
    </row>
    <row r="62" spans="1:14" ht="28.5" customHeight="1" x14ac:dyDescent="0.35">
      <c r="A62" s="66" t="s">
        <v>44</v>
      </c>
      <c r="B62" s="47"/>
      <c r="C62" s="16">
        <f t="shared" ref="C62" si="65">I62+L62+F62</f>
        <v>380</v>
      </c>
      <c r="D62" s="16">
        <f t="shared" ref="D62" si="66">J62+M62+G62</f>
        <v>0</v>
      </c>
      <c r="E62" s="16">
        <f t="shared" si="64"/>
        <v>0</v>
      </c>
      <c r="F62" s="24">
        <f>SUM(F60:F61)</f>
        <v>0</v>
      </c>
      <c r="G62" s="24">
        <f>SUM(G60:G61)</f>
        <v>0</v>
      </c>
      <c r="H62" s="16"/>
      <c r="I62" s="22"/>
      <c r="J62" s="22"/>
      <c r="K62" s="16"/>
      <c r="L62" s="16">
        <v>380</v>
      </c>
      <c r="M62" s="16">
        <v>0</v>
      </c>
      <c r="N62" s="16">
        <f t="shared" si="36"/>
        <v>0</v>
      </c>
    </row>
    <row r="63" spans="1:14" ht="16.2" x14ac:dyDescent="0.35">
      <c r="A63" s="56" t="s">
        <v>40</v>
      </c>
      <c r="B63" s="76"/>
      <c r="C63" s="24">
        <f>C61+C62</f>
        <v>7645.1</v>
      </c>
      <c r="D63" s="24">
        <f>D61+D62</f>
        <v>100</v>
      </c>
      <c r="E63" s="18">
        <f t="shared" si="64"/>
        <v>1.3080273639324533</v>
      </c>
      <c r="F63" s="24">
        <f t="shared" ref="F63:G63" si="67">F61+F62</f>
        <v>0</v>
      </c>
      <c r="G63" s="24">
        <f t="shared" si="67"/>
        <v>0</v>
      </c>
      <c r="H63" s="18"/>
      <c r="I63" s="24">
        <f t="shared" ref="I63:J63" si="68">I61+I62</f>
        <v>4532.5</v>
      </c>
      <c r="J63" s="24">
        <f t="shared" si="68"/>
        <v>0</v>
      </c>
      <c r="K63" s="18">
        <v>0</v>
      </c>
      <c r="L63" s="18">
        <f>SUM(L61:L62)</f>
        <v>3112.6</v>
      </c>
      <c r="M63" s="18">
        <f>SUM(M61:M62)</f>
        <v>100</v>
      </c>
      <c r="N63" s="18">
        <f t="shared" si="36"/>
        <v>3.2127481847972752</v>
      </c>
    </row>
    <row r="64" spans="1:14" ht="15.75" customHeight="1" x14ac:dyDescent="0.3">
      <c r="A64" s="43" t="s">
        <v>80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1"/>
    </row>
    <row r="65" spans="1:14" x14ac:dyDescent="0.3">
      <c r="A65" s="66" t="s">
        <v>39</v>
      </c>
      <c r="B65" s="47"/>
      <c r="C65" s="16">
        <f t="shared" ref="C65" si="69">I65+L65+F65</f>
        <v>1179.8000000000002</v>
      </c>
      <c r="D65" s="16">
        <f t="shared" ref="D65" si="70">J65+M65+G65</f>
        <v>1179.6000000000001</v>
      </c>
      <c r="E65" s="16">
        <f t="shared" si="64"/>
        <v>99.983047974232917</v>
      </c>
      <c r="F65" s="22">
        <v>157.4</v>
      </c>
      <c r="G65" s="22">
        <v>157.4</v>
      </c>
      <c r="H65" s="22">
        <f t="shared" ref="H65:H66" si="71">G65/F65*100</f>
        <v>100</v>
      </c>
      <c r="I65" s="22">
        <v>444.3</v>
      </c>
      <c r="J65" s="22">
        <v>444.2</v>
      </c>
      <c r="K65" s="16">
        <v>0</v>
      </c>
      <c r="L65" s="16">
        <v>578.1</v>
      </c>
      <c r="M65" s="16">
        <v>578</v>
      </c>
      <c r="N65" s="16">
        <f t="shared" si="36"/>
        <v>99.982701954679115</v>
      </c>
    </row>
    <row r="66" spans="1:14" ht="16.2" x14ac:dyDescent="0.35">
      <c r="A66" s="56" t="s">
        <v>40</v>
      </c>
      <c r="B66" s="76"/>
      <c r="C66" s="24">
        <f>C65</f>
        <v>1179.8000000000002</v>
      </c>
      <c r="D66" s="24">
        <f>D65</f>
        <v>1179.6000000000001</v>
      </c>
      <c r="E66" s="16">
        <f t="shared" si="64"/>
        <v>99.983047974232917</v>
      </c>
      <c r="F66" s="24">
        <f t="shared" ref="F66:G66" si="72">F65</f>
        <v>157.4</v>
      </c>
      <c r="G66" s="24">
        <f t="shared" si="72"/>
        <v>157.4</v>
      </c>
      <c r="H66" s="22">
        <f t="shared" si="71"/>
        <v>100</v>
      </c>
      <c r="I66" s="24">
        <f t="shared" ref="I66:J66" si="73">I65</f>
        <v>444.3</v>
      </c>
      <c r="J66" s="24">
        <f t="shared" si="73"/>
        <v>444.2</v>
      </c>
      <c r="K66" s="16">
        <v>0</v>
      </c>
      <c r="L66" s="18">
        <f>L65</f>
        <v>578.1</v>
      </c>
      <c r="M66" s="18">
        <f>M65</f>
        <v>578</v>
      </c>
      <c r="N66" s="18">
        <f t="shared" si="36"/>
        <v>99.982701954679115</v>
      </c>
    </row>
    <row r="67" spans="1:14" ht="15.75" hidden="1" customHeight="1" x14ac:dyDescent="0.25">
      <c r="A67" s="43" t="s">
        <v>49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1"/>
    </row>
    <row r="68" spans="1:14" ht="15.75" hidden="1" x14ac:dyDescent="0.25">
      <c r="A68" s="66" t="s">
        <v>39</v>
      </c>
      <c r="B68" s="47"/>
      <c r="C68" s="16">
        <f t="shared" ref="C68" si="74">I68+L68+F68</f>
        <v>0</v>
      </c>
      <c r="D68" s="16">
        <f t="shared" ref="D68" si="75">J68+M68+G68</f>
        <v>0</v>
      </c>
      <c r="E68" s="16" t="e">
        <f t="shared" ref="E68:E69" si="76">D68/C68*100</f>
        <v>#DIV/0!</v>
      </c>
      <c r="F68" s="22"/>
      <c r="G68" s="22"/>
      <c r="H68" s="16"/>
      <c r="I68" s="22"/>
      <c r="J68" s="22"/>
      <c r="K68" s="16"/>
      <c r="L68" s="16">
        <v>0</v>
      </c>
      <c r="M68" s="16">
        <v>0</v>
      </c>
      <c r="N68" s="16" t="e">
        <f t="shared" si="36"/>
        <v>#DIV/0!</v>
      </c>
    </row>
    <row r="69" spans="1:14" ht="15.75" hidden="1" x14ac:dyDescent="0.25">
      <c r="A69" s="48" t="s">
        <v>31</v>
      </c>
      <c r="B69" s="47"/>
      <c r="C69" s="24">
        <f>C68</f>
        <v>0</v>
      </c>
      <c r="D69" s="24">
        <f>D68</f>
        <v>0</v>
      </c>
      <c r="E69" s="18" t="e">
        <f t="shared" si="76"/>
        <v>#DIV/0!</v>
      </c>
      <c r="F69" s="24">
        <f t="shared" ref="F69:G69" si="77">F68</f>
        <v>0</v>
      </c>
      <c r="G69" s="24">
        <f t="shared" si="77"/>
        <v>0</v>
      </c>
      <c r="H69" s="18"/>
      <c r="I69" s="24">
        <f t="shared" ref="I69:J69" si="78">I68</f>
        <v>0</v>
      </c>
      <c r="J69" s="24">
        <f t="shared" si="78"/>
        <v>0</v>
      </c>
      <c r="K69" s="18"/>
      <c r="L69" s="18">
        <f>L68</f>
        <v>0</v>
      </c>
      <c r="M69" s="18">
        <f>M68</f>
        <v>0</v>
      </c>
      <c r="N69" s="18" t="e">
        <f t="shared" si="36"/>
        <v>#DIV/0!</v>
      </c>
    </row>
    <row r="70" spans="1:14" ht="33" customHeight="1" x14ac:dyDescent="0.3">
      <c r="A70" s="43" t="s">
        <v>50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1"/>
    </row>
    <row r="71" spans="1:14" ht="33" customHeight="1" x14ac:dyDescent="0.3">
      <c r="A71" s="66" t="s">
        <v>37</v>
      </c>
      <c r="B71" s="47"/>
      <c r="C71" s="16">
        <f t="shared" ref="C71" si="79">I71+L71+F71</f>
        <v>640.6</v>
      </c>
      <c r="D71" s="16">
        <f t="shared" ref="D71" si="80">J71+M71+G71</f>
        <v>254.6</v>
      </c>
      <c r="E71" s="16">
        <f t="shared" ref="E71:E72" si="81">D71/C71*100</f>
        <v>39.743990009366215</v>
      </c>
      <c r="F71" s="22"/>
      <c r="G71" s="22"/>
      <c r="H71" s="16"/>
      <c r="I71" s="22">
        <v>640.6</v>
      </c>
      <c r="J71" s="22">
        <v>254.6</v>
      </c>
      <c r="K71" s="16">
        <f t="shared" ref="K71:K72" si="82">J71/I71*100</f>
        <v>39.743990009366215</v>
      </c>
      <c r="L71" s="16">
        <v>0</v>
      </c>
      <c r="M71" s="16">
        <v>0</v>
      </c>
      <c r="N71" s="16"/>
    </row>
    <row r="72" spans="1:14" ht="16.2" x14ac:dyDescent="0.35">
      <c r="A72" s="48" t="s">
        <v>31</v>
      </c>
      <c r="B72" s="78"/>
      <c r="C72" s="24">
        <f>C71</f>
        <v>640.6</v>
      </c>
      <c r="D72" s="24">
        <f>D71</f>
        <v>254.6</v>
      </c>
      <c r="E72" s="18">
        <f t="shared" si="81"/>
        <v>39.743990009366215</v>
      </c>
      <c r="F72" s="24">
        <f t="shared" ref="F72:H72" si="83">F71</f>
        <v>0</v>
      </c>
      <c r="G72" s="24">
        <f t="shared" si="83"/>
        <v>0</v>
      </c>
      <c r="H72" s="24">
        <f t="shared" si="83"/>
        <v>0</v>
      </c>
      <c r="I72" s="24">
        <f t="shared" ref="I72:J72" si="84">I71</f>
        <v>640.6</v>
      </c>
      <c r="J72" s="24">
        <f t="shared" si="84"/>
        <v>254.6</v>
      </c>
      <c r="K72" s="18">
        <f t="shared" si="82"/>
        <v>39.743990009366215</v>
      </c>
      <c r="L72" s="18">
        <f>L71</f>
        <v>0</v>
      </c>
      <c r="M72" s="18">
        <f>M71</f>
        <v>0</v>
      </c>
      <c r="N72" s="16"/>
    </row>
    <row r="73" spans="1:14" ht="33" customHeight="1" x14ac:dyDescent="0.3">
      <c r="A73" s="43" t="s">
        <v>51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1"/>
    </row>
    <row r="74" spans="1:14" x14ac:dyDescent="0.3">
      <c r="A74" s="58" t="s">
        <v>39</v>
      </c>
      <c r="B74" s="76"/>
      <c r="C74" s="16">
        <f t="shared" ref="C74" si="85">I74+L74+F74</f>
        <v>420</v>
      </c>
      <c r="D74" s="16">
        <f t="shared" ref="D74" si="86">J74+M74+G74</f>
        <v>71.3</v>
      </c>
      <c r="E74" s="16">
        <f t="shared" ref="E74:E85" si="87">D74/C74*100</f>
        <v>16.976190476190474</v>
      </c>
      <c r="F74" s="16"/>
      <c r="G74" s="16"/>
      <c r="H74" s="16"/>
      <c r="I74" s="16"/>
      <c r="J74" s="16"/>
      <c r="K74" s="16"/>
      <c r="L74" s="16">
        <v>420</v>
      </c>
      <c r="M74" s="16">
        <v>71.3</v>
      </c>
      <c r="N74" s="16">
        <f t="shared" si="36"/>
        <v>16.976190476190474</v>
      </c>
    </row>
    <row r="75" spans="1:14" ht="16.2" x14ac:dyDescent="0.35">
      <c r="A75" s="112" t="s">
        <v>31</v>
      </c>
      <c r="B75" s="112"/>
      <c r="C75" s="24">
        <f>C74</f>
        <v>420</v>
      </c>
      <c r="D75" s="24">
        <f>D74</f>
        <v>71.3</v>
      </c>
      <c r="E75" s="18">
        <f t="shared" si="87"/>
        <v>16.976190476190474</v>
      </c>
      <c r="F75" s="18"/>
      <c r="G75" s="18"/>
      <c r="H75" s="18"/>
      <c r="I75" s="18">
        <f t="shared" ref="I75:J75" si="88">I74</f>
        <v>0</v>
      </c>
      <c r="J75" s="18">
        <f t="shared" si="88"/>
        <v>0</v>
      </c>
      <c r="K75" s="18"/>
      <c r="L75" s="18">
        <f>L74</f>
        <v>420</v>
      </c>
      <c r="M75" s="18">
        <f>M74</f>
        <v>71.3</v>
      </c>
      <c r="N75" s="18">
        <f t="shared" si="36"/>
        <v>16.976190476190474</v>
      </c>
    </row>
    <row r="76" spans="1:14" ht="32.25" hidden="1" customHeight="1" x14ac:dyDescent="0.25">
      <c r="A76" s="81" t="s">
        <v>110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15.75" hidden="1" x14ac:dyDescent="0.25">
      <c r="A77" s="58" t="s">
        <v>39</v>
      </c>
      <c r="B77" s="76"/>
      <c r="C77" s="16">
        <f t="shared" ref="C77" si="89">I77+L77+F77</f>
        <v>0</v>
      </c>
      <c r="D77" s="16">
        <f t="shared" ref="D77" si="90">J77+M77+G77</f>
        <v>0</v>
      </c>
      <c r="E77" s="28"/>
      <c r="F77" s="29"/>
      <c r="G77" s="29"/>
      <c r="H77" s="28">
        <v>0</v>
      </c>
      <c r="I77" s="29"/>
      <c r="J77" s="29"/>
      <c r="K77" s="28"/>
      <c r="L77" s="28">
        <v>0</v>
      </c>
      <c r="M77" s="28">
        <v>0</v>
      </c>
      <c r="N77" s="28"/>
    </row>
    <row r="78" spans="1:14" ht="15.75" hidden="1" x14ac:dyDescent="0.25">
      <c r="A78" s="112" t="s">
        <v>31</v>
      </c>
      <c r="B78" s="112"/>
      <c r="C78" s="24">
        <f>C77</f>
        <v>0</v>
      </c>
      <c r="D78" s="24">
        <f>D77</f>
        <v>0</v>
      </c>
      <c r="E78" s="28"/>
      <c r="F78" s="29">
        <f t="shared" ref="F78:G78" si="91">F77</f>
        <v>0</v>
      </c>
      <c r="G78" s="29">
        <f t="shared" si="91"/>
        <v>0</v>
      </c>
      <c r="H78" s="28">
        <v>0</v>
      </c>
      <c r="I78" s="29">
        <f t="shared" ref="I78:J78" si="92">I77</f>
        <v>0</v>
      </c>
      <c r="J78" s="29">
        <f t="shared" si="92"/>
        <v>0</v>
      </c>
      <c r="K78" s="28"/>
      <c r="L78" s="29">
        <f>L77</f>
        <v>0</v>
      </c>
      <c r="M78" s="29">
        <f>M77</f>
        <v>0</v>
      </c>
      <c r="N78" s="29"/>
    </row>
    <row r="79" spans="1:14" x14ac:dyDescent="0.3">
      <c r="A79" s="43" t="s">
        <v>120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1"/>
    </row>
    <row r="80" spans="1:14" x14ac:dyDescent="0.3">
      <c r="A80" s="52" t="s">
        <v>39</v>
      </c>
      <c r="B80" s="53"/>
      <c r="C80" s="16">
        <f t="shared" ref="C80:D80" si="93">I80+L80+F80</f>
        <v>400</v>
      </c>
      <c r="D80" s="16">
        <f t="shared" si="93"/>
        <v>0</v>
      </c>
      <c r="E80" s="16">
        <f t="shared" ref="E80:E84" si="94">D80/C80*100</f>
        <v>0</v>
      </c>
      <c r="F80" s="36"/>
      <c r="G80" s="36"/>
      <c r="H80" s="28"/>
      <c r="I80" s="36"/>
      <c r="J80" s="36"/>
      <c r="K80" s="28"/>
      <c r="L80" s="36">
        <v>400</v>
      </c>
      <c r="M80" s="36">
        <v>0</v>
      </c>
      <c r="N80" s="16">
        <f t="shared" si="36"/>
        <v>0</v>
      </c>
    </row>
    <row r="81" spans="1:14" ht="16.2" x14ac:dyDescent="0.35">
      <c r="A81" s="54" t="s">
        <v>40</v>
      </c>
      <c r="B81" s="55"/>
      <c r="C81" s="24">
        <f>C80</f>
        <v>400</v>
      </c>
      <c r="D81" s="24">
        <f>D80</f>
        <v>0</v>
      </c>
      <c r="E81" s="16">
        <f t="shared" si="94"/>
        <v>0</v>
      </c>
      <c r="F81" s="24">
        <f t="shared" ref="F81:G81" si="95">F80</f>
        <v>0</v>
      </c>
      <c r="G81" s="24">
        <f t="shared" si="95"/>
        <v>0</v>
      </c>
      <c r="H81" s="22"/>
      <c r="I81" s="24">
        <f t="shared" ref="I81:J81" si="96">I80</f>
        <v>0</v>
      </c>
      <c r="J81" s="24">
        <f t="shared" si="96"/>
        <v>0</v>
      </c>
      <c r="K81" s="28"/>
      <c r="L81" s="24">
        <f t="shared" ref="L81:M81" si="97">L80</f>
        <v>400</v>
      </c>
      <c r="M81" s="24">
        <f t="shared" si="97"/>
        <v>0</v>
      </c>
      <c r="N81" s="16">
        <f t="shared" si="36"/>
        <v>0</v>
      </c>
    </row>
    <row r="82" spans="1:14" x14ac:dyDescent="0.3">
      <c r="A82" s="43" t="s">
        <v>133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1"/>
    </row>
    <row r="83" spans="1:14" x14ac:dyDescent="0.3">
      <c r="A83" s="52" t="s">
        <v>39</v>
      </c>
      <c r="B83" s="55"/>
      <c r="C83" s="16">
        <f t="shared" ref="C83:D83" si="98">I83+L83+F83</f>
        <v>539.29999999999995</v>
      </c>
      <c r="D83" s="16">
        <f t="shared" si="98"/>
        <v>53</v>
      </c>
      <c r="E83" s="16">
        <f t="shared" si="94"/>
        <v>9.8275542369738549</v>
      </c>
      <c r="F83" s="22"/>
      <c r="G83" s="22"/>
      <c r="H83" s="22"/>
      <c r="I83" s="22"/>
      <c r="J83" s="22"/>
      <c r="K83" s="28"/>
      <c r="L83" s="22">
        <v>539.29999999999995</v>
      </c>
      <c r="M83" s="22">
        <v>53</v>
      </c>
      <c r="N83" s="16">
        <f t="shared" si="36"/>
        <v>9.8275542369738549</v>
      </c>
    </row>
    <row r="84" spans="1:14" ht="16.2" x14ac:dyDescent="0.35">
      <c r="A84" s="54" t="s">
        <v>40</v>
      </c>
      <c r="B84" s="55"/>
      <c r="C84" s="18">
        <f>C83</f>
        <v>539.29999999999995</v>
      </c>
      <c r="D84" s="18">
        <f>D83</f>
        <v>53</v>
      </c>
      <c r="E84" s="18">
        <f t="shared" si="94"/>
        <v>9.8275542369738549</v>
      </c>
      <c r="F84" s="18">
        <f t="shared" ref="F84:G84" si="99">F83</f>
        <v>0</v>
      </c>
      <c r="G84" s="18">
        <f t="shared" si="99"/>
        <v>0</v>
      </c>
      <c r="H84" s="24"/>
      <c r="I84" s="18">
        <f t="shared" ref="I84:J84" si="100">I83</f>
        <v>0</v>
      </c>
      <c r="J84" s="18">
        <f t="shared" si="100"/>
        <v>0</v>
      </c>
      <c r="K84" s="29"/>
      <c r="L84" s="18">
        <f t="shared" ref="L84:M84" si="101">L83</f>
        <v>539.29999999999995</v>
      </c>
      <c r="M84" s="18">
        <f t="shared" si="101"/>
        <v>53</v>
      </c>
      <c r="N84" s="18">
        <f t="shared" si="36"/>
        <v>9.8275542369738549</v>
      </c>
    </row>
    <row r="85" spans="1:14" x14ac:dyDescent="0.3">
      <c r="A85" s="54" t="s">
        <v>53</v>
      </c>
      <c r="B85" s="76"/>
      <c r="C85" s="10">
        <f>C59+C63+C66+C69+C72+C75+C78+C81+C84</f>
        <v>11658.800000000001</v>
      </c>
      <c r="D85" s="10">
        <f>D59+D63+D66+D69+D72+D75+D78+D81+D84</f>
        <v>1753.9</v>
      </c>
      <c r="E85" s="10">
        <f t="shared" si="87"/>
        <v>15.043572237279996</v>
      </c>
      <c r="F85" s="10">
        <f t="shared" ref="F85:G85" si="102">F59+F63+F66+F69+F72+F75+F78+F81+F84</f>
        <v>157.4</v>
      </c>
      <c r="G85" s="10">
        <f t="shared" si="102"/>
        <v>157.4</v>
      </c>
      <c r="H85" s="10">
        <f>G85/F85*100</f>
        <v>100</v>
      </c>
      <c r="I85" s="10">
        <f t="shared" ref="I85:J85" si="103">I59+I63+I66+I69+I72+I75+I78+I81+I84</f>
        <v>5617.4000000000005</v>
      </c>
      <c r="J85" s="10">
        <f t="shared" si="103"/>
        <v>698.8</v>
      </c>
      <c r="K85" s="10">
        <f t="shared" ref="K85" si="104">J85/I85*100</f>
        <v>12.43991882365507</v>
      </c>
      <c r="L85" s="10">
        <f t="shared" ref="L85:M85" si="105">L59+L63+L66+L69+L72+L75+L78+L81+L84</f>
        <v>5884</v>
      </c>
      <c r="M85" s="10">
        <f t="shared" si="105"/>
        <v>897.69999999999993</v>
      </c>
      <c r="N85" s="10">
        <f t="shared" si="36"/>
        <v>15.256628144119647</v>
      </c>
    </row>
    <row r="86" spans="1:14" ht="22.5" customHeight="1" x14ac:dyDescent="0.35">
      <c r="A86" s="30" t="s">
        <v>20</v>
      </c>
      <c r="B86" s="87" t="s">
        <v>5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9"/>
    </row>
    <row r="87" spans="1:14" ht="22.5" customHeight="1" x14ac:dyDescent="0.3">
      <c r="A87" s="81" t="s">
        <v>52</v>
      </c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3"/>
    </row>
    <row r="88" spans="1:14" ht="22.5" customHeight="1" x14ac:dyDescent="0.3">
      <c r="A88" s="52" t="s">
        <v>39</v>
      </c>
      <c r="B88" s="76"/>
      <c r="C88" s="16">
        <f t="shared" ref="C88" si="106">I88+L88+F88</f>
        <v>1030</v>
      </c>
      <c r="D88" s="16">
        <f>J88+M88+G88</f>
        <v>60.5</v>
      </c>
      <c r="E88" s="16">
        <f t="shared" ref="E88:E89" si="107">D88/C88*100</f>
        <v>5.8737864077669908</v>
      </c>
      <c r="F88" s="16"/>
      <c r="G88" s="16"/>
      <c r="H88" s="16"/>
      <c r="I88" s="16"/>
      <c r="J88" s="16"/>
      <c r="K88" s="16"/>
      <c r="L88" s="16">
        <v>1030</v>
      </c>
      <c r="M88" s="16">
        <v>60.5</v>
      </c>
      <c r="N88" s="16">
        <f t="shared" si="36"/>
        <v>5.8737864077669908</v>
      </c>
    </row>
    <row r="89" spans="1:14" ht="15.75" customHeight="1" x14ac:dyDescent="0.35">
      <c r="A89" s="77" t="s">
        <v>40</v>
      </c>
      <c r="B89" s="78"/>
      <c r="C89" s="18">
        <f>C88</f>
        <v>1030</v>
      </c>
      <c r="D89" s="18">
        <f>D88</f>
        <v>60.5</v>
      </c>
      <c r="E89" s="18">
        <f t="shared" si="107"/>
        <v>5.8737864077669908</v>
      </c>
      <c r="F89" s="18">
        <f t="shared" ref="F89:G89" si="108">F88</f>
        <v>0</v>
      </c>
      <c r="G89" s="18">
        <f t="shared" si="108"/>
        <v>0</v>
      </c>
      <c r="H89" s="18"/>
      <c r="I89" s="18">
        <f t="shared" ref="I89:M89" si="109">I88</f>
        <v>0</v>
      </c>
      <c r="J89" s="18">
        <f t="shared" si="109"/>
        <v>0</v>
      </c>
      <c r="K89" s="8"/>
      <c r="L89" s="18">
        <f t="shared" si="109"/>
        <v>1030</v>
      </c>
      <c r="M89" s="18">
        <f t="shared" si="109"/>
        <v>60.5</v>
      </c>
      <c r="N89" s="18">
        <f t="shared" si="36"/>
        <v>5.8737864077669908</v>
      </c>
    </row>
    <row r="90" spans="1:14" ht="15.75" customHeight="1" x14ac:dyDescent="0.3">
      <c r="A90" s="81" t="s">
        <v>115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3"/>
    </row>
    <row r="91" spans="1:14" x14ac:dyDescent="0.3">
      <c r="A91" s="52" t="s">
        <v>39</v>
      </c>
      <c r="B91" s="76"/>
      <c r="C91" s="16">
        <f t="shared" ref="C91" si="110">I91+L91+F91</f>
        <v>20</v>
      </c>
      <c r="D91" s="16">
        <f t="shared" ref="D91" si="111">J91+M91+G91</f>
        <v>0</v>
      </c>
      <c r="E91" s="16">
        <f t="shared" ref="E91:E95" si="112">D91/C91*100</f>
        <v>0</v>
      </c>
      <c r="F91" s="16"/>
      <c r="G91" s="16"/>
      <c r="H91" s="16"/>
      <c r="I91" s="16"/>
      <c r="J91" s="16"/>
      <c r="K91" s="16"/>
      <c r="L91" s="16">
        <v>20</v>
      </c>
      <c r="M91" s="16">
        <v>0</v>
      </c>
      <c r="N91" s="16">
        <f t="shared" si="36"/>
        <v>0</v>
      </c>
    </row>
    <row r="92" spans="1:14" ht="34.5" customHeight="1" x14ac:dyDescent="0.3">
      <c r="A92" s="52" t="s">
        <v>44</v>
      </c>
      <c r="B92" s="76"/>
      <c r="C92" s="16">
        <f t="shared" ref="C92:C94" si="113">I92+L92+F92</f>
        <v>200</v>
      </c>
      <c r="D92" s="16">
        <f t="shared" ref="D92:D94" si="114">J92+M92+G92</f>
        <v>0</v>
      </c>
      <c r="E92" s="16">
        <f t="shared" si="112"/>
        <v>0</v>
      </c>
      <c r="F92" s="16"/>
      <c r="G92" s="16"/>
      <c r="H92" s="16"/>
      <c r="I92" s="16"/>
      <c r="J92" s="16"/>
      <c r="K92" s="16"/>
      <c r="L92" s="16">
        <v>200</v>
      </c>
      <c r="M92" s="16">
        <v>0</v>
      </c>
      <c r="N92" s="16">
        <f t="shared" si="36"/>
        <v>0</v>
      </c>
    </row>
    <row r="93" spans="1:14" ht="30.75" hidden="1" customHeight="1" x14ac:dyDescent="0.25">
      <c r="A93" s="66" t="s">
        <v>45</v>
      </c>
      <c r="B93" s="47"/>
      <c r="C93" s="16">
        <f t="shared" si="113"/>
        <v>0</v>
      </c>
      <c r="D93" s="16">
        <f t="shared" si="114"/>
        <v>0</v>
      </c>
      <c r="E93" s="16" t="e">
        <f t="shared" si="112"/>
        <v>#DIV/0!</v>
      </c>
      <c r="F93" s="16"/>
      <c r="G93" s="16"/>
      <c r="H93" s="16"/>
      <c r="I93" s="16"/>
      <c r="J93" s="16"/>
      <c r="K93" s="16"/>
      <c r="L93" s="16">
        <v>0</v>
      </c>
      <c r="M93" s="16">
        <v>0</v>
      </c>
      <c r="N93" s="16" t="e">
        <f t="shared" si="36"/>
        <v>#DIV/0!</v>
      </c>
    </row>
    <row r="94" spans="1:14" ht="35.25" hidden="1" customHeight="1" x14ac:dyDescent="0.25">
      <c r="A94" s="66" t="s">
        <v>46</v>
      </c>
      <c r="B94" s="47"/>
      <c r="C94" s="16">
        <f t="shared" si="113"/>
        <v>0</v>
      </c>
      <c r="D94" s="16">
        <f t="shared" si="114"/>
        <v>0</v>
      </c>
      <c r="E94" s="16"/>
      <c r="F94" s="16"/>
      <c r="G94" s="16"/>
      <c r="H94" s="16"/>
      <c r="I94" s="16"/>
      <c r="J94" s="16"/>
      <c r="K94" s="16"/>
      <c r="L94" s="16">
        <v>0</v>
      </c>
      <c r="M94" s="16">
        <v>0</v>
      </c>
      <c r="N94" s="16" t="e">
        <f t="shared" si="36"/>
        <v>#DIV/0!</v>
      </c>
    </row>
    <row r="95" spans="1:14" ht="17.25" customHeight="1" x14ac:dyDescent="0.35">
      <c r="A95" s="48" t="s">
        <v>40</v>
      </c>
      <c r="B95" s="78"/>
      <c r="C95" s="18">
        <f>C91+C92+C93+C94</f>
        <v>220</v>
      </c>
      <c r="D95" s="18">
        <f>D91+D92+D93+D94</f>
        <v>0</v>
      </c>
      <c r="E95" s="18">
        <f t="shared" si="112"/>
        <v>0</v>
      </c>
      <c r="F95" s="18">
        <f t="shared" ref="F95:G95" si="115">F91+F92+F93+F94</f>
        <v>0</v>
      </c>
      <c r="G95" s="18">
        <f t="shared" si="115"/>
        <v>0</v>
      </c>
      <c r="H95" s="18"/>
      <c r="I95" s="18">
        <f t="shared" ref="I95:J95" si="116">I91+I92+I93+I94</f>
        <v>0</v>
      </c>
      <c r="J95" s="18">
        <f t="shared" si="116"/>
        <v>0</v>
      </c>
      <c r="K95" s="18"/>
      <c r="L95" s="18">
        <f>SUM(L91:L94)</f>
        <v>220</v>
      </c>
      <c r="M95" s="18">
        <f>SUM(M91:M94)</f>
        <v>0</v>
      </c>
      <c r="N95" s="18">
        <f t="shared" si="36"/>
        <v>0</v>
      </c>
    </row>
    <row r="96" spans="1:14" ht="19.5" customHeight="1" x14ac:dyDescent="0.3">
      <c r="A96" s="95" t="s">
        <v>112</v>
      </c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7"/>
    </row>
    <row r="97" spans="1:14" ht="17.25" customHeight="1" x14ac:dyDescent="0.35">
      <c r="A97" s="52" t="s">
        <v>39</v>
      </c>
      <c r="B97" s="76"/>
      <c r="C97" s="16">
        <f t="shared" ref="C97:C98" si="117">I97+L97+F97</f>
        <v>0</v>
      </c>
      <c r="D97" s="16">
        <f t="shared" ref="D97:D98" si="118">J97+M97+G97</f>
        <v>0</v>
      </c>
      <c r="E97" s="16"/>
      <c r="F97" s="18"/>
      <c r="G97" s="18"/>
      <c r="H97" s="16"/>
      <c r="I97" s="18"/>
      <c r="J97" s="18"/>
      <c r="K97" s="16"/>
      <c r="L97" s="16">
        <v>0</v>
      </c>
      <c r="M97" s="16">
        <v>0</v>
      </c>
      <c r="N97" s="16"/>
    </row>
    <row r="98" spans="1:14" ht="32.25" customHeight="1" x14ac:dyDescent="0.35">
      <c r="A98" s="52" t="s">
        <v>44</v>
      </c>
      <c r="B98" s="76"/>
      <c r="C98" s="16">
        <f t="shared" si="117"/>
        <v>650</v>
      </c>
      <c r="D98" s="16">
        <f t="shared" si="118"/>
        <v>0</v>
      </c>
      <c r="E98" s="16">
        <f t="shared" ref="E98:E99" si="119">D98/C98*100</f>
        <v>0</v>
      </c>
      <c r="F98" s="18"/>
      <c r="G98" s="18"/>
      <c r="H98" s="16"/>
      <c r="I98" s="18"/>
      <c r="J98" s="18"/>
      <c r="K98" s="16"/>
      <c r="L98" s="16">
        <v>650</v>
      </c>
      <c r="M98" s="16">
        <v>0</v>
      </c>
      <c r="N98" s="16">
        <f t="shared" si="36"/>
        <v>0</v>
      </c>
    </row>
    <row r="99" spans="1:14" ht="17.25" customHeight="1" x14ac:dyDescent="0.35">
      <c r="A99" s="48" t="s">
        <v>40</v>
      </c>
      <c r="B99" s="78"/>
      <c r="C99" s="18">
        <f>C97+C98</f>
        <v>650</v>
      </c>
      <c r="D99" s="18">
        <f>D97+D98</f>
        <v>0</v>
      </c>
      <c r="E99" s="16">
        <f t="shared" si="119"/>
        <v>0</v>
      </c>
      <c r="F99" s="18">
        <f t="shared" ref="F99:G99" si="120">F97+F98</f>
        <v>0</v>
      </c>
      <c r="G99" s="18">
        <f t="shared" si="120"/>
        <v>0</v>
      </c>
      <c r="H99" s="16"/>
      <c r="I99" s="18">
        <f t="shared" ref="I99:J99" si="121">I97+I98</f>
        <v>0</v>
      </c>
      <c r="J99" s="18">
        <f t="shared" si="121"/>
        <v>0</v>
      </c>
      <c r="K99" s="16"/>
      <c r="L99" s="18">
        <f t="shared" ref="L99:N99" si="122">L97+L98</f>
        <v>650</v>
      </c>
      <c r="M99" s="18">
        <f t="shared" si="122"/>
        <v>0</v>
      </c>
      <c r="N99" s="18">
        <f t="shared" si="122"/>
        <v>0</v>
      </c>
    </row>
    <row r="100" spans="1:14" ht="15.75" customHeight="1" x14ac:dyDescent="0.3">
      <c r="A100" s="54" t="s">
        <v>53</v>
      </c>
      <c r="B100" s="76"/>
      <c r="C100" s="8">
        <f>C89+C95+C99</f>
        <v>1900</v>
      </c>
      <c r="D100" s="8">
        <f>D89+D95+D99</f>
        <v>60.5</v>
      </c>
      <c r="E100" s="8">
        <f t="shared" ref="E100" si="123">D100/C100*100</f>
        <v>3.1842105263157894</v>
      </c>
      <c r="F100" s="8">
        <f t="shared" ref="F100:G100" si="124">F89+F95+F99</f>
        <v>0</v>
      </c>
      <c r="G100" s="8">
        <f t="shared" si="124"/>
        <v>0</v>
      </c>
      <c r="H100" s="8"/>
      <c r="I100" s="8">
        <f t="shared" ref="I100:M100" si="125">I89+I95+I99</f>
        <v>0</v>
      </c>
      <c r="J100" s="8">
        <f t="shared" si="125"/>
        <v>0</v>
      </c>
      <c r="K100" s="8"/>
      <c r="L100" s="8">
        <f t="shared" si="125"/>
        <v>1900</v>
      </c>
      <c r="M100" s="8">
        <f t="shared" si="125"/>
        <v>60.5</v>
      </c>
      <c r="N100" s="8">
        <f t="shared" si="36"/>
        <v>3.1842105263157894</v>
      </c>
    </row>
    <row r="101" spans="1:14" ht="16.5" customHeight="1" x14ac:dyDescent="0.35">
      <c r="A101" s="31" t="s">
        <v>21</v>
      </c>
      <c r="B101" s="84" t="s">
        <v>6</v>
      </c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6"/>
    </row>
    <row r="102" spans="1:14" ht="32.25" customHeight="1" x14ac:dyDescent="0.3">
      <c r="A102" s="43" t="s">
        <v>109</v>
      </c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1"/>
    </row>
    <row r="103" spans="1:14" s="2" customFormat="1" x14ac:dyDescent="0.3">
      <c r="A103" s="46" t="s">
        <v>39</v>
      </c>
      <c r="B103" s="47"/>
      <c r="C103" s="16">
        <f t="shared" ref="C103" si="126">I103+L103+F103</f>
        <v>11575</v>
      </c>
      <c r="D103" s="16">
        <f t="shared" ref="D103" si="127">J103+M103+G103</f>
        <v>3807</v>
      </c>
      <c r="E103" s="16">
        <f t="shared" ref="E103:E105" si="128">D103/C103*100</f>
        <v>32.889848812095032</v>
      </c>
      <c r="F103" s="16"/>
      <c r="G103" s="16"/>
      <c r="H103" s="16"/>
      <c r="I103" s="16"/>
      <c r="J103" s="16"/>
      <c r="K103" s="16"/>
      <c r="L103" s="32">
        <v>11575</v>
      </c>
      <c r="M103" s="32">
        <v>3807</v>
      </c>
      <c r="N103" s="16">
        <f t="shared" si="36"/>
        <v>32.889848812095032</v>
      </c>
    </row>
    <row r="104" spans="1:14" ht="30.75" hidden="1" customHeight="1" x14ac:dyDescent="0.25">
      <c r="A104" s="46" t="s">
        <v>54</v>
      </c>
      <c r="B104" s="47"/>
      <c r="C104" s="16">
        <v>0</v>
      </c>
      <c r="D104" s="16">
        <v>0</v>
      </c>
      <c r="E104" s="16" t="e">
        <f t="shared" si="128"/>
        <v>#DIV/0!</v>
      </c>
      <c r="F104" s="16"/>
      <c r="G104" s="16"/>
      <c r="H104" s="16"/>
      <c r="I104" s="16"/>
      <c r="J104" s="16"/>
      <c r="K104" s="16"/>
      <c r="L104" s="27">
        <f t="shared" ref="L104" si="129">C104-F104-I104</f>
        <v>0</v>
      </c>
      <c r="M104" s="27">
        <f t="shared" ref="M104" si="130">D104-G104-J104</f>
        <v>0</v>
      </c>
      <c r="N104" s="17" t="e">
        <f t="shared" si="36"/>
        <v>#DIV/0!</v>
      </c>
    </row>
    <row r="105" spans="1:14" ht="16.2" x14ac:dyDescent="0.35">
      <c r="A105" s="54" t="s">
        <v>40</v>
      </c>
      <c r="B105" s="59"/>
      <c r="C105" s="18">
        <f>C103+C104</f>
        <v>11575</v>
      </c>
      <c r="D105" s="18">
        <f>D103+D104</f>
        <v>3807</v>
      </c>
      <c r="E105" s="18">
        <f t="shared" si="128"/>
        <v>32.889848812095032</v>
      </c>
      <c r="F105" s="18">
        <f t="shared" ref="F105:G105" si="131">F103+F104</f>
        <v>0</v>
      </c>
      <c r="G105" s="18">
        <f t="shared" si="131"/>
        <v>0</v>
      </c>
      <c r="H105" s="18"/>
      <c r="I105" s="18">
        <f t="shared" ref="I105:J105" si="132">I103+I104</f>
        <v>0</v>
      </c>
      <c r="J105" s="18">
        <f t="shared" si="132"/>
        <v>0</v>
      </c>
      <c r="K105" s="18"/>
      <c r="L105" s="33">
        <f>SUM(L103:L104)</f>
        <v>11575</v>
      </c>
      <c r="M105" s="33">
        <f>SUM(M103:M104)</f>
        <v>3807</v>
      </c>
      <c r="N105" s="18">
        <f t="shared" si="36"/>
        <v>32.889848812095032</v>
      </c>
    </row>
    <row r="106" spans="1:14" ht="25.5" customHeight="1" x14ac:dyDescent="0.3">
      <c r="A106" s="81" t="s">
        <v>55</v>
      </c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3"/>
    </row>
    <row r="107" spans="1:14" x14ac:dyDescent="0.3">
      <c r="A107" s="46" t="s">
        <v>39</v>
      </c>
      <c r="B107" s="47"/>
      <c r="C107" s="16">
        <f t="shared" ref="C107" si="133">I107+L107+F107</f>
        <v>8231.5</v>
      </c>
      <c r="D107" s="16">
        <f t="shared" ref="D107" si="134">J107+M107+G107</f>
        <v>3184</v>
      </c>
      <c r="E107" s="16">
        <f t="shared" ref="E107:E108" si="135">D107/C107*100</f>
        <v>38.680677883739293</v>
      </c>
      <c r="F107" s="16"/>
      <c r="G107" s="16"/>
      <c r="H107" s="16"/>
      <c r="I107" s="16"/>
      <c r="J107" s="16"/>
      <c r="K107" s="16"/>
      <c r="L107" s="16">
        <v>8231.5</v>
      </c>
      <c r="M107" s="16">
        <v>3184</v>
      </c>
      <c r="N107" s="16">
        <f t="shared" ref="N107:N164" si="136">M107/L107*100</f>
        <v>38.680677883739293</v>
      </c>
    </row>
    <row r="108" spans="1:14" ht="16.2" x14ac:dyDescent="0.35">
      <c r="A108" s="77" t="s">
        <v>40</v>
      </c>
      <c r="B108" s="78"/>
      <c r="C108" s="18">
        <f>C107</f>
        <v>8231.5</v>
      </c>
      <c r="D108" s="18">
        <f>D107</f>
        <v>3184</v>
      </c>
      <c r="E108" s="18">
        <f t="shared" si="135"/>
        <v>38.680677883739293</v>
      </c>
      <c r="F108" s="18">
        <f t="shared" ref="F108:G108" si="137">F107</f>
        <v>0</v>
      </c>
      <c r="G108" s="18">
        <f t="shared" si="137"/>
        <v>0</v>
      </c>
      <c r="H108" s="18"/>
      <c r="I108" s="18">
        <f t="shared" ref="I108:J108" si="138">I107</f>
        <v>0</v>
      </c>
      <c r="J108" s="18">
        <f t="shared" si="138"/>
        <v>0</v>
      </c>
      <c r="K108" s="18"/>
      <c r="L108" s="18">
        <f>L107</f>
        <v>8231.5</v>
      </c>
      <c r="M108" s="18">
        <f>M107</f>
        <v>3184</v>
      </c>
      <c r="N108" s="18">
        <f t="shared" si="136"/>
        <v>38.680677883739293</v>
      </c>
    </row>
    <row r="109" spans="1:14" ht="34.5" customHeight="1" x14ac:dyDescent="0.3">
      <c r="A109" s="81" t="s">
        <v>56</v>
      </c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3"/>
    </row>
    <row r="110" spans="1:14" ht="18.75" customHeight="1" x14ac:dyDescent="0.3">
      <c r="A110" s="46" t="s">
        <v>39</v>
      </c>
      <c r="B110" s="47"/>
      <c r="C110" s="16">
        <f t="shared" ref="C110" si="139">I110+L110+F110</f>
        <v>600</v>
      </c>
      <c r="D110" s="16">
        <f t="shared" ref="D110" si="140">J110+M110+G110</f>
        <v>171</v>
      </c>
      <c r="E110" s="16">
        <f t="shared" ref="E110:E113" si="141">D110/C110*100</f>
        <v>28.499999999999996</v>
      </c>
      <c r="F110" s="16"/>
      <c r="G110" s="16"/>
      <c r="H110" s="16"/>
      <c r="I110" s="16"/>
      <c r="J110" s="16"/>
      <c r="K110" s="16"/>
      <c r="L110" s="16">
        <v>600</v>
      </c>
      <c r="M110" s="16">
        <v>171</v>
      </c>
      <c r="N110" s="16">
        <f t="shared" si="136"/>
        <v>28.499999999999996</v>
      </c>
    </row>
    <row r="111" spans="1:14" ht="34.5" hidden="1" customHeight="1" x14ac:dyDescent="0.25">
      <c r="A111" s="66" t="s">
        <v>99</v>
      </c>
      <c r="B111" s="47"/>
      <c r="C111" s="16">
        <f t="shared" ref="C111" si="142">I111+L111+F111</f>
        <v>0</v>
      </c>
      <c r="D111" s="16">
        <f t="shared" ref="D111" si="143">J111+M111+G111</f>
        <v>0</v>
      </c>
      <c r="E111" s="16" t="e">
        <f t="shared" si="141"/>
        <v>#DIV/0!</v>
      </c>
      <c r="F111" s="16"/>
      <c r="G111" s="16"/>
      <c r="H111" s="16"/>
      <c r="I111" s="16">
        <v>0</v>
      </c>
      <c r="J111" s="16">
        <v>0</v>
      </c>
      <c r="K111" s="16"/>
      <c r="L111" s="16">
        <v>0</v>
      </c>
      <c r="M111" s="16">
        <v>0</v>
      </c>
      <c r="N111" s="16" t="e">
        <f t="shared" si="136"/>
        <v>#DIV/0!</v>
      </c>
    </row>
    <row r="112" spans="1:14" ht="16.2" x14ac:dyDescent="0.35">
      <c r="A112" s="77" t="s">
        <v>40</v>
      </c>
      <c r="B112" s="78"/>
      <c r="C112" s="8">
        <f t="shared" ref="C112" si="144">I112+L112+F112</f>
        <v>600</v>
      </c>
      <c r="D112" s="8">
        <f t="shared" ref="D112" si="145">J112+M112+G112</f>
        <v>171</v>
      </c>
      <c r="E112" s="16">
        <f t="shared" si="141"/>
        <v>28.499999999999996</v>
      </c>
      <c r="F112" s="18">
        <f>SUM(F110:F111)</f>
        <v>0</v>
      </c>
      <c r="G112" s="18">
        <f>SUM(G110:G111)</f>
        <v>0</v>
      </c>
      <c r="H112" s="16"/>
      <c r="I112" s="18">
        <f>SUM(I110:I111)</f>
        <v>0</v>
      </c>
      <c r="J112" s="18">
        <f>SUM(J110:J111)</f>
        <v>0</v>
      </c>
      <c r="K112" s="16"/>
      <c r="L112" s="18">
        <f>SUM(L110:L111)</f>
        <v>600</v>
      </c>
      <c r="M112" s="18">
        <f>SUM(M110:M111)</f>
        <v>171</v>
      </c>
      <c r="N112" s="18">
        <f t="shared" si="136"/>
        <v>28.499999999999996</v>
      </c>
    </row>
    <row r="113" spans="1:14" x14ac:dyDescent="0.3">
      <c r="A113" s="56" t="s">
        <v>53</v>
      </c>
      <c r="B113" s="59"/>
      <c r="C113" s="8">
        <f>C105+C108+C112</f>
        <v>20406.5</v>
      </c>
      <c r="D113" s="8">
        <f>D105+D108+D112</f>
        <v>7162</v>
      </c>
      <c r="E113" s="8">
        <f t="shared" si="141"/>
        <v>35.09666037782079</v>
      </c>
      <c r="F113" s="8"/>
      <c r="G113" s="8">
        <f t="shared" ref="G113" si="146">G105+G108+G112</f>
        <v>0</v>
      </c>
      <c r="H113" s="8"/>
      <c r="I113" s="8">
        <f t="shared" ref="I113:J113" si="147">I105+I108+I112</f>
        <v>0</v>
      </c>
      <c r="J113" s="8">
        <f t="shared" si="147"/>
        <v>0</v>
      </c>
      <c r="K113" s="8"/>
      <c r="L113" s="8">
        <f>L105+L108+L112</f>
        <v>20406.5</v>
      </c>
      <c r="M113" s="8">
        <f>M105+M108+M112</f>
        <v>7162</v>
      </c>
      <c r="N113" s="8">
        <f t="shared" si="136"/>
        <v>35.09666037782079</v>
      </c>
    </row>
    <row r="114" spans="1:14" ht="15.75" customHeight="1" x14ac:dyDescent="0.35">
      <c r="A114" s="26" t="s">
        <v>22</v>
      </c>
      <c r="B114" s="84" t="s">
        <v>7</v>
      </c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6"/>
    </row>
    <row r="115" spans="1:14" ht="33.75" customHeight="1" x14ac:dyDescent="0.3">
      <c r="A115" s="81" t="s">
        <v>57</v>
      </c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3"/>
    </row>
    <row r="116" spans="1:14" ht="28.5" customHeight="1" x14ac:dyDescent="0.3">
      <c r="A116" s="46" t="s">
        <v>44</v>
      </c>
      <c r="B116" s="47"/>
      <c r="C116" s="28">
        <f t="shared" ref="C116" si="148">I116+L116+F116</f>
        <v>8793</v>
      </c>
      <c r="D116" s="28">
        <f t="shared" ref="D116" si="149">J116+M116+G116</f>
        <v>4537.8999999999996</v>
      </c>
      <c r="E116" s="28">
        <f t="shared" ref="E116:E121" si="150">D116/C116*100</f>
        <v>51.608097350164897</v>
      </c>
      <c r="F116" s="28"/>
      <c r="G116" s="28"/>
      <c r="H116" s="28"/>
      <c r="I116" s="28"/>
      <c r="J116" s="28"/>
      <c r="K116" s="28"/>
      <c r="L116" s="28">
        <v>8793</v>
      </c>
      <c r="M116" s="28">
        <v>4537.8999999999996</v>
      </c>
      <c r="N116" s="28">
        <f t="shared" si="136"/>
        <v>51.608097350164897</v>
      </c>
    </row>
    <row r="117" spans="1:14" x14ac:dyDescent="0.3">
      <c r="A117" s="66" t="s">
        <v>45</v>
      </c>
      <c r="B117" s="47"/>
      <c r="C117" s="28">
        <f t="shared" ref="C117:C120" si="151">I117+L117+F117</f>
        <v>560</v>
      </c>
      <c r="D117" s="28">
        <f t="shared" ref="D117:D120" si="152">J117+M117+G117</f>
        <v>272.2</v>
      </c>
      <c r="E117" s="28">
        <f t="shared" si="150"/>
        <v>48.607142857142854</v>
      </c>
      <c r="F117" s="28"/>
      <c r="G117" s="28"/>
      <c r="H117" s="28"/>
      <c r="I117" s="28"/>
      <c r="J117" s="28"/>
      <c r="K117" s="28"/>
      <c r="L117" s="28">
        <v>560</v>
      </c>
      <c r="M117" s="28">
        <v>272.2</v>
      </c>
      <c r="N117" s="28">
        <f t="shared" si="136"/>
        <v>48.607142857142854</v>
      </c>
    </row>
    <row r="118" spans="1:14" ht="30.75" customHeight="1" x14ac:dyDescent="0.3">
      <c r="A118" s="66" t="s">
        <v>46</v>
      </c>
      <c r="B118" s="47"/>
      <c r="C118" s="28">
        <f t="shared" si="151"/>
        <v>235.4</v>
      </c>
      <c r="D118" s="28">
        <f t="shared" si="152"/>
        <v>0</v>
      </c>
      <c r="E118" s="28">
        <f t="shared" si="150"/>
        <v>0</v>
      </c>
      <c r="F118" s="28"/>
      <c r="G118" s="28"/>
      <c r="H118" s="28"/>
      <c r="I118" s="28"/>
      <c r="J118" s="28"/>
      <c r="K118" s="28"/>
      <c r="L118" s="28">
        <v>235.4</v>
      </c>
      <c r="M118" s="28">
        <v>0</v>
      </c>
      <c r="N118" s="28">
        <f t="shared" si="136"/>
        <v>0</v>
      </c>
    </row>
    <row r="119" spans="1:14" ht="33.75" customHeight="1" x14ac:dyDescent="0.3">
      <c r="A119" s="66" t="s">
        <v>58</v>
      </c>
      <c r="B119" s="47"/>
      <c r="C119" s="28">
        <f t="shared" si="151"/>
        <v>50</v>
      </c>
      <c r="D119" s="28">
        <f t="shared" si="152"/>
        <v>0</v>
      </c>
      <c r="E119" s="28">
        <f t="shared" si="150"/>
        <v>0</v>
      </c>
      <c r="F119" s="28"/>
      <c r="G119" s="28"/>
      <c r="H119" s="28"/>
      <c r="I119" s="28"/>
      <c r="J119" s="28"/>
      <c r="K119" s="28"/>
      <c r="L119" s="28">
        <v>50</v>
      </c>
      <c r="M119" s="28">
        <v>0</v>
      </c>
      <c r="N119" s="28">
        <f>M119/L119*100</f>
        <v>0</v>
      </c>
    </row>
    <row r="120" spans="1:14" ht="18.75" customHeight="1" x14ac:dyDescent="0.3">
      <c r="A120" s="66" t="s">
        <v>39</v>
      </c>
      <c r="B120" s="47"/>
      <c r="C120" s="28">
        <f t="shared" si="151"/>
        <v>88</v>
      </c>
      <c r="D120" s="28">
        <f t="shared" si="152"/>
        <v>0</v>
      </c>
      <c r="E120" s="28">
        <f t="shared" si="150"/>
        <v>0</v>
      </c>
      <c r="F120" s="28"/>
      <c r="G120" s="28"/>
      <c r="H120" s="28"/>
      <c r="I120" s="28"/>
      <c r="J120" s="28"/>
      <c r="K120" s="28"/>
      <c r="L120" s="28">
        <v>88</v>
      </c>
      <c r="M120" s="28">
        <v>0</v>
      </c>
      <c r="N120" s="28">
        <f t="shared" si="136"/>
        <v>0</v>
      </c>
    </row>
    <row r="121" spans="1:14" ht="16.2" x14ac:dyDescent="0.3">
      <c r="A121" s="77" t="s">
        <v>40</v>
      </c>
      <c r="B121" s="78"/>
      <c r="C121" s="29">
        <f>SUM(C116:C120)</f>
        <v>9726.4</v>
      </c>
      <c r="D121" s="29">
        <f>SUM(D116:D120)</f>
        <v>4810.0999999999995</v>
      </c>
      <c r="E121" s="29">
        <f t="shared" si="150"/>
        <v>49.45406316828425</v>
      </c>
      <c r="F121" s="29">
        <f t="shared" ref="F121:G121" si="153">SUM(F116:F120)</f>
        <v>0</v>
      </c>
      <c r="G121" s="29">
        <f t="shared" si="153"/>
        <v>0</v>
      </c>
      <c r="H121" s="29"/>
      <c r="I121" s="29">
        <f t="shared" ref="I121:J121" si="154">SUM(I116:I120)</f>
        <v>0</v>
      </c>
      <c r="J121" s="29">
        <f t="shared" si="154"/>
        <v>0</v>
      </c>
      <c r="K121" s="10"/>
      <c r="L121" s="29">
        <f t="shared" ref="L121:M121" si="155">SUM(L116:L120)</f>
        <v>9726.4</v>
      </c>
      <c r="M121" s="29">
        <f t="shared" si="155"/>
        <v>4810.0999999999995</v>
      </c>
      <c r="N121" s="29">
        <f t="shared" si="136"/>
        <v>49.45406316828425</v>
      </c>
    </row>
    <row r="122" spans="1:14" ht="15.75" customHeight="1" x14ac:dyDescent="0.3">
      <c r="A122" s="81" t="s">
        <v>59</v>
      </c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3"/>
    </row>
    <row r="123" spans="1:14" x14ac:dyDescent="0.3">
      <c r="A123" s="46" t="s">
        <v>39</v>
      </c>
      <c r="B123" s="47"/>
      <c r="C123" s="16">
        <f t="shared" ref="C123" si="156">I123+L123+F123</f>
        <v>400</v>
      </c>
      <c r="D123" s="16">
        <f t="shared" ref="D123" si="157">J123+M123+G123</f>
        <v>200</v>
      </c>
      <c r="E123" s="16">
        <f t="shared" ref="E123:E124" si="158">D123/C123*100</f>
        <v>50</v>
      </c>
      <c r="F123" s="16"/>
      <c r="G123" s="16"/>
      <c r="H123" s="16"/>
      <c r="I123" s="16"/>
      <c r="J123" s="16"/>
      <c r="K123" s="16"/>
      <c r="L123" s="16">
        <v>400</v>
      </c>
      <c r="M123" s="16">
        <v>200</v>
      </c>
      <c r="N123" s="16">
        <f t="shared" si="136"/>
        <v>50</v>
      </c>
    </row>
    <row r="124" spans="1:14" ht="16.2" x14ac:dyDescent="0.35">
      <c r="A124" s="77" t="s">
        <v>40</v>
      </c>
      <c r="B124" s="78"/>
      <c r="C124" s="18">
        <f>C123</f>
        <v>400</v>
      </c>
      <c r="D124" s="18">
        <f>D123</f>
        <v>200</v>
      </c>
      <c r="E124" s="18">
        <f t="shared" si="158"/>
        <v>50</v>
      </c>
      <c r="F124" s="18">
        <f t="shared" ref="F124:G124" si="159">F123</f>
        <v>0</v>
      </c>
      <c r="G124" s="18">
        <f t="shared" si="159"/>
        <v>0</v>
      </c>
      <c r="H124" s="18"/>
      <c r="I124" s="18">
        <f t="shared" ref="I124:J124" si="160">I123</f>
        <v>0</v>
      </c>
      <c r="J124" s="18">
        <f t="shared" si="160"/>
        <v>0</v>
      </c>
      <c r="K124" s="18"/>
      <c r="L124" s="18">
        <f>L123</f>
        <v>400</v>
      </c>
      <c r="M124" s="18">
        <f>M123</f>
        <v>200</v>
      </c>
      <c r="N124" s="18">
        <f t="shared" si="136"/>
        <v>50</v>
      </c>
    </row>
    <row r="125" spans="1:14" ht="15.75" hidden="1" customHeight="1" x14ac:dyDescent="0.25">
      <c r="A125" s="81" t="s">
        <v>60</v>
      </c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3"/>
    </row>
    <row r="126" spans="1:14" ht="15.75" hidden="1" x14ac:dyDescent="0.25">
      <c r="A126" s="46" t="s">
        <v>39</v>
      </c>
      <c r="B126" s="47"/>
      <c r="C126" s="16">
        <f t="shared" ref="C126:C127" si="161">I126+L126+F126</f>
        <v>0</v>
      </c>
      <c r="D126" s="16">
        <f t="shared" ref="D126:D127" si="162">J126+M126+G126</f>
        <v>0</v>
      </c>
      <c r="E126" s="16" t="e">
        <f t="shared" ref="E126:E129" si="163">D126/C126*100</f>
        <v>#DIV/0!</v>
      </c>
      <c r="F126" s="16"/>
      <c r="G126" s="16"/>
      <c r="H126" s="16"/>
      <c r="I126" s="16"/>
      <c r="J126" s="16"/>
      <c r="K126" s="16"/>
      <c r="L126" s="16"/>
      <c r="M126" s="16"/>
      <c r="N126" s="16" t="e">
        <f t="shared" si="136"/>
        <v>#DIV/0!</v>
      </c>
    </row>
    <row r="127" spans="1:14" ht="30" hidden="1" customHeight="1" x14ac:dyDescent="0.25">
      <c r="A127" s="46" t="s">
        <v>44</v>
      </c>
      <c r="B127" s="47"/>
      <c r="C127" s="16">
        <f t="shared" si="161"/>
        <v>0</v>
      </c>
      <c r="D127" s="16">
        <f t="shared" si="162"/>
        <v>0</v>
      </c>
      <c r="E127" s="16" t="e">
        <f t="shared" si="163"/>
        <v>#DIV/0!</v>
      </c>
      <c r="F127" s="16"/>
      <c r="G127" s="16"/>
      <c r="H127" s="16"/>
      <c r="I127" s="16"/>
      <c r="J127" s="16"/>
      <c r="K127" s="16"/>
      <c r="L127" s="16"/>
      <c r="M127" s="16"/>
      <c r="N127" s="16" t="e">
        <f t="shared" si="136"/>
        <v>#DIV/0!</v>
      </c>
    </row>
    <row r="128" spans="1:14" ht="30.75" hidden="1" customHeight="1" x14ac:dyDescent="0.25">
      <c r="A128" s="66" t="s">
        <v>58</v>
      </c>
      <c r="B128" s="47"/>
      <c r="C128" s="16">
        <v>0</v>
      </c>
      <c r="D128" s="16">
        <v>0</v>
      </c>
      <c r="E128" s="16" t="e">
        <f t="shared" si="163"/>
        <v>#DIV/0!</v>
      </c>
      <c r="F128" s="16"/>
      <c r="G128" s="16"/>
      <c r="H128" s="16"/>
      <c r="I128" s="16"/>
      <c r="J128" s="16"/>
      <c r="K128" s="16"/>
      <c r="L128" s="17">
        <f t="shared" ref="L128:L139" si="164">C128-F128-I128</f>
        <v>0</v>
      </c>
      <c r="M128" s="17">
        <f t="shared" ref="M128:M139" si="165">D128-G128-J128</f>
        <v>0</v>
      </c>
      <c r="N128" s="17" t="e">
        <f t="shared" si="136"/>
        <v>#DIV/0!</v>
      </c>
    </row>
    <row r="129" spans="1:14" ht="15.75" hidden="1" x14ac:dyDescent="0.25">
      <c r="A129" s="77" t="s">
        <v>40</v>
      </c>
      <c r="B129" s="78"/>
      <c r="C129" s="18">
        <f>C126+C127+C128</f>
        <v>0</v>
      </c>
      <c r="D129" s="18">
        <f>D126+D127+D128</f>
        <v>0</v>
      </c>
      <c r="E129" s="18" t="e">
        <f t="shared" si="163"/>
        <v>#DIV/0!</v>
      </c>
      <c r="F129" s="18">
        <f t="shared" ref="F129:G129" si="166">F126+F127+F128</f>
        <v>0</v>
      </c>
      <c r="G129" s="18">
        <f t="shared" si="166"/>
        <v>0</v>
      </c>
      <c r="H129" s="18"/>
      <c r="I129" s="18">
        <f t="shared" ref="I129:J129" si="167">I126+I127+I128</f>
        <v>0</v>
      </c>
      <c r="J129" s="18">
        <f t="shared" si="167"/>
        <v>0</v>
      </c>
      <c r="K129" s="18"/>
      <c r="L129" s="18">
        <f>SUM(L126:L128)</f>
        <v>0</v>
      </c>
      <c r="M129" s="18">
        <f>SUM(M126:M128)</f>
        <v>0</v>
      </c>
      <c r="N129" s="18" t="e">
        <f t="shared" si="136"/>
        <v>#DIV/0!</v>
      </c>
    </row>
    <row r="130" spans="1:14" ht="15.75" customHeight="1" x14ac:dyDescent="0.3">
      <c r="A130" s="43" t="s">
        <v>61</v>
      </c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1"/>
    </row>
    <row r="131" spans="1:14" x14ac:dyDescent="0.3">
      <c r="A131" s="46" t="s">
        <v>39</v>
      </c>
      <c r="B131" s="47"/>
      <c r="C131" s="16">
        <f t="shared" ref="C131:C134" si="168">I131+L131+F131</f>
        <v>100</v>
      </c>
      <c r="D131" s="16">
        <f t="shared" ref="D131:D134" si="169">J131+M131+G131</f>
        <v>18.8</v>
      </c>
      <c r="E131" s="16">
        <f t="shared" ref="E131:E135" si="170">D131/C131*100</f>
        <v>18.8</v>
      </c>
      <c r="F131" s="16"/>
      <c r="G131" s="16"/>
      <c r="H131" s="16"/>
      <c r="I131" s="16"/>
      <c r="J131" s="16"/>
      <c r="K131" s="16"/>
      <c r="L131" s="16">
        <v>100</v>
      </c>
      <c r="M131" s="16">
        <v>18.8</v>
      </c>
      <c r="N131" s="16">
        <f t="shared" si="136"/>
        <v>18.8</v>
      </c>
    </row>
    <row r="132" spans="1:14" ht="28.5" customHeight="1" x14ac:dyDescent="0.3">
      <c r="A132" s="46" t="s">
        <v>44</v>
      </c>
      <c r="B132" s="47"/>
      <c r="C132" s="16">
        <f t="shared" si="168"/>
        <v>3000</v>
      </c>
      <c r="D132" s="16">
        <f t="shared" si="169"/>
        <v>1026.2</v>
      </c>
      <c r="E132" s="16">
        <f t="shared" si="170"/>
        <v>34.206666666666671</v>
      </c>
      <c r="F132" s="16"/>
      <c r="G132" s="16"/>
      <c r="H132" s="16"/>
      <c r="I132" s="16"/>
      <c r="J132" s="16"/>
      <c r="K132" s="16"/>
      <c r="L132" s="16">
        <v>3000</v>
      </c>
      <c r="M132" s="16">
        <v>1026.2</v>
      </c>
      <c r="N132" s="16">
        <f t="shared" si="136"/>
        <v>34.206666666666671</v>
      </c>
    </row>
    <row r="133" spans="1:14" x14ac:dyDescent="0.3">
      <c r="A133" s="66" t="s">
        <v>45</v>
      </c>
      <c r="B133" s="47"/>
      <c r="C133" s="16">
        <f t="shared" si="168"/>
        <v>350</v>
      </c>
      <c r="D133" s="16">
        <f t="shared" si="169"/>
        <v>90.5</v>
      </c>
      <c r="E133" s="16">
        <f t="shared" si="170"/>
        <v>25.857142857142858</v>
      </c>
      <c r="F133" s="16"/>
      <c r="G133" s="16"/>
      <c r="H133" s="16"/>
      <c r="I133" s="16"/>
      <c r="J133" s="16"/>
      <c r="K133" s="16"/>
      <c r="L133" s="16">
        <v>350</v>
      </c>
      <c r="M133" s="16">
        <v>90.5</v>
      </c>
      <c r="N133" s="16">
        <f t="shared" si="136"/>
        <v>25.857142857142858</v>
      </c>
    </row>
    <row r="134" spans="1:14" ht="33.75" customHeight="1" x14ac:dyDescent="0.3">
      <c r="A134" s="66" t="s">
        <v>46</v>
      </c>
      <c r="B134" s="47"/>
      <c r="C134" s="16">
        <f t="shared" si="168"/>
        <v>400</v>
      </c>
      <c r="D134" s="16">
        <f t="shared" si="169"/>
        <v>130.4</v>
      </c>
      <c r="E134" s="16">
        <f t="shared" si="170"/>
        <v>32.6</v>
      </c>
      <c r="F134" s="16"/>
      <c r="G134" s="16"/>
      <c r="H134" s="16"/>
      <c r="I134" s="16"/>
      <c r="J134" s="16"/>
      <c r="K134" s="16"/>
      <c r="L134" s="16">
        <v>400</v>
      </c>
      <c r="M134" s="16">
        <v>130.4</v>
      </c>
      <c r="N134" s="16">
        <f t="shared" si="136"/>
        <v>32.6</v>
      </c>
    </row>
    <row r="135" spans="1:14" ht="16.2" x14ac:dyDescent="0.35">
      <c r="A135" s="77" t="s">
        <v>40</v>
      </c>
      <c r="B135" s="78"/>
      <c r="C135" s="18">
        <f>C131+C132+C133+C134</f>
        <v>3850</v>
      </c>
      <c r="D135" s="18">
        <f>D131+D132+D133+D134</f>
        <v>1265.9000000000001</v>
      </c>
      <c r="E135" s="18">
        <f t="shared" si="170"/>
        <v>32.880519480519482</v>
      </c>
      <c r="F135" s="18">
        <f t="shared" ref="F135:G135" si="171">F131+F132+F133+F134</f>
        <v>0</v>
      </c>
      <c r="G135" s="18">
        <f t="shared" si="171"/>
        <v>0</v>
      </c>
      <c r="H135" s="18"/>
      <c r="I135" s="18">
        <f t="shared" ref="I135:J135" si="172">I131+I132+I133+I134</f>
        <v>0</v>
      </c>
      <c r="J135" s="18">
        <f t="shared" si="172"/>
        <v>0</v>
      </c>
      <c r="K135" s="18"/>
      <c r="L135" s="18">
        <f>SUM(L131:L134)</f>
        <v>3850</v>
      </c>
      <c r="M135" s="18">
        <f>SUM(M131:M134)</f>
        <v>1265.9000000000001</v>
      </c>
      <c r="N135" s="18">
        <f t="shared" si="136"/>
        <v>32.880519480519482</v>
      </c>
    </row>
    <row r="136" spans="1:14" ht="15.75" customHeight="1" x14ac:dyDescent="0.3">
      <c r="A136" s="81" t="s">
        <v>62</v>
      </c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3"/>
    </row>
    <row r="137" spans="1:14" x14ac:dyDescent="0.3">
      <c r="A137" s="46" t="s">
        <v>39</v>
      </c>
      <c r="B137" s="47"/>
      <c r="C137" s="38">
        <f t="shared" ref="C137" si="173">I137+L137+F137</f>
        <v>100</v>
      </c>
      <c r="D137" s="38">
        <f t="shared" ref="D137" si="174">J137+M137+G137</f>
        <v>69.8</v>
      </c>
      <c r="E137" s="38">
        <f t="shared" ref="E137:E140" si="175">D137/C137*100</f>
        <v>69.8</v>
      </c>
      <c r="F137" s="38"/>
      <c r="G137" s="38"/>
      <c r="H137" s="38"/>
      <c r="I137" s="38"/>
      <c r="J137" s="38"/>
      <c r="K137" s="38"/>
      <c r="L137" s="38">
        <v>100</v>
      </c>
      <c r="M137" s="38">
        <v>69.8</v>
      </c>
      <c r="N137" s="38">
        <f t="shared" si="136"/>
        <v>69.8</v>
      </c>
    </row>
    <row r="138" spans="1:14" ht="15.75" hidden="1" x14ac:dyDescent="0.25">
      <c r="A138" s="66" t="s">
        <v>45</v>
      </c>
      <c r="B138" s="47"/>
      <c r="C138" s="38">
        <v>0</v>
      </c>
      <c r="D138" s="38">
        <v>0</v>
      </c>
      <c r="E138" s="38" t="e">
        <f t="shared" si="175"/>
        <v>#DIV/0!</v>
      </c>
      <c r="F138" s="38"/>
      <c r="G138" s="38"/>
      <c r="H138" s="38"/>
      <c r="I138" s="38"/>
      <c r="J138" s="38"/>
      <c r="K138" s="38"/>
      <c r="L138" s="39">
        <f t="shared" si="164"/>
        <v>0</v>
      </c>
      <c r="M138" s="39">
        <f t="shared" si="165"/>
        <v>0</v>
      </c>
      <c r="N138" s="39" t="e">
        <f t="shared" si="136"/>
        <v>#DIV/0!</v>
      </c>
    </row>
    <row r="139" spans="1:14" ht="30.75" hidden="1" customHeight="1" x14ac:dyDescent="0.25">
      <c r="A139" s="66" t="s">
        <v>58</v>
      </c>
      <c r="B139" s="47"/>
      <c r="C139" s="38">
        <v>0</v>
      </c>
      <c r="D139" s="38">
        <v>0</v>
      </c>
      <c r="E139" s="38" t="e">
        <f t="shared" si="175"/>
        <v>#DIV/0!</v>
      </c>
      <c r="F139" s="38"/>
      <c r="G139" s="38"/>
      <c r="H139" s="38"/>
      <c r="I139" s="38"/>
      <c r="J139" s="38"/>
      <c r="K139" s="38"/>
      <c r="L139" s="39">
        <f t="shared" si="164"/>
        <v>0</v>
      </c>
      <c r="M139" s="39">
        <f t="shared" si="165"/>
        <v>0</v>
      </c>
      <c r="N139" s="39" t="e">
        <f t="shared" si="136"/>
        <v>#DIV/0!</v>
      </c>
    </row>
    <row r="140" spans="1:14" ht="16.2" x14ac:dyDescent="0.3">
      <c r="A140" s="77" t="s">
        <v>40</v>
      </c>
      <c r="B140" s="78"/>
      <c r="C140" s="40">
        <f>C137+C138+C139</f>
        <v>100</v>
      </c>
      <c r="D140" s="40">
        <f>D137+D138+D139</f>
        <v>69.8</v>
      </c>
      <c r="E140" s="40">
        <f t="shared" si="175"/>
        <v>69.8</v>
      </c>
      <c r="F140" s="40">
        <f t="shared" ref="F140:G140" si="176">F137+F138+F139</f>
        <v>0</v>
      </c>
      <c r="G140" s="40">
        <f t="shared" si="176"/>
        <v>0</v>
      </c>
      <c r="H140" s="40"/>
      <c r="I140" s="40">
        <f t="shared" ref="I140:J140" si="177">I137+I138+I139</f>
        <v>0</v>
      </c>
      <c r="J140" s="40">
        <f t="shared" si="177"/>
        <v>0</v>
      </c>
      <c r="K140" s="40"/>
      <c r="L140" s="40">
        <f>L137</f>
        <v>100</v>
      </c>
      <c r="M140" s="40">
        <f>M137</f>
        <v>69.8</v>
      </c>
      <c r="N140" s="40">
        <f t="shared" si="136"/>
        <v>69.8</v>
      </c>
    </row>
    <row r="141" spans="1:14" ht="15.75" customHeight="1" x14ac:dyDescent="0.3">
      <c r="A141" s="81" t="s">
        <v>63</v>
      </c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3"/>
    </row>
    <row r="142" spans="1:14" ht="15.75" customHeight="1" x14ac:dyDescent="0.3">
      <c r="A142" s="46" t="s">
        <v>39</v>
      </c>
      <c r="B142" s="47"/>
      <c r="C142" s="38">
        <f t="shared" ref="C142" si="178">I142+L142+F142</f>
        <v>100</v>
      </c>
      <c r="D142" s="38">
        <f t="shared" ref="D142" si="179">J142+M142+G142</f>
        <v>50</v>
      </c>
      <c r="E142" s="38">
        <f t="shared" ref="E142:E143" si="180">D142/C142*100</f>
        <v>50</v>
      </c>
      <c r="F142" s="38"/>
      <c r="G142" s="38"/>
      <c r="H142" s="38"/>
      <c r="I142" s="38"/>
      <c r="J142" s="38"/>
      <c r="K142" s="38"/>
      <c r="L142" s="38">
        <v>100</v>
      </c>
      <c r="M142" s="38">
        <v>50</v>
      </c>
      <c r="N142" s="38">
        <f t="shared" si="136"/>
        <v>50</v>
      </c>
    </row>
    <row r="143" spans="1:14" ht="15.75" customHeight="1" x14ac:dyDescent="0.3">
      <c r="A143" s="77" t="s">
        <v>40</v>
      </c>
      <c r="B143" s="78"/>
      <c r="C143" s="40">
        <f>C142</f>
        <v>100</v>
      </c>
      <c r="D143" s="40">
        <f>D142</f>
        <v>50</v>
      </c>
      <c r="E143" s="40">
        <f t="shared" si="180"/>
        <v>50</v>
      </c>
      <c r="F143" s="40">
        <f t="shared" ref="F143:G143" si="181">F142</f>
        <v>0</v>
      </c>
      <c r="G143" s="40">
        <f t="shared" si="181"/>
        <v>0</v>
      </c>
      <c r="H143" s="40"/>
      <c r="I143" s="40">
        <f t="shared" ref="I143:J143" si="182">I142</f>
        <v>0</v>
      </c>
      <c r="J143" s="40">
        <f t="shared" si="182"/>
        <v>0</v>
      </c>
      <c r="K143" s="40"/>
      <c r="L143" s="40">
        <f>SUM(L142)</f>
        <v>100</v>
      </c>
      <c r="M143" s="40">
        <f>SUM(M142)</f>
        <v>50</v>
      </c>
      <c r="N143" s="40">
        <f t="shared" si="136"/>
        <v>50</v>
      </c>
    </row>
    <row r="144" spans="1:14" ht="15.75" customHeight="1" x14ac:dyDescent="0.3">
      <c r="A144" s="81" t="s">
        <v>64</v>
      </c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3"/>
    </row>
    <row r="145" spans="1:14" x14ac:dyDescent="0.3">
      <c r="A145" s="46" t="s">
        <v>39</v>
      </c>
      <c r="B145" s="47"/>
      <c r="C145" s="38">
        <f t="shared" ref="C145" si="183">I145+L145+F145</f>
        <v>3605.2</v>
      </c>
      <c r="D145" s="38">
        <f t="shared" ref="D145" si="184">J145+M145+G145</f>
        <v>1245.0999999999999</v>
      </c>
      <c r="E145" s="38">
        <f t="shared" ref="E145:E147" si="185">D145/C145*100</f>
        <v>34.536225452124711</v>
      </c>
      <c r="F145" s="38"/>
      <c r="G145" s="38"/>
      <c r="H145" s="38"/>
      <c r="I145" s="38"/>
      <c r="J145" s="38"/>
      <c r="K145" s="38"/>
      <c r="L145" s="38">
        <v>3605.2</v>
      </c>
      <c r="M145" s="38">
        <v>1245.0999999999999</v>
      </c>
      <c r="N145" s="38">
        <f t="shared" si="136"/>
        <v>34.536225452124711</v>
      </c>
    </row>
    <row r="146" spans="1:14" ht="16.2" x14ac:dyDescent="0.3">
      <c r="A146" s="77" t="s">
        <v>40</v>
      </c>
      <c r="B146" s="78"/>
      <c r="C146" s="40">
        <f>C145</f>
        <v>3605.2</v>
      </c>
      <c r="D146" s="40">
        <f>D145</f>
        <v>1245.0999999999999</v>
      </c>
      <c r="E146" s="40">
        <f t="shared" si="185"/>
        <v>34.536225452124711</v>
      </c>
      <c r="F146" s="40">
        <f t="shared" ref="F146:G146" si="186">F145</f>
        <v>0</v>
      </c>
      <c r="G146" s="40">
        <f t="shared" si="186"/>
        <v>0</v>
      </c>
      <c r="H146" s="40"/>
      <c r="I146" s="40">
        <f t="shared" ref="I146:M146" si="187">I145</f>
        <v>0</v>
      </c>
      <c r="J146" s="40">
        <f t="shared" si="187"/>
        <v>0</v>
      </c>
      <c r="K146" s="40"/>
      <c r="L146" s="40">
        <f t="shared" si="187"/>
        <v>3605.2</v>
      </c>
      <c r="M146" s="40">
        <f t="shared" si="187"/>
        <v>1245.0999999999999</v>
      </c>
      <c r="N146" s="38">
        <f t="shared" si="136"/>
        <v>34.536225452124711</v>
      </c>
    </row>
    <row r="147" spans="1:14" ht="16.2" x14ac:dyDescent="0.3">
      <c r="A147" s="48" t="s">
        <v>53</v>
      </c>
      <c r="B147" s="78"/>
      <c r="C147" s="41">
        <f>C121+C124+C129+C135+C140+C143+C146</f>
        <v>17781.599999999999</v>
      </c>
      <c r="D147" s="41">
        <f>D121+D124+D129+D135+D140+D143+D146</f>
        <v>7640.9</v>
      </c>
      <c r="E147" s="41">
        <f t="shared" si="185"/>
        <v>42.970823772888835</v>
      </c>
      <c r="F147" s="41">
        <f>F121+F124+F129+F135+F140+F143+F146</f>
        <v>0</v>
      </c>
      <c r="G147" s="41">
        <f>G121+G124+G129+G135+G140+G143+G146</f>
        <v>0</v>
      </c>
      <c r="H147" s="38"/>
      <c r="I147" s="41">
        <f>I121+I124+I129+I135+I140+I143+I146</f>
        <v>0</v>
      </c>
      <c r="J147" s="41">
        <f>J121+J124+J129+J135+J140+J143+J146</f>
        <v>0</v>
      </c>
      <c r="K147" s="41"/>
      <c r="L147" s="41">
        <f>L121+L124+L129+L135+L140+L143+L146</f>
        <v>17781.599999999999</v>
      </c>
      <c r="M147" s="41">
        <f>M121+M124+M129+M135+M140+M143+M146</f>
        <v>7640.9</v>
      </c>
      <c r="N147" s="40">
        <f t="shared" si="136"/>
        <v>42.970823772888835</v>
      </c>
    </row>
    <row r="148" spans="1:14" ht="15.75" customHeight="1" x14ac:dyDescent="0.35">
      <c r="A148" s="26" t="s">
        <v>23</v>
      </c>
      <c r="B148" s="87" t="s">
        <v>8</v>
      </c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9"/>
    </row>
    <row r="149" spans="1:14" ht="15.75" customHeight="1" x14ac:dyDescent="0.3">
      <c r="A149" s="43" t="s">
        <v>65</v>
      </c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1"/>
    </row>
    <row r="150" spans="1:14" x14ac:dyDescent="0.3">
      <c r="A150" s="66" t="s">
        <v>45</v>
      </c>
      <c r="B150" s="47"/>
      <c r="C150" s="28">
        <f>F150+I150+L150</f>
        <v>2869.8</v>
      </c>
      <c r="D150" s="28">
        <f>G150+J150+M150</f>
        <v>885.1</v>
      </c>
      <c r="E150" s="28">
        <f t="shared" ref="E150:E151" si="188">D150/C150*100</f>
        <v>30.841870513624642</v>
      </c>
      <c r="F150" s="28"/>
      <c r="G150" s="28"/>
      <c r="H150" s="28"/>
      <c r="I150" s="28"/>
      <c r="J150" s="28"/>
      <c r="K150" s="28"/>
      <c r="L150" s="28">
        <v>2869.8</v>
      </c>
      <c r="M150" s="28">
        <v>885.1</v>
      </c>
      <c r="N150" s="28">
        <f t="shared" si="136"/>
        <v>30.841870513624642</v>
      </c>
    </row>
    <row r="151" spans="1:14" ht="16.2" x14ac:dyDescent="0.3">
      <c r="A151" s="48" t="s">
        <v>31</v>
      </c>
      <c r="B151" s="49"/>
      <c r="C151" s="29">
        <f>C150</f>
        <v>2869.8</v>
      </c>
      <c r="D151" s="29">
        <f>D150</f>
        <v>885.1</v>
      </c>
      <c r="E151" s="29">
        <f t="shared" si="188"/>
        <v>30.841870513624642</v>
      </c>
      <c r="F151" s="29">
        <f t="shared" ref="F151:G151" si="189">F150</f>
        <v>0</v>
      </c>
      <c r="G151" s="29">
        <f t="shared" si="189"/>
        <v>0</v>
      </c>
      <c r="H151" s="29"/>
      <c r="I151" s="29">
        <f t="shared" ref="I151:J151" si="190">I150</f>
        <v>0</v>
      </c>
      <c r="J151" s="29">
        <f t="shared" si="190"/>
        <v>0</v>
      </c>
      <c r="K151" s="29"/>
      <c r="L151" s="29">
        <f>SUM(L150)</f>
        <v>2869.8</v>
      </c>
      <c r="M151" s="29">
        <f>SUM(M150)</f>
        <v>885.1</v>
      </c>
      <c r="N151" s="29">
        <f t="shared" si="136"/>
        <v>30.841870513624642</v>
      </c>
    </row>
    <row r="152" spans="1:14" ht="15.75" customHeight="1" x14ac:dyDescent="0.3">
      <c r="A152" s="43" t="s">
        <v>66</v>
      </c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1"/>
    </row>
    <row r="153" spans="1:14" x14ac:dyDescent="0.3">
      <c r="A153" s="66" t="s">
        <v>45</v>
      </c>
      <c r="B153" s="47"/>
      <c r="C153" s="28">
        <f>F153+I153+L153</f>
        <v>67638.3</v>
      </c>
      <c r="D153" s="28">
        <f>G153+J153+M153</f>
        <v>22642.400000000001</v>
      </c>
      <c r="E153" s="28">
        <f t="shared" ref="E153:E155" si="191">D153/C153*100</f>
        <v>33.475708289534182</v>
      </c>
      <c r="F153" s="28"/>
      <c r="G153" s="28"/>
      <c r="H153" s="28"/>
      <c r="I153" s="28">
        <v>165.3</v>
      </c>
      <c r="J153" s="28">
        <v>0</v>
      </c>
      <c r="K153" s="28">
        <f t="shared" ref="K153:K155" si="192">J153/I153*100</f>
        <v>0</v>
      </c>
      <c r="L153" s="28">
        <v>67473</v>
      </c>
      <c r="M153" s="28">
        <v>22642.400000000001</v>
      </c>
      <c r="N153" s="36">
        <f t="shared" si="136"/>
        <v>33.557719384049918</v>
      </c>
    </row>
    <row r="154" spans="1:14" x14ac:dyDescent="0.3">
      <c r="A154" s="110" t="s">
        <v>134</v>
      </c>
      <c r="B154" s="111"/>
      <c r="C154" s="28">
        <f>F154+I154+L154</f>
        <v>8224</v>
      </c>
      <c r="D154" s="28">
        <f>G154+J154+M154</f>
        <v>2940.2999999999997</v>
      </c>
      <c r="E154" s="28"/>
      <c r="F154" s="28">
        <v>6808</v>
      </c>
      <c r="G154" s="28">
        <v>2434</v>
      </c>
      <c r="H154" s="28"/>
      <c r="I154" s="28">
        <v>592</v>
      </c>
      <c r="J154" s="28">
        <v>211.7</v>
      </c>
      <c r="K154" s="28">
        <f t="shared" si="192"/>
        <v>35.760135135135137</v>
      </c>
      <c r="L154" s="28">
        <v>824</v>
      </c>
      <c r="M154" s="28">
        <v>294.60000000000002</v>
      </c>
      <c r="N154" s="36">
        <f t="shared" si="136"/>
        <v>35.752427184466022</v>
      </c>
    </row>
    <row r="155" spans="1:14" ht="16.2" x14ac:dyDescent="0.3">
      <c r="A155" s="56" t="s">
        <v>31</v>
      </c>
      <c r="B155" s="108"/>
      <c r="C155" s="29">
        <f>C153+C154</f>
        <v>75862.3</v>
      </c>
      <c r="D155" s="29">
        <f>D153+D154</f>
        <v>25582.7</v>
      </c>
      <c r="E155" s="29">
        <f t="shared" si="191"/>
        <v>33.722547299515043</v>
      </c>
      <c r="F155" s="29">
        <f t="shared" ref="F155:G155" si="193">F153+F154</f>
        <v>6808</v>
      </c>
      <c r="G155" s="29">
        <f t="shared" si="193"/>
        <v>2434</v>
      </c>
      <c r="H155" s="29"/>
      <c r="I155" s="29">
        <f t="shared" ref="I155:J155" si="194">I153+I154</f>
        <v>757.3</v>
      </c>
      <c r="J155" s="29">
        <f t="shared" si="194"/>
        <v>211.7</v>
      </c>
      <c r="K155" s="29">
        <f t="shared" si="192"/>
        <v>27.954575465469432</v>
      </c>
      <c r="L155" s="29">
        <f t="shared" ref="L155:M155" si="195">L153+L154</f>
        <v>68297</v>
      </c>
      <c r="M155" s="29">
        <f t="shared" si="195"/>
        <v>22937</v>
      </c>
      <c r="N155" s="29">
        <f t="shared" si="136"/>
        <v>33.584198427456549</v>
      </c>
    </row>
    <row r="156" spans="1:14" ht="15.75" customHeight="1" x14ac:dyDescent="0.3">
      <c r="A156" s="43" t="s">
        <v>67</v>
      </c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1"/>
    </row>
    <row r="157" spans="1:14" x14ac:dyDescent="0.3">
      <c r="A157" s="66" t="s">
        <v>45</v>
      </c>
      <c r="B157" s="47"/>
      <c r="C157" s="38">
        <f>F157+I157+L157</f>
        <v>4541.7</v>
      </c>
      <c r="D157" s="38">
        <f>G157+J157+M157</f>
        <v>1318.9</v>
      </c>
      <c r="E157" s="38">
        <f t="shared" ref="E157:E158" si="196">D157/C157*100</f>
        <v>29.039786863949622</v>
      </c>
      <c r="F157" s="38">
        <v>0</v>
      </c>
      <c r="G157" s="38"/>
      <c r="H157" s="38"/>
      <c r="I157" s="38">
        <v>73.400000000000006</v>
      </c>
      <c r="J157" s="38"/>
      <c r="K157" s="38">
        <f t="shared" ref="K157:K158" si="197">J157/I157*100</f>
        <v>0</v>
      </c>
      <c r="L157" s="38">
        <v>4468.3</v>
      </c>
      <c r="M157" s="38">
        <v>1318.9</v>
      </c>
      <c r="N157" s="38">
        <f t="shared" si="136"/>
        <v>29.516818476825641</v>
      </c>
    </row>
    <row r="158" spans="1:14" ht="16.2" x14ac:dyDescent="0.3">
      <c r="A158" s="56" t="s">
        <v>31</v>
      </c>
      <c r="B158" s="108"/>
      <c r="C158" s="40">
        <f>C157</f>
        <v>4541.7</v>
      </c>
      <c r="D158" s="40">
        <f>D157</f>
        <v>1318.9</v>
      </c>
      <c r="E158" s="40">
        <f t="shared" si="196"/>
        <v>29.039786863949622</v>
      </c>
      <c r="F158" s="40">
        <v>0</v>
      </c>
      <c r="G158" s="40">
        <f t="shared" ref="G158" si="198">G157</f>
        <v>0</v>
      </c>
      <c r="H158" s="40"/>
      <c r="I158" s="40">
        <v>73.400000000000006</v>
      </c>
      <c r="J158" s="40">
        <f t="shared" ref="J158" si="199">J157</f>
        <v>0</v>
      </c>
      <c r="K158" s="40">
        <f t="shared" si="197"/>
        <v>0</v>
      </c>
      <c r="L158" s="40">
        <f>SUM(L157)</f>
        <v>4468.3</v>
      </c>
      <c r="M158" s="40">
        <f>SUM(M157)</f>
        <v>1318.9</v>
      </c>
      <c r="N158" s="40">
        <f t="shared" si="136"/>
        <v>29.516818476825641</v>
      </c>
    </row>
    <row r="159" spans="1:14" ht="15.75" customHeight="1" x14ac:dyDescent="0.3">
      <c r="A159" s="81" t="s">
        <v>68</v>
      </c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3"/>
    </row>
    <row r="160" spans="1:14" x14ac:dyDescent="0.3">
      <c r="A160" s="66" t="s">
        <v>45</v>
      </c>
      <c r="B160" s="47"/>
      <c r="C160" s="38">
        <f>F160+I160+L160</f>
        <v>4760</v>
      </c>
      <c r="D160" s="38">
        <f>G160+J160+M160</f>
        <v>1372</v>
      </c>
      <c r="E160" s="38">
        <f t="shared" ref="E160:E161" si="200">D160/C160*100</f>
        <v>28.823529411764703</v>
      </c>
      <c r="F160" s="38"/>
      <c r="G160" s="38"/>
      <c r="H160" s="38"/>
      <c r="I160" s="38"/>
      <c r="J160" s="38"/>
      <c r="K160" s="38"/>
      <c r="L160" s="38">
        <v>4760</v>
      </c>
      <c r="M160" s="38">
        <v>1372</v>
      </c>
      <c r="N160" s="38">
        <f t="shared" si="136"/>
        <v>28.823529411764703</v>
      </c>
    </row>
    <row r="161" spans="1:14" ht="15.75" customHeight="1" x14ac:dyDescent="0.3">
      <c r="A161" s="48" t="s">
        <v>31</v>
      </c>
      <c r="B161" s="49"/>
      <c r="C161" s="40">
        <f>C160</f>
        <v>4760</v>
      </c>
      <c r="D161" s="40">
        <f>D160</f>
        <v>1372</v>
      </c>
      <c r="E161" s="40">
        <f t="shared" si="200"/>
        <v>28.823529411764703</v>
      </c>
      <c r="F161" s="40">
        <f t="shared" ref="F161:G161" si="201">F160</f>
        <v>0</v>
      </c>
      <c r="G161" s="40">
        <f t="shared" si="201"/>
        <v>0</v>
      </c>
      <c r="H161" s="40"/>
      <c r="I161" s="40">
        <f t="shared" ref="I161:J161" si="202">I160</f>
        <v>0</v>
      </c>
      <c r="J161" s="40">
        <f t="shared" si="202"/>
        <v>0</v>
      </c>
      <c r="K161" s="40"/>
      <c r="L161" s="40">
        <f>SUM(L160)</f>
        <v>4760</v>
      </c>
      <c r="M161" s="40">
        <f>SUM(M160)</f>
        <v>1372</v>
      </c>
      <c r="N161" s="40">
        <f t="shared" si="136"/>
        <v>28.823529411764703</v>
      </c>
    </row>
    <row r="162" spans="1:14" ht="15.75" customHeight="1" x14ac:dyDescent="0.3">
      <c r="A162" s="43" t="s">
        <v>69</v>
      </c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1"/>
    </row>
    <row r="163" spans="1:14" x14ac:dyDescent="0.3">
      <c r="A163" s="66" t="s">
        <v>45</v>
      </c>
      <c r="B163" s="47"/>
      <c r="C163" s="28">
        <f>F163+I163+L163</f>
        <v>13005.5</v>
      </c>
      <c r="D163" s="28">
        <f>G163+J163+M163</f>
        <v>4119.5</v>
      </c>
      <c r="E163" s="28">
        <f t="shared" ref="E163:E164" si="203">D163/C163*100</f>
        <v>31.675060551305219</v>
      </c>
      <c r="F163" s="28"/>
      <c r="G163" s="28"/>
      <c r="H163" s="28"/>
      <c r="I163" s="28"/>
      <c r="J163" s="28"/>
      <c r="K163" s="28"/>
      <c r="L163" s="28">
        <v>13005.5</v>
      </c>
      <c r="M163" s="28">
        <v>4119.5</v>
      </c>
      <c r="N163" s="28">
        <f t="shared" si="136"/>
        <v>31.675060551305219</v>
      </c>
    </row>
    <row r="164" spans="1:14" ht="16.2" x14ac:dyDescent="0.3">
      <c r="A164" s="56" t="s">
        <v>31</v>
      </c>
      <c r="B164" s="108"/>
      <c r="C164" s="29">
        <f>C163</f>
        <v>13005.5</v>
      </c>
      <c r="D164" s="29">
        <f>D163</f>
        <v>4119.5</v>
      </c>
      <c r="E164" s="29">
        <f t="shared" si="203"/>
        <v>31.675060551305219</v>
      </c>
      <c r="F164" s="29">
        <f t="shared" ref="F164:G164" si="204">F163</f>
        <v>0</v>
      </c>
      <c r="G164" s="29">
        <f t="shared" si="204"/>
        <v>0</v>
      </c>
      <c r="H164" s="29"/>
      <c r="I164" s="29">
        <f t="shared" ref="I164:J164" si="205">I163</f>
        <v>0</v>
      </c>
      <c r="J164" s="29">
        <f t="shared" si="205"/>
        <v>0</v>
      </c>
      <c r="K164" s="29"/>
      <c r="L164" s="29">
        <f>SUM(L163)</f>
        <v>13005.5</v>
      </c>
      <c r="M164" s="29">
        <f>SUM(M163)</f>
        <v>4119.5</v>
      </c>
      <c r="N164" s="29">
        <f t="shared" si="136"/>
        <v>31.675060551305219</v>
      </c>
    </row>
    <row r="165" spans="1:14" ht="15.75" customHeight="1" x14ac:dyDescent="0.3">
      <c r="A165" s="81" t="s">
        <v>70</v>
      </c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3"/>
    </row>
    <row r="166" spans="1:14" x14ac:dyDescent="0.3">
      <c r="A166" s="66" t="s">
        <v>45</v>
      </c>
      <c r="B166" s="47"/>
      <c r="C166" s="28">
        <f>F166+I166+L166</f>
        <v>400</v>
      </c>
      <c r="D166" s="28">
        <f>G166+J166+M166</f>
        <v>25.2</v>
      </c>
      <c r="E166" s="28">
        <f t="shared" ref="E166:E171" si="206">D166/C166*100</f>
        <v>6.3</v>
      </c>
      <c r="F166" s="28"/>
      <c r="G166" s="28"/>
      <c r="H166" s="28"/>
      <c r="I166" s="28"/>
      <c r="J166" s="28"/>
      <c r="K166" s="28"/>
      <c r="L166" s="28">
        <v>400</v>
      </c>
      <c r="M166" s="28">
        <v>25.2</v>
      </c>
      <c r="N166" s="28">
        <f t="shared" ref="N166:N230" si="207">M166/L166*100</f>
        <v>6.3</v>
      </c>
    </row>
    <row r="167" spans="1:14" ht="16.2" x14ac:dyDescent="0.3">
      <c r="A167" s="56" t="s">
        <v>31</v>
      </c>
      <c r="B167" s="108"/>
      <c r="C167" s="28">
        <f>F167+I167+L167</f>
        <v>400</v>
      </c>
      <c r="D167" s="28">
        <f>G167+J167+M167</f>
        <v>25.2</v>
      </c>
      <c r="E167" s="29">
        <f t="shared" si="206"/>
        <v>6.3</v>
      </c>
      <c r="F167" s="29">
        <f t="shared" ref="F167:G167" si="208">F166</f>
        <v>0</v>
      </c>
      <c r="G167" s="29">
        <f t="shared" si="208"/>
        <v>0</v>
      </c>
      <c r="H167" s="29"/>
      <c r="I167" s="29">
        <f t="shared" ref="I167:M167" si="209">I166</f>
        <v>0</v>
      </c>
      <c r="J167" s="29">
        <f t="shared" si="209"/>
        <v>0</v>
      </c>
      <c r="K167" s="29"/>
      <c r="L167" s="29">
        <f t="shared" si="209"/>
        <v>400</v>
      </c>
      <c r="M167" s="29">
        <f t="shared" si="209"/>
        <v>25.2</v>
      </c>
      <c r="N167" s="28">
        <f t="shared" si="207"/>
        <v>6.3</v>
      </c>
    </row>
    <row r="168" spans="1:14" x14ac:dyDescent="0.3">
      <c r="A168" s="56" t="s">
        <v>121</v>
      </c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5"/>
    </row>
    <row r="169" spans="1:14" x14ac:dyDescent="0.3">
      <c r="A169" s="58" t="s">
        <v>39</v>
      </c>
      <c r="B169" s="53"/>
      <c r="C169" s="28">
        <f>F169+I169+L169</f>
        <v>2530</v>
      </c>
      <c r="D169" s="28">
        <f>G169+J169+M169</f>
        <v>0</v>
      </c>
      <c r="E169" s="28">
        <f t="shared" si="206"/>
        <v>0</v>
      </c>
      <c r="F169" s="36"/>
      <c r="G169" s="36"/>
      <c r="H169" s="36"/>
      <c r="I169" s="36">
        <v>2403.5</v>
      </c>
      <c r="J169" s="36">
        <v>0</v>
      </c>
      <c r="K169" s="28">
        <v>0</v>
      </c>
      <c r="L169" s="36">
        <v>126.5</v>
      </c>
      <c r="M169" s="36">
        <v>0</v>
      </c>
      <c r="N169" s="28">
        <f t="shared" ref="N169:N170" si="210">M169/L169*100</f>
        <v>0</v>
      </c>
    </row>
    <row r="170" spans="1:14" ht="16.2" x14ac:dyDescent="0.3">
      <c r="A170" s="56" t="s">
        <v>40</v>
      </c>
      <c r="B170" s="55"/>
      <c r="C170" s="28">
        <f>C169</f>
        <v>2530</v>
      </c>
      <c r="D170" s="28">
        <f>D169</f>
        <v>0</v>
      </c>
      <c r="E170" s="28">
        <f t="shared" si="206"/>
        <v>0</v>
      </c>
      <c r="F170" s="28">
        <f t="shared" ref="F170:G170" si="211">F169</f>
        <v>0</v>
      </c>
      <c r="G170" s="28">
        <f t="shared" si="211"/>
        <v>0</v>
      </c>
      <c r="H170" s="29"/>
      <c r="I170" s="28">
        <f t="shared" ref="I170:J170" si="212">I169</f>
        <v>2403.5</v>
      </c>
      <c r="J170" s="28">
        <f t="shared" si="212"/>
        <v>0</v>
      </c>
      <c r="K170" s="28">
        <v>0</v>
      </c>
      <c r="L170" s="28">
        <f t="shared" ref="L170:M170" si="213">L169</f>
        <v>126.5</v>
      </c>
      <c r="M170" s="28">
        <f t="shared" si="213"/>
        <v>0</v>
      </c>
      <c r="N170" s="28">
        <f t="shared" si="210"/>
        <v>0</v>
      </c>
    </row>
    <row r="171" spans="1:14" ht="16.2" x14ac:dyDescent="0.3">
      <c r="A171" s="56" t="s">
        <v>53</v>
      </c>
      <c r="B171" s="59"/>
      <c r="C171" s="10">
        <f>C151+C155+C158+C161+C167+C164+C170</f>
        <v>103969.3</v>
      </c>
      <c r="D171" s="10">
        <f>D151+D155+D158+D161+D167+D164+D170</f>
        <v>33303.4</v>
      </c>
      <c r="E171" s="10">
        <f t="shared" si="206"/>
        <v>32.031955586889595</v>
      </c>
      <c r="F171" s="10">
        <f t="shared" ref="F171:G171" si="214">F151+F155+F158+F161+F167+F164+F170</f>
        <v>6808</v>
      </c>
      <c r="G171" s="10">
        <f t="shared" si="214"/>
        <v>2434</v>
      </c>
      <c r="H171" s="10"/>
      <c r="I171" s="10">
        <f t="shared" ref="I171:J171" si="215">I151+I155+I158+I161+I167+I164+I170</f>
        <v>3234.2</v>
      </c>
      <c r="J171" s="10">
        <f t="shared" si="215"/>
        <v>211.7</v>
      </c>
      <c r="K171" s="10">
        <f t="shared" ref="K171" si="216">J171/I171*100</f>
        <v>6.5456681714179705</v>
      </c>
      <c r="L171" s="10">
        <f>L151+L155+L158+L161+L167+L164+L170</f>
        <v>93927.1</v>
      </c>
      <c r="M171" s="10">
        <f t="shared" ref="M171" si="217">M151+M155+M158+M161+M167+M164+M170</f>
        <v>30657.7</v>
      </c>
      <c r="N171" s="29">
        <f t="shared" si="207"/>
        <v>32.639887742728135</v>
      </c>
    </row>
    <row r="172" spans="1:14" ht="27.75" customHeight="1" x14ac:dyDescent="0.35">
      <c r="A172" s="26" t="s">
        <v>24</v>
      </c>
      <c r="B172" s="87" t="s">
        <v>9</v>
      </c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9"/>
    </row>
    <row r="173" spans="1:14" ht="15.75" customHeight="1" x14ac:dyDescent="0.3">
      <c r="A173" s="81" t="s">
        <v>71</v>
      </c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3"/>
    </row>
    <row r="174" spans="1:14" ht="30" customHeight="1" x14ac:dyDescent="0.3">
      <c r="A174" s="66" t="s">
        <v>46</v>
      </c>
      <c r="B174" s="47"/>
      <c r="C174" s="28">
        <f>F174+I174+L174</f>
        <v>2320</v>
      </c>
      <c r="D174" s="28">
        <f>G174+J174+M174</f>
        <v>723.5</v>
      </c>
      <c r="E174" s="28">
        <f>H174+K174+N174</f>
        <v>31.18534482758621</v>
      </c>
      <c r="F174" s="28"/>
      <c r="G174" s="28"/>
      <c r="H174" s="28"/>
      <c r="I174" s="28"/>
      <c r="J174" s="28"/>
      <c r="K174" s="28"/>
      <c r="L174" s="28">
        <v>2320</v>
      </c>
      <c r="M174" s="28">
        <v>723.5</v>
      </c>
      <c r="N174" s="28">
        <f t="shared" si="207"/>
        <v>31.18534482758621</v>
      </c>
    </row>
    <row r="175" spans="1:14" ht="16.2" x14ac:dyDescent="0.3">
      <c r="A175" s="56" t="s">
        <v>31</v>
      </c>
      <c r="B175" s="108"/>
      <c r="C175" s="29">
        <f>C174</f>
        <v>2320</v>
      </c>
      <c r="D175" s="29">
        <f>D174</f>
        <v>723.5</v>
      </c>
      <c r="E175" s="28">
        <f t="shared" ref="E175" si="218">D175/C175*100</f>
        <v>31.18534482758621</v>
      </c>
      <c r="F175" s="29">
        <f t="shared" ref="F175:G175" si="219">F174</f>
        <v>0</v>
      </c>
      <c r="G175" s="29">
        <f t="shared" si="219"/>
        <v>0</v>
      </c>
      <c r="H175" s="28"/>
      <c r="I175" s="29">
        <f t="shared" ref="I175:J175" si="220">I174</f>
        <v>0</v>
      </c>
      <c r="J175" s="29">
        <f t="shared" si="220"/>
        <v>0</v>
      </c>
      <c r="K175" s="28"/>
      <c r="L175" s="29">
        <f>SUM(L174)</f>
        <v>2320</v>
      </c>
      <c r="M175" s="29">
        <f>SUM(M174)</f>
        <v>723.5</v>
      </c>
      <c r="N175" s="29">
        <f t="shared" si="207"/>
        <v>31.18534482758621</v>
      </c>
    </row>
    <row r="176" spans="1:14" ht="15.75" hidden="1" customHeight="1" x14ac:dyDescent="0.25">
      <c r="A176" s="43" t="s">
        <v>72</v>
      </c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1"/>
    </row>
    <row r="177" spans="1:14" ht="15.75" hidden="1" x14ac:dyDescent="0.25">
      <c r="A177" s="46" t="s">
        <v>39</v>
      </c>
      <c r="B177" s="47"/>
      <c r="C177" s="16">
        <v>0</v>
      </c>
      <c r="D177" s="16">
        <v>0</v>
      </c>
      <c r="E177" s="16" t="e">
        <f t="shared" ref="E177" si="221">D177/C177*100</f>
        <v>#DIV/0!</v>
      </c>
      <c r="F177" s="16"/>
      <c r="G177" s="16"/>
      <c r="H177" s="32"/>
      <c r="I177" s="16"/>
      <c r="J177" s="16"/>
      <c r="K177" s="32"/>
      <c r="L177" s="27">
        <f t="shared" ref="L177" si="222">C177-F177-I177</f>
        <v>0</v>
      </c>
      <c r="M177" s="27">
        <f t="shared" ref="M177" si="223">D177-G177-J177</f>
        <v>0</v>
      </c>
      <c r="N177" s="17" t="e">
        <f t="shared" si="207"/>
        <v>#DIV/0!</v>
      </c>
    </row>
    <row r="178" spans="1:14" ht="31.5" hidden="1" customHeight="1" x14ac:dyDescent="0.25">
      <c r="A178" s="66" t="s">
        <v>46</v>
      </c>
      <c r="B178" s="47"/>
      <c r="C178" s="16">
        <f>F178+I178+L178</f>
        <v>0</v>
      </c>
      <c r="D178" s="16">
        <f>G178+J178+M178</f>
        <v>0</v>
      </c>
      <c r="E178" s="16"/>
      <c r="F178" s="16"/>
      <c r="G178" s="16"/>
      <c r="H178" s="16"/>
      <c r="I178" s="16"/>
      <c r="J178" s="16"/>
      <c r="K178" s="16"/>
      <c r="L178" s="17"/>
      <c r="M178" s="17">
        <v>0</v>
      </c>
      <c r="N178" s="17"/>
    </row>
    <row r="179" spans="1:14" ht="15.75" hidden="1" x14ac:dyDescent="0.25">
      <c r="A179" s="56" t="s">
        <v>31</v>
      </c>
      <c r="B179" s="108"/>
      <c r="C179" s="18">
        <f>C177+C178</f>
        <v>0</v>
      </c>
      <c r="D179" s="18">
        <f>D177+D178</f>
        <v>0</v>
      </c>
      <c r="E179" s="16"/>
      <c r="F179" s="18">
        <f t="shared" ref="F179:I179" si="224">F177+F178</f>
        <v>0</v>
      </c>
      <c r="G179" s="18">
        <f t="shared" si="224"/>
        <v>0</v>
      </c>
      <c r="H179" s="18">
        <f t="shared" si="224"/>
        <v>0</v>
      </c>
      <c r="I179" s="18">
        <f t="shared" si="224"/>
        <v>0</v>
      </c>
      <c r="J179" s="18">
        <f t="shared" ref="J179" si="225">J177+J178</f>
        <v>0</v>
      </c>
      <c r="K179" s="16"/>
      <c r="L179" s="17">
        <f>SUM(L177:L178)</f>
        <v>0</v>
      </c>
      <c r="M179" s="17">
        <f>SUM(M177:M178)</f>
        <v>0</v>
      </c>
      <c r="N179" s="17"/>
    </row>
    <row r="180" spans="1:14" ht="15.75" customHeight="1" x14ac:dyDescent="0.3">
      <c r="A180" s="43" t="s">
        <v>73</v>
      </c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1"/>
    </row>
    <row r="181" spans="1:14" x14ac:dyDescent="0.3">
      <c r="A181" s="46" t="s">
        <v>39</v>
      </c>
      <c r="B181" s="47"/>
      <c r="C181" s="28">
        <f t="shared" ref="C181:D183" si="226">F181+I181+L181</f>
        <v>76548.800000000003</v>
      </c>
      <c r="D181" s="28">
        <f t="shared" si="226"/>
        <v>73.3</v>
      </c>
      <c r="E181" s="28">
        <f t="shared" ref="E181:E184" si="227">D181/C181*100</f>
        <v>9.5755909955479376E-2</v>
      </c>
      <c r="F181" s="28"/>
      <c r="G181" s="28"/>
      <c r="H181" s="28"/>
      <c r="I181" s="28">
        <v>66269.8</v>
      </c>
      <c r="J181" s="28">
        <v>0</v>
      </c>
      <c r="K181" s="28">
        <v>0</v>
      </c>
      <c r="L181" s="28">
        <v>10279</v>
      </c>
      <c r="M181" s="28">
        <v>73.3</v>
      </c>
      <c r="N181" s="28">
        <f t="shared" si="207"/>
        <v>0.71310438758634109</v>
      </c>
    </row>
    <row r="182" spans="1:14" ht="30" customHeight="1" x14ac:dyDescent="0.3">
      <c r="A182" s="66" t="s">
        <v>46</v>
      </c>
      <c r="B182" s="47"/>
      <c r="C182" s="28">
        <f t="shared" si="226"/>
        <v>96878.599999999991</v>
      </c>
      <c r="D182" s="28">
        <f t="shared" si="226"/>
        <v>33376.899999999994</v>
      </c>
      <c r="E182" s="28">
        <f t="shared" si="227"/>
        <v>34.452293901852421</v>
      </c>
      <c r="F182" s="28"/>
      <c r="G182" s="28"/>
      <c r="H182" s="28"/>
      <c r="I182" s="28">
        <v>1351.9</v>
      </c>
      <c r="J182" s="28">
        <v>130.19999999999999</v>
      </c>
      <c r="K182" s="28">
        <v>0</v>
      </c>
      <c r="L182" s="28">
        <v>95526.7</v>
      </c>
      <c r="M182" s="28">
        <v>33246.699999999997</v>
      </c>
      <c r="N182" s="28">
        <f t="shared" si="207"/>
        <v>34.8035680076879</v>
      </c>
    </row>
    <row r="183" spans="1:14" ht="49.5" customHeight="1" x14ac:dyDescent="0.3">
      <c r="A183" s="66" t="s">
        <v>135</v>
      </c>
      <c r="B183" s="109"/>
      <c r="C183" s="28">
        <f t="shared" si="226"/>
        <v>3252.7</v>
      </c>
      <c r="D183" s="28">
        <f t="shared" si="226"/>
        <v>0</v>
      </c>
      <c r="E183" s="28"/>
      <c r="F183" s="28">
        <v>2966.4</v>
      </c>
      <c r="G183" s="28">
        <v>0</v>
      </c>
      <c r="H183" s="28"/>
      <c r="I183" s="28">
        <v>123.6</v>
      </c>
      <c r="J183" s="28">
        <v>0</v>
      </c>
      <c r="K183" s="28">
        <v>0</v>
      </c>
      <c r="L183" s="28">
        <v>162.69999999999999</v>
      </c>
      <c r="M183" s="28">
        <v>0</v>
      </c>
      <c r="N183" s="28">
        <f t="shared" si="207"/>
        <v>0</v>
      </c>
    </row>
    <row r="184" spans="1:14" ht="18.75" customHeight="1" x14ac:dyDescent="0.35">
      <c r="A184" s="48" t="s">
        <v>31</v>
      </c>
      <c r="B184" s="49"/>
      <c r="C184" s="18">
        <f>C181+C182+C183</f>
        <v>176680.1</v>
      </c>
      <c r="D184" s="18">
        <f>D181+D182+D183</f>
        <v>33450.199999999997</v>
      </c>
      <c r="E184" s="18">
        <f t="shared" si="227"/>
        <v>18.932635876932373</v>
      </c>
      <c r="F184" s="18">
        <f t="shared" ref="F184:G184" si="228">F181+F182+F183</f>
        <v>2966.4</v>
      </c>
      <c r="G184" s="18">
        <f t="shared" si="228"/>
        <v>0</v>
      </c>
      <c r="H184" s="18">
        <f t="shared" ref="H184" si="229">H181+H182</f>
        <v>0</v>
      </c>
      <c r="I184" s="18">
        <f t="shared" ref="I184:J184" si="230">I181+I182+I183</f>
        <v>67745.3</v>
      </c>
      <c r="J184" s="18">
        <f t="shared" si="230"/>
        <v>130.19999999999999</v>
      </c>
      <c r="K184" s="18">
        <f t="shared" ref="K184" si="231">J184/I184*100</f>
        <v>0.19219045454075778</v>
      </c>
      <c r="L184" s="18">
        <f t="shared" ref="L184:M184" si="232">L181+L182+L183</f>
        <v>105968.4</v>
      </c>
      <c r="M184" s="18">
        <f t="shared" si="232"/>
        <v>33320</v>
      </c>
      <c r="N184" s="18">
        <f t="shared" si="207"/>
        <v>31.443335937883372</v>
      </c>
    </row>
    <row r="185" spans="1:14" ht="15.75" customHeight="1" x14ac:dyDescent="0.3">
      <c r="A185" s="81" t="s">
        <v>74</v>
      </c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3"/>
    </row>
    <row r="186" spans="1:14" ht="31.5" customHeight="1" x14ac:dyDescent="0.3">
      <c r="A186" s="66" t="s">
        <v>46</v>
      </c>
      <c r="B186" s="47"/>
      <c r="C186" s="28">
        <f>F186+I186+L186</f>
        <v>2207</v>
      </c>
      <c r="D186" s="28">
        <f>G186+J186+M186</f>
        <v>706.3</v>
      </c>
      <c r="E186" s="28">
        <f t="shared" ref="E186:E187" si="233">D186/C186*100</f>
        <v>32.002718622564565</v>
      </c>
      <c r="F186" s="28"/>
      <c r="G186" s="28"/>
      <c r="H186" s="28"/>
      <c r="I186" s="28"/>
      <c r="J186" s="28"/>
      <c r="K186" s="28"/>
      <c r="L186" s="28">
        <v>2207</v>
      </c>
      <c r="M186" s="28">
        <v>706.3</v>
      </c>
      <c r="N186" s="28">
        <f t="shared" si="207"/>
        <v>32.002718622564565</v>
      </c>
    </row>
    <row r="187" spans="1:14" ht="16.2" x14ac:dyDescent="0.3">
      <c r="A187" s="48" t="s">
        <v>31</v>
      </c>
      <c r="B187" s="49"/>
      <c r="C187" s="29">
        <f>C186</f>
        <v>2207</v>
      </c>
      <c r="D187" s="29">
        <f>D186</f>
        <v>706.3</v>
      </c>
      <c r="E187" s="29">
        <f t="shared" si="233"/>
        <v>32.002718622564565</v>
      </c>
      <c r="F187" s="29">
        <f t="shared" ref="F187:I187" si="234">F186</f>
        <v>0</v>
      </c>
      <c r="G187" s="29">
        <f t="shared" si="234"/>
        <v>0</v>
      </c>
      <c r="H187" s="29">
        <f t="shared" si="234"/>
        <v>0</v>
      </c>
      <c r="I187" s="29">
        <f t="shared" si="234"/>
        <v>0</v>
      </c>
      <c r="J187" s="29">
        <f t="shared" ref="J187" si="235">J186</f>
        <v>0</v>
      </c>
      <c r="K187" s="29"/>
      <c r="L187" s="29">
        <f>SUM(L186)</f>
        <v>2207</v>
      </c>
      <c r="M187" s="29">
        <f>SUM(M186)</f>
        <v>706.3</v>
      </c>
      <c r="N187" s="29">
        <f t="shared" si="207"/>
        <v>32.002718622564565</v>
      </c>
    </row>
    <row r="188" spans="1:14" ht="28.5" customHeight="1" x14ac:dyDescent="0.3">
      <c r="A188" s="81" t="s">
        <v>75</v>
      </c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3"/>
    </row>
    <row r="189" spans="1:14" ht="31.5" customHeight="1" x14ac:dyDescent="0.3">
      <c r="A189" s="66" t="s">
        <v>46</v>
      </c>
      <c r="B189" s="47"/>
      <c r="C189" s="28">
        <f>F189+I189+L189</f>
        <v>400</v>
      </c>
      <c r="D189" s="28">
        <f>G189+J189+M189</f>
        <v>292.8</v>
      </c>
      <c r="E189" s="28">
        <f t="shared" ref="E189:E190" si="236">D189/C189*100</f>
        <v>73.2</v>
      </c>
      <c r="F189" s="28"/>
      <c r="G189" s="28"/>
      <c r="H189" s="28"/>
      <c r="I189" s="28"/>
      <c r="J189" s="28"/>
      <c r="K189" s="28"/>
      <c r="L189" s="28">
        <v>400</v>
      </c>
      <c r="M189" s="28">
        <v>292.8</v>
      </c>
      <c r="N189" s="28">
        <f t="shared" si="207"/>
        <v>73.2</v>
      </c>
    </row>
    <row r="190" spans="1:14" ht="16.2" x14ac:dyDescent="0.3">
      <c r="A190" s="56" t="s">
        <v>31</v>
      </c>
      <c r="B190" s="108"/>
      <c r="C190" s="29">
        <f>C189</f>
        <v>400</v>
      </c>
      <c r="D190" s="29">
        <f>D189</f>
        <v>292.8</v>
      </c>
      <c r="E190" s="29">
        <f t="shared" si="236"/>
        <v>73.2</v>
      </c>
      <c r="F190" s="29">
        <f t="shared" ref="F190:G190" si="237">F189</f>
        <v>0</v>
      </c>
      <c r="G190" s="29">
        <f t="shared" si="237"/>
        <v>0</v>
      </c>
      <c r="H190" s="29"/>
      <c r="I190" s="29">
        <f t="shared" ref="I190:J190" si="238">I189</f>
        <v>0</v>
      </c>
      <c r="J190" s="29">
        <f t="shared" si="238"/>
        <v>0</v>
      </c>
      <c r="K190" s="29"/>
      <c r="L190" s="29">
        <f>SUM(L189)</f>
        <v>400</v>
      </c>
      <c r="M190" s="29">
        <f>SUM(M189)</f>
        <v>292.8</v>
      </c>
      <c r="N190" s="29">
        <f t="shared" si="207"/>
        <v>73.2</v>
      </c>
    </row>
    <row r="191" spans="1:14" ht="15.75" customHeight="1" x14ac:dyDescent="0.3">
      <c r="A191" s="43" t="s">
        <v>76</v>
      </c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1"/>
    </row>
    <row r="192" spans="1:14" ht="28.5" customHeight="1" x14ac:dyDescent="0.3">
      <c r="A192" s="66" t="s">
        <v>46</v>
      </c>
      <c r="B192" s="47"/>
      <c r="C192" s="28">
        <f>F192+I192+L192</f>
        <v>0</v>
      </c>
      <c r="D192" s="28">
        <f>G192+J192+M192</f>
        <v>0</v>
      </c>
      <c r="E192" s="28"/>
      <c r="F192" s="28"/>
      <c r="G192" s="28"/>
      <c r="H192" s="28"/>
      <c r="I192" s="28"/>
      <c r="J192" s="28"/>
      <c r="K192" s="28"/>
      <c r="L192" s="28"/>
      <c r="M192" s="28"/>
      <c r="N192" s="28"/>
    </row>
    <row r="193" spans="1:15" ht="16.2" x14ac:dyDescent="0.3">
      <c r="A193" s="56" t="s">
        <v>31</v>
      </c>
      <c r="B193" s="108"/>
      <c r="C193" s="29">
        <f>C192</f>
        <v>0</v>
      </c>
      <c r="D193" s="29">
        <f>D192</f>
        <v>0</v>
      </c>
      <c r="E193" s="29"/>
      <c r="F193" s="29">
        <f t="shared" ref="F193:I193" si="239">F192</f>
        <v>0</v>
      </c>
      <c r="G193" s="29">
        <f t="shared" si="239"/>
        <v>0</v>
      </c>
      <c r="H193" s="29">
        <f t="shared" si="239"/>
        <v>0</v>
      </c>
      <c r="I193" s="29">
        <f t="shared" si="239"/>
        <v>0</v>
      </c>
      <c r="J193" s="29">
        <f t="shared" ref="J193" si="240">J192</f>
        <v>0</v>
      </c>
      <c r="K193" s="29"/>
      <c r="L193" s="29">
        <f>SUM(L192)</f>
        <v>0</v>
      </c>
      <c r="M193" s="29">
        <f>SUM(M192)</f>
        <v>0</v>
      </c>
      <c r="N193" s="28"/>
    </row>
    <row r="194" spans="1:15" x14ac:dyDescent="0.3">
      <c r="A194" s="56" t="s">
        <v>53</v>
      </c>
      <c r="B194" s="59"/>
      <c r="C194" s="10">
        <f>C175+C179+C184+C187+C190+C193</f>
        <v>181607.1</v>
      </c>
      <c r="D194" s="10">
        <f>D175+D179+D184+D187+D190+D193</f>
        <v>35172.800000000003</v>
      </c>
      <c r="E194" s="10">
        <f t="shared" ref="E194" si="241">D194/C194*100</f>
        <v>19.367524727832777</v>
      </c>
      <c r="F194" s="10">
        <f>F175+F179+F184+F187+F190+F193</f>
        <v>2966.4</v>
      </c>
      <c r="G194" s="10">
        <f>G175+G179+G184+G187+G190+G193</f>
        <v>0</v>
      </c>
      <c r="H194" s="10">
        <f>H175+H179+H184+H187+H190+H193</f>
        <v>0</v>
      </c>
      <c r="I194" s="10">
        <f>I175+I179+I184+I187+I190+I193</f>
        <v>67745.3</v>
      </c>
      <c r="J194" s="10">
        <f>J175+J179+J184+J187+J190+J193</f>
        <v>130.19999999999999</v>
      </c>
      <c r="K194" s="10">
        <f t="shared" ref="K194" si="242">J194/I194*100</f>
        <v>0.19219045454075778</v>
      </c>
      <c r="L194" s="10">
        <f>L175+L179+L184+L187+L190+L193</f>
        <v>110895.4</v>
      </c>
      <c r="M194" s="10">
        <f>M175+M179+M184+M187+M190+M193</f>
        <v>35042.600000000006</v>
      </c>
      <c r="N194" s="10">
        <f t="shared" si="207"/>
        <v>31.599687633571822</v>
      </c>
    </row>
    <row r="195" spans="1:15" ht="28.5" customHeight="1" x14ac:dyDescent="0.35">
      <c r="A195" s="26" t="s">
        <v>25</v>
      </c>
      <c r="B195" s="87" t="s">
        <v>10</v>
      </c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9"/>
    </row>
    <row r="196" spans="1:15" ht="15.75" customHeight="1" x14ac:dyDescent="0.3">
      <c r="A196" s="43" t="s">
        <v>77</v>
      </c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1"/>
    </row>
    <row r="197" spans="1:15" x14ac:dyDescent="0.3">
      <c r="A197" s="46" t="s">
        <v>39</v>
      </c>
      <c r="B197" s="47"/>
      <c r="C197" s="28">
        <f>F197+I197+L197</f>
        <v>1200</v>
      </c>
      <c r="D197" s="28">
        <f>G197+J197+M197</f>
        <v>301.7</v>
      </c>
      <c r="E197" s="28">
        <f t="shared" ref="E197:E198" si="243">D197/C197*100</f>
        <v>25.141666666666669</v>
      </c>
      <c r="F197" s="28"/>
      <c r="G197" s="28"/>
      <c r="H197" s="28"/>
      <c r="I197" s="28"/>
      <c r="J197" s="28"/>
      <c r="K197" s="28"/>
      <c r="L197" s="28">
        <v>1200</v>
      </c>
      <c r="M197" s="28">
        <v>301.7</v>
      </c>
      <c r="N197" s="28">
        <f t="shared" si="207"/>
        <v>25.141666666666669</v>
      </c>
    </row>
    <row r="198" spans="1:15" ht="16.2" x14ac:dyDescent="0.3">
      <c r="A198" s="77" t="s">
        <v>40</v>
      </c>
      <c r="B198" s="78"/>
      <c r="C198" s="29">
        <f>C197</f>
        <v>1200</v>
      </c>
      <c r="D198" s="29">
        <f>D197</f>
        <v>301.7</v>
      </c>
      <c r="E198" s="29">
        <f t="shared" si="243"/>
        <v>25.141666666666669</v>
      </c>
      <c r="F198" s="29">
        <f t="shared" ref="F198:G198" si="244">F197</f>
        <v>0</v>
      </c>
      <c r="G198" s="29">
        <f t="shared" si="244"/>
        <v>0</v>
      </c>
      <c r="H198" s="29"/>
      <c r="I198" s="29">
        <f t="shared" ref="I198:J198" si="245">I197</f>
        <v>0</v>
      </c>
      <c r="J198" s="29">
        <f t="shared" si="245"/>
        <v>0</v>
      </c>
      <c r="K198" s="29"/>
      <c r="L198" s="29">
        <f>SUM(L197)</f>
        <v>1200</v>
      </c>
      <c r="M198" s="29">
        <f>SUM(M197)</f>
        <v>301.7</v>
      </c>
      <c r="N198" s="36">
        <f t="shared" si="207"/>
        <v>25.141666666666669</v>
      </c>
    </row>
    <row r="199" spans="1:15" ht="15.75" customHeight="1" x14ac:dyDescent="0.3">
      <c r="A199" s="43" t="s">
        <v>78</v>
      </c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1"/>
    </row>
    <row r="200" spans="1:15" x14ac:dyDescent="0.3">
      <c r="A200" s="60" t="s">
        <v>39</v>
      </c>
      <c r="B200" s="61"/>
      <c r="C200" s="28">
        <f>F200+I200+L200</f>
        <v>200</v>
      </c>
      <c r="D200" s="28">
        <f>G200+J200+M200</f>
        <v>37.5</v>
      </c>
      <c r="E200" s="28">
        <f t="shared" ref="E200:E202" si="246">D200/C200*100</f>
        <v>18.75</v>
      </c>
      <c r="F200" s="28"/>
      <c r="G200" s="28"/>
      <c r="H200" s="28"/>
      <c r="I200" s="28"/>
      <c r="J200" s="28"/>
      <c r="K200" s="28"/>
      <c r="L200" s="28">
        <v>200</v>
      </c>
      <c r="M200" s="36">
        <v>37.5</v>
      </c>
      <c r="N200" s="36">
        <f t="shared" si="207"/>
        <v>18.75</v>
      </c>
    </row>
    <row r="201" spans="1:15" x14ac:dyDescent="0.3">
      <c r="A201" s="68" t="s">
        <v>87</v>
      </c>
      <c r="B201" s="69"/>
      <c r="C201" s="28">
        <f>F201+I201+L201</f>
        <v>715</v>
      </c>
      <c r="D201" s="28">
        <f>G201+J201+M201</f>
        <v>410</v>
      </c>
      <c r="E201" s="28">
        <f t="shared" si="246"/>
        <v>57.342657342657347</v>
      </c>
      <c r="F201" s="28"/>
      <c r="G201" s="28"/>
      <c r="H201" s="28"/>
      <c r="I201" s="28"/>
      <c r="J201" s="28"/>
      <c r="K201" s="28"/>
      <c r="L201" s="28">
        <v>715</v>
      </c>
      <c r="M201" s="28">
        <v>410</v>
      </c>
      <c r="N201" s="28">
        <f t="shared" si="207"/>
        <v>57.342657342657347</v>
      </c>
    </row>
    <row r="202" spans="1:15" ht="16.2" x14ac:dyDescent="0.3">
      <c r="A202" s="62" t="s">
        <v>40</v>
      </c>
      <c r="B202" s="63"/>
      <c r="C202" s="29">
        <f>C200+C201</f>
        <v>915</v>
      </c>
      <c r="D202" s="29">
        <f>D200+D201</f>
        <v>447.5</v>
      </c>
      <c r="E202" s="29">
        <f t="shared" si="246"/>
        <v>48.907103825136609</v>
      </c>
      <c r="F202" s="29">
        <f>F200+F201</f>
        <v>0</v>
      </c>
      <c r="G202" s="29">
        <f>G200+G201</f>
        <v>0</v>
      </c>
      <c r="H202" s="29"/>
      <c r="I202" s="29">
        <f>I200+I201</f>
        <v>0</v>
      </c>
      <c r="J202" s="29">
        <f>J200+J201</f>
        <v>0</v>
      </c>
      <c r="K202" s="29"/>
      <c r="L202" s="29">
        <f>L200+L201</f>
        <v>915</v>
      </c>
      <c r="M202" s="29">
        <f>M200+M201</f>
        <v>447.5</v>
      </c>
      <c r="N202" s="36">
        <f t="shared" si="207"/>
        <v>48.907103825136609</v>
      </c>
    </row>
    <row r="203" spans="1:15" ht="31.5" hidden="1" customHeight="1" x14ac:dyDescent="0.25">
      <c r="A203" s="72" t="s">
        <v>79</v>
      </c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4"/>
    </row>
    <row r="204" spans="1:15" ht="15.75" hidden="1" x14ac:dyDescent="0.25">
      <c r="A204" s="60" t="s">
        <v>39</v>
      </c>
      <c r="B204" s="61"/>
      <c r="C204" s="28">
        <f>F204+I204+L204</f>
        <v>0</v>
      </c>
      <c r="D204" s="28">
        <f>G204+J204+M204</f>
        <v>0</v>
      </c>
      <c r="E204" s="28" t="e">
        <f t="shared" ref="E204:E206" si="247">D204/C204*100</f>
        <v>#DIV/0!</v>
      </c>
      <c r="F204" s="28"/>
      <c r="G204" s="28"/>
      <c r="H204" s="28"/>
      <c r="I204" s="28"/>
      <c r="J204" s="28"/>
      <c r="K204" s="28"/>
      <c r="L204" s="28"/>
      <c r="M204" s="28"/>
      <c r="N204" s="28" t="e">
        <f t="shared" si="207"/>
        <v>#DIV/0!</v>
      </c>
    </row>
    <row r="205" spans="1:15" ht="15.75" hidden="1" x14ac:dyDescent="0.25">
      <c r="A205" s="62" t="s">
        <v>40</v>
      </c>
      <c r="B205" s="63"/>
      <c r="C205" s="29">
        <f>C204</f>
        <v>0</v>
      </c>
      <c r="D205" s="29">
        <f>D204</f>
        <v>0</v>
      </c>
      <c r="E205" s="29" t="e">
        <f t="shared" si="247"/>
        <v>#DIV/0!</v>
      </c>
      <c r="F205" s="29">
        <f t="shared" ref="F205:G205" si="248">F204</f>
        <v>0</v>
      </c>
      <c r="G205" s="29">
        <f t="shared" si="248"/>
        <v>0</v>
      </c>
      <c r="H205" s="29"/>
      <c r="I205" s="29">
        <f t="shared" ref="I205:J205" si="249">I204</f>
        <v>0</v>
      </c>
      <c r="J205" s="29">
        <f t="shared" si="249"/>
        <v>0</v>
      </c>
      <c r="K205" s="29"/>
      <c r="L205" s="29">
        <f>SUM(L204)</f>
        <v>0</v>
      </c>
      <c r="M205" s="29">
        <f>SUM(M204)</f>
        <v>0</v>
      </c>
      <c r="N205" s="28" t="e">
        <f t="shared" si="207"/>
        <v>#DIV/0!</v>
      </c>
    </row>
    <row r="206" spans="1:15" x14ac:dyDescent="0.3">
      <c r="A206" s="64" t="s">
        <v>53</v>
      </c>
      <c r="B206" s="65"/>
      <c r="C206" s="10">
        <f>C198+C202+C205</f>
        <v>2115</v>
      </c>
      <c r="D206" s="10">
        <f>D198+D202+D205</f>
        <v>749.2</v>
      </c>
      <c r="E206" s="10">
        <f t="shared" si="247"/>
        <v>35.423167848699762</v>
      </c>
      <c r="F206" s="10">
        <f t="shared" ref="F206:G206" si="250">F198+F202+F205</f>
        <v>0</v>
      </c>
      <c r="G206" s="10">
        <f t="shared" si="250"/>
        <v>0</v>
      </c>
      <c r="H206" s="10"/>
      <c r="I206" s="10">
        <f t="shared" ref="I206:M206" si="251">I198+I202+I205</f>
        <v>0</v>
      </c>
      <c r="J206" s="10">
        <f t="shared" si="251"/>
        <v>0</v>
      </c>
      <c r="K206" s="10"/>
      <c r="L206" s="10">
        <f t="shared" si="251"/>
        <v>2115</v>
      </c>
      <c r="M206" s="10">
        <f t="shared" si="251"/>
        <v>749.2</v>
      </c>
      <c r="N206" s="10">
        <f t="shared" si="207"/>
        <v>35.423167848699762</v>
      </c>
      <c r="O206" s="42"/>
    </row>
    <row r="207" spans="1:15" ht="21" customHeight="1" x14ac:dyDescent="0.35">
      <c r="A207" s="26">
        <v>10</v>
      </c>
      <c r="B207" s="87" t="s">
        <v>11</v>
      </c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9"/>
    </row>
    <row r="208" spans="1:15" ht="15.75" customHeight="1" x14ac:dyDescent="0.3">
      <c r="A208" s="81" t="s">
        <v>81</v>
      </c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3"/>
    </row>
    <row r="209" spans="1:14" ht="30" customHeight="1" x14ac:dyDescent="0.3">
      <c r="A209" s="66" t="s">
        <v>44</v>
      </c>
      <c r="B209" s="67"/>
      <c r="C209" s="28">
        <f>F209+I209+L209</f>
        <v>80</v>
      </c>
      <c r="D209" s="28">
        <f>G209+J209+M209</f>
        <v>59.3</v>
      </c>
      <c r="E209" s="28">
        <f t="shared" ref="E209:E211" si="252">D209/C209*100</f>
        <v>74.125</v>
      </c>
      <c r="F209" s="28"/>
      <c r="G209" s="28"/>
      <c r="H209" s="28"/>
      <c r="I209" s="28"/>
      <c r="J209" s="28"/>
      <c r="K209" s="28"/>
      <c r="L209" s="28">
        <v>80</v>
      </c>
      <c r="M209" s="28">
        <v>59.3</v>
      </c>
      <c r="N209" s="28">
        <f t="shared" si="207"/>
        <v>74.125</v>
      </c>
    </row>
    <row r="210" spans="1:14" ht="30.75" customHeight="1" x14ac:dyDescent="0.3">
      <c r="A210" s="66" t="s">
        <v>58</v>
      </c>
      <c r="B210" s="47"/>
      <c r="C210" s="28">
        <f>F210+I210+L210</f>
        <v>300</v>
      </c>
      <c r="D210" s="28">
        <f>G210+J210+M210</f>
        <v>74.099999999999994</v>
      </c>
      <c r="E210" s="28">
        <f t="shared" si="252"/>
        <v>24.699999999999996</v>
      </c>
      <c r="F210" s="28"/>
      <c r="G210" s="28"/>
      <c r="H210" s="28"/>
      <c r="I210" s="28"/>
      <c r="J210" s="28"/>
      <c r="K210" s="28"/>
      <c r="L210" s="28">
        <v>300</v>
      </c>
      <c r="M210" s="28">
        <v>74.099999999999994</v>
      </c>
      <c r="N210" s="28">
        <f t="shared" si="207"/>
        <v>24.699999999999996</v>
      </c>
    </row>
    <row r="211" spans="1:14" ht="16.2" x14ac:dyDescent="0.3">
      <c r="A211" s="48" t="s">
        <v>31</v>
      </c>
      <c r="B211" s="49"/>
      <c r="C211" s="29">
        <f>C210+C209</f>
        <v>380</v>
      </c>
      <c r="D211" s="29">
        <f>D210+D209</f>
        <v>133.39999999999998</v>
      </c>
      <c r="E211" s="29">
        <f t="shared" si="252"/>
        <v>35.105263157894726</v>
      </c>
      <c r="F211" s="29">
        <f t="shared" ref="F211:G211" si="253">F210+F209</f>
        <v>0</v>
      </c>
      <c r="G211" s="29">
        <f t="shared" si="253"/>
        <v>0</v>
      </c>
      <c r="H211" s="29"/>
      <c r="I211" s="29">
        <f t="shared" ref="I211:J211" si="254">I210+I209</f>
        <v>0</v>
      </c>
      <c r="J211" s="29">
        <f t="shared" si="254"/>
        <v>0</v>
      </c>
      <c r="K211" s="29"/>
      <c r="L211" s="29">
        <f>SUM(L209:L210)</f>
        <v>380</v>
      </c>
      <c r="M211" s="29">
        <f>SUM(M209:M210)</f>
        <v>133.39999999999998</v>
      </c>
      <c r="N211" s="29">
        <f t="shared" si="207"/>
        <v>35.105263157894726</v>
      </c>
    </row>
    <row r="212" spans="1:14" ht="15.75" customHeight="1" x14ac:dyDescent="0.3">
      <c r="A212" s="43" t="s">
        <v>82</v>
      </c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1"/>
    </row>
    <row r="213" spans="1:14" ht="30.75" customHeight="1" x14ac:dyDescent="0.3">
      <c r="A213" s="66" t="s">
        <v>58</v>
      </c>
      <c r="B213" s="47"/>
      <c r="C213" s="28">
        <f>F213+I213+L213</f>
        <v>3756.4</v>
      </c>
      <c r="D213" s="28">
        <f>G213+J213+M213</f>
        <v>1333</v>
      </c>
      <c r="E213" s="28">
        <f t="shared" ref="E213:E214" si="255">D213/C213*100</f>
        <v>35.486103716324138</v>
      </c>
      <c r="F213" s="28"/>
      <c r="G213" s="28"/>
      <c r="H213" s="28"/>
      <c r="I213" s="28"/>
      <c r="J213" s="28"/>
      <c r="K213" s="28"/>
      <c r="L213" s="28">
        <v>3756.4</v>
      </c>
      <c r="M213" s="28">
        <v>1333</v>
      </c>
      <c r="N213" s="28">
        <f t="shared" si="207"/>
        <v>35.486103716324138</v>
      </c>
    </row>
    <row r="214" spans="1:14" ht="16.2" x14ac:dyDescent="0.3">
      <c r="A214" s="48" t="s">
        <v>31</v>
      </c>
      <c r="B214" s="49"/>
      <c r="C214" s="29">
        <f>C213</f>
        <v>3756.4</v>
      </c>
      <c r="D214" s="29">
        <f>D213</f>
        <v>1333</v>
      </c>
      <c r="E214" s="29">
        <f t="shared" si="255"/>
        <v>35.486103716324138</v>
      </c>
      <c r="F214" s="29">
        <f t="shared" ref="F214:G214" si="256">F213</f>
        <v>0</v>
      </c>
      <c r="G214" s="29">
        <f t="shared" si="256"/>
        <v>0</v>
      </c>
      <c r="H214" s="29"/>
      <c r="I214" s="29">
        <f t="shared" ref="I214:J214" si="257">I213</f>
        <v>0</v>
      </c>
      <c r="J214" s="29">
        <f t="shared" si="257"/>
        <v>0</v>
      </c>
      <c r="K214" s="29"/>
      <c r="L214" s="29">
        <f>SUM(L213)</f>
        <v>3756.4</v>
      </c>
      <c r="M214" s="29">
        <f>SUM(M213)</f>
        <v>1333</v>
      </c>
      <c r="N214" s="29">
        <f t="shared" si="207"/>
        <v>35.486103716324138</v>
      </c>
    </row>
    <row r="215" spans="1:14" ht="15.75" customHeight="1" x14ac:dyDescent="0.3">
      <c r="A215" s="81" t="s">
        <v>83</v>
      </c>
      <c r="B215" s="82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3"/>
    </row>
    <row r="216" spans="1:14" ht="28.5" customHeight="1" x14ac:dyDescent="0.3">
      <c r="A216" s="66" t="s">
        <v>58</v>
      </c>
      <c r="B216" s="47"/>
      <c r="C216" s="16">
        <f>F216+I216+L216</f>
        <v>2719.4</v>
      </c>
      <c r="D216" s="16">
        <f>G216+J216+M216</f>
        <v>1055.7</v>
      </c>
      <c r="E216" s="16">
        <f t="shared" ref="E216:E218" si="258">D216/C216*100</f>
        <v>38.821063469883057</v>
      </c>
      <c r="F216" s="16"/>
      <c r="G216" s="16"/>
      <c r="H216" s="16"/>
      <c r="I216" s="16"/>
      <c r="J216" s="16"/>
      <c r="K216" s="16"/>
      <c r="L216" s="16">
        <v>2719.4</v>
      </c>
      <c r="M216" s="16">
        <v>1055.7</v>
      </c>
      <c r="N216" s="16">
        <f t="shared" si="207"/>
        <v>38.821063469883057</v>
      </c>
    </row>
    <row r="217" spans="1:14" ht="16.2" x14ac:dyDescent="0.35">
      <c r="A217" s="48" t="s">
        <v>31</v>
      </c>
      <c r="B217" s="49"/>
      <c r="C217" s="18">
        <f>C216</f>
        <v>2719.4</v>
      </c>
      <c r="D217" s="18">
        <f>D216</f>
        <v>1055.7</v>
      </c>
      <c r="E217" s="18">
        <f t="shared" si="258"/>
        <v>38.821063469883057</v>
      </c>
      <c r="F217" s="18">
        <f t="shared" ref="F217:G217" si="259">F216</f>
        <v>0</v>
      </c>
      <c r="G217" s="18">
        <f t="shared" si="259"/>
        <v>0</v>
      </c>
      <c r="H217" s="18"/>
      <c r="I217" s="18">
        <f t="shared" ref="I217:J217" si="260">I216</f>
        <v>0</v>
      </c>
      <c r="J217" s="18">
        <f t="shared" si="260"/>
        <v>0</v>
      </c>
      <c r="K217" s="18"/>
      <c r="L217" s="18">
        <f>SUM(L216)</f>
        <v>2719.4</v>
      </c>
      <c r="M217" s="18">
        <f>SUM(M216)</f>
        <v>1055.7</v>
      </c>
      <c r="N217" s="18">
        <f t="shared" si="207"/>
        <v>38.821063469883057</v>
      </c>
    </row>
    <row r="218" spans="1:14" x14ac:dyDescent="0.3">
      <c r="A218" s="56" t="s">
        <v>53</v>
      </c>
      <c r="B218" s="59"/>
      <c r="C218" s="8">
        <f>C211+C214+C217</f>
        <v>6855.7999999999993</v>
      </c>
      <c r="D218" s="8">
        <f>D211+D214+D217</f>
        <v>2522.1000000000004</v>
      </c>
      <c r="E218" s="16">
        <f t="shared" si="258"/>
        <v>36.787829283234643</v>
      </c>
      <c r="F218" s="8">
        <f>F211+F214+F217</f>
        <v>0</v>
      </c>
      <c r="G218" s="8">
        <f>G211+G214+G217</f>
        <v>0</v>
      </c>
      <c r="H218" s="16"/>
      <c r="I218" s="8">
        <f>I211+I214+I217</f>
        <v>0</v>
      </c>
      <c r="J218" s="8">
        <f>J211+J214+J217</f>
        <v>0</v>
      </c>
      <c r="K218" s="16"/>
      <c r="L218" s="8">
        <f>L211+L214+L217</f>
        <v>6855.7999999999993</v>
      </c>
      <c r="M218" s="8">
        <f>M211+M214+M217</f>
        <v>2522.1000000000004</v>
      </c>
      <c r="N218" s="8">
        <f t="shared" si="207"/>
        <v>36.787829283234643</v>
      </c>
    </row>
    <row r="219" spans="1:14" ht="22.5" customHeight="1" x14ac:dyDescent="0.35">
      <c r="A219" s="26">
        <v>11</v>
      </c>
      <c r="B219" s="87" t="s">
        <v>12</v>
      </c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9"/>
    </row>
    <row r="220" spans="1:14" ht="15.75" customHeight="1" x14ac:dyDescent="0.3">
      <c r="A220" s="81" t="s">
        <v>84</v>
      </c>
      <c r="B220" s="82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3"/>
    </row>
    <row r="221" spans="1:14" x14ac:dyDescent="0.3">
      <c r="A221" s="46" t="s">
        <v>39</v>
      </c>
      <c r="B221" s="47"/>
      <c r="C221" s="16">
        <f>F221+I221+L221</f>
        <v>1800</v>
      </c>
      <c r="D221" s="16">
        <f>G221+J221+M221</f>
        <v>714</v>
      </c>
      <c r="E221" s="16">
        <f t="shared" ref="E221:E222" si="261">D221/C221*100</f>
        <v>39.666666666666664</v>
      </c>
      <c r="F221" s="16"/>
      <c r="G221" s="16"/>
      <c r="H221" s="16"/>
      <c r="I221" s="16"/>
      <c r="J221" s="16"/>
      <c r="K221" s="16"/>
      <c r="L221" s="16">
        <v>1800</v>
      </c>
      <c r="M221" s="16">
        <v>714</v>
      </c>
      <c r="N221" s="16">
        <f t="shared" si="207"/>
        <v>39.666666666666664</v>
      </c>
    </row>
    <row r="222" spans="1:14" ht="16.2" x14ac:dyDescent="0.35">
      <c r="A222" s="48" t="s">
        <v>31</v>
      </c>
      <c r="B222" s="49"/>
      <c r="C222" s="34">
        <f>C221</f>
        <v>1800</v>
      </c>
      <c r="D222" s="34">
        <f>D221</f>
        <v>714</v>
      </c>
      <c r="E222" s="18">
        <f t="shared" si="261"/>
        <v>39.666666666666664</v>
      </c>
      <c r="F222" s="34">
        <f t="shared" ref="F222:G222" si="262">F221</f>
        <v>0</v>
      </c>
      <c r="G222" s="34">
        <f t="shared" si="262"/>
        <v>0</v>
      </c>
      <c r="H222" s="18"/>
      <c r="I222" s="34">
        <f t="shared" ref="I222:J222" si="263">I221</f>
        <v>0</v>
      </c>
      <c r="J222" s="34">
        <f t="shared" si="263"/>
        <v>0</v>
      </c>
      <c r="K222" s="18"/>
      <c r="L222" s="18">
        <f>SUM(L221)</f>
        <v>1800</v>
      </c>
      <c r="M222" s="18">
        <f>SUM(M221)</f>
        <v>714</v>
      </c>
      <c r="N222" s="18">
        <f t="shared" si="207"/>
        <v>39.666666666666664</v>
      </c>
    </row>
    <row r="223" spans="1:14" ht="15.75" customHeight="1" x14ac:dyDescent="0.3">
      <c r="A223" s="81" t="s">
        <v>85</v>
      </c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3"/>
    </row>
    <row r="224" spans="1:14" x14ac:dyDescent="0.3">
      <c r="A224" s="46" t="s">
        <v>39</v>
      </c>
      <c r="B224" s="47"/>
      <c r="C224" s="16">
        <f>F224+I224+L224</f>
        <v>1100</v>
      </c>
      <c r="D224" s="16">
        <f>G224+J224+M224</f>
        <v>697.7</v>
      </c>
      <c r="E224" s="16">
        <f t="shared" ref="E224:E226" si="264">D224/C224*100</f>
        <v>63.427272727272729</v>
      </c>
      <c r="F224" s="16"/>
      <c r="G224" s="16"/>
      <c r="H224" s="16"/>
      <c r="I224" s="16"/>
      <c r="J224" s="16"/>
      <c r="K224" s="16"/>
      <c r="L224" s="16">
        <v>1100</v>
      </c>
      <c r="M224" s="16">
        <v>697.7</v>
      </c>
      <c r="N224" s="16">
        <f t="shared" si="207"/>
        <v>63.427272727272729</v>
      </c>
    </row>
    <row r="225" spans="1:15" ht="16.2" x14ac:dyDescent="0.35">
      <c r="A225" s="48" t="s">
        <v>31</v>
      </c>
      <c r="B225" s="49"/>
      <c r="C225" s="18">
        <f>C224</f>
        <v>1100</v>
      </c>
      <c r="D225" s="18">
        <f>D224</f>
        <v>697.7</v>
      </c>
      <c r="E225" s="18">
        <f t="shared" si="264"/>
        <v>63.427272727272729</v>
      </c>
      <c r="F225" s="18">
        <f t="shared" ref="F225:G225" si="265">F224</f>
        <v>0</v>
      </c>
      <c r="G225" s="18">
        <f t="shared" si="265"/>
        <v>0</v>
      </c>
      <c r="H225" s="18"/>
      <c r="I225" s="18">
        <f t="shared" ref="I225:J225" si="266">I224</f>
        <v>0</v>
      </c>
      <c r="J225" s="18">
        <f t="shared" si="266"/>
        <v>0</v>
      </c>
      <c r="K225" s="18"/>
      <c r="L225" s="18">
        <f>SUM(L224)</f>
        <v>1100</v>
      </c>
      <c r="M225" s="18">
        <f>SUM(M224)</f>
        <v>697.7</v>
      </c>
      <c r="N225" s="18">
        <f t="shared" si="207"/>
        <v>63.427272727272729</v>
      </c>
    </row>
    <row r="226" spans="1:15" x14ac:dyDescent="0.3">
      <c r="A226" s="56" t="s">
        <v>53</v>
      </c>
      <c r="B226" s="59"/>
      <c r="C226" s="8">
        <f>C222+C225</f>
        <v>2900</v>
      </c>
      <c r="D226" s="8">
        <f>D222+D225</f>
        <v>1411.7</v>
      </c>
      <c r="E226" s="8">
        <f t="shared" si="264"/>
        <v>48.679310344827584</v>
      </c>
      <c r="F226" s="8">
        <f t="shared" ref="F226:G226" si="267">F222+F225</f>
        <v>0</v>
      </c>
      <c r="G226" s="8">
        <f t="shared" si="267"/>
        <v>0</v>
      </c>
      <c r="H226" s="8"/>
      <c r="I226" s="8">
        <f t="shared" ref="I226:M226" si="268">I222+I225</f>
        <v>0</v>
      </c>
      <c r="J226" s="8">
        <f t="shared" si="268"/>
        <v>0</v>
      </c>
      <c r="K226" s="8"/>
      <c r="L226" s="8">
        <f t="shared" si="268"/>
        <v>2900</v>
      </c>
      <c r="M226" s="8">
        <f t="shared" si="268"/>
        <v>1411.7</v>
      </c>
      <c r="N226" s="8">
        <f t="shared" si="207"/>
        <v>48.679310344827584</v>
      </c>
      <c r="O226" s="42"/>
    </row>
    <row r="227" spans="1:15" ht="15.75" customHeight="1" x14ac:dyDescent="0.35">
      <c r="A227" s="26">
        <v>12</v>
      </c>
      <c r="B227" s="84" t="s">
        <v>13</v>
      </c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6"/>
    </row>
    <row r="228" spans="1:15" ht="15.75" customHeight="1" x14ac:dyDescent="0.3">
      <c r="A228" s="43" t="s">
        <v>86</v>
      </c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1"/>
    </row>
    <row r="229" spans="1:15" ht="30.75" customHeight="1" x14ac:dyDescent="0.3">
      <c r="A229" s="66" t="s">
        <v>87</v>
      </c>
      <c r="B229" s="91"/>
      <c r="C229" s="16">
        <f>F229+I229+L229</f>
        <v>5268.5</v>
      </c>
      <c r="D229" s="16">
        <f>G229+J229+M229</f>
        <v>1673.1</v>
      </c>
      <c r="E229" s="16">
        <f t="shared" ref="E229:E230" si="269">D229/C229*100</f>
        <v>31.756666983012238</v>
      </c>
      <c r="F229" s="16"/>
      <c r="G229" s="16"/>
      <c r="H229" s="16"/>
      <c r="I229" s="16">
        <v>640.79999999999995</v>
      </c>
      <c r="J229" s="16">
        <v>190.6</v>
      </c>
      <c r="K229" s="16">
        <f t="shared" ref="K229:K230" si="270">J229/I229*100</f>
        <v>29.744069912609238</v>
      </c>
      <c r="L229" s="16">
        <v>4627.7</v>
      </c>
      <c r="M229" s="16">
        <v>1482.5</v>
      </c>
      <c r="N229" s="16">
        <f t="shared" si="207"/>
        <v>32.035352334853165</v>
      </c>
    </row>
    <row r="230" spans="1:15" ht="16.2" x14ac:dyDescent="0.35">
      <c r="A230" s="48" t="s">
        <v>31</v>
      </c>
      <c r="B230" s="49"/>
      <c r="C230" s="18">
        <f>C229</f>
        <v>5268.5</v>
      </c>
      <c r="D230" s="18">
        <f>D229</f>
        <v>1673.1</v>
      </c>
      <c r="E230" s="18">
        <f t="shared" si="269"/>
        <v>31.756666983012238</v>
      </c>
      <c r="F230" s="18">
        <f t="shared" ref="F230:G230" si="271">F229</f>
        <v>0</v>
      </c>
      <c r="G230" s="18">
        <f t="shared" si="271"/>
        <v>0</v>
      </c>
      <c r="H230" s="18"/>
      <c r="I230" s="18">
        <f t="shared" ref="I230:J230" si="272">I229</f>
        <v>640.79999999999995</v>
      </c>
      <c r="J230" s="18">
        <f t="shared" si="272"/>
        <v>190.6</v>
      </c>
      <c r="K230" s="18">
        <f t="shared" si="270"/>
        <v>29.744069912609238</v>
      </c>
      <c r="L230" s="18">
        <f>SUM(L229)</f>
        <v>4627.7</v>
      </c>
      <c r="M230" s="18">
        <f>SUM(M229)</f>
        <v>1482.5</v>
      </c>
      <c r="N230" s="18">
        <f t="shared" si="207"/>
        <v>32.035352334853165</v>
      </c>
    </row>
    <row r="231" spans="1:15" ht="15.75" customHeight="1" x14ac:dyDescent="0.3">
      <c r="A231" s="43" t="s">
        <v>88</v>
      </c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1"/>
    </row>
    <row r="232" spans="1:15" ht="30.75" customHeight="1" x14ac:dyDescent="0.3">
      <c r="A232" s="66" t="s">
        <v>87</v>
      </c>
      <c r="B232" s="91"/>
      <c r="C232" s="16">
        <f>F232+I232+L232</f>
        <v>11797.8</v>
      </c>
      <c r="D232" s="16">
        <f>G232+J232+M232</f>
        <v>2924.4</v>
      </c>
      <c r="E232" s="16">
        <f t="shared" ref="E232:E233" si="273">D232/C232*100</f>
        <v>24.787672277882319</v>
      </c>
      <c r="F232" s="16"/>
      <c r="G232" s="16"/>
      <c r="H232" s="16"/>
      <c r="I232" s="16">
        <v>11797.8</v>
      </c>
      <c r="J232" s="16">
        <v>2924.4</v>
      </c>
      <c r="K232" s="16">
        <f t="shared" ref="K232:K233" si="274">J232/I232*100</f>
        <v>24.787672277882319</v>
      </c>
      <c r="L232" s="16"/>
      <c r="M232" s="16">
        <v>0</v>
      </c>
      <c r="N232" s="16"/>
    </row>
    <row r="233" spans="1:15" ht="16.2" x14ac:dyDescent="0.35">
      <c r="A233" s="48" t="s">
        <v>31</v>
      </c>
      <c r="B233" s="49"/>
      <c r="C233" s="18">
        <f>C232</f>
        <v>11797.8</v>
      </c>
      <c r="D233" s="18">
        <f>D232</f>
        <v>2924.4</v>
      </c>
      <c r="E233" s="18">
        <f t="shared" si="273"/>
        <v>24.787672277882319</v>
      </c>
      <c r="F233" s="18">
        <f t="shared" ref="F233:G233" si="275">F232</f>
        <v>0</v>
      </c>
      <c r="G233" s="18">
        <f t="shared" si="275"/>
        <v>0</v>
      </c>
      <c r="H233" s="18"/>
      <c r="I233" s="18">
        <f t="shared" ref="I233:J233" si="276">I232</f>
        <v>11797.8</v>
      </c>
      <c r="J233" s="18">
        <f t="shared" si="276"/>
        <v>2924.4</v>
      </c>
      <c r="K233" s="18">
        <f t="shared" si="274"/>
        <v>24.787672277882319</v>
      </c>
      <c r="L233" s="18">
        <f>SUM(L232)</f>
        <v>0</v>
      </c>
      <c r="M233" s="18">
        <f>SUM(M232)</f>
        <v>0</v>
      </c>
      <c r="N233" s="18"/>
    </row>
    <row r="234" spans="1:15" ht="15.75" hidden="1" customHeight="1" x14ac:dyDescent="0.25">
      <c r="A234" s="43" t="s">
        <v>89</v>
      </c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1"/>
    </row>
    <row r="235" spans="1:15" ht="30.75" hidden="1" customHeight="1" x14ac:dyDescent="0.25">
      <c r="A235" s="66" t="s">
        <v>87</v>
      </c>
      <c r="B235" s="91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5" ht="15.75" hidden="1" x14ac:dyDescent="0.25">
      <c r="A236" s="48" t="s">
        <v>31</v>
      </c>
      <c r="B236" s="49"/>
      <c r="C236" s="18">
        <f>C235</f>
        <v>0</v>
      </c>
      <c r="D236" s="18">
        <f>D235</f>
        <v>0</v>
      </c>
      <c r="E236" s="16"/>
      <c r="F236" s="18">
        <f t="shared" ref="F236:G236" si="277">F235</f>
        <v>0</v>
      </c>
      <c r="G236" s="18">
        <f t="shared" si="277"/>
        <v>0</v>
      </c>
      <c r="H236" s="16"/>
      <c r="I236" s="18">
        <f t="shared" ref="I236:J236" si="278">I235</f>
        <v>0</v>
      </c>
      <c r="J236" s="18">
        <f t="shared" si="278"/>
        <v>0</v>
      </c>
      <c r="K236" s="16"/>
      <c r="L236" s="18">
        <f>SUM(L235)</f>
        <v>0</v>
      </c>
      <c r="M236" s="18">
        <f>SUM(M235)</f>
        <v>0</v>
      </c>
      <c r="N236" s="18"/>
    </row>
    <row r="237" spans="1:15" ht="15.75" customHeight="1" x14ac:dyDescent="0.3">
      <c r="A237" s="43" t="s">
        <v>90</v>
      </c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1"/>
    </row>
    <row r="238" spans="1:15" ht="30.75" customHeight="1" x14ac:dyDescent="0.3">
      <c r="A238" s="66" t="s">
        <v>87</v>
      </c>
      <c r="B238" s="91"/>
      <c r="C238" s="16">
        <f>F238+I238+L238</f>
        <v>480.2</v>
      </c>
      <c r="D238" s="16">
        <f>G238+J238+M238</f>
        <v>0</v>
      </c>
      <c r="E238" s="16">
        <f t="shared" ref="E238:E239" si="279">D238/C238*100</f>
        <v>0</v>
      </c>
      <c r="F238" s="16"/>
      <c r="G238" s="16"/>
      <c r="H238" s="16"/>
      <c r="I238" s="16">
        <v>480.2</v>
      </c>
      <c r="J238" s="16">
        <v>0</v>
      </c>
      <c r="K238" s="16">
        <f t="shared" ref="K238:K239" si="280">J238/I238*100</f>
        <v>0</v>
      </c>
      <c r="L238" s="16"/>
      <c r="M238" s="16">
        <v>0</v>
      </c>
      <c r="N238" s="17"/>
    </row>
    <row r="239" spans="1:15" ht="16.2" x14ac:dyDescent="0.35">
      <c r="A239" s="48" t="s">
        <v>31</v>
      </c>
      <c r="B239" s="49"/>
      <c r="C239" s="18">
        <f>C238</f>
        <v>480.2</v>
      </c>
      <c r="D239" s="18">
        <f>D238</f>
        <v>0</v>
      </c>
      <c r="E239" s="18">
        <f t="shared" si="279"/>
        <v>0</v>
      </c>
      <c r="F239" s="18">
        <f t="shared" ref="F239:G239" si="281">F238</f>
        <v>0</v>
      </c>
      <c r="G239" s="18">
        <f t="shared" si="281"/>
        <v>0</v>
      </c>
      <c r="H239" s="18"/>
      <c r="I239" s="18">
        <f t="shared" ref="I239:J239" si="282">I238</f>
        <v>480.2</v>
      </c>
      <c r="J239" s="18">
        <f t="shared" si="282"/>
        <v>0</v>
      </c>
      <c r="K239" s="18">
        <f t="shared" si="280"/>
        <v>0</v>
      </c>
      <c r="L239" s="18">
        <f>SUM(L238)</f>
        <v>0</v>
      </c>
      <c r="M239" s="18">
        <f>SUM(M238)</f>
        <v>0</v>
      </c>
      <c r="N239" s="17"/>
    </row>
    <row r="240" spans="1:15" ht="15.75" customHeight="1" x14ac:dyDescent="0.3">
      <c r="A240" s="43" t="s">
        <v>91</v>
      </c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1"/>
    </row>
    <row r="241" spans="1:14" ht="33" customHeight="1" x14ac:dyDescent="0.3">
      <c r="A241" s="66" t="s">
        <v>87</v>
      </c>
      <c r="B241" s="91"/>
      <c r="C241" s="16">
        <f>F241+I241+L241</f>
        <v>200</v>
      </c>
      <c r="D241" s="16">
        <f>G241+J241+M241</f>
        <v>0</v>
      </c>
      <c r="E241" s="16">
        <f t="shared" ref="E241:E243" si="283">D241/C241*100</f>
        <v>0</v>
      </c>
      <c r="F241" s="16"/>
      <c r="G241" s="16"/>
      <c r="H241" s="16"/>
      <c r="I241" s="16"/>
      <c r="J241" s="16"/>
      <c r="K241" s="16"/>
      <c r="L241" s="16">
        <v>200</v>
      </c>
      <c r="M241" s="16">
        <v>0</v>
      </c>
      <c r="N241" s="16">
        <f t="shared" ref="N241:N302" si="284">M241/L241*100</f>
        <v>0</v>
      </c>
    </row>
    <row r="242" spans="1:14" ht="16.2" x14ac:dyDescent="0.35">
      <c r="A242" s="77" t="s">
        <v>40</v>
      </c>
      <c r="B242" s="78"/>
      <c r="C242" s="18">
        <f>C241</f>
        <v>200</v>
      </c>
      <c r="D242" s="18">
        <f>D241</f>
        <v>0</v>
      </c>
      <c r="E242" s="18">
        <f t="shared" si="283"/>
        <v>0</v>
      </c>
      <c r="F242" s="18">
        <f t="shared" ref="F242:G242" si="285">F241</f>
        <v>0</v>
      </c>
      <c r="G242" s="18">
        <f t="shared" si="285"/>
        <v>0</v>
      </c>
      <c r="H242" s="18"/>
      <c r="I242" s="18">
        <f t="shared" ref="I242:J242" si="286">I241</f>
        <v>0</v>
      </c>
      <c r="J242" s="18">
        <f t="shared" si="286"/>
        <v>0</v>
      </c>
      <c r="K242" s="18"/>
      <c r="L242" s="18">
        <f>SUM(L241)</f>
        <v>200</v>
      </c>
      <c r="M242" s="18">
        <f>SUM(M241)</f>
        <v>0</v>
      </c>
      <c r="N242" s="18">
        <f t="shared" si="284"/>
        <v>0</v>
      </c>
    </row>
    <row r="243" spans="1:14" x14ac:dyDescent="0.3">
      <c r="A243" s="56" t="s">
        <v>53</v>
      </c>
      <c r="B243" s="59"/>
      <c r="C243" s="8">
        <f t="shared" ref="C243:D243" si="287">C230+C233+C242+C239+C235</f>
        <v>17746.5</v>
      </c>
      <c r="D243" s="8">
        <f t="shared" si="287"/>
        <v>4597.5</v>
      </c>
      <c r="E243" s="8">
        <f t="shared" si="283"/>
        <v>25.906516777956217</v>
      </c>
      <c r="F243" s="8">
        <f t="shared" ref="F243:G243" si="288">F230+F233+F242+F239+F235</f>
        <v>0</v>
      </c>
      <c r="G243" s="8">
        <f t="shared" si="288"/>
        <v>0</v>
      </c>
      <c r="H243" s="8"/>
      <c r="I243" s="8">
        <f>I230+I233+I242+I239+I235</f>
        <v>12918.8</v>
      </c>
      <c r="J243" s="8">
        <f>J230+J233+J242+J239+J235</f>
        <v>3115</v>
      </c>
      <c r="K243" s="8">
        <f t="shared" ref="K243" si="289">J243/I243*100</f>
        <v>24.112146639006721</v>
      </c>
      <c r="L243" s="8">
        <f t="shared" ref="L243:M243" si="290">L230+L233+L242+L239+L235</f>
        <v>4827.7</v>
      </c>
      <c r="M243" s="8">
        <f t="shared" si="290"/>
        <v>1482.5</v>
      </c>
      <c r="N243" s="8">
        <f t="shared" si="284"/>
        <v>30.7082047351741</v>
      </c>
    </row>
    <row r="244" spans="1:14" ht="15.75" customHeight="1" x14ac:dyDescent="0.35">
      <c r="A244" s="26">
        <v>13</v>
      </c>
      <c r="B244" s="87" t="s">
        <v>14</v>
      </c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9"/>
    </row>
    <row r="245" spans="1:14" ht="34.5" customHeight="1" x14ac:dyDescent="0.3">
      <c r="A245" s="43" t="s">
        <v>92</v>
      </c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1"/>
    </row>
    <row r="246" spans="1:14" ht="32.25" customHeight="1" x14ac:dyDescent="0.3">
      <c r="A246" s="46" t="s">
        <v>44</v>
      </c>
      <c r="B246" s="47"/>
      <c r="C246" s="16">
        <f>F246+I246+L246</f>
        <v>3460.2</v>
      </c>
      <c r="D246" s="16">
        <f>G246+J246+M246</f>
        <v>0</v>
      </c>
      <c r="E246" s="16">
        <f t="shared" ref="E246:E250" si="291">D246/C246*100</f>
        <v>0</v>
      </c>
      <c r="F246" s="16"/>
      <c r="G246" s="16"/>
      <c r="H246" s="16"/>
      <c r="I246" s="16">
        <v>3391.2</v>
      </c>
      <c r="J246" s="16">
        <v>0</v>
      </c>
      <c r="K246" s="16"/>
      <c r="L246" s="16">
        <v>69</v>
      </c>
      <c r="M246" s="16">
        <v>0</v>
      </c>
      <c r="N246" s="16">
        <f t="shared" si="284"/>
        <v>0</v>
      </c>
    </row>
    <row r="247" spans="1:14" ht="16.2" x14ac:dyDescent="0.35">
      <c r="A247" s="48" t="s">
        <v>31</v>
      </c>
      <c r="B247" s="49"/>
      <c r="C247" s="18">
        <f>C246</f>
        <v>3460.2</v>
      </c>
      <c r="D247" s="18">
        <f>D246</f>
        <v>0</v>
      </c>
      <c r="E247" s="18">
        <f t="shared" si="291"/>
        <v>0</v>
      </c>
      <c r="F247" s="18">
        <f t="shared" ref="F247:G247" si="292">F246</f>
        <v>0</v>
      </c>
      <c r="G247" s="18">
        <f t="shared" si="292"/>
        <v>0</v>
      </c>
      <c r="H247" s="18"/>
      <c r="I247" s="18">
        <f t="shared" ref="I247:J247" si="293">I246</f>
        <v>3391.2</v>
      </c>
      <c r="J247" s="18">
        <f t="shared" si="293"/>
        <v>0</v>
      </c>
      <c r="K247" s="18"/>
      <c r="L247" s="18">
        <f>SUM(L246)</f>
        <v>69</v>
      </c>
      <c r="M247" s="18">
        <f>SUM(M246)</f>
        <v>0</v>
      </c>
      <c r="N247" s="18">
        <f t="shared" si="284"/>
        <v>0</v>
      </c>
    </row>
    <row r="248" spans="1:14" x14ac:dyDescent="0.3">
      <c r="A248" s="43" t="s">
        <v>136</v>
      </c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5"/>
    </row>
    <row r="249" spans="1:14" ht="16.2" x14ac:dyDescent="0.35">
      <c r="A249" s="46" t="s">
        <v>44</v>
      </c>
      <c r="B249" s="47"/>
      <c r="C249" s="16">
        <f>F249+I249+L249</f>
        <v>75</v>
      </c>
      <c r="D249" s="16">
        <f>G249+J249+M249</f>
        <v>0</v>
      </c>
      <c r="E249" s="16">
        <f t="shared" si="291"/>
        <v>0</v>
      </c>
      <c r="F249" s="18"/>
      <c r="G249" s="18"/>
      <c r="H249" s="18"/>
      <c r="I249" s="16"/>
      <c r="J249" s="16"/>
      <c r="K249" s="16"/>
      <c r="L249" s="16">
        <v>75</v>
      </c>
      <c r="M249" s="16">
        <v>0</v>
      </c>
      <c r="N249" s="16">
        <f t="shared" si="284"/>
        <v>0</v>
      </c>
    </row>
    <row r="250" spans="1:14" ht="16.2" x14ac:dyDescent="0.35">
      <c r="A250" s="48" t="s">
        <v>31</v>
      </c>
      <c r="B250" s="49"/>
      <c r="C250" s="18">
        <f>C249</f>
        <v>75</v>
      </c>
      <c r="D250" s="18">
        <f>D249</f>
        <v>0</v>
      </c>
      <c r="E250" s="16">
        <f t="shared" si="291"/>
        <v>0</v>
      </c>
      <c r="F250" s="18">
        <f t="shared" ref="F250:G250" si="294">F249</f>
        <v>0</v>
      </c>
      <c r="G250" s="18">
        <f t="shared" si="294"/>
        <v>0</v>
      </c>
      <c r="H250" s="18"/>
      <c r="I250" s="18">
        <f t="shared" ref="I250:J250" si="295">I249</f>
        <v>0</v>
      </c>
      <c r="J250" s="18">
        <f t="shared" si="295"/>
        <v>0</v>
      </c>
      <c r="K250" s="16"/>
      <c r="L250" s="18">
        <f t="shared" ref="L250:M250" si="296">L249</f>
        <v>75</v>
      </c>
      <c r="M250" s="18">
        <f t="shared" si="296"/>
        <v>0</v>
      </c>
      <c r="N250" s="16">
        <f t="shared" si="284"/>
        <v>0</v>
      </c>
    </row>
    <row r="251" spans="1:14" ht="19.5" customHeight="1" x14ac:dyDescent="0.3">
      <c r="A251" s="43" t="s">
        <v>93</v>
      </c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1"/>
    </row>
    <row r="252" spans="1:14" ht="30.75" customHeight="1" x14ac:dyDescent="0.3">
      <c r="A252" s="46" t="s">
        <v>44</v>
      </c>
      <c r="B252" s="47"/>
      <c r="C252" s="16">
        <f>F252+I252+L252</f>
        <v>377.4</v>
      </c>
      <c r="D252" s="16">
        <f>G252+J252+M252</f>
        <v>0</v>
      </c>
      <c r="E252" s="16">
        <f t="shared" ref="E252:E254" si="297">D252/C252*100</f>
        <v>0</v>
      </c>
      <c r="F252" s="16"/>
      <c r="G252" s="16"/>
      <c r="H252" s="16"/>
      <c r="I252" s="16">
        <v>97.4</v>
      </c>
      <c r="J252" s="16">
        <v>0</v>
      </c>
      <c r="K252" s="16">
        <f t="shared" ref="K252:K254" si="298">J252/I252*100</f>
        <v>0</v>
      </c>
      <c r="L252" s="16">
        <v>280</v>
      </c>
      <c r="M252" s="16">
        <v>0</v>
      </c>
      <c r="N252" s="16">
        <f t="shared" si="284"/>
        <v>0</v>
      </c>
    </row>
    <row r="253" spans="1:14" ht="30.75" customHeight="1" x14ac:dyDescent="0.3">
      <c r="A253" s="66" t="s">
        <v>58</v>
      </c>
      <c r="B253" s="47"/>
      <c r="C253" s="16">
        <f>F253+I253+L253</f>
        <v>115</v>
      </c>
      <c r="D253" s="16">
        <f>G253+J253+M253</f>
        <v>0</v>
      </c>
      <c r="E253" s="16">
        <f t="shared" si="297"/>
        <v>0</v>
      </c>
      <c r="F253" s="16"/>
      <c r="G253" s="16"/>
      <c r="H253" s="16"/>
      <c r="I253" s="16"/>
      <c r="J253" s="16"/>
      <c r="K253" s="16"/>
      <c r="L253" s="16">
        <v>115</v>
      </c>
      <c r="M253" s="16">
        <v>0</v>
      </c>
      <c r="N253" s="8">
        <f t="shared" si="284"/>
        <v>0</v>
      </c>
    </row>
    <row r="254" spans="1:14" ht="16.2" x14ac:dyDescent="0.35">
      <c r="A254" s="48" t="s">
        <v>31</v>
      </c>
      <c r="B254" s="49"/>
      <c r="C254" s="18">
        <f>C252+C253</f>
        <v>492.4</v>
      </c>
      <c r="D254" s="18">
        <f>D252+D253</f>
        <v>0</v>
      </c>
      <c r="E254" s="18">
        <f t="shared" si="297"/>
        <v>0</v>
      </c>
      <c r="F254" s="18">
        <f t="shared" ref="F254:G254" si="299">F252+F253</f>
        <v>0</v>
      </c>
      <c r="G254" s="18">
        <f t="shared" si="299"/>
        <v>0</v>
      </c>
      <c r="H254" s="18"/>
      <c r="I254" s="18">
        <f t="shared" ref="I254:J254" si="300">I252+I253</f>
        <v>97.4</v>
      </c>
      <c r="J254" s="18">
        <f t="shared" si="300"/>
        <v>0</v>
      </c>
      <c r="K254" s="18">
        <f t="shared" si="298"/>
        <v>0</v>
      </c>
      <c r="L254" s="18">
        <f>SUM(L252:L253)</f>
        <v>395</v>
      </c>
      <c r="M254" s="18">
        <f>SUM(M252:M253)</f>
        <v>0</v>
      </c>
      <c r="N254" s="18">
        <f t="shared" si="284"/>
        <v>0</v>
      </c>
    </row>
    <row r="255" spans="1:14" ht="30" customHeight="1" x14ac:dyDescent="0.3">
      <c r="A255" s="81" t="s">
        <v>94</v>
      </c>
      <c r="B255" s="82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3"/>
    </row>
    <row r="256" spans="1:14" ht="33" customHeight="1" x14ac:dyDescent="0.3">
      <c r="A256" s="46" t="s">
        <v>44</v>
      </c>
      <c r="B256" s="47"/>
      <c r="C256" s="16">
        <f t="shared" ref="C256:D258" si="301">F256+I256+L256</f>
        <v>1021</v>
      </c>
      <c r="D256" s="16">
        <f t="shared" si="301"/>
        <v>154.4</v>
      </c>
      <c r="E256" s="16">
        <f t="shared" ref="E256:E262" si="302">D256/C256*100</f>
        <v>15.122428991185114</v>
      </c>
      <c r="F256" s="16"/>
      <c r="G256" s="16"/>
      <c r="H256" s="16"/>
      <c r="I256" s="16"/>
      <c r="J256" s="16"/>
      <c r="K256" s="16"/>
      <c r="L256" s="16">
        <v>1021</v>
      </c>
      <c r="M256" s="16">
        <v>154.4</v>
      </c>
      <c r="N256" s="16">
        <f t="shared" si="284"/>
        <v>15.122428991185114</v>
      </c>
    </row>
    <row r="257" spans="1:14" x14ac:dyDescent="0.3">
      <c r="A257" s="66" t="s">
        <v>45</v>
      </c>
      <c r="B257" s="47"/>
      <c r="C257" s="16">
        <f t="shared" si="301"/>
        <v>70</v>
      </c>
      <c r="D257" s="16">
        <f t="shared" si="301"/>
        <v>0</v>
      </c>
      <c r="E257" s="16">
        <f t="shared" si="302"/>
        <v>0</v>
      </c>
      <c r="F257" s="16"/>
      <c r="G257" s="16"/>
      <c r="H257" s="16"/>
      <c r="I257" s="16"/>
      <c r="J257" s="16"/>
      <c r="K257" s="16"/>
      <c r="L257" s="16">
        <v>70</v>
      </c>
      <c r="M257" s="16">
        <v>0</v>
      </c>
      <c r="N257" s="16">
        <f t="shared" si="284"/>
        <v>0</v>
      </c>
    </row>
    <row r="258" spans="1:14" ht="30.75" customHeight="1" x14ac:dyDescent="0.3">
      <c r="A258" s="66" t="s">
        <v>46</v>
      </c>
      <c r="B258" s="47"/>
      <c r="C258" s="16">
        <f t="shared" si="301"/>
        <v>100</v>
      </c>
      <c r="D258" s="16">
        <f t="shared" si="301"/>
        <v>0</v>
      </c>
      <c r="E258" s="16">
        <f t="shared" si="302"/>
        <v>0</v>
      </c>
      <c r="F258" s="16"/>
      <c r="G258" s="16"/>
      <c r="H258" s="16"/>
      <c r="I258" s="16"/>
      <c r="J258" s="16"/>
      <c r="K258" s="16"/>
      <c r="L258" s="16">
        <v>100</v>
      </c>
      <c r="M258" s="16">
        <v>0</v>
      </c>
      <c r="N258" s="16">
        <f t="shared" si="284"/>
        <v>0</v>
      </c>
    </row>
    <row r="259" spans="1:14" ht="16.2" x14ac:dyDescent="0.35">
      <c r="A259" s="48" t="s">
        <v>31</v>
      </c>
      <c r="B259" s="49"/>
      <c r="C259" s="18">
        <f>C256+C257+C258</f>
        <v>1191</v>
      </c>
      <c r="D259" s="18">
        <f>D256+D257+D258</f>
        <v>154.4</v>
      </c>
      <c r="E259" s="18">
        <f t="shared" si="302"/>
        <v>12.963895885810246</v>
      </c>
      <c r="F259" s="18">
        <f t="shared" ref="F259:G259" si="303">F256+F257+F258</f>
        <v>0</v>
      </c>
      <c r="G259" s="18">
        <f t="shared" si="303"/>
        <v>0</v>
      </c>
      <c r="H259" s="18"/>
      <c r="I259" s="18">
        <f t="shared" ref="I259:J259" si="304">I256+I257+I258</f>
        <v>0</v>
      </c>
      <c r="J259" s="18">
        <f t="shared" si="304"/>
        <v>0</v>
      </c>
      <c r="K259" s="18"/>
      <c r="L259" s="18">
        <f>SUM(L256:L258)</f>
        <v>1191</v>
      </c>
      <c r="M259" s="18">
        <f>SUM(M256:M258)</f>
        <v>154.4</v>
      </c>
      <c r="N259" s="18">
        <f t="shared" si="284"/>
        <v>12.963895885810246</v>
      </c>
    </row>
    <row r="260" spans="1:14" x14ac:dyDescent="0.3">
      <c r="A260" s="43" t="s">
        <v>116</v>
      </c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2"/>
    </row>
    <row r="261" spans="1:14" ht="16.2" x14ac:dyDescent="0.35">
      <c r="A261" s="48" t="s">
        <v>44</v>
      </c>
      <c r="B261" s="80"/>
      <c r="C261" s="16">
        <f t="shared" ref="C261:D261" si="305">F261+I261+L261</f>
        <v>95</v>
      </c>
      <c r="D261" s="16">
        <f t="shared" si="305"/>
        <v>0</v>
      </c>
      <c r="E261" s="16">
        <f t="shared" si="302"/>
        <v>0</v>
      </c>
      <c r="F261" s="18"/>
      <c r="G261" s="18"/>
      <c r="H261" s="18"/>
      <c r="I261" s="18"/>
      <c r="J261" s="18"/>
      <c r="K261" s="16"/>
      <c r="L261" s="18">
        <v>95</v>
      </c>
      <c r="M261" s="18">
        <v>0</v>
      </c>
      <c r="N261" s="16">
        <f t="shared" si="284"/>
        <v>0</v>
      </c>
    </row>
    <row r="262" spans="1:14" ht="16.2" x14ac:dyDescent="0.35">
      <c r="A262" s="48" t="s">
        <v>31</v>
      </c>
      <c r="B262" s="49"/>
      <c r="C262" s="18">
        <f>C261</f>
        <v>95</v>
      </c>
      <c r="D262" s="18">
        <f>D261</f>
        <v>0</v>
      </c>
      <c r="E262" s="16">
        <f t="shared" si="302"/>
        <v>0</v>
      </c>
      <c r="F262" s="18">
        <f t="shared" ref="F262:G262" si="306">F261</f>
        <v>0</v>
      </c>
      <c r="G262" s="18">
        <f t="shared" si="306"/>
        <v>0</v>
      </c>
      <c r="H262" s="18"/>
      <c r="I262" s="18">
        <f t="shared" ref="I262:J262" si="307">I261</f>
        <v>0</v>
      </c>
      <c r="J262" s="18">
        <f t="shared" si="307"/>
        <v>0</v>
      </c>
      <c r="K262" s="16"/>
      <c r="L262" s="18">
        <f t="shared" ref="L262:M262" si="308">L261</f>
        <v>95</v>
      </c>
      <c r="M262" s="18">
        <f t="shared" si="308"/>
        <v>0</v>
      </c>
      <c r="N262" s="16">
        <f t="shared" si="284"/>
        <v>0</v>
      </c>
    </row>
    <row r="263" spans="1:14" ht="15.75" customHeight="1" x14ac:dyDescent="0.3">
      <c r="A263" s="43" t="s">
        <v>95</v>
      </c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1"/>
    </row>
    <row r="264" spans="1:14" ht="30" customHeight="1" x14ac:dyDescent="0.3">
      <c r="A264" s="46" t="s">
        <v>44</v>
      </c>
      <c r="B264" s="47"/>
      <c r="C264" s="16">
        <f>F264+I264+L264</f>
        <v>10</v>
      </c>
      <c r="D264" s="16">
        <f>G264+J264+M264</f>
        <v>0</v>
      </c>
      <c r="E264" s="16">
        <f t="shared" ref="E264:E265" si="309">D264/C264*100</f>
        <v>0</v>
      </c>
      <c r="F264" s="16"/>
      <c r="G264" s="16"/>
      <c r="H264" s="16"/>
      <c r="I264" s="16"/>
      <c r="J264" s="16"/>
      <c r="K264" s="16"/>
      <c r="L264" s="16">
        <v>10</v>
      </c>
      <c r="M264" s="16">
        <v>0</v>
      </c>
      <c r="N264" s="16">
        <f t="shared" si="284"/>
        <v>0</v>
      </c>
    </row>
    <row r="265" spans="1:14" ht="16.2" x14ac:dyDescent="0.35">
      <c r="A265" s="48" t="s">
        <v>31</v>
      </c>
      <c r="B265" s="49"/>
      <c r="C265" s="18">
        <f>C264</f>
        <v>10</v>
      </c>
      <c r="D265" s="18">
        <f>D264</f>
        <v>0</v>
      </c>
      <c r="E265" s="18">
        <f t="shared" si="309"/>
        <v>0</v>
      </c>
      <c r="F265" s="18">
        <f t="shared" ref="F265:G265" si="310">F264</f>
        <v>0</v>
      </c>
      <c r="G265" s="18">
        <f t="shared" si="310"/>
        <v>0</v>
      </c>
      <c r="H265" s="18"/>
      <c r="I265" s="18">
        <f t="shared" ref="I265:J265" si="311">I264</f>
        <v>0</v>
      </c>
      <c r="J265" s="18">
        <f t="shared" si="311"/>
        <v>0</v>
      </c>
      <c r="K265" s="18"/>
      <c r="L265" s="18">
        <f>SUM(L264)</f>
        <v>10</v>
      </c>
      <c r="M265" s="18">
        <f>SUM(M264)</f>
        <v>0</v>
      </c>
      <c r="N265" s="18">
        <f t="shared" si="284"/>
        <v>0</v>
      </c>
    </row>
    <row r="266" spans="1:14" ht="39" customHeight="1" x14ac:dyDescent="0.3">
      <c r="A266" s="43" t="s">
        <v>96</v>
      </c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1"/>
    </row>
    <row r="267" spans="1:14" ht="27.75" customHeight="1" x14ac:dyDescent="0.3">
      <c r="A267" s="66" t="s">
        <v>58</v>
      </c>
      <c r="B267" s="47"/>
      <c r="C267" s="16">
        <f>F267+I267+L267</f>
        <v>100</v>
      </c>
      <c r="D267" s="16">
        <f>G267+J267+M267</f>
        <v>15</v>
      </c>
      <c r="E267" s="16">
        <f t="shared" ref="E267:E268" si="312">D267/C267*100</f>
        <v>15</v>
      </c>
      <c r="F267" s="16"/>
      <c r="G267" s="16"/>
      <c r="H267" s="16"/>
      <c r="I267" s="16"/>
      <c r="J267" s="16"/>
      <c r="K267" s="17"/>
      <c r="L267" s="16">
        <v>100</v>
      </c>
      <c r="M267" s="16">
        <v>15</v>
      </c>
      <c r="N267" s="16">
        <f t="shared" si="284"/>
        <v>15</v>
      </c>
    </row>
    <row r="268" spans="1:14" ht="16.2" x14ac:dyDescent="0.35">
      <c r="A268" s="48" t="s">
        <v>31</v>
      </c>
      <c r="B268" s="49"/>
      <c r="C268" s="18">
        <f>C267</f>
        <v>100</v>
      </c>
      <c r="D268" s="18">
        <f>D267</f>
        <v>15</v>
      </c>
      <c r="E268" s="18">
        <f t="shared" si="312"/>
        <v>15</v>
      </c>
      <c r="F268" s="18">
        <f t="shared" ref="F268:G268" si="313">F267</f>
        <v>0</v>
      </c>
      <c r="G268" s="18">
        <f t="shared" si="313"/>
        <v>0</v>
      </c>
      <c r="H268" s="18"/>
      <c r="I268" s="18">
        <f t="shared" ref="I268:J268" si="314">I267</f>
        <v>0</v>
      </c>
      <c r="J268" s="18">
        <f t="shared" si="314"/>
        <v>0</v>
      </c>
      <c r="K268" s="18"/>
      <c r="L268" s="18">
        <f>SUM(L267)</f>
        <v>100</v>
      </c>
      <c r="M268" s="18">
        <f>SUM(M267)</f>
        <v>15</v>
      </c>
      <c r="N268" s="18">
        <f t="shared" si="284"/>
        <v>15</v>
      </c>
    </row>
    <row r="269" spans="1:14" ht="16.5" hidden="1" customHeight="1" x14ac:dyDescent="0.25">
      <c r="A269" s="43" t="s">
        <v>97</v>
      </c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1"/>
    </row>
    <row r="270" spans="1:14" ht="30.75" hidden="1" customHeight="1" x14ac:dyDescent="0.25">
      <c r="A270" s="66" t="s">
        <v>58</v>
      </c>
      <c r="B270" s="47"/>
      <c r="C270" s="16">
        <f>F270+I270+L270</f>
        <v>0</v>
      </c>
      <c r="D270" s="16">
        <f>G270+J270+M270</f>
        <v>0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</row>
    <row r="271" spans="1:14" ht="15.75" hidden="1" x14ac:dyDescent="0.25">
      <c r="A271" s="48" t="s">
        <v>31</v>
      </c>
      <c r="B271" s="49"/>
      <c r="C271" s="18">
        <f>C270</f>
        <v>0</v>
      </c>
      <c r="D271" s="18">
        <f>D270</f>
        <v>0</v>
      </c>
      <c r="E271" s="18"/>
      <c r="F271" s="18">
        <f t="shared" ref="F271:G271" si="315">F270</f>
        <v>0</v>
      </c>
      <c r="G271" s="18">
        <f t="shared" si="315"/>
        <v>0</v>
      </c>
      <c r="H271" s="18"/>
      <c r="I271" s="18">
        <f t="shared" ref="I271:J271" si="316">I270</f>
        <v>0</v>
      </c>
      <c r="J271" s="18">
        <f t="shared" si="316"/>
        <v>0</v>
      </c>
      <c r="K271" s="18"/>
      <c r="L271" s="18">
        <f>SUM(L270)</f>
        <v>0</v>
      </c>
      <c r="M271" s="18">
        <f>SUM(M270)</f>
        <v>0</v>
      </c>
      <c r="N271" s="18"/>
    </row>
    <row r="272" spans="1:14" ht="15.75" hidden="1" customHeight="1" x14ac:dyDescent="0.25">
      <c r="A272" s="43" t="s">
        <v>98</v>
      </c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1"/>
    </row>
    <row r="273" spans="1:14" ht="32.25" hidden="1" customHeight="1" x14ac:dyDescent="0.25">
      <c r="A273" s="66" t="s">
        <v>99</v>
      </c>
      <c r="B273" s="47"/>
      <c r="C273" s="16">
        <f>F273+I273+L273</f>
        <v>0</v>
      </c>
      <c r="D273" s="16">
        <f>G273+J273+M273</f>
        <v>0</v>
      </c>
      <c r="E273" s="16" t="e">
        <f t="shared" ref="E273:E275" si="317">D273/C273*100</f>
        <v>#DIV/0!</v>
      </c>
      <c r="F273" s="16"/>
      <c r="G273" s="16"/>
      <c r="H273" s="16"/>
      <c r="I273" s="16"/>
      <c r="J273" s="16"/>
      <c r="K273" s="16"/>
      <c r="L273" s="16"/>
      <c r="M273" s="16"/>
      <c r="N273" s="16" t="e">
        <f t="shared" si="284"/>
        <v>#DIV/0!</v>
      </c>
    </row>
    <row r="274" spans="1:14" ht="15.75" hidden="1" x14ac:dyDescent="0.25">
      <c r="A274" s="48" t="s">
        <v>31</v>
      </c>
      <c r="B274" s="49"/>
      <c r="C274" s="18">
        <f>C273</f>
        <v>0</v>
      </c>
      <c r="D274" s="18">
        <f>D273</f>
        <v>0</v>
      </c>
      <c r="E274" s="18" t="e">
        <f t="shared" si="317"/>
        <v>#DIV/0!</v>
      </c>
      <c r="F274" s="18">
        <f t="shared" ref="F274:G274" si="318">F273</f>
        <v>0</v>
      </c>
      <c r="G274" s="18">
        <f t="shared" si="318"/>
        <v>0</v>
      </c>
      <c r="H274" s="18"/>
      <c r="I274" s="18">
        <f t="shared" ref="I274:J274" si="319">I273</f>
        <v>0</v>
      </c>
      <c r="J274" s="18">
        <f t="shared" si="319"/>
        <v>0</v>
      </c>
      <c r="K274" s="18"/>
      <c r="L274" s="18">
        <f>SUM(L273)</f>
        <v>0</v>
      </c>
      <c r="M274" s="18">
        <f>SUM(M273)</f>
        <v>0</v>
      </c>
      <c r="N274" s="18" t="e">
        <f t="shared" si="284"/>
        <v>#DIV/0!</v>
      </c>
    </row>
    <row r="275" spans="1:14" x14ac:dyDescent="0.3">
      <c r="A275" s="56" t="s">
        <v>53</v>
      </c>
      <c r="B275" s="59"/>
      <c r="C275" s="8">
        <f>C247+C254+C259+C265+C268+C271+C274+C262+C250</f>
        <v>5423.6</v>
      </c>
      <c r="D275" s="8">
        <f>D247+D254+D259+D265+D268+D271+D274+D262+D250</f>
        <v>169.4</v>
      </c>
      <c r="E275" s="8">
        <f t="shared" si="317"/>
        <v>3.1233866804336605</v>
      </c>
      <c r="F275" s="8">
        <f t="shared" ref="F275:G275" si="320">F247+F254+F259+F265+F268+F271+F274+F262+F250</f>
        <v>0</v>
      </c>
      <c r="G275" s="8">
        <f t="shared" si="320"/>
        <v>0</v>
      </c>
      <c r="H275" s="8"/>
      <c r="I275" s="8">
        <f t="shared" ref="I275:J275" si="321">I247+I254+I259+I265+I268+I271+I274+I262+I250</f>
        <v>3488.6</v>
      </c>
      <c r="J275" s="8">
        <f t="shared" si="321"/>
        <v>0</v>
      </c>
      <c r="K275" s="8">
        <f t="shared" ref="K275" si="322">J275/I275*100</f>
        <v>0</v>
      </c>
      <c r="L275" s="8">
        <f t="shared" ref="L275:M275" si="323">L247+L254+L259+L265+L268+L271+L274+L262+L250</f>
        <v>1935</v>
      </c>
      <c r="M275" s="8">
        <f t="shared" si="323"/>
        <v>169.4</v>
      </c>
      <c r="N275" s="8">
        <f t="shared" si="284"/>
        <v>8.7545219638242902</v>
      </c>
    </row>
    <row r="276" spans="1:14" ht="15.75" customHeight="1" x14ac:dyDescent="0.35">
      <c r="A276" s="26">
        <v>14</v>
      </c>
      <c r="B276" s="87" t="s">
        <v>15</v>
      </c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9"/>
    </row>
    <row r="277" spans="1:14" ht="15.75" hidden="1" customHeight="1" x14ac:dyDescent="0.25">
      <c r="A277" s="43" t="s">
        <v>100</v>
      </c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1"/>
    </row>
    <row r="278" spans="1:14" ht="28.5" hidden="1" customHeight="1" x14ac:dyDescent="0.25">
      <c r="A278" s="66" t="s">
        <v>99</v>
      </c>
      <c r="B278" s="47"/>
      <c r="C278" s="16">
        <f>F278+I278+L278</f>
        <v>0</v>
      </c>
      <c r="D278" s="16">
        <f>G278+J278+M278</f>
        <v>0</v>
      </c>
      <c r="E278" s="16" t="e">
        <f t="shared" ref="E278:E279" si="324">D278/C278*100</f>
        <v>#DIV/0!</v>
      </c>
      <c r="F278" s="16"/>
      <c r="G278" s="16"/>
      <c r="H278" s="16"/>
      <c r="I278" s="16"/>
      <c r="J278" s="16"/>
      <c r="K278" s="16" t="e">
        <f t="shared" ref="K278:K279" si="325">J278/I278*100</f>
        <v>#DIV/0!</v>
      </c>
      <c r="L278" s="16"/>
      <c r="M278" s="16"/>
      <c r="N278" s="17"/>
    </row>
    <row r="279" spans="1:14" ht="15.75" hidden="1" x14ac:dyDescent="0.25">
      <c r="A279" s="48" t="s">
        <v>31</v>
      </c>
      <c r="B279" s="49"/>
      <c r="C279" s="18">
        <f>C278</f>
        <v>0</v>
      </c>
      <c r="D279" s="18">
        <f>D278</f>
        <v>0</v>
      </c>
      <c r="E279" s="18" t="e">
        <f t="shared" si="324"/>
        <v>#DIV/0!</v>
      </c>
      <c r="F279" s="18">
        <f t="shared" ref="F279:G279" si="326">F278</f>
        <v>0</v>
      </c>
      <c r="G279" s="18">
        <f t="shared" si="326"/>
        <v>0</v>
      </c>
      <c r="H279" s="18"/>
      <c r="I279" s="18">
        <f t="shared" ref="I279:J279" si="327">I278</f>
        <v>0</v>
      </c>
      <c r="J279" s="18">
        <f t="shared" si="327"/>
        <v>0</v>
      </c>
      <c r="K279" s="18" t="e">
        <f t="shared" si="325"/>
        <v>#DIV/0!</v>
      </c>
      <c r="L279" s="18">
        <f>SUM(L278)</f>
        <v>0</v>
      </c>
      <c r="M279" s="18">
        <f>SUM(M278)</f>
        <v>0</v>
      </c>
      <c r="N279" s="17"/>
    </row>
    <row r="280" spans="1:14" ht="48.75" hidden="1" customHeight="1" x14ac:dyDescent="0.25">
      <c r="A280" s="95" t="s">
        <v>101</v>
      </c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7"/>
    </row>
    <row r="281" spans="1:14" ht="30.75" hidden="1" customHeight="1" x14ac:dyDescent="0.25">
      <c r="A281" s="66" t="s">
        <v>99</v>
      </c>
      <c r="B281" s="47"/>
      <c r="C281" s="16">
        <f>F281+I281+L281</f>
        <v>0</v>
      </c>
      <c r="D281" s="16">
        <f>G281+J281+M281</f>
        <v>0</v>
      </c>
      <c r="E281" s="16" t="e">
        <f t="shared" ref="E281:E282" si="328">D281/C281*100</f>
        <v>#DIV/0!</v>
      </c>
      <c r="F281" s="16"/>
      <c r="G281" s="16"/>
      <c r="H281" s="16"/>
      <c r="I281" s="16"/>
      <c r="J281" s="16"/>
      <c r="K281" s="16" t="e">
        <f t="shared" ref="K281:K282" si="329">J281/I281*100</f>
        <v>#DIV/0!</v>
      </c>
      <c r="L281" s="16"/>
      <c r="M281" s="16"/>
      <c r="N281" s="16"/>
    </row>
    <row r="282" spans="1:14" ht="15.75" hidden="1" x14ac:dyDescent="0.25">
      <c r="A282" s="48" t="s">
        <v>31</v>
      </c>
      <c r="B282" s="49"/>
      <c r="C282" s="18">
        <f>C281</f>
        <v>0</v>
      </c>
      <c r="D282" s="18">
        <f>D281</f>
        <v>0</v>
      </c>
      <c r="E282" s="18" t="e">
        <f t="shared" si="328"/>
        <v>#DIV/0!</v>
      </c>
      <c r="F282" s="18">
        <f t="shared" ref="F282:G282" si="330">F281</f>
        <v>0</v>
      </c>
      <c r="G282" s="18">
        <f t="shared" si="330"/>
        <v>0</v>
      </c>
      <c r="H282" s="18"/>
      <c r="I282" s="18">
        <f t="shared" ref="I282:J282" si="331">I281</f>
        <v>0</v>
      </c>
      <c r="J282" s="18">
        <f t="shared" si="331"/>
        <v>0</v>
      </c>
      <c r="K282" s="18" t="e">
        <f t="shared" si="329"/>
        <v>#DIV/0!</v>
      </c>
      <c r="L282" s="18">
        <f>SUM(L281)</f>
        <v>0</v>
      </c>
      <c r="M282" s="18">
        <f>SUM(M281)</f>
        <v>0</v>
      </c>
      <c r="N282" s="18"/>
    </row>
    <row r="283" spans="1:14" ht="30.75" hidden="1" customHeight="1" x14ac:dyDescent="0.25">
      <c r="A283" s="43" t="s">
        <v>102</v>
      </c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1"/>
    </row>
    <row r="284" spans="1:14" ht="30" hidden="1" customHeight="1" x14ac:dyDescent="0.25">
      <c r="A284" s="66" t="s">
        <v>99</v>
      </c>
      <c r="B284" s="47"/>
      <c r="C284" s="16">
        <f>F284+I284+L284</f>
        <v>0</v>
      </c>
      <c r="D284" s="16">
        <f>G284+J284+M284</f>
        <v>0</v>
      </c>
      <c r="E284" s="16" t="e">
        <f t="shared" ref="E284:E285" si="332">D284/C284*100</f>
        <v>#DIV/0!</v>
      </c>
      <c r="F284" s="16"/>
      <c r="G284" s="16"/>
      <c r="H284" s="16"/>
      <c r="I284" s="16"/>
      <c r="J284" s="16"/>
      <c r="K284" s="16" t="e">
        <f t="shared" ref="K284:K285" si="333">J284/I284*100</f>
        <v>#DIV/0!</v>
      </c>
      <c r="L284" s="16"/>
      <c r="M284" s="16"/>
      <c r="N284" s="17"/>
    </row>
    <row r="285" spans="1:14" ht="15.75" hidden="1" x14ac:dyDescent="0.25">
      <c r="A285" s="48" t="s">
        <v>31</v>
      </c>
      <c r="B285" s="49"/>
      <c r="C285" s="18">
        <f>C284</f>
        <v>0</v>
      </c>
      <c r="D285" s="18">
        <f>D284</f>
        <v>0</v>
      </c>
      <c r="E285" s="18" t="e">
        <f t="shared" si="332"/>
        <v>#DIV/0!</v>
      </c>
      <c r="F285" s="18">
        <f t="shared" ref="F285:G285" si="334">F284</f>
        <v>0</v>
      </c>
      <c r="G285" s="18">
        <f t="shared" si="334"/>
        <v>0</v>
      </c>
      <c r="H285" s="18"/>
      <c r="I285" s="18">
        <f t="shared" ref="I285:J285" si="335">I284</f>
        <v>0</v>
      </c>
      <c r="J285" s="18">
        <f t="shared" si="335"/>
        <v>0</v>
      </c>
      <c r="K285" s="18" t="e">
        <f t="shared" si="333"/>
        <v>#DIV/0!</v>
      </c>
      <c r="L285" s="18">
        <f>SUM(L284)</f>
        <v>0</v>
      </c>
      <c r="M285" s="18">
        <f>SUM(M284)</f>
        <v>0</v>
      </c>
      <c r="N285" s="17"/>
    </row>
    <row r="286" spans="1:14" ht="50.25" hidden="1" customHeight="1" x14ac:dyDescent="0.25">
      <c r="A286" s="95" t="s">
        <v>103</v>
      </c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7"/>
    </row>
    <row r="287" spans="1:14" ht="30" hidden="1" customHeight="1" x14ac:dyDescent="0.25">
      <c r="A287" s="66" t="s">
        <v>99</v>
      </c>
      <c r="B287" s="47"/>
      <c r="C287" s="16">
        <f>F287+I287+L287</f>
        <v>0</v>
      </c>
      <c r="D287" s="16">
        <f>G287+J287+M287</f>
        <v>0</v>
      </c>
      <c r="E287" s="16" t="e">
        <f t="shared" ref="E287:E288" si="336">D287/C287*100</f>
        <v>#DIV/0!</v>
      </c>
      <c r="F287" s="16"/>
      <c r="G287" s="16"/>
      <c r="H287" s="16"/>
      <c r="I287" s="16"/>
      <c r="J287" s="16"/>
      <c r="K287" s="16" t="e">
        <f t="shared" ref="K287:K288" si="337">J287/I287*100</f>
        <v>#DIV/0!</v>
      </c>
      <c r="L287" s="16"/>
      <c r="M287" s="16"/>
      <c r="N287" s="17"/>
    </row>
    <row r="288" spans="1:14" ht="15.75" hidden="1" x14ac:dyDescent="0.25">
      <c r="A288" s="48" t="s">
        <v>31</v>
      </c>
      <c r="B288" s="49"/>
      <c r="C288" s="18">
        <f>C287</f>
        <v>0</v>
      </c>
      <c r="D288" s="18">
        <f>D287</f>
        <v>0</v>
      </c>
      <c r="E288" s="18" t="e">
        <f t="shared" si="336"/>
        <v>#DIV/0!</v>
      </c>
      <c r="F288" s="18">
        <f t="shared" ref="F288:G288" si="338">F287</f>
        <v>0</v>
      </c>
      <c r="G288" s="18">
        <f t="shared" si="338"/>
        <v>0</v>
      </c>
      <c r="H288" s="18"/>
      <c r="I288" s="18">
        <f t="shared" ref="I288:J288" si="339">I287</f>
        <v>0</v>
      </c>
      <c r="J288" s="18">
        <f t="shared" si="339"/>
        <v>0</v>
      </c>
      <c r="K288" s="18" t="e">
        <f t="shared" si="337"/>
        <v>#DIV/0!</v>
      </c>
      <c r="L288" s="18">
        <f>SUM(L287)</f>
        <v>0</v>
      </c>
      <c r="M288" s="18">
        <f>SUM(M287)</f>
        <v>0</v>
      </c>
      <c r="N288" s="18"/>
    </row>
    <row r="289" spans="1:14" ht="15.75" hidden="1" customHeight="1" x14ac:dyDescent="0.25">
      <c r="A289" s="43" t="s">
        <v>104</v>
      </c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1"/>
    </row>
    <row r="290" spans="1:14" ht="31.5" hidden="1" customHeight="1" x14ac:dyDescent="0.25">
      <c r="A290" s="66" t="s">
        <v>99</v>
      </c>
      <c r="B290" s="47"/>
      <c r="C290" s="16">
        <f>F290+I290+L290</f>
        <v>0</v>
      </c>
      <c r="D290" s="16">
        <f>G290+J290+M290</f>
        <v>0</v>
      </c>
      <c r="E290" s="16" t="e">
        <f t="shared" ref="E290:E297" si="340">D290/C290*100</f>
        <v>#DIV/0!</v>
      </c>
      <c r="F290" s="16"/>
      <c r="G290" s="16"/>
      <c r="H290" s="16"/>
      <c r="I290" s="16"/>
      <c r="J290" s="16"/>
      <c r="K290" s="16" t="e">
        <f t="shared" ref="K290:K291" si="341">J290/I290*100</f>
        <v>#DIV/0!</v>
      </c>
      <c r="L290" s="16"/>
      <c r="M290" s="16"/>
      <c r="N290" s="16" t="e">
        <f t="shared" si="284"/>
        <v>#DIV/0!</v>
      </c>
    </row>
    <row r="291" spans="1:14" ht="15.75" hidden="1" x14ac:dyDescent="0.25">
      <c r="A291" s="48" t="s">
        <v>31</v>
      </c>
      <c r="B291" s="49"/>
      <c r="C291" s="18">
        <f>C290</f>
        <v>0</v>
      </c>
      <c r="D291" s="18">
        <f>D290</f>
        <v>0</v>
      </c>
      <c r="E291" s="18" t="e">
        <f t="shared" si="340"/>
        <v>#DIV/0!</v>
      </c>
      <c r="F291" s="18">
        <f t="shared" ref="F291:G291" si="342">F290</f>
        <v>0</v>
      </c>
      <c r="G291" s="18">
        <f t="shared" si="342"/>
        <v>0</v>
      </c>
      <c r="H291" s="18"/>
      <c r="I291" s="18">
        <f t="shared" ref="I291:J291" si="343">I290</f>
        <v>0</v>
      </c>
      <c r="J291" s="18">
        <f t="shared" si="343"/>
        <v>0</v>
      </c>
      <c r="K291" s="18" t="e">
        <f t="shared" si="341"/>
        <v>#DIV/0!</v>
      </c>
      <c r="L291" s="18">
        <f>SUM(L290)</f>
        <v>0</v>
      </c>
      <c r="M291" s="18">
        <f>SUM(M290)</f>
        <v>0</v>
      </c>
      <c r="N291" s="18" t="e">
        <f t="shared" si="284"/>
        <v>#DIV/0!</v>
      </c>
    </row>
    <row r="292" spans="1:14" ht="46.5" hidden="1" customHeight="1" x14ac:dyDescent="0.25">
      <c r="A292" s="98" t="s">
        <v>113</v>
      </c>
      <c r="B292" s="99"/>
      <c r="C292" s="99"/>
      <c r="D292" s="99"/>
      <c r="E292" s="99"/>
      <c r="F292" s="99"/>
      <c r="G292" s="99"/>
      <c r="H292" s="99"/>
      <c r="I292" s="99"/>
      <c r="J292" s="99"/>
      <c r="K292" s="99"/>
      <c r="L292" s="99"/>
      <c r="M292" s="99"/>
      <c r="N292" s="100"/>
    </row>
    <row r="293" spans="1:14" ht="15.75" hidden="1" customHeight="1" x14ac:dyDescent="0.25">
      <c r="A293" s="66" t="s">
        <v>99</v>
      </c>
      <c r="B293" s="47"/>
      <c r="C293" s="16">
        <f>F293+I293+L293</f>
        <v>0</v>
      </c>
      <c r="D293" s="16">
        <f>G293+J293+M293</f>
        <v>0</v>
      </c>
      <c r="E293" s="16" t="e">
        <f t="shared" si="340"/>
        <v>#DIV/0!</v>
      </c>
      <c r="F293" s="18"/>
      <c r="G293" s="18"/>
      <c r="H293" s="16"/>
      <c r="I293" s="16"/>
      <c r="J293" s="16"/>
      <c r="K293" s="16"/>
      <c r="L293" s="16"/>
      <c r="M293" s="16"/>
      <c r="N293" s="16" t="e">
        <f t="shared" si="284"/>
        <v>#DIV/0!</v>
      </c>
    </row>
    <row r="294" spans="1:14" ht="15.75" hidden="1" customHeight="1" x14ac:dyDescent="0.25">
      <c r="A294" s="48" t="s">
        <v>31</v>
      </c>
      <c r="B294" s="49"/>
      <c r="C294" s="18">
        <f>C293</f>
        <v>0</v>
      </c>
      <c r="D294" s="18">
        <f>D293</f>
        <v>0</v>
      </c>
      <c r="E294" s="16" t="e">
        <f t="shared" si="340"/>
        <v>#DIV/0!</v>
      </c>
      <c r="F294" s="18">
        <f t="shared" ref="F294:G294" si="344">F293</f>
        <v>0</v>
      </c>
      <c r="G294" s="18">
        <f t="shared" si="344"/>
        <v>0</v>
      </c>
      <c r="H294" s="18"/>
      <c r="I294" s="18">
        <f t="shared" ref="I294:J294" si="345">I293</f>
        <v>0</v>
      </c>
      <c r="J294" s="18">
        <f t="shared" si="345"/>
        <v>0</v>
      </c>
      <c r="K294" s="16"/>
      <c r="L294" s="18">
        <f>SUM(L293)</f>
        <v>0</v>
      </c>
      <c r="M294" s="18">
        <f>SUM(M293)</f>
        <v>0</v>
      </c>
      <c r="N294" s="16" t="e">
        <f t="shared" si="284"/>
        <v>#DIV/0!</v>
      </c>
    </row>
    <row r="295" spans="1:14" ht="51" hidden="1" customHeight="1" x14ac:dyDescent="0.25">
      <c r="A295" s="43" t="s">
        <v>117</v>
      </c>
      <c r="B295" s="105"/>
      <c r="C295" s="105"/>
      <c r="D295" s="105"/>
      <c r="E295" s="105"/>
      <c r="F295" s="105"/>
      <c r="G295" s="105"/>
      <c r="H295" s="105"/>
      <c r="I295" s="105"/>
      <c r="J295" s="105"/>
      <c r="K295" s="105"/>
      <c r="L295" s="105"/>
      <c r="M295" s="105"/>
      <c r="N295" s="106"/>
    </row>
    <row r="296" spans="1:14" ht="33.75" hidden="1" customHeight="1" x14ac:dyDescent="0.25">
      <c r="A296" s="66" t="s">
        <v>37</v>
      </c>
      <c r="B296" s="107"/>
      <c r="C296" s="16">
        <f>F296+I296+L296</f>
        <v>0</v>
      </c>
      <c r="D296" s="16">
        <f>G296+J296+M296</f>
        <v>0</v>
      </c>
      <c r="E296" s="16" t="e">
        <f t="shared" si="340"/>
        <v>#DIV/0!</v>
      </c>
      <c r="F296" s="18"/>
      <c r="G296" s="18"/>
      <c r="H296" s="18"/>
      <c r="I296" s="18"/>
      <c r="J296" s="18"/>
      <c r="K296" s="16"/>
      <c r="L296" s="16"/>
      <c r="M296" s="16"/>
      <c r="N296" s="16" t="e">
        <f t="shared" si="284"/>
        <v>#DIV/0!</v>
      </c>
    </row>
    <row r="297" spans="1:14" ht="15.75" hidden="1" customHeight="1" x14ac:dyDescent="0.25">
      <c r="A297" s="48" t="s">
        <v>31</v>
      </c>
      <c r="B297" s="49"/>
      <c r="C297" s="18">
        <f>C296</f>
        <v>0</v>
      </c>
      <c r="D297" s="18">
        <f>D296</f>
        <v>0</v>
      </c>
      <c r="E297" s="16" t="e">
        <f t="shared" si="340"/>
        <v>#DIV/0!</v>
      </c>
      <c r="F297" s="18">
        <f t="shared" ref="F297:G297" si="346">F296</f>
        <v>0</v>
      </c>
      <c r="G297" s="18">
        <f t="shared" si="346"/>
        <v>0</v>
      </c>
      <c r="H297" s="18"/>
      <c r="I297" s="18">
        <f t="shared" ref="I297:J297" si="347">I296</f>
        <v>0</v>
      </c>
      <c r="J297" s="18">
        <f t="shared" si="347"/>
        <v>0</v>
      </c>
      <c r="K297" s="16"/>
      <c r="L297" s="18">
        <f t="shared" ref="L297:M297" si="348">L296</f>
        <v>0</v>
      </c>
      <c r="M297" s="18">
        <f t="shared" si="348"/>
        <v>0</v>
      </c>
      <c r="N297" s="16" t="e">
        <f t="shared" si="284"/>
        <v>#DIV/0!</v>
      </c>
    </row>
    <row r="298" spans="1:14" ht="15.75" customHeight="1" x14ac:dyDescent="0.3">
      <c r="A298" s="43" t="s">
        <v>105</v>
      </c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1"/>
    </row>
    <row r="299" spans="1:14" x14ac:dyDescent="0.3">
      <c r="A299" s="46" t="s">
        <v>39</v>
      </c>
      <c r="B299" s="47"/>
      <c r="C299" s="16">
        <f>F299+I299+L299</f>
        <v>15000</v>
      </c>
      <c r="D299" s="16">
        <f>G299+J299+M299</f>
        <v>950.3</v>
      </c>
      <c r="E299" s="16">
        <f t="shared" ref="E299:E302" si="349">D299/C299*100</f>
        <v>6.3353333333333328</v>
      </c>
      <c r="F299" s="16"/>
      <c r="G299" s="16"/>
      <c r="H299" s="16"/>
      <c r="I299" s="16">
        <v>15000</v>
      </c>
      <c r="J299" s="16">
        <v>950.3</v>
      </c>
      <c r="K299" s="16">
        <f t="shared" ref="K299:K300" si="350">J299/I299*100</f>
        <v>6.3353333333333328</v>
      </c>
      <c r="L299" s="16">
        <v>0</v>
      </c>
      <c r="M299" s="16">
        <v>0</v>
      </c>
      <c r="N299" s="16"/>
    </row>
    <row r="300" spans="1:14" ht="16.2" x14ac:dyDescent="0.35">
      <c r="A300" s="48" t="s">
        <v>31</v>
      </c>
      <c r="B300" s="49"/>
      <c r="C300" s="18">
        <f>C299</f>
        <v>15000</v>
      </c>
      <c r="D300" s="18">
        <f>D299</f>
        <v>950.3</v>
      </c>
      <c r="E300" s="18">
        <f t="shared" si="349"/>
        <v>6.3353333333333328</v>
      </c>
      <c r="F300" s="18">
        <f t="shared" ref="F300:G300" si="351">F299</f>
        <v>0</v>
      </c>
      <c r="G300" s="18">
        <f t="shared" si="351"/>
        <v>0</v>
      </c>
      <c r="H300" s="18"/>
      <c r="I300" s="18">
        <f t="shared" ref="I300:J300" si="352">I299</f>
        <v>15000</v>
      </c>
      <c r="J300" s="18">
        <f t="shared" si="352"/>
        <v>950.3</v>
      </c>
      <c r="K300" s="18">
        <f t="shared" si="350"/>
        <v>6.3353333333333328</v>
      </c>
      <c r="L300" s="18">
        <f>SUM(L299)</f>
        <v>0</v>
      </c>
      <c r="M300" s="18">
        <f>SUM(M299)</f>
        <v>0</v>
      </c>
      <c r="N300" s="18"/>
    </row>
    <row r="301" spans="1:14" x14ac:dyDescent="0.3">
      <c r="A301" s="48" t="s">
        <v>53</v>
      </c>
      <c r="B301" s="78"/>
      <c r="C301" s="8">
        <f>C279+C282+C285+C288+C300+C291+C294+C297</f>
        <v>15000</v>
      </c>
      <c r="D301" s="8">
        <f>D279+D282+D285+D288+D300+D291+D294+D297</f>
        <v>950.3</v>
      </c>
      <c r="E301" s="8">
        <f t="shared" si="349"/>
        <v>6.3353333333333328</v>
      </c>
      <c r="F301" s="8">
        <f t="shared" ref="F301:G301" si="353">F279+F282+F285+F288+F300+F291+F294+F297</f>
        <v>0</v>
      </c>
      <c r="G301" s="8">
        <f t="shared" si="353"/>
        <v>0</v>
      </c>
      <c r="H301" s="8"/>
      <c r="I301" s="8">
        <f t="shared" ref="I301:J301" si="354">I279+I282+I285+I288+I300+I291+I294+I297</f>
        <v>15000</v>
      </c>
      <c r="J301" s="8">
        <f t="shared" si="354"/>
        <v>950.3</v>
      </c>
      <c r="K301" s="8">
        <f t="shared" ref="K301:K302" si="355">J301/I301*100</f>
        <v>6.3353333333333328</v>
      </c>
      <c r="L301" s="8">
        <f t="shared" ref="L301:M301" si="356">L279+L282+L285+L288+L300+L291+L294+L297</f>
        <v>0</v>
      </c>
      <c r="M301" s="8">
        <f t="shared" si="356"/>
        <v>0</v>
      </c>
      <c r="N301" s="8"/>
    </row>
    <row r="302" spans="1:14" ht="38.25" customHeight="1" x14ac:dyDescent="0.3">
      <c r="A302" s="103" t="s">
        <v>106</v>
      </c>
      <c r="B302" s="104"/>
      <c r="C302" s="11">
        <f>C29+C54+C85+C100+C113+C147+C171+C194+C206+C218+C226+C243+C275+C301</f>
        <v>1849206.0000000007</v>
      </c>
      <c r="D302" s="11">
        <f>D29+D54+D85+D100+D113+D147+D171+D194+D206+D218+D226+D243+D275+D301</f>
        <v>611149.5</v>
      </c>
      <c r="E302" s="11">
        <f t="shared" si="349"/>
        <v>33.049292507162519</v>
      </c>
      <c r="F302" s="11">
        <f>F29+F54+F85+F100+F113+F147+F171+F194+F206+F218+F226+F243+F275+F301</f>
        <v>20379.900000000001</v>
      </c>
      <c r="G302" s="11">
        <f>G29+G54+G85+G100+G113+G147+G171+G194+G206+G218+G226+G243+G275+G301</f>
        <v>6562.9</v>
      </c>
      <c r="H302" s="11"/>
      <c r="I302" s="12">
        <f>I29+I54+I85+I100+I113+I147+I171+I194+I206+I218+I226+I243+I275+I301</f>
        <v>1178231.5</v>
      </c>
      <c r="J302" s="11">
        <f>J29+J54+J85+J100+J113+J147+J171+J194+J206+J218+J226+J243+J275+J301</f>
        <v>384074.5</v>
      </c>
      <c r="K302" s="11">
        <f t="shared" si="355"/>
        <v>32.597541315098091</v>
      </c>
      <c r="L302" s="12">
        <f>L29+L54+L85+L100+L113+L147+L171+L194+L206+L218+L226+L243+L275+L301</f>
        <v>650594.6</v>
      </c>
      <c r="M302" s="11">
        <f>M29+M54+M85+M100+M113+M147+M171+M194+M206+M218+M226+M243+M275+M301</f>
        <v>220512.10000000003</v>
      </c>
      <c r="N302" s="7">
        <f t="shared" si="284"/>
        <v>33.893933334214587</v>
      </c>
    </row>
    <row r="303" spans="1:14" ht="15.75" hidden="1" x14ac:dyDescent="0.25">
      <c r="A303" s="13"/>
      <c r="B303" s="13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 ht="49.5" hidden="1" customHeight="1" x14ac:dyDescent="0.25">
      <c r="A304" s="13"/>
      <c r="B304" s="37" t="s">
        <v>132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ht="15.75" hidden="1" x14ac:dyDescent="0.25">
      <c r="A305" s="13"/>
      <c r="B305" s="13" t="s">
        <v>124</v>
      </c>
      <c r="C305" s="14">
        <f>C299+C224+C221+C200+C197+C181+C169+C145+C142+C137+C131+C123+C120+C110+C107+C103+C91+C88+C80+C74+C68+C65+C61+C57+C43+C39+C36</f>
        <v>146276.69999999998</v>
      </c>
      <c r="D305" s="14">
        <f>D299+D224+D221+D200+D197+D181+D169+D145+D142+D137+D131+D123+D120+D110+D107+D103+D91+D88+D80+D74+D68+D65+D61+D57+D43+D39+D36</f>
        <v>16597.2</v>
      </c>
      <c r="E305" s="14">
        <f>D305/C305*100</f>
        <v>11.346441367627245</v>
      </c>
      <c r="F305" s="14">
        <f>F299+F224+F221+F200+F197+F181+F169+F145+F142+F137+F131+F123+F120+F110+F107+F103+F91+F88+F80+F74+F68+F65+F61+F57+F43+F39+F36</f>
        <v>157.4</v>
      </c>
      <c r="G305" s="14">
        <f>G299+G224+G221+G200+G197+G181+G169+G145+G142+G137+G131+G123+G120+G110+G107+G103+G91+G88+G80+G74+G68+G65+G61+G57+G43+G39+G36</f>
        <v>157.4</v>
      </c>
      <c r="H305" s="14">
        <f>G305/F305*100</f>
        <v>100</v>
      </c>
      <c r="I305" s="14">
        <f>I299+I224+I221+I200+I197+I181+I169+I145+I142+I137+I131+I123+I120+I110+I107+I103+I91+I88+I80+I74+I68+I65+I61+I57+I43+I39+I36</f>
        <v>98419.400000000009</v>
      </c>
      <c r="J305" s="14">
        <f>J299+J224+J221+J200+J197+J181+J169+J145+J142+J137+J131+J123+J120+J110+J107+J103+J91+J88+J80+J74+J68+J65+J61+J57+J43+J39+J36</f>
        <v>3946.7</v>
      </c>
      <c r="K305" s="14">
        <f>J305/I305*100</f>
        <v>4.0100833778706226</v>
      </c>
      <c r="L305" s="14">
        <f>L299+L224+L221+L200+L197+L181+L169+L145+L142+L137+L131+L123+L120+L110+L107+L103+L91+L88+L80+L74+L68+L65+L61+L57+L43+L39+L36</f>
        <v>47699.899999999994</v>
      </c>
      <c r="M305" s="14">
        <f>M299+M224+M221+M200+M197+M181+M169+M145+M142+M137+M131+M123+M120+M110+M107+M103+M91+M88+M80+M74+M68+M65+M61+M57+M43+M39+M36</f>
        <v>12493.1</v>
      </c>
      <c r="N305" s="14">
        <f>M305/L305*100</f>
        <v>26.191040232788755</v>
      </c>
    </row>
    <row r="306" spans="1:14" ht="15.75" hidden="1" x14ac:dyDescent="0.25">
      <c r="A306" s="13"/>
      <c r="B306" s="13" t="s">
        <v>126</v>
      </c>
      <c r="C306" s="14">
        <f>C229+C232+C238+C241+C201</f>
        <v>18461.5</v>
      </c>
      <c r="D306" s="14">
        <f>D229+D232+D238+D241+D201</f>
        <v>5007.5</v>
      </c>
      <c r="E306" s="14">
        <f t="shared" ref="E306:E312" si="357">D306/C306*100</f>
        <v>27.124014841697587</v>
      </c>
      <c r="F306" s="14">
        <f t="shared" ref="F306:G306" si="358">F229+F232+F238+F241+F201</f>
        <v>0</v>
      </c>
      <c r="G306" s="14">
        <f t="shared" si="358"/>
        <v>0</v>
      </c>
      <c r="H306" s="14"/>
      <c r="I306" s="14">
        <f t="shared" ref="I306:J306" si="359">I229+I232+I238+I241+I201</f>
        <v>12918.8</v>
      </c>
      <c r="J306" s="14">
        <f t="shared" si="359"/>
        <v>3115</v>
      </c>
      <c r="K306" s="14">
        <f t="shared" ref="K306:K312" si="360">J306/I306*100</f>
        <v>24.112146639006721</v>
      </c>
      <c r="L306" s="14">
        <f t="shared" ref="L306:M306" si="361">L229+L232+L238+L241+L201</f>
        <v>5542.7</v>
      </c>
      <c r="M306" s="14">
        <f t="shared" si="361"/>
        <v>1892.5</v>
      </c>
      <c r="N306" s="14">
        <f t="shared" ref="N306:N312" si="362">M306/L306*100</f>
        <v>34.144009237375286</v>
      </c>
    </row>
    <row r="307" spans="1:14" ht="15.75" hidden="1" x14ac:dyDescent="0.25">
      <c r="A307" s="13"/>
      <c r="B307" s="13" t="s">
        <v>127</v>
      </c>
      <c r="C307" s="14">
        <f>C33+C52+C71</f>
        <v>82544</v>
      </c>
      <c r="D307" s="14">
        <f>D33+D52+D71</f>
        <v>3182.2999999999997</v>
      </c>
      <c r="E307" s="14">
        <f t="shared" si="357"/>
        <v>3.8552771855010661</v>
      </c>
      <c r="F307" s="14">
        <f>F33+F52+F71</f>
        <v>9375.7000000000007</v>
      </c>
      <c r="G307" s="14">
        <f>G33+G52+G71</f>
        <v>2899.1</v>
      </c>
      <c r="H307" s="14">
        <f t="shared" ref="H307:H312" si="363">G307/F307*100</f>
        <v>30.921424533634816</v>
      </c>
      <c r="I307" s="14">
        <f>I33+I52+I71</f>
        <v>71670.3</v>
      </c>
      <c r="J307" s="14">
        <f>J33+J52+J71</f>
        <v>283.2</v>
      </c>
      <c r="K307" s="14">
        <f t="shared" si="360"/>
        <v>0.39514275787878661</v>
      </c>
      <c r="L307" s="14">
        <f>L33+L52+L71</f>
        <v>1498</v>
      </c>
      <c r="M307" s="14">
        <f>M33+M52+M71</f>
        <v>0</v>
      </c>
      <c r="N307" s="14">
        <f t="shared" si="362"/>
        <v>0</v>
      </c>
    </row>
    <row r="308" spans="1:14" ht="15.75" hidden="1" x14ac:dyDescent="0.25">
      <c r="A308" s="13"/>
      <c r="B308" s="13" t="s">
        <v>128</v>
      </c>
      <c r="C308" s="14">
        <f>C8+C11+C12+C15+C18+C21+C27+C40+C47+C62+C92+C116+C132+C209+C246+C249+C252+C256+C261+C264+C58</f>
        <v>1385480.7000000002</v>
      </c>
      <c r="D308" s="14">
        <f>D8+D11+D12+D15+D18+D21+D27+D40+D47+D62+D92+D116+D132+D209+D246+D249+D252+D256+D261+D264+D58</f>
        <v>514935.70000000013</v>
      </c>
      <c r="E308" s="14">
        <f t="shared" si="357"/>
        <v>37.166573305568242</v>
      </c>
      <c r="F308" s="14">
        <f>F8+F11+F12+F15+F18+F21+F27+F40+F47+F62+F92+F116+F132+F209+F246+F249+F252+F256+F261+F264+F58</f>
        <v>1072.4000000000001</v>
      </c>
      <c r="G308" s="14">
        <f>G8+G11+G12+G15+G18+G21+G27+G40+G47+G62+G92+G116+G132+G209+G246+G249+G252+G256+G261+G264+G58</f>
        <v>1072.4000000000001</v>
      </c>
      <c r="H308" s="14">
        <f t="shared" si="363"/>
        <v>100</v>
      </c>
      <c r="I308" s="14">
        <f>I8+I11+I12+I15+I18+I21+I27+I40+I47+I62+I92+I116+I132+I209+I246+I249+I252+I256+I261+I264+I58</f>
        <v>992916.79999999993</v>
      </c>
      <c r="J308" s="14">
        <f>J8+J11+J12+J15+J18+J21+J27+J40+J47+J62+J92+J116+J132+J209+J246+J249+J252+J256+J261+J264+J58</f>
        <v>376387.7</v>
      </c>
      <c r="K308" s="14">
        <f t="shared" si="360"/>
        <v>37.907274808926594</v>
      </c>
      <c r="L308" s="14">
        <f>L8+L11+L12+L15+L18+L21+L27+L40+L47+L62+L92+L116+L132+L209+L246+L249+L252+L256+L261+L264+L58</f>
        <v>391491.5</v>
      </c>
      <c r="M308" s="14">
        <f>M8+M11+M12+M15+M18+M21+M27+M40+M47+M62+M92+M116+M132+M209+M246+M249+M252+M256+M261+M264+M58</f>
        <v>137475.59999999998</v>
      </c>
      <c r="N308" s="14">
        <f t="shared" si="362"/>
        <v>35.11585819870929</v>
      </c>
    </row>
    <row r="309" spans="1:14" ht="15.75" hidden="1" x14ac:dyDescent="0.25">
      <c r="A309" s="13"/>
      <c r="B309" s="13" t="s">
        <v>129</v>
      </c>
      <c r="C309" s="14">
        <f>C48+C117+C133+C150+C153+C157+C160+C163+C166+C257</f>
        <v>94195.3</v>
      </c>
      <c r="D309" s="14">
        <f>D48+D117+D133+D150+D153+D157+D160+D163+D166+D257</f>
        <v>30725.800000000003</v>
      </c>
      <c r="E309" s="14">
        <f t="shared" si="357"/>
        <v>32.619249580393081</v>
      </c>
      <c r="F309" s="14">
        <f>F48+F117+F133+F150+F153+F157+F160+F163+F166+F257</f>
        <v>0</v>
      </c>
      <c r="G309" s="14">
        <f>G48+G117+G133+G150+G153+G157+G160+G163+G166+G257</f>
        <v>0</v>
      </c>
      <c r="H309" s="14" t="e">
        <f t="shared" si="363"/>
        <v>#DIV/0!</v>
      </c>
      <c r="I309" s="14">
        <f>I48+I117+I133+I150+I153+I157+I160+I163+I166+I257</f>
        <v>238.70000000000002</v>
      </c>
      <c r="J309" s="14">
        <f>J48+J117+J133+J150+J153+J157+J160+J163+J166+J257</f>
        <v>0</v>
      </c>
      <c r="K309" s="14">
        <f t="shared" si="360"/>
        <v>0</v>
      </c>
      <c r="L309" s="14">
        <f>L48+L117+L133+L150+L153+L157+L160+L163+L166+L257</f>
        <v>93956.6</v>
      </c>
      <c r="M309" s="14">
        <f>M48+M117+M133+M150+M153+M157+M160+M163+M166+M257</f>
        <v>30725.800000000003</v>
      </c>
      <c r="N309" s="14">
        <f t="shared" si="362"/>
        <v>32.702119914939452</v>
      </c>
    </row>
    <row r="310" spans="1:14" ht="15.75" hidden="1" x14ac:dyDescent="0.25">
      <c r="A310" s="13"/>
      <c r="B310" s="13" t="s">
        <v>130</v>
      </c>
      <c r="C310" s="14">
        <f>C134+C174+C182+C186+C189+C192+C258</f>
        <v>102305.59999999999</v>
      </c>
      <c r="D310" s="14">
        <f>D134+D174+D182+D186+D189+D192+D258</f>
        <v>35229.9</v>
      </c>
      <c r="E310" s="14">
        <f t="shared" si="357"/>
        <v>34.435944855413588</v>
      </c>
      <c r="F310" s="14">
        <f t="shared" ref="F310:G310" si="364">F134+F174+F182+F186+F189+F192+F258</f>
        <v>0</v>
      </c>
      <c r="G310" s="14">
        <f t="shared" si="364"/>
        <v>0</v>
      </c>
      <c r="H310" s="14"/>
      <c r="I310" s="14">
        <f t="shared" ref="I310:J310" si="365">I134+I174+I182+I186+I189+I192+I258</f>
        <v>1351.9</v>
      </c>
      <c r="J310" s="14">
        <f t="shared" si="365"/>
        <v>130.19999999999999</v>
      </c>
      <c r="K310" s="14">
        <f t="shared" si="360"/>
        <v>9.6308898587173584</v>
      </c>
      <c r="L310" s="14">
        <f t="shared" ref="L310:M310" si="366">L134+L174+L182+L186+L189+L192+L258</f>
        <v>100953.7</v>
      </c>
      <c r="M310" s="14">
        <f t="shared" si="366"/>
        <v>35099.700000000004</v>
      </c>
      <c r="N310" s="14">
        <f t="shared" si="362"/>
        <v>34.768116473195143</v>
      </c>
    </row>
    <row r="311" spans="1:14" ht="15.75" hidden="1" x14ac:dyDescent="0.25">
      <c r="A311" s="13"/>
      <c r="B311" s="13" t="s">
        <v>131</v>
      </c>
      <c r="C311" s="14">
        <f>C267+C253+C216+C213+C210+C119</f>
        <v>7040.8</v>
      </c>
      <c r="D311" s="14">
        <f>D267+D253+D216+D213+D210+D119</f>
        <v>2477.7999999999997</v>
      </c>
      <c r="E311" s="14">
        <f t="shared" si="357"/>
        <v>35.192023633677991</v>
      </c>
      <c r="F311" s="14">
        <f t="shared" ref="F311:G311" si="367">F267+F253+F216+F213+F210+F119</f>
        <v>0</v>
      </c>
      <c r="G311" s="14">
        <f t="shared" si="367"/>
        <v>0</v>
      </c>
      <c r="H311" s="14"/>
      <c r="I311" s="14">
        <f t="shared" ref="I311:J311" si="368">I267+I253+I216+I213+I210+I119</f>
        <v>0</v>
      </c>
      <c r="J311" s="14">
        <f t="shared" si="368"/>
        <v>0</v>
      </c>
      <c r="K311" s="14"/>
      <c r="L311" s="14">
        <f t="shared" ref="L311:M311" si="369">L267+L253+L216+L213+L210+L119</f>
        <v>7040.8</v>
      </c>
      <c r="M311" s="14">
        <f t="shared" si="369"/>
        <v>2477.7999999999997</v>
      </c>
      <c r="N311" s="14">
        <f t="shared" si="362"/>
        <v>35.192023633677991</v>
      </c>
    </row>
    <row r="312" spans="1:14" ht="15.75" hidden="1" x14ac:dyDescent="0.25">
      <c r="A312" s="13"/>
      <c r="B312" s="13" t="s">
        <v>125</v>
      </c>
      <c r="C312" s="14">
        <f>C305+C306+C307+C308+C309+C310+C311</f>
        <v>1836304.6000000003</v>
      </c>
      <c r="D312" s="14">
        <f>D305+D306+D307+D308+D309+D310+D311</f>
        <v>608156.2000000003</v>
      </c>
      <c r="E312" s="14">
        <f t="shared" si="357"/>
        <v>33.118481541678882</v>
      </c>
      <c r="F312" s="14">
        <f t="shared" ref="F312:G312" si="370">F305+F306+F307+F308+F309+F310+F311</f>
        <v>10605.5</v>
      </c>
      <c r="G312" s="14">
        <f t="shared" si="370"/>
        <v>4128.8999999999996</v>
      </c>
      <c r="H312" s="14">
        <f t="shared" si="363"/>
        <v>38.93168638913771</v>
      </c>
      <c r="I312" s="14">
        <f t="shared" ref="I312:J312" si="371">I305+I306+I307+I308+I309+I310+I311</f>
        <v>1177515.8999999997</v>
      </c>
      <c r="J312" s="14">
        <f t="shared" si="371"/>
        <v>383862.80000000005</v>
      </c>
      <c r="K312" s="14">
        <f t="shared" si="360"/>
        <v>32.599372968127241</v>
      </c>
      <c r="L312" s="14">
        <f t="shared" ref="L312:M312" si="372">L305+L306+L307+L308+L309+L310+L311</f>
        <v>648183.19999999995</v>
      </c>
      <c r="M312" s="14">
        <f t="shared" si="372"/>
        <v>220164.5</v>
      </c>
      <c r="N312" s="14">
        <f t="shared" si="362"/>
        <v>33.96640023993217</v>
      </c>
    </row>
    <row r="313" spans="1:14" ht="15.75" hidden="1" x14ac:dyDescent="0.25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ht="15.75" hidden="1" x14ac:dyDescent="0.25">
      <c r="A314" s="13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x14ac:dyDescent="0.3">
      <c r="A315" s="13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x14ac:dyDescent="0.3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x14ac:dyDescent="0.3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3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x14ac:dyDescent="0.3">
      <c r="A319" s="13"/>
      <c r="B319" s="1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3">
      <c r="A320" s="13"/>
      <c r="B320" s="1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x14ac:dyDescent="0.3">
      <c r="A321" s="13"/>
      <c r="B321" s="1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x14ac:dyDescent="0.3">
      <c r="A322" s="13"/>
      <c r="B322" s="1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x14ac:dyDescent="0.3">
      <c r="A323" s="13"/>
      <c r="B323" s="1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x14ac:dyDescent="0.3">
      <c r="A324" s="13"/>
      <c r="B324" s="1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3">
      <c r="A325" s="13"/>
      <c r="B325" s="13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3">
      <c r="A326" s="13"/>
      <c r="B326" s="13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x14ac:dyDescent="0.3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x14ac:dyDescent="0.3">
      <c r="A328" s="13"/>
      <c r="B328" s="13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14" x14ac:dyDescent="0.3">
      <c r="A329" s="13"/>
      <c r="B329" s="13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14" x14ac:dyDescent="0.3">
      <c r="A330" s="13"/>
      <c r="B330" s="13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x14ac:dyDescent="0.3">
      <c r="A331" s="13"/>
      <c r="B331" s="13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x14ac:dyDescent="0.3">
      <c r="A332" s="13"/>
      <c r="B332" s="13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x14ac:dyDescent="0.3">
      <c r="A333" s="13"/>
      <c r="B333" s="13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</sheetData>
  <mergeCells count="307">
    <mergeCell ref="A64:N64"/>
    <mergeCell ref="A126:B126"/>
    <mergeCell ref="A131:B131"/>
    <mergeCell ref="A132:B132"/>
    <mergeCell ref="A133:B133"/>
    <mergeCell ref="A134:B134"/>
    <mergeCell ref="A135:B135"/>
    <mergeCell ref="A137:B137"/>
    <mergeCell ref="A122:N122"/>
    <mergeCell ref="A125:N125"/>
    <mergeCell ref="A76:N76"/>
    <mergeCell ref="A77:B77"/>
    <mergeCell ref="A78:B78"/>
    <mergeCell ref="A67:N67"/>
    <mergeCell ref="A70:N70"/>
    <mergeCell ref="A73:N73"/>
    <mergeCell ref="A121:B121"/>
    <mergeCell ref="A103:B103"/>
    <mergeCell ref="A104:B104"/>
    <mergeCell ref="A110:B110"/>
    <mergeCell ref="A111:B111"/>
    <mergeCell ref="B114:N114"/>
    <mergeCell ref="A115:N115"/>
    <mergeCell ref="A120:B120"/>
    <mergeCell ref="E2:K2"/>
    <mergeCell ref="A123:B123"/>
    <mergeCell ref="A124:B124"/>
    <mergeCell ref="A116:B116"/>
    <mergeCell ref="A117:B117"/>
    <mergeCell ref="A118:B118"/>
    <mergeCell ref="A93:B93"/>
    <mergeCell ref="A94:B94"/>
    <mergeCell ref="B86:N86"/>
    <mergeCell ref="A87:N87"/>
    <mergeCell ref="A95:B95"/>
    <mergeCell ref="A89:B89"/>
    <mergeCell ref="A102:N102"/>
    <mergeCell ref="A106:N106"/>
    <mergeCell ref="A109:N109"/>
    <mergeCell ref="A71:B71"/>
    <mergeCell ref="A74:B74"/>
    <mergeCell ref="A63:B63"/>
    <mergeCell ref="A100:B100"/>
    <mergeCell ref="A97:B97"/>
    <mergeCell ref="A99:B99"/>
    <mergeCell ref="A68:B68"/>
    <mergeCell ref="A69:B69"/>
    <mergeCell ref="A72:B72"/>
    <mergeCell ref="A42:N42"/>
    <mergeCell ref="A57:B57"/>
    <mergeCell ref="A59:B59"/>
    <mergeCell ref="A61:B61"/>
    <mergeCell ref="A62:B62"/>
    <mergeCell ref="A49:B49"/>
    <mergeCell ref="A50:B50"/>
    <mergeCell ref="A43:B43"/>
    <mergeCell ref="A54:B54"/>
    <mergeCell ref="A44:B44"/>
    <mergeCell ref="A46:B46"/>
    <mergeCell ref="A47:B47"/>
    <mergeCell ref="A48:B48"/>
    <mergeCell ref="A58:B58"/>
    <mergeCell ref="A45:N45"/>
    <mergeCell ref="B55:N55"/>
    <mergeCell ref="A56:N56"/>
    <mergeCell ref="A60:N60"/>
    <mergeCell ref="A51:N51"/>
    <mergeCell ref="A52:B52"/>
    <mergeCell ref="A53:B53"/>
    <mergeCell ref="A27:B27"/>
    <mergeCell ref="A28:B28"/>
    <mergeCell ref="A29:B29"/>
    <mergeCell ref="B30:N30"/>
    <mergeCell ref="A31:N31"/>
    <mergeCell ref="A39:B39"/>
    <mergeCell ref="A40:B40"/>
    <mergeCell ref="A41:B41"/>
    <mergeCell ref="A33:B33"/>
    <mergeCell ref="A34:B34"/>
    <mergeCell ref="A36:B36"/>
    <mergeCell ref="A37:B37"/>
    <mergeCell ref="A35:N35"/>
    <mergeCell ref="A38:N38"/>
    <mergeCell ref="A32:B32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138:B138"/>
    <mergeCell ref="A65:B65"/>
    <mergeCell ref="A66:B66"/>
    <mergeCell ref="A88:B88"/>
    <mergeCell ref="A91:B91"/>
    <mergeCell ref="A92:B92"/>
    <mergeCell ref="A75:B75"/>
    <mergeCell ref="A85:B85"/>
    <mergeCell ref="A90:N90"/>
    <mergeCell ref="A96:N96"/>
    <mergeCell ref="B101:N101"/>
    <mergeCell ref="A129:B129"/>
    <mergeCell ref="A112:B112"/>
    <mergeCell ref="A113:B113"/>
    <mergeCell ref="A105:B105"/>
    <mergeCell ref="A107:B107"/>
    <mergeCell ref="A108:B108"/>
    <mergeCell ref="A119:B119"/>
    <mergeCell ref="A82:N82"/>
    <mergeCell ref="A83:B83"/>
    <mergeCell ref="A84:B84"/>
    <mergeCell ref="A127:B127"/>
    <mergeCell ref="A128:B128"/>
    <mergeCell ref="A98:B98"/>
    <mergeCell ref="A147:B147"/>
    <mergeCell ref="A150:B150"/>
    <mergeCell ref="A151:B151"/>
    <mergeCell ref="A153:B153"/>
    <mergeCell ref="A155:B155"/>
    <mergeCell ref="A139:B139"/>
    <mergeCell ref="A140:B140"/>
    <mergeCell ref="A142:B142"/>
    <mergeCell ref="A143:B143"/>
    <mergeCell ref="A145:B145"/>
    <mergeCell ref="A146:B146"/>
    <mergeCell ref="B148:N148"/>
    <mergeCell ref="A149:N149"/>
    <mergeCell ref="A152:N152"/>
    <mergeCell ref="A154:B154"/>
    <mergeCell ref="A156:N156"/>
    <mergeCell ref="A159:N159"/>
    <mergeCell ref="A162:N162"/>
    <mergeCell ref="A165:N165"/>
    <mergeCell ref="B172:N172"/>
    <mergeCell ref="A173:N173"/>
    <mergeCell ref="A176:N176"/>
    <mergeCell ref="A180:N180"/>
    <mergeCell ref="A185:N185"/>
    <mergeCell ref="A166:B166"/>
    <mergeCell ref="A167:B167"/>
    <mergeCell ref="A171:B171"/>
    <mergeCell ref="A174:B174"/>
    <mergeCell ref="A175:B175"/>
    <mergeCell ref="A177:B177"/>
    <mergeCell ref="A178:B178"/>
    <mergeCell ref="A179:B179"/>
    <mergeCell ref="A181:B181"/>
    <mergeCell ref="A182:B182"/>
    <mergeCell ref="A184:B184"/>
    <mergeCell ref="A183:B183"/>
    <mergeCell ref="B207:N207"/>
    <mergeCell ref="A208:N208"/>
    <mergeCell ref="A212:N212"/>
    <mergeCell ref="A196:N196"/>
    <mergeCell ref="A157:B157"/>
    <mergeCell ref="A158:B158"/>
    <mergeCell ref="A160:B160"/>
    <mergeCell ref="A161:B161"/>
    <mergeCell ref="A163:B163"/>
    <mergeCell ref="A164:B164"/>
    <mergeCell ref="A188:N188"/>
    <mergeCell ref="A191:N191"/>
    <mergeCell ref="B195:N195"/>
    <mergeCell ref="A190:B190"/>
    <mergeCell ref="A192:B192"/>
    <mergeCell ref="A193:B193"/>
    <mergeCell ref="A194:B194"/>
    <mergeCell ref="A299:B299"/>
    <mergeCell ref="A300:B300"/>
    <mergeCell ref="A301:B301"/>
    <mergeCell ref="A302:B302"/>
    <mergeCell ref="A284:B284"/>
    <mergeCell ref="A285:B285"/>
    <mergeCell ref="A287:B287"/>
    <mergeCell ref="A288:B288"/>
    <mergeCell ref="A290:B290"/>
    <mergeCell ref="A291:B291"/>
    <mergeCell ref="A298:N298"/>
    <mergeCell ref="A295:N295"/>
    <mergeCell ref="A296:B296"/>
    <mergeCell ref="A297:B297"/>
    <mergeCell ref="A278:B278"/>
    <mergeCell ref="A272:N272"/>
    <mergeCell ref="B276:N276"/>
    <mergeCell ref="A277:N277"/>
    <mergeCell ref="A280:N280"/>
    <mergeCell ref="A24:B24"/>
    <mergeCell ref="A25:B25"/>
    <mergeCell ref="A229:B229"/>
    <mergeCell ref="A230:B230"/>
    <mergeCell ref="A130:N130"/>
    <mergeCell ref="A136:N136"/>
    <mergeCell ref="A141:N141"/>
    <mergeCell ref="A144:N144"/>
    <mergeCell ref="A274:B274"/>
    <mergeCell ref="A232:B232"/>
    <mergeCell ref="A233:B233"/>
    <mergeCell ref="A235:B235"/>
    <mergeCell ref="A236:B236"/>
    <mergeCell ref="A231:N231"/>
    <mergeCell ref="A234:N234"/>
    <mergeCell ref="A237:N237"/>
    <mergeCell ref="A251:N251"/>
    <mergeCell ref="A255:N255"/>
    <mergeCell ref="B244:N244"/>
    <mergeCell ref="A283:N283"/>
    <mergeCell ref="A286:N286"/>
    <mergeCell ref="A289:N289"/>
    <mergeCell ref="A292:N292"/>
    <mergeCell ref="A293:B293"/>
    <mergeCell ref="A294:B294"/>
    <mergeCell ref="A260:N260"/>
    <mergeCell ref="A257:B257"/>
    <mergeCell ref="A258:B258"/>
    <mergeCell ref="A259:B259"/>
    <mergeCell ref="A282:B282"/>
    <mergeCell ref="A264:B264"/>
    <mergeCell ref="A263:N263"/>
    <mergeCell ref="A279:B279"/>
    <mergeCell ref="A281:B281"/>
    <mergeCell ref="A265:B265"/>
    <mergeCell ref="A267:B267"/>
    <mergeCell ref="A268:B268"/>
    <mergeCell ref="A270:B270"/>
    <mergeCell ref="A271:B271"/>
    <mergeCell ref="A273:B273"/>
    <mergeCell ref="A266:N266"/>
    <mergeCell ref="A269:N269"/>
    <mergeCell ref="A275:B275"/>
    <mergeCell ref="A262:B262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5:B15"/>
    <mergeCell ref="A245:N245"/>
    <mergeCell ref="A238:B238"/>
    <mergeCell ref="A221:B221"/>
    <mergeCell ref="A222:B222"/>
    <mergeCell ref="A18:B18"/>
    <mergeCell ref="A21:B21"/>
    <mergeCell ref="A16:B16"/>
    <mergeCell ref="A19:B19"/>
    <mergeCell ref="A22:B22"/>
    <mergeCell ref="A256:B256"/>
    <mergeCell ref="A246:B246"/>
    <mergeCell ref="A240:N240"/>
    <mergeCell ref="A261:B261"/>
    <mergeCell ref="A224:B224"/>
    <mergeCell ref="A225:B225"/>
    <mergeCell ref="A226:B226"/>
    <mergeCell ref="A220:N220"/>
    <mergeCell ref="A223:N223"/>
    <mergeCell ref="B227:N227"/>
    <mergeCell ref="A228:N228"/>
    <mergeCell ref="A215:N215"/>
    <mergeCell ref="B219:N219"/>
    <mergeCell ref="A197:B197"/>
    <mergeCell ref="A198:B198"/>
    <mergeCell ref="A210:B210"/>
    <mergeCell ref="A211:B211"/>
    <mergeCell ref="A214:B214"/>
    <mergeCell ref="A216:B216"/>
    <mergeCell ref="A248:N248"/>
    <mergeCell ref="A249:B249"/>
    <mergeCell ref="A250:B250"/>
    <mergeCell ref="A79:N79"/>
    <mergeCell ref="A80:B80"/>
    <mergeCell ref="A81:B81"/>
    <mergeCell ref="A168:N168"/>
    <mergeCell ref="A169:B169"/>
    <mergeCell ref="A170:B170"/>
    <mergeCell ref="A217:B217"/>
    <mergeCell ref="A218:B218"/>
    <mergeCell ref="A200:B200"/>
    <mergeCell ref="A202:B202"/>
    <mergeCell ref="A204:B204"/>
    <mergeCell ref="A205:B205"/>
    <mergeCell ref="A206:B206"/>
    <mergeCell ref="A213:B213"/>
    <mergeCell ref="A209:B209"/>
    <mergeCell ref="A201:B201"/>
    <mergeCell ref="A186:B186"/>
    <mergeCell ref="A187:B187"/>
    <mergeCell ref="A189:B189"/>
    <mergeCell ref="A199:N199"/>
    <mergeCell ref="A203:N203"/>
  </mergeCells>
  <pageMargins left="0.47244094488188981" right="0.31496062992125984" top="0.43307086614173229" bottom="0.35433070866141736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Matyshova</cp:lastModifiedBy>
  <cp:lastPrinted>2020-02-03T13:42:29Z</cp:lastPrinted>
  <dcterms:created xsi:type="dcterms:W3CDTF">2016-11-22T06:59:06Z</dcterms:created>
  <dcterms:modified xsi:type="dcterms:W3CDTF">2020-06-01T13:33:42Z</dcterms:modified>
</cp:coreProperties>
</file>