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2120" windowHeight="7872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H65" i="1" l="1"/>
  <c r="H33" i="1"/>
  <c r="K12" i="1" l="1"/>
  <c r="N12" i="1"/>
  <c r="M151" i="1" l="1"/>
  <c r="M300" i="1" l="1"/>
  <c r="L300" i="1"/>
  <c r="J300" i="1"/>
  <c r="I300" i="1"/>
  <c r="G300" i="1"/>
  <c r="H300" i="1" s="1"/>
  <c r="F300" i="1"/>
  <c r="M303" i="1"/>
  <c r="L303" i="1"/>
  <c r="J303" i="1"/>
  <c r="I303" i="1"/>
  <c r="M306" i="1"/>
  <c r="N306" i="1" s="1"/>
  <c r="L306" i="1"/>
  <c r="J306" i="1"/>
  <c r="I306" i="1"/>
  <c r="G306" i="1"/>
  <c r="F306" i="1"/>
  <c r="M305" i="1"/>
  <c r="L305" i="1"/>
  <c r="J305" i="1"/>
  <c r="I305" i="1"/>
  <c r="G305" i="1"/>
  <c r="F305" i="1"/>
  <c r="M304" i="1"/>
  <c r="L304" i="1"/>
  <c r="J304" i="1"/>
  <c r="K304" i="1" s="1"/>
  <c r="I304" i="1"/>
  <c r="G304" i="1"/>
  <c r="H304" i="1" s="1"/>
  <c r="F304" i="1"/>
  <c r="M301" i="1"/>
  <c r="N301" i="1" s="1"/>
  <c r="L301" i="1"/>
  <c r="J301" i="1"/>
  <c r="K301" i="1" s="1"/>
  <c r="I301" i="1"/>
  <c r="G301" i="1"/>
  <c r="F301" i="1"/>
  <c r="M302" i="1"/>
  <c r="L302" i="1"/>
  <c r="J302" i="1"/>
  <c r="K302" i="1" s="1"/>
  <c r="I302" i="1"/>
  <c r="G302" i="1"/>
  <c r="H302" i="1" s="1"/>
  <c r="F302" i="1"/>
  <c r="N48" i="1"/>
  <c r="N47" i="1"/>
  <c r="H47" i="1"/>
  <c r="K49" i="1"/>
  <c r="K47" i="1"/>
  <c r="H12" i="1"/>
  <c r="D12" i="1"/>
  <c r="E12" i="1" s="1"/>
  <c r="C12" i="1"/>
  <c r="M13" i="1"/>
  <c r="L13" i="1"/>
  <c r="J13" i="1"/>
  <c r="I13" i="1"/>
  <c r="G13" i="1"/>
  <c r="H13" i="1" s="1"/>
  <c r="F13" i="1"/>
  <c r="M245" i="1"/>
  <c r="L245" i="1"/>
  <c r="J245" i="1"/>
  <c r="I245" i="1"/>
  <c r="G245" i="1"/>
  <c r="F245" i="1"/>
  <c r="N244" i="1"/>
  <c r="D244" i="1"/>
  <c r="D245" i="1" s="1"/>
  <c r="C244" i="1"/>
  <c r="C245" i="1" s="1"/>
  <c r="C178" i="1"/>
  <c r="C177" i="1"/>
  <c r="N177" i="1"/>
  <c r="D165" i="1"/>
  <c r="D166" i="1" s="1"/>
  <c r="C165" i="1"/>
  <c r="N165" i="1"/>
  <c r="M166" i="1"/>
  <c r="L166" i="1"/>
  <c r="J166" i="1"/>
  <c r="I166" i="1"/>
  <c r="G166" i="1"/>
  <c r="F166" i="1"/>
  <c r="C166" i="1"/>
  <c r="D80" i="1"/>
  <c r="D81" i="1" s="1"/>
  <c r="C80" i="1"/>
  <c r="C81" i="1" s="1"/>
  <c r="F81" i="1"/>
  <c r="G81" i="1"/>
  <c r="I81" i="1"/>
  <c r="J81" i="1"/>
  <c r="N80" i="1"/>
  <c r="M81" i="1"/>
  <c r="L81" i="1"/>
  <c r="L154" i="1"/>
  <c r="N302" i="1" l="1"/>
  <c r="N304" i="1"/>
  <c r="C179" i="1"/>
  <c r="N305" i="1"/>
  <c r="I307" i="1"/>
  <c r="K305" i="1"/>
  <c r="M307" i="1"/>
  <c r="L307" i="1"/>
  <c r="K300" i="1"/>
  <c r="N300" i="1"/>
  <c r="N303" i="1"/>
  <c r="K303" i="1"/>
  <c r="J307" i="1"/>
  <c r="K307" i="1" s="1"/>
  <c r="E165" i="1"/>
  <c r="E245" i="1"/>
  <c r="N245" i="1"/>
  <c r="E244" i="1"/>
  <c r="E166" i="1"/>
  <c r="N166" i="1"/>
  <c r="N81" i="1"/>
  <c r="E80" i="1"/>
  <c r="E81" i="1"/>
  <c r="L188" i="1"/>
  <c r="N91" i="1"/>
  <c r="M143" i="1"/>
  <c r="L143" i="1"/>
  <c r="N117" i="1"/>
  <c r="D39" i="1"/>
  <c r="N108" i="1"/>
  <c r="C40" i="1"/>
  <c r="D40" i="1"/>
  <c r="M69" i="1"/>
  <c r="N307" i="1" l="1"/>
  <c r="D291" i="1"/>
  <c r="J225" i="1"/>
  <c r="G109" i="1"/>
  <c r="F109" i="1"/>
  <c r="J109" i="1"/>
  <c r="I109" i="1"/>
  <c r="M109" i="1"/>
  <c r="D109" i="1" s="1"/>
  <c r="L109" i="1"/>
  <c r="C109" i="1" s="1"/>
  <c r="C108" i="1"/>
  <c r="D108" i="1"/>
  <c r="G62" i="1"/>
  <c r="G303" i="1" s="1"/>
  <c r="F62" i="1"/>
  <c r="F303" i="1" s="1"/>
  <c r="F307" i="1" s="1"/>
  <c r="J59" i="1"/>
  <c r="I59" i="1"/>
  <c r="M59" i="1"/>
  <c r="L59" i="1"/>
  <c r="C57" i="1"/>
  <c r="K58" i="1"/>
  <c r="J154" i="1"/>
  <c r="K15" i="1"/>
  <c r="H303" i="1" l="1"/>
  <c r="G307" i="1"/>
  <c r="H307" i="1" s="1"/>
  <c r="K59" i="1"/>
  <c r="D288" i="1"/>
  <c r="N95" i="1" l="1"/>
  <c r="N96" i="1" s="1"/>
  <c r="D95" i="1"/>
  <c r="C95" i="1"/>
  <c r="M96" i="1"/>
  <c r="L96" i="1"/>
  <c r="J96" i="1"/>
  <c r="I96" i="1"/>
  <c r="G96" i="1"/>
  <c r="F96" i="1"/>
  <c r="C291" i="1"/>
  <c r="N291" i="1"/>
  <c r="E291" i="1"/>
  <c r="M292" i="1"/>
  <c r="L292" i="1"/>
  <c r="J292" i="1"/>
  <c r="I292" i="1"/>
  <c r="G292" i="1"/>
  <c r="F292" i="1"/>
  <c r="D292" i="1"/>
  <c r="C292" i="1"/>
  <c r="D256" i="1"/>
  <c r="D257" i="1" s="1"/>
  <c r="C256" i="1"/>
  <c r="N256" i="1"/>
  <c r="M257" i="1"/>
  <c r="L257" i="1"/>
  <c r="J257" i="1"/>
  <c r="I257" i="1"/>
  <c r="G257" i="1"/>
  <c r="F257" i="1"/>
  <c r="D52" i="1"/>
  <c r="D53" i="1" s="1"/>
  <c r="C52" i="1"/>
  <c r="C53" i="1" s="1"/>
  <c r="M53" i="1"/>
  <c r="L53" i="1"/>
  <c r="J53" i="1"/>
  <c r="I53" i="1"/>
  <c r="G53" i="1"/>
  <c r="F53" i="1"/>
  <c r="N52" i="1"/>
  <c r="M163" i="1"/>
  <c r="L163" i="1"/>
  <c r="L200" i="1"/>
  <c r="D196" i="1"/>
  <c r="C196" i="1"/>
  <c r="N196" i="1"/>
  <c r="M197" i="1"/>
  <c r="L197" i="1"/>
  <c r="J197" i="1"/>
  <c r="I197" i="1"/>
  <c r="G197" i="1"/>
  <c r="F197" i="1"/>
  <c r="C89" i="1"/>
  <c r="D85" i="1"/>
  <c r="D27" i="1"/>
  <c r="C27" i="1"/>
  <c r="E95" i="1" l="1"/>
  <c r="E292" i="1"/>
  <c r="E256" i="1"/>
  <c r="C257" i="1"/>
  <c r="E257" i="1" s="1"/>
  <c r="N292" i="1"/>
  <c r="N257" i="1"/>
  <c r="E52" i="1"/>
  <c r="N53" i="1"/>
  <c r="E53" i="1"/>
  <c r="E196" i="1"/>
  <c r="D170" i="1"/>
  <c r="D162" i="1"/>
  <c r="C162" i="1"/>
  <c r="K294" i="1" l="1"/>
  <c r="M225" i="1" l="1"/>
  <c r="L225" i="1"/>
  <c r="M217" i="1"/>
  <c r="L217" i="1"/>
  <c r="M188" i="1"/>
  <c r="M185" i="1"/>
  <c r="L185" i="1"/>
  <c r="M182" i="1"/>
  <c r="L182" i="1"/>
  <c r="M179" i="1"/>
  <c r="L179" i="1"/>
  <c r="L151" i="1"/>
  <c r="M148" i="1"/>
  <c r="L148" i="1"/>
  <c r="M92" i="1"/>
  <c r="L92" i="1"/>
  <c r="M63" i="1"/>
  <c r="L63" i="1"/>
  <c r="M41" i="1"/>
  <c r="L41" i="1"/>
  <c r="M16" i="1"/>
  <c r="L16" i="1"/>
  <c r="M295" i="1" l="1"/>
  <c r="L295" i="1"/>
  <c r="M289" i="1"/>
  <c r="L289" i="1"/>
  <c r="M286" i="1"/>
  <c r="L286" i="1"/>
  <c r="M283" i="1"/>
  <c r="L283" i="1"/>
  <c r="M277" i="1"/>
  <c r="L277" i="1"/>
  <c r="M274" i="1"/>
  <c r="L274" i="1"/>
  <c r="M269" i="1"/>
  <c r="L269" i="1"/>
  <c r="M266" i="1"/>
  <c r="L266" i="1"/>
  <c r="M263" i="1"/>
  <c r="L263" i="1"/>
  <c r="M260" i="1"/>
  <c r="L260" i="1"/>
  <c r="M254" i="1"/>
  <c r="L254" i="1"/>
  <c r="M249" i="1"/>
  <c r="L249" i="1"/>
  <c r="M242" i="1"/>
  <c r="L242" i="1"/>
  <c r="D241" i="1"/>
  <c r="M237" i="1"/>
  <c r="L237" i="1"/>
  <c r="M234" i="1"/>
  <c r="L234" i="1"/>
  <c r="M228" i="1"/>
  <c r="M238" i="1" s="1"/>
  <c r="L228" i="1"/>
  <c r="L238" i="1" s="1"/>
  <c r="M220" i="1"/>
  <c r="M221" i="1" s="1"/>
  <c r="L220" i="1"/>
  <c r="L221" i="1" s="1"/>
  <c r="M212" i="1"/>
  <c r="L212" i="1"/>
  <c r="M209" i="1"/>
  <c r="L209" i="1"/>
  <c r="M206" i="1"/>
  <c r="L206" i="1"/>
  <c r="M200" i="1"/>
  <c r="M193" i="1"/>
  <c r="L193" i="1"/>
  <c r="L201" i="1" s="1"/>
  <c r="D199" i="1"/>
  <c r="D192" i="1"/>
  <c r="C192" i="1"/>
  <c r="C33" i="1"/>
  <c r="D178" i="1"/>
  <c r="D174" i="1"/>
  <c r="C174" i="1"/>
  <c r="C170" i="1"/>
  <c r="M171" i="1"/>
  <c r="L171" i="1"/>
  <c r="D159" i="1"/>
  <c r="C159" i="1"/>
  <c r="M160" i="1"/>
  <c r="L160" i="1"/>
  <c r="M157" i="1"/>
  <c r="M154" i="1"/>
  <c r="D150" i="1"/>
  <c r="C150" i="1"/>
  <c r="D142" i="1"/>
  <c r="C142" i="1"/>
  <c r="D139" i="1"/>
  <c r="C139" i="1"/>
  <c r="M140" i="1"/>
  <c r="L140" i="1"/>
  <c r="D134" i="1"/>
  <c r="C134" i="1"/>
  <c r="M137" i="1"/>
  <c r="L137" i="1"/>
  <c r="L132" i="1"/>
  <c r="M132" i="1"/>
  <c r="D124" i="1"/>
  <c r="C124" i="1"/>
  <c r="D123" i="1"/>
  <c r="C123" i="1"/>
  <c r="D120" i="1"/>
  <c r="C120" i="1"/>
  <c r="L121" i="1"/>
  <c r="M121" i="1"/>
  <c r="L270" i="1" l="1"/>
  <c r="M270" i="1"/>
  <c r="M167" i="1"/>
  <c r="M201" i="1"/>
  <c r="M213" i="1"/>
  <c r="L213" i="1"/>
  <c r="L118" i="1"/>
  <c r="M118" i="1"/>
  <c r="C114" i="1"/>
  <c r="C116" i="1"/>
  <c r="C117" i="1"/>
  <c r="C113" i="1"/>
  <c r="D107" i="1"/>
  <c r="C107" i="1"/>
  <c r="D104" i="1"/>
  <c r="C104" i="1"/>
  <c r="M105" i="1"/>
  <c r="L105" i="1"/>
  <c r="D100" i="1"/>
  <c r="C100" i="1"/>
  <c r="D94" i="1"/>
  <c r="D96" i="1" s="1"/>
  <c r="C94" i="1"/>
  <c r="C96" i="1" s="1"/>
  <c r="D89" i="1"/>
  <c r="C90" i="1"/>
  <c r="D90" i="1"/>
  <c r="C91" i="1"/>
  <c r="D91" i="1"/>
  <c r="D88" i="1"/>
  <c r="C88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M82" i="1" s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82" i="1" l="1"/>
  <c r="C9" i="1"/>
  <c r="D9" i="1"/>
  <c r="C302" i="1"/>
  <c r="E96" i="1"/>
  <c r="C118" i="1"/>
  <c r="D24" i="1"/>
  <c r="D11" i="1"/>
  <c r="D13" i="1" s="1"/>
  <c r="D92" i="1"/>
  <c r="K21" i="1"/>
  <c r="J289" i="1"/>
  <c r="I289" i="1"/>
  <c r="G289" i="1"/>
  <c r="F289" i="1"/>
  <c r="F157" i="1" l="1"/>
  <c r="G157" i="1"/>
  <c r="I157" i="1"/>
  <c r="J157" i="1"/>
  <c r="D86" i="1"/>
  <c r="F86" i="1"/>
  <c r="G86" i="1"/>
  <c r="I86" i="1"/>
  <c r="J86" i="1"/>
  <c r="L34" i="1"/>
  <c r="L54" i="1" s="1"/>
  <c r="N36" i="1"/>
  <c r="M86" i="1"/>
  <c r="M97" i="1" s="1"/>
  <c r="L101" i="1"/>
  <c r="L102" i="1" s="1"/>
  <c r="L110" i="1" s="1"/>
  <c r="M101" i="1"/>
  <c r="M102" i="1" s="1"/>
  <c r="M110" i="1" s="1"/>
  <c r="N120" i="1"/>
  <c r="N124" i="1"/>
  <c r="L125" i="1"/>
  <c r="L126" i="1" s="1"/>
  <c r="L144" i="1" s="1"/>
  <c r="M125" i="1"/>
  <c r="M126" i="1" s="1"/>
  <c r="M144" i="1" s="1"/>
  <c r="L135" i="1"/>
  <c r="M135" i="1"/>
  <c r="L136" i="1"/>
  <c r="M136" i="1"/>
  <c r="L173" i="1"/>
  <c r="L175" i="1" s="1"/>
  <c r="L189" i="1" s="1"/>
  <c r="M173" i="1"/>
  <c r="M175" i="1" s="1"/>
  <c r="M189" i="1" s="1"/>
  <c r="E65" i="1"/>
  <c r="I175" i="1"/>
  <c r="H175" i="1"/>
  <c r="I188" i="1"/>
  <c r="H188" i="1"/>
  <c r="I182" i="1"/>
  <c r="H182" i="1"/>
  <c r="I179" i="1"/>
  <c r="H179" i="1"/>
  <c r="J118" i="1"/>
  <c r="I118" i="1"/>
  <c r="G118" i="1"/>
  <c r="F118" i="1"/>
  <c r="J78" i="1"/>
  <c r="I78" i="1"/>
  <c r="G78" i="1"/>
  <c r="F78" i="1"/>
  <c r="J34" i="1"/>
  <c r="I34" i="1"/>
  <c r="G34" i="1"/>
  <c r="F34" i="1"/>
  <c r="C34" i="1"/>
  <c r="H34" i="1" l="1"/>
  <c r="H189" i="1"/>
  <c r="N173" i="1"/>
  <c r="N142" i="1"/>
  <c r="N136" i="1"/>
  <c r="N135" i="1"/>
  <c r="N134" i="1"/>
  <c r="N125" i="1"/>
  <c r="N104" i="1"/>
  <c r="N90" i="1"/>
  <c r="N89" i="1"/>
  <c r="N88" i="1"/>
  <c r="N170" i="1"/>
  <c r="E170" i="1" s="1"/>
  <c r="N139" i="1"/>
  <c r="N123" i="1"/>
  <c r="N107" i="1"/>
  <c r="N101" i="1"/>
  <c r="N100" i="1"/>
  <c r="N74" i="1"/>
  <c r="N68" i="1"/>
  <c r="N192" i="1"/>
  <c r="N65" i="1"/>
  <c r="N58" i="1"/>
  <c r="N27" i="1"/>
  <c r="N24" i="1"/>
  <c r="N21" i="1"/>
  <c r="N18" i="1"/>
  <c r="N11" i="1"/>
  <c r="N8" i="1"/>
  <c r="J206" i="1"/>
  <c r="I206" i="1"/>
  <c r="G206" i="1"/>
  <c r="F206" i="1"/>
  <c r="E58" i="1"/>
  <c r="G59" i="1"/>
  <c r="F59" i="1"/>
  <c r="C59" i="1"/>
  <c r="C102" i="1"/>
  <c r="K285" i="1"/>
  <c r="K282" i="1"/>
  <c r="K279" i="1"/>
  <c r="K276" i="1"/>
  <c r="K273" i="1"/>
  <c r="K247" i="1"/>
  <c r="K241" i="1"/>
  <c r="K233" i="1"/>
  <c r="K227" i="1"/>
  <c r="K224" i="1"/>
  <c r="K153" i="1"/>
  <c r="K150" i="1"/>
  <c r="K71" i="1"/>
  <c r="K40" i="1"/>
  <c r="K39" i="1"/>
  <c r="K33" i="1"/>
  <c r="K11" i="1"/>
  <c r="K8" i="1"/>
  <c r="E192" i="1"/>
  <c r="E173" i="1"/>
  <c r="E142" i="1"/>
  <c r="E139" i="1"/>
  <c r="E136" i="1"/>
  <c r="E135" i="1"/>
  <c r="E134" i="1"/>
  <c r="E125" i="1"/>
  <c r="E124" i="1"/>
  <c r="E123" i="1"/>
  <c r="E120" i="1"/>
  <c r="E108" i="1"/>
  <c r="E107" i="1"/>
  <c r="E104" i="1"/>
  <c r="E101" i="1"/>
  <c r="E100" i="1"/>
  <c r="E90" i="1"/>
  <c r="E89" i="1"/>
  <c r="E88" i="1"/>
  <c r="E74" i="1"/>
  <c r="E71" i="1"/>
  <c r="E68" i="1"/>
  <c r="E36" i="1"/>
  <c r="E27" i="1"/>
  <c r="E24" i="1"/>
  <c r="E21" i="1"/>
  <c r="E18" i="1"/>
  <c r="E11" i="1"/>
  <c r="E8" i="1"/>
  <c r="J295" i="1"/>
  <c r="I295" i="1"/>
  <c r="G295" i="1"/>
  <c r="F295" i="1"/>
  <c r="J286" i="1"/>
  <c r="I286" i="1"/>
  <c r="G286" i="1"/>
  <c r="F286" i="1"/>
  <c r="J283" i="1"/>
  <c r="I283" i="1"/>
  <c r="G283" i="1"/>
  <c r="F283" i="1"/>
  <c r="J280" i="1"/>
  <c r="I280" i="1"/>
  <c r="G280" i="1"/>
  <c r="F280" i="1"/>
  <c r="J277" i="1"/>
  <c r="I277" i="1"/>
  <c r="G277" i="1"/>
  <c r="F277" i="1"/>
  <c r="J274" i="1"/>
  <c r="J296" i="1" s="1"/>
  <c r="I274" i="1"/>
  <c r="I296" i="1" s="1"/>
  <c r="G274" i="1"/>
  <c r="G296" i="1" s="1"/>
  <c r="F274" i="1"/>
  <c r="F296" i="1" s="1"/>
  <c r="J269" i="1"/>
  <c r="I269" i="1"/>
  <c r="G269" i="1"/>
  <c r="F269" i="1"/>
  <c r="J266" i="1"/>
  <c r="I266" i="1"/>
  <c r="G266" i="1"/>
  <c r="F266" i="1"/>
  <c r="J263" i="1"/>
  <c r="I263" i="1"/>
  <c r="G263" i="1"/>
  <c r="F263" i="1"/>
  <c r="J260" i="1"/>
  <c r="I260" i="1"/>
  <c r="G260" i="1"/>
  <c r="F260" i="1"/>
  <c r="J254" i="1"/>
  <c r="I254" i="1"/>
  <c r="G254" i="1"/>
  <c r="F254" i="1"/>
  <c r="J249" i="1"/>
  <c r="I249" i="1"/>
  <c r="G249" i="1"/>
  <c r="F249" i="1"/>
  <c r="J242" i="1"/>
  <c r="J270" i="1" s="1"/>
  <c r="I242" i="1"/>
  <c r="I270" i="1" s="1"/>
  <c r="G242" i="1"/>
  <c r="G270" i="1" s="1"/>
  <c r="F242" i="1"/>
  <c r="F270" i="1" s="1"/>
  <c r="D242" i="1"/>
  <c r="J237" i="1"/>
  <c r="I237" i="1"/>
  <c r="G237" i="1"/>
  <c r="F237" i="1"/>
  <c r="J234" i="1"/>
  <c r="I234" i="1"/>
  <c r="G234" i="1"/>
  <c r="F234" i="1"/>
  <c r="J231" i="1"/>
  <c r="I231" i="1"/>
  <c r="G231" i="1"/>
  <c r="F231" i="1"/>
  <c r="J228" i="1"/>
  <c r="I228" i="1"/>
  <c r="G228" i="1"/>
  <c r="F228" i="1"/>
  <c r="J238" i="1"/>
  <c r="I225" i="1"/>
  <c r="I238" i="1" s="1"/>
  <c r="G225" i="1"/>
  <c r="G238" i="1" s="1"/>
  <c r="F225" i="1"/>
  <c r="F238" i="1" s="1"/>
  <c r="J220" i="1"/>
  <c r="I220" i="1"/>
  <c r="G220" i="1"/>
  <c r="F220" i="1"/>
  <c r="J217" i="1"/>
  <c r="J221" i="1" s="1"/>
  <c r="I217" i="1"/>
  <c r="I221" i="1" s="1"/>
  <c r="G217" i="1"/>
  <c r="G221" i="1" s="1"/>
  <c r="F217" i="1"/>
  <c r="F221" i="1" s="1"/>
  <c r="J212" i="1"/>
  <c r="I212" i="1"/>
  <c r="G212" i="1"/>
  <c r="F212" i="1"/>
  <c r="J209" i="1"/>
  <c r="I209" i="1"/>
  <c r="G209" i="1"/>
  <c r="F209" i="1"/>
  <c r="J200" i="1"/>
  <c r="I200" i="1"/>
  <c r="G200" i="1"/>
  <c r="F200" i="1"/>
  <c r="D200" i="1"/>
  <c r="J193" i="1"/>
  <c r="I193" i="1"/>
  <c r="G193" i="1"/>
  <c r="F193" i="1"/>
  <c r="D193" i="1"/>
  <c r="C193" i="1"/>
  <c r="J188" i="1"/>
  <c r="G188" i="1"/>
  <c r="F188" i="1"/>
  <c r="J185" i="1"/>
  <c r="I185" i="1"/>
  <c r="G185" i="1"/>
  <c r="F185" i="1"/>
  <c r="J182" i="1"/>
  <c r="G182" i="1"/>
  <c r="F182" i="1"/>
  <c r="J179" i="1"/>
  <c r="G179" i="1"/>
  <c r="F179" i="1"/>
  <c r="J175" i="1"/>
  <c r="G175" i="1"/>
  <c r="F175" i="1"/>
  <c r="D175" i="1"/>
  <c r="C175" i="1"/>
  <c r="J171" i="1"/>
  <c r="I171" i="1"/>
  <c r="G171" i="1"/>
  <c r="F171" i="1"/>
  <c r="D171" i="1"/>
  <c r="C171" i="1"/>
  <c r="J163" i="1"/>
  <c r="I163" i="1"/>
  <c r="G163" i="1"/>
  <c r="D163" i="1" s="1"/>
  <c r="F163" i="1"/>
  <c r="C163" i="1" s="1"/>
  <c r="J160" i="1"/>
  <c r="I160" i="1"/>
  <c r="G160" i="1"/>
  <c r="F160" i="1"/>
  <c r="I154" i="1"/>
  <c r="G154" i="1"/>
  <c r="F154" i="1"/>
  <c r="J151" i="1"/>
  <c r="I151" i="1"/>
  <c r="G151" i="1"/>
  <c r="F151" i="1"/>
  <c r="J148" i="1"/>
  <c r="I148" i="1"/>
  <c r="G148" i="1"/>
  <c r="G167" i="1" s="1"/>
  <c r="F148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7" i="1"/>
  <c r="I137" i="1"/>
  <c r="G137" i="1"/>
  <c r="F137" i="1"/>
  <c r="D137" i="1"/>
  <c r="C137" i="1"/>
  <c r="J132" i="1"/>
  <c r="I132" i="1"/>
  <c r="G132" i="1"/>
  <c r="F132" i="1"/>
  <c r="J126" i="1"/>
  <c r="I126" i="1"/>
  <c r="G126" i="1"/>
  <c r="F126" i="1"/>
  <c r="D126" i="1"/>
  <c r="C126" i="1"/>
  <c r="J121" i="1"/>
  <c r="J144" i="1" s="1"/>
  <c r="I121" i="1"/>
  <c r="I144" i="1" s="1"/>
  <c r="G121" i="1"/>
  <c r="G144" i="1" s="1"/>
  <c r="F121" i="1"/>
  <c r="F144" i="1" s="1"/>
  <c r="D121" i="1"/>
  <c r="C121" i="1"/>
  <c r="J105" i="1"/>
  <c r="I105" i="1"/>
  <c r="G105" i="1"/>
  <c r="F105" i="1"/>
  <c r="D105" i="1"/>
  <c r="C105" i="1"/>
  <c r="J102" i="1"/>
  <c r="J110" i="1" s="1"/>
  <c r="I102" i="1"/>
  <c r="I110" i="1" s="1"/>
  <c r="G102" i="1"/>
  <c r="F102" i="1"/>
  <c r="D102" i="1"/>
  <c r="J92" i="1"/>
  <c r="I92" i="1"/>
  <c r="I97" i="1" s="1"/>
  <c r="G92" i="1"/>
  <c r="G97" i="1" s="1"/>
  <c r="F92" i="1"/>
  <c r="F97" i="1" s="1"/>
  <c r="C92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H66" i="1" s="1"/>
  <c r="F66" i="1"/>
  <c r="J63" i="1"/>
  <c r="J82" i="1" s="1"/>
  <c r="I63" i="1"/>
  <c r="I82" i="1" s="1"/>
  <c r="G63" i="1"/>
  <c r="F63" i="1"/>
  <c r="J50" i="1"/>
  <c r="I50" i="1"/>
  <c r="G50" i="1"/>
  <c r="H50" i="1" s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G29" i="1" s="1"/>
  <c r="F9" i="1"/>
  <c r="F167" i="1" l="1"/>
  <c r="I167" i="1"/>
  <c r="F82" i="1"/>
  <c r="J167" i="1"/>
  <c r="K167" i="1" s="1"/>
  <c r="G82" i="1"/>
  <c r="H82" i="1" s="1"/>
  <c r="G213" i="1"/>
  <c r="F54" i="1"/>
  <c r="J213" i="1"/>
  <c r="I189" i="1"/>
  <c r="F213" i="1"/>
  <c r="I213" i="1"/>
  <c r="G54" i="1"/>
  <c r="J54" i="1"/>
  <c r="I54" i="1"/>
  <c r="K295" i="1"/>
  <c r="N37" i="1"/>
  <c r="G110" i="1"/>
  <c r="N105" i="1"/>
  <c r="N109" i="1"/>
  <c r="N126" i="1"/>
  <c r="N137" i="1"/>
  <c r="N140" i="1"/>
  <c r="N143" i="1"/>
  <c r="G189" i="1"/>
  <c r="F201" i="1"/>
  <c r="I201" i="1"/>
  <c r="K296" i="1"/>
  <c r="K22" i="1"/>
  <c r="I29" i="1"/>
  <c r="N171" i="1"/>
  <c r="N193" i="1"/>
  <c r="N19" i="1"/>
  <c r="N75" i="1"/>
  <c r="N92" i="1"/>
  <c r="N69" i="1"/>
  <c r="N121" i="1"/>
  <c r="D110" i="1"/>
  <c r="N102" i="1"/>
  <c r="D97" i="1"/>
  <c r="N66" i="1"/>
  <c r="E66" i="1"/>
  <c r="N59" i="1"/>
  <c r="N28" i="1"/>
  <c r="N25" i="1"/>
  <c r="N22" i="1"/>
  <c r="J97" i="1"/>
  <c r="J201" i="1"/>
  <c r="F189" i="1"/>
  <c r="G201" i="1"/>
  <c r="K280" i="1"/>
  <c r="K286" i="1"/>
  <c r="K283" i="1"/>
  <c r="K277" i="1"/>
  <c r="E75" i="1"/>
  <c r="E72" i="1"/>
  <c r="K16" i="1"/>
  <c r="E22" i="1"/>
  <c r="E25" i="1"/>
  <c r="E28" i="1"/>
  <c r="E105" i="1"/>
  <c r="E143" i="1"/>
  <c r="K151" i="1"/>
  <c r="E171" i="1"/>
  <c r="E193" i="1"/>
  <c r="J189" i="1"/>
  <c r="K154" i="1"/>
  <c r="K274" i="1"/>
  <c r="K249" i="1"/>
  <c r="K270" i="1"/>
  <c r="K242" i="1"/>
  <c r="K228" i="1"/>
  <c r="K234" i="1"/>
  <c r="K225" i="1"/>
  <c r="K238" i="1"/>
  <c r="K179" i="1"/>
  <c r="E140" i="1"/>
  <c r="E137" i="1"/>
  <c r="E126" i="1"/>
  <c r="E121" i="1"/>
  <c r="E109" i="1"/>
  <c r="E102" i="1"/>
  <c r="C110" i="1"/>
  <c r="E92" i="1"/>
  <c r="K72" i="1"/>
  <c r="E69" i="1"/>
  <c r="K41" i="1"/>
  <c r="E37" i="1"/>
  <c r="K34" i="1"/>
  <c r="J29" i="1"/>
  <c r="E19" i="1"/>
  <c r="K13" i="1"/>
  <c r="E13" i="1"/>
  <c r="F29" i="1"/>
  <c r="K9" i="1"/>
  <c r="H54" i="1" l="1"/>
  <c r="K54" i="1"/>
  <c r="K189" i="1"/>
  <c r="K82" i="1"/>
  <c r="M29" i="1"/>
  <c r="E110" i="1"/>
  <c r="N13" i="1"/>
  <c r="G297" i="1"/>
  <c r="F297" i="1"/>
  <c r="I297" i="1"/>
  <c r="J297" i="1"/>
  <c r="K29" i="1"/>
  <c r="N110" i="1" l="1"/>
  <c r="K297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8" i="1" l="1"/>
  <c r="E47" i="1"/>
  <c r="N50" i="1"/>
  <c r="D50" i="1"/>
  <c r="E50" i="1" s="1"/>
  <c r="N61" i="1" l="1"/>
  <c r="C61" i="1"/>
  <c r="E61" i="1" s="1"/>
  <c r="C62" i="1"/>
  <c r="C63" i="1" l="1"/>
  <c r="C82" i="1" s="1"/>
  <c r="N62" i="1" l="1"/>
  <c r="D62" i="1"/>
  <c r="E62" i="1" l="1"/>
  <c r="D63" i="1"/>
  <c r="E63" i="1" s="1"/>
  <c r="N63" i="1"/>
  <c r="N82" i="1" l="1"/>
  <c r="N85" i="1" l="1"/>
  <c r="C85" i="1"/>
  <c r="E85" i="1" s="1"/>
  <c r="L86" i="1"/>
  <c r="L97" i="1" s="1"/>
  <c r="N86" i="1" l="1"/>
  <c r="C86" i="1"/>
  <c r="E86" i="1" l="1"/>
  <c r="C97" i="1"/>
  <c r="E97" i="1" l="1"/>
  <c r="N97" i="1"/>
  <c r="N113" i="1"/>
  <c r="D113" i="1"/>
  <c r="N114" i="1"/>
  <c r="D114" i="1"/>
  <c r="N116" i="1"/>
  <c r="D116" i="1"/>
  <c r="E116" i="1" s="1"/>
  <c r="D117" i="1"/>
  <c r="E117" i="1" s="1"/>
  <c r="N118" i="1"/>
  <c r="E113" i="1" l="1"/>
  <c r="E114" i="1"/>
  <c r="D118" i="1"/>
  <c r="E118" i="1" l="1"/>
  <c r="C128" i="1"/>
  <c r="N128" i="1"/>
  <c r="D128" i="1"/>
  <c r="E128" i="1" s="1"/>
  <c r="C129" i="1"/>
  <c r="N129" i="1"/>
  <c r="D129" i="1"/>
  <c r="C130" i="1"/>
  <c r="N130" i="1"/>
  <c r="D130" i="1"/>
  <c r="C131" i="1"/>
  <c r="E130" i="1" l="1"/>
  <c r="E129" i="1"/>
  <c r="C132" i="1"/>
  <c r="C144" i="1" s="1"/>
  <c r="N131" i="1"/>
  <c r="D131" i="1"/>
  <c r="E131" i="1" l="1"/>
  <c r="D132" i="1"/>
  <c r="D144" i="1" s="1"/>
  <c r="N132" i="1" l="1"/>
  <c r="E132" i="1"/>
  <c r="E144" i="1" l="1"/>
  <c r="N144" i="1"/>
  <c r="E162" i="1"/>
  <c r="N162" i="1"/>
  <c r="N163" i="1"/>
  <c r="E163" i="1"/>
  <c r="E150" i="1" l="1"/>
  <c r="C151" i="1"/>
  <c r="N150" i="1"/>
  <c r="D151" i="1"/>
  <c r="N151" i="1" s="1"/>
  <c r="E151" i="1" l="1"/>
  <c r="C147" i="1"/>
  <c r="C148" i="1" l="1"/>
  <c r="N147" i="1"/>
  <c r="D147" i="1"/>
  <c r="E147" i="1" l="1"/>
  <c r="D148" i="1"/>
  <c r="E148" i="1" l="1"/>
  <c r="N148" i="1"/>
  <c r="C153" i="1"/>
  <c r="C154" i="1" l="1"/>
  <c r="N153" i="1"/>
  <c r="D153" i="1"/>
  <c r="E153" i="1" l="1"/>
  <c r="D154" i="1"/>
  <c r="E154" i="1" l="1"/>
  <c r="N154" i="1"/>
  <c r="D156" i="1"/>
  <c r="D157" i="1" l="1"/>
  <c r="N156" i="1"/>
  <c r="L157" i="1"/>
  <c r="L167" i="1" s="1"/>
  <c r="C156" i="1"/>
  <c r="C160" i="1"/>
  <c r="E156" i="1" l="1"/>
  <c r="N157" i="1"/>
  <c r="C157" i="1"/>
  <c r="E157" i="1" l="1"/>
  <c r="C167" i="1"/>
  <c r="N159" i="1"/>
  <c r="E159" i="1"/>
  <c r="D160" i="1"/>
  <c r="E160" i="1" l="1"/>
  <c r="D167" i="1"/>
  <c r="N160" i="1"/>
  <c r="E167" i="1" l="1"/>
  <c r="N167" i="1"/>
  <c r="M34" i="1"/>
  <c r="D33" i="1"/>
  <c r="E33" i="1" l="1"/>
  <c r="D302" i="1"/>
  <c r="E302" i="1" s="1"/>
  <c r="M54" i="1"/>
  <c r="D34" i="1"/>
  <c r="D54" i="1" s="1"/>
  <c r="E34" i="1" l="1"/>
  <c r="E54" i="1"/>
  <c r="N54" i="1"/>
  <c r="N178" i="1"/>
  <c r="E178" i="1"/>
  <c r="D177" i="1"/>
  <c r="D179" i="1" l="1"/>
  <c r="E177" i="1" l="1"/>
  <c r="N179" i="1"/>
  <c r="C181" i="1"/>
  <c r="C182" i="1" l="1"/>
  <c r="E179" i="1"/>
  <c r="N181" i="1"/>
  <c r="D181" i="1"/>
  <c r="E181" i="1" l="1"/>
  <c r="D182" i="1"/>
  <c r="N182" i="1" s="1"/>
  <c r="C184" i="1"/>
  <c r="C185" i="1" l="1"/>
  <c r="E182" i="1"/>
  <c r="N184" i="1"/>
  <c r="D184" i="1"/>
  <c r="E184" i="1" l="1"/>
  <c r="D185" i="1"/>
  <c r="E185" i="1" s="1"/>
  <c r="N185" i="1"/>
  <c r="C187" i="1"/>
  <c r="C188" i="1" l="1"/>
  <c r="C189" i="1" s="1"/>
  <c r="N187" i="1"/>
  <c r="D187" i="1"/>
  <c r="E187" i="1" l="1"/>
  <c r="D188" i="1"/>
  <c r="D189" i="1" l="1"/>
  <c r="E188" i="1"/>
  <c r="N188" i="1"/>
  <c r="E189" i="1" l="1"/>
  <c r="N189" i="1"/>
  <c r="C195" i="1"/>
  <c r="C197" i="1" s="1"/>
  <c r="N195" i="1"/>
  <c r="D195" i="1"/>
  <c r="D197" i="1" s="1"/>
  <c r="N197" i="1"/>
  <c r="E195" i="1" l="1"/>
  <c r="D201" i="1" l="1"/>
  <c r="E197" i="1"/>
  <c r="N199" i="1" l="1"/>
  <c r="C199" i="1"/>
  <c r="C200" i="1" s="1"/>
  <c r="N200" i="1" l="1"/>
  <c r="E200" i="1"/>
  <c r="C201" i="1"/>
  <c r="E199" i="1"/>
  <c r="E201" i="1" l="1"/>
  <c r="N201" i="1"/>
  <c r="C204" i="1"/>
  <c r="N204" i="1"/>
  <c r="D204" i="1"/>
  <c r="C205" i="1"/>
  <c r="N205" i="1"/>
  <c r="D205" i="1"/>
  <c r="E204" i="1" l="1"/>
  <c r="C206" i="1"/>
  <c r="E205" i="1"/>
  <c r="D206" i="1"/>
  <c r="E206" i="1" l="1"/>
  <c r="N206" i="1"/>
  <c r="C208" i="1"/>
  <c r="C209" i="1" s="1"/>
  <c r="N208" i="1" l="1"/>
  <c r="D208" i="1"/>
  <c r="E208" i="1" s="1"/>
  <c r="D209" i="1" l="1"/>
  <c r="E209" i="1" l="1"/>
  <c r="N209" i="1"/>
  <c r="C211" i="1"/>
  <c r="C212" i="1" s="1"/>
  <c r="C213" i="1" l="1"/>
  <c r="N211" i="1" l="1"/>
  <c r="D211" i="1"/>
  <c r="E211" i="1" s="1"/>
  <c r="D212" i="1" l="1"/>
  <c r="E212" i="1" l="1"/>
  <c r="D213" i="1"/>
  <c r="N212" i="1"/>
  <c r="E213" i="1" l="1"/>
  <c r="N213" i="1"/>
  <c r="D216" i="1"/>
  <c r="D217" i="1" s="1"/>
  <c r="C219" i="1"/>
  <c r="C220" i="1" s="1"/>
  <c r="N219" i="1"/>
  <c r="D219" i="1"/>
  <c r="E219" i="1" l="1"/>
  <c r="D220" i="1"/>
  <c r="N220" i="1" s="1"/>
  <c r="E220" i="1" l="1"/>
  <c r="D221" i="1"/>
  <c r="D224" i="1"/>
  <c r="D225" i="1" l="1"/>
  <c r="N224" i="1" l="1"/>
  <c r="C224" i="1"/>
  <c r="E224" i="1" l="1"/>
  <c r="C225" i="1"/>
  <c r="N225" i="1"/>
  <c r="C227" i="1"/>
  <c r="C228" i="1" s="1"/>
  <c r="E225" i="1" l="1"/>
  <c r="D227" i="1"/>
  <c r="E227" i="1" l="1"/>
  <c r="D228" i="1"/>
  <c r="E228" i="1" l="1"/>
  <c r="L231" i="1"/>
  <c r="C230" i="1"/>
  <c r="C231" i="1" s="1"/>
  <c r="M231" i="1"/>
  <c r="D230" i="1"/>
  <c r="D231" i="1" s="1"/>
  <c r="C233" i="1"/>
  <c r="D233" i="1"/>
  <c r="C234" i="1" l="1"/>
  <c r="D234" i="1"/>
  <c r="E234" i="1"/>
  <c r="E233" i="1"/>
  <c r="C236" i="1"/>
  <c r="C237" i="1" s="1"/>
  <c r="C238" i="1" s="1"/>
  <c r="C301" i="1" l="1"/>
  <c r="N236" i="1"/>
  <c r="D236" i="1"/>
  <c r="E236" i="1" l="1"/>
  <c r="D301" i="1"/>
  <c r="E301" i="1" s="1"/>
  <c r="D237" i="1"/>
  <c r="D238" i="1" s="1"/>
  <c r="E237" i="1" l="1"/>
  <c r="N237" i="1"/>
  <c r="N238" i="1" l="1"/>
  <c r="E238" i="1"/>
  <c r="N241" i="1"/>
  <c r="C241" i="1"/>
  <c r="E241" i="1" l="1"/>
  <c r="C242" i="1"/>
  <c r="N242" i="1" l="1"/>
  <c r="E242" i="1"/>
  <c r="D248" i="1"/>
  <c r="N248" i="1"/>
  <c r="C248" i="1"/>
  <c r="E248" i="1" s="1"/>
  <c r="D247" i="1"/>
  <c r="D249" i="1" l="1"/>
  <c r="N247" i="1" l="1"/>
  <c r="C247" i="1"/>
  <c r="E247" i="1" l="1"/>
  <c r="C249" i="1"/>
  <c r="N249" i="1" l="1"/>
  <c r="E249" i="1"/>
  <c r="C252" i="1"/>
  <c r="C304" i="1" s="1"/>
  <c r="N252" i="1"/>
  <c r="D252" i="1"/>
  <c r="D304" i="1" s="1"/>
  <c r="C251" i="1"/>
  <c r="N251" i="1"/>
  <c r="D251" i="1"/>
  <c r="C253" i="1"/>
  <c r="C305" i="1" s="1"/>
  <c r="E304" i="1" l="1"/>
  <c r="E251" i="1"/>
  <c r="E252" i="1"/>
  <c r="C254" i="1"/>
  <c r="D253" i="1"/>
  <c r="N253" i="1"/>
  <c r="E253" i="1" l="1"/>
  <c r="D305" i="1"/>
  <c r="E305" i="1" s="1"/>
  <c r="D254" i="1"/>
  <c r="N254" i="1" l="1"/>
  <c r="E254" i="1"/>
  <c r="C259" i="1"/>
  <c r="N259" i="1"/>
  <c r="D259" i="1"/>
  <c r="C260" i="1" l="1"/>
  <c r="C303" i="1"/>
  <c r="E259" i="1"/>
  <c r="D303" i="1"/>
  <c r="D260" i="1"/>
  <c r="N260" i="1"/>
  <c r="D262" i="1"/>
  <c r="E303" i="1" l="1"/>
  <c r="D263" i="1"/>
  <c r="D306" i="1"/>
  <c r="E260" i="1"/>
  <c r="N262" i="1"/>
  <c r="C262" i="1"/>
  <c r="E262" i="1" l="1"/>
  <c r="C306" i="1"/>
  <c r="E306" i="1" s="1"/>
  <c r="C263" i="1"/>
  <c r="N263" i="1"/>
  <c r="C265" i="1"/>
  <c r="C266" i="1" s="1"/>
  <c r="E263" i="1" l="1"/>
  <c r="D265" i="1"/>
  <c r="D266" i="1" s="1"/>
  <c r="C268" i="1"/>
  <c r="C269" i="1" s="1"/>
  <c r="C270" i="1" s="1"/>
  <c r="N268" i="1" l="1"/>
  <c r="D268" i="1"/>
  <c r="E268" i="1" s="1"/>
  <c r="D269" i="1" l="1"/>
  <c r="E269" i="1" l="1"/>
  <c r="D270" i="1"/>
  <c r="E270" i="1" s="1"/>
  <c r="N269" i="1"/>
  <c r="N270" i="1"/>
  <c r="D273" i="1"/>
  <c r="D274" i="1" s="1"/>
  <c r="C273" i="1" l="1"/>
  <c r="E273" i="1" s="1"/>
  <c r="C274" i="1" l="1"/>
  <c r="E274" i="1" l="1"/>
  <c r="D276" i="1"/>
  <c r="D277" i="1" l="1"/>
  <c r="C276" i="1" l="1"/>
  <c r="E276" i="1" s="1"/>
  <c r="C277" i="1" l="1"/>
  <c r="E277" i="1" l="1"/>
  <c r="D279" i="1"/>
  <c r="M280" i="1"/>
  <c r="M296" i="1" s="1"/>
  <c r="D280" i="1" l="1"/>
  <c r="C279" i="1"/>
  <c r="E279" i="1" s="1"/>
  <c r="L280" i="1"/>
  <c r="L296" i="1" s="1"/>
  <c r="L297" i="1" s="1"/>
  <c r="C280" i="1" l="1"/>
  <c r="E280" i="1" l="1"/>
  <c r="D282" i="1"/>
  <c r="D283" i="1" l="1"/>
  <c r="C282" i="1" l="1"/>
  <c r="C283" i="1" s="1"/>
  <c r="E283" i="1" l="1"/>
  <c r="E282" i="1"/>
  <c r="C285" i="1"/>
  <c r="C286" i="1" s="1"/>
  <c r="N285" i="1"/>
  <c r="D285" i="1"/>
  <c r="E285" i="1" l="1"/>
  <c r="D286" i="1"/>
  <c r="E286" i="1" s="1"/>
  <c r="N286" i="1"/>
  <c r="C288" i="1"/>
  <c r="C289" i="1" s="1"/>
  <c r="N288" i="1"/>
  <c r="N289" i="1"/>
  <c r="D294" i="1"/>
  <c r="D295" i="1" l="1"/>
  <c r="E288" i="1"/>
  <c r="D289" i="1"/>
  <c r="E289" i="1" s="1"/>
  <c r="D296" i="1" l="1"/>
  <c r="M297" i="1"/>
  <c r="C294" i="1"/>
  <c r="E294" i="1" l="1"/>
  <c r="C295" i="1"/>
  <c r="C296" i="1" s="1"/>
  <c r="E295" i="1" l="1"/>
  <c r="E296" i="1"/>
  <c r="N216" i="1"/>
  <c r="C216" i="1"/>
  <c r="E216" i="1" l="1"/>
  <c r="C300" i="1"/>
  <c r="C307" i="1" s="1"/>
  <c r="C217" i="1"/>
  <c r="N217" i="1" l="1"/>
  <c r="E217" i="1"/>
  <c r="C221" i="1"/>
  <c r="E221" i="1" l="1"/>
  <c r="N221" i="1"/>
  <c r="C297" i="1"/>
  <c r="N297" i="1" l="1"/>
  <c r="C115" i="1"/>
  <c r="N115" i="1"/>
  <c r="D115" i="1"/>
  <c r="E115" i="1" l="1"/>
  <c r="D57" i="1"/>
  <c r="D300" i="1" l="1"/>
  <c r="E300" i="1" s="1"/>
  <c r="D59" i="1"/>
  <c r="D307" i="1" l="1"/>
  <c r="E307" i="1" s="1"/>
  <c r="E59" i="1"/>
  <c r="D82" i="1"/>
  <c r="E82" i="1" s="1"/>
  <c r="D297" i="1" l="1"/>
  <c r="E297" i="1" l="1"/>
</calcChain>
</file>

<file path=xl/sharedStrings.xml><?xml version="1.0" encoding="utf-8"?>
<sst xmlns="http://schemas.openxmlformats.org/spreadsheetml/2006/main" count="328" uniqueCount="135">
  <si>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</si>
  <si>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</si>
  <si>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</si>
  <si>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</si>
  <si>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</si>
  <si>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</si>
  <si>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</si>
  <si>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</si>
  <si>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</si>
  <si>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</si>
  <si>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</si>
  <si>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</si>
  <si>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</si>
  <si>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</si>
  <si>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</si>
  <si>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</si>
  <si>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</si>
  <si>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</si>
  <si>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</si>
  <si>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</si>
  <si>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</si>
  <si>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</si>
  <si>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</si>
  <si>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</si>
  <si>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</si>
  <si>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</si>
  <si>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</si>
  <si>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</si>
  <si>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</si>
  <si>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</si>
  <si>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</si>
  <si>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</si>
  <si>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</si>
  <si>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</si>
  <si>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</si>
  <si>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</si>
  <si>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</si>
  <si>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</si>
  <si>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</si>
  <si>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</si>
  <si>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</si>
  <si>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</si>
  <si>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</si>
  <si>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</si>
  <si>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</si>
  <si>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</si>
  <si>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</si>
  <si>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</si>
  <si>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</si>
  <si>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</si>
  <si>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</si>
  <si>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</si>
  <si>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</si>
  <si>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</si>
  <si>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</si>
  <si>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</si>
  <si>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</si>
  <si>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</si>
  <si>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</si>
  <si>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</si>
  <si>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</si>
  <si>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</si>
  <si>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</si>
  <si>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</si>
  <si>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</si>
  <si>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</si>
  <si>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</si>
  <si>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</si>
  <si>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</si>
  <si>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</si>
  <si>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</si>
  <si>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</si>
  <si>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</si>
  <si>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</si>
  <si>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</si>
  <si>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</si>
  <si>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</si>
  <si>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</si>
  <si>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</si>
  <si>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</si>
  <si>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</si>
  <si>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</si>
  <si>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</si>
  <si>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</si>
  <si>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</si>
  <si>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</si>
  <si>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</si>
  <si>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</si>
  <si>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</si>
  <si>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</si>
  <si>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</si>
  <si>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</si>
  <si>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</si>
  <si>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</si>
  <si>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</si>
  <si>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</si>
  <si>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</si>
  <si>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</si>
  <si>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</si>
  <si>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</si>
  <si>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</si>
  <si>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</si>
  <si>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</si>
  <si>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</si>
  <si>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</si>
  <si>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</si>
  <si>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</si>
  <si>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</si>
  <si>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</si>
  <si>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</si>
  <si>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</si>
  <si>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</si>
  <si>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</si>
  <si>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</si>
  <si>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</si>
  <si>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</si>
  <si>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</si>
  <si>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</si>
  <si>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</si>
  <si>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</si>
  <si>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</si>
  <si>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Организация работы "Лагерей труда и отдыха дневного пребывания"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</si>
  <si>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</si>
  <si>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</si>
  <si>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</si>
  <si>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</si>
  <si>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</si>
  <si>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</si>
  <si>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</si>
  <si>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</si>
  <si>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</si>
  <si>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</si>
  <si>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</si>
  <si>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Исполнение  муниципальных программ муниципального образования Кавказский район  за 2019 год  (бюджетные средства)</t>
  </si>
  <si>
    <t>Уточненная сводная бюджетная роспись на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</si>
</sst>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8"/>
  <sheetViews>
    <sheetView tabSelected="1" zoomScale="72" zoomScaleNormal="72" workbookViewId="0">
      <selection activeCell="I21" sqref="I21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5" customWidth="1"/>
    <col min="5" max="5" width="10.109375" style="5" customWidth="1"/>
    <col min="6" max="6" width="12.33203125" style="5" customWidth="1"/>
    <col min="7" max="7" width="12.109375" style="5" customWidth="1"/>
    <col min="8" max="8" width="10.33203125" style="5" customWidth="1"/>
    <col min="9" max="10" width="12.44140625" style="5" customWidth="1"/>
    <col min="11" max="11" width="8.44140625" style="5" customWidth="1"/>
    <col min="12" max="13" width="13" style="5" customWidth="1"/>
    <col min="14" max="14" width="8.88671875" style="5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77" t="s">
        <v>133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4.25" customHeight="1" x14ac:dyDescent="0.3">
      <c r="E2" s="106" t="s">
        <v>106</v>
      </c>
      <c r="F2" s="107"/>
      <c r="G2" s="107"/>
      <c r="H2" s="107"/>
      <c r="I2" s="107"/>
      <c r="J2" s="107"/>
      <c r="K2" s="107"/>
    </row>
    <row r="3" spans="1:14" ht="19.5" customHeight="1" x14ac:dyDescent="0.3">
      <c r="A3" s="96" t="s">
        <v>0</v>
      </c>
      <c r="B3" s="96" t="s">
        <v>1</v>
      </c>
      <c r="C3" s="94" t="s">
        <v>134</v>
      </c>
      <c r="D3" s="94" t="s">
        <v>107</v>
      </c>
      <c r="E3" s="94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110</v>
      </c>
      <c r="M3" s="80"/>
      <c r="N3" s="81"/>
    </row>
    <row r="4" spans="1:14" ht="75" customHeight="1" x14ac:dyDescent="0.3">
      <c r="A4" s="97"/>
      <c r="B4" s="97"/>
      <c r="C4" s="95"/>
      <c r="D4" s="95"/>
      <c r="E4" s="95"/>
      <c r="F4" s="6" t="s">
        <v>134</v>
      </c>
      <c r="G4" s="6" t="s">
        <v>107</v>
      </c>
      <c r="H4" s="6" t="s">
        <v>117</v>
      </c>
      <c r="I4" s="6" t="s">
        <v>134</v>
      </c>
      <c r="J4" s="6" t="s">
        <v>107</v>
      </c>
      <c r="K4" s="6" t="s">
        <v>16</v>
      </c>
      <c r="L4" s="6" t="s">
        <v>134</v>
      </c>
      <c r="M4" s="6" t="s">
        <v>107</v>
      </c>
      <c r="N4" s="6" t="s">
        <v>16</v>
      </c>
    </row>
    <row r="5" spans="1:14" ht="15.75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74" t="s">
        <v>2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</row>
    <row r="7" spans="1:14" ht="15.75" customHeight="1" x14ac:dyDescent="0.3">
      <c r="A7" s="38" t="s">
        <v>28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</row>
    <row r="8" spans="1:14" ht="32.25" customHeight="1" x14ac:dyDescent="0.3">
      <c r="A8" s="57" t="s">
        <v>29</v>
      </c>
      <c r="B8" s="42"/>
      <c r="C8" s="16">
        <f>F8+I8+L8</f>
        <v>541839.6</v>
      </c>
      <c r="D8" s="16">
        <f>G8+J8+M8</f>
        <v>541436.6</v>
      </c>
      <c r="E8" s="16">
        <f>D8/C8*100</f>
        <v>99.925623745477438</v>
      </c>
      <c r="F8" s="16"/>
      <c r="G8" s="16"/>
      <c r="H8" s="16"/>
      <c r="I8" s="16">
        <v>370271.6</v>
      </c>
      <c r="J8" s="16">
        <v>369868.7</v>
      </c>
      <c r="K8" s="16">
        <f>J8/I8*100</f>
        <v>99.891187982011047</v>
      </c>
      <c r="L8" s="16">
        <v>171568</v>
      </c>
      <c r="M8" s="16">
        <v>171567.9</v>
      </c>
      <c r="N8" s="16">
        <f>M8/L8*100</f>
        <v>99.999941714072548</v>
      </c>
    </row>
    <row r="9" spans="1:14" ht="16.2" x14ac:dyDescent="0.35">
      <c r="A9" s="43" t="s">
        <v>31</v>
      </c>
      <c r="B9" s="42"/>
      <c r="C9" s="18">
        <f>C8</f>
        <v>541839.6</v>
      </c>
      <c r="D9" s="18">
        <f>D8</f>
        <v>541436.6</v>
      </c>
      <c r="E9" s="18">
        <f>D9/C9*100</f>
        <v>99.925623745477438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370271.6</v>
      </c>
      <c r="J9" s="18">
        <f t="shared" si="1"/>
        <v>369868.7</v>
      </c>
      <c r="K9" s="18">
        <f>J9/I9*100</f>
        <v>99.891187982011047</v>
      </c>
      <c r="L9" s="18">
        <f>L8</f>
        <v>171568</v>
      </c>
      <c r="M9" s="18">
        <f>M8</f>
        <v>171567.9</v>
      </c>
      <c r="N9" s="18">
        <f>M9/L9*100</f>
        <v>99.999941714072548</v>
      </c>
    </row>
    <row r="10" spans="1:14" ht="15.75" customHeight="1" x14ac:dyDescent="0.3">
      <c r="A10" s="38" t="s">
        <v>30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31.5" customHeight="1" x14ac:dyDescent="0.3">
      <c r="A11" s="57" t="s">
        <v>123</v>
      </c>
      <c r="B11" s="42"/>
      <c r="C11" s="16">
        <f>I11+L11+F11</f>
        <v>617119.4</v>
      </c>
      <c r="D11" s="16">
        <f>J11+M11+G11</f>
        <v>617118</v>
      </c>
      <c r="E11" s="16">
        <f t="shared" ref="E11:E13" si="2">D11/C11*100</f>
        <v>99.999773139525345</v>
      </c>
      <c r="F11" s="16"/>
      <c r="G11" s="16"/>
      <c r="H11" s="16"/>
      <c r="I11" s="16">
        <v>494469</v>
      </c>
      <c r="J11" s="16">
        <v>494468.4</v>
      </c>
      <c r="K11" s="16">
        <f t="shared" ref="K11:K13" si="3">J11/I11*100</f>
        <v>99.999878657711605</v>
      </c>
      <c r="L11" s="16">
        <v>122650.4</v>
      </c>
      <c r="M11" s="16">
        <v>122649.60000000001</v>
      </c>
      <c r="N11" s="16">
        <f t="shared" ref="N11:N13" si="4">M11/L11*100</f>
        <v>99.999347739591556</v>
      </c>
    </row>
    <row r="12" spans="1:14" ht="33" customHeight="1" x14ac:dyDescent="0.3">
      <c r="A12" s="57" t="s">
        <v>122</v>
      </c>
      <c r="B12" s="98"/>
      <c r="C12" s="16">
        <f>I12+L12+F12</f>
        <v>12439.7</v>
      </c>
      <c r="D12" s="16">
        <f>J12+M12+G12</f>
        <v>12439.7</v>
      </c>
      <c r="E12" s="16">
        <f t="shared" si="2"/>
        <v>100</v>
      </c>
      <c r="F12" s="16">
        <v>6148.6</v>
      </c>
      <c r="G12" s="16">
        <v>6148.6</v>
      </c>
      <c r="H12" s="16">
        <f>G12/F12*100</f>
        <v>100</v>
      </c>
      <c r="I12" s="16">
        <v>5669.1</v>
      </c>
      <c r="J12" s="16">
        <v>5669.1</v>
      </c>
      <c r="K12" s="16">
        <f t="shared" si="3"/>
        <v>100</v>
      </c>
      <c r="L12" s="16">
        <v>622</v>
      </c>
      <c r="M12" s="16">
        <v>622</v>
      </c>
      <c r="N12" s="16">
        <f t="shared" si="4"/>
        <v>100</v>
      </c>
    </row>
    <row r="13" spans="1:14" ht="16.2" x14ac:dyDescent="0.35">
      <c r="A13" s="43" t="s">
        <v>31</v>
      </c>
      <c r="B13" s="56"/>
      <c r="C13" s="18">
        <f>C11+C12</f>
        <v>629559.1</v>
      </c>
      <c r="D13" s="18">
        <f>D11+D12</f>
        <v>629557.69999999995</v>
      </c>
      <c r="E13" s="18">
        <f t="shared" si="2"/>
        <v>99.999777622148571</v>
      </c>
      <c r="F13" s="18">
        <f t="shared" ref="F13:G13" si="5">F11+F12</f>
        <v>6148.6</v>
      </c>
      <c r="G13" s="18">
        <f t="shared" si="5"/>
        <v>6148.6</v>
      </c>
      <c r="H13" s="22">
        <f>G13/F13*100</f>
        <v>100</v>
      </c>
      <c r="I13" s="18">
        <f t="shared" ref="I13:J13" si="6">I11+I12</f>
        <v>500138.1</v>
      </c>
      <c r="J13" s="18">
        <f t="shared" si="6"/>
        <v>500137.5</v>
      </c>
      <c r="K13" s="18">
        <f t="shared" si="3"/>
        <v>99.999880033134858</v>
      </c>
      <c r="L13" s="18">
        <f t="shared" ref="L13:M13" si="7">L11+L12</f>
        <v>123272.4</v>
      </c>
      <c r="M13" s="18">
        <f t="shared" si="7"/>
        <v>123271.6</v>
      </c>
      <c r="N13" s="18">
        <f t="shared" si="4"/>
        <v>99.999351030725464</v>
      </c>
    </row>
    <row r="14" spans="1:14" ht="15.75" customHeight="1" x14ac:dyDescent="0.3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3">
      <c r="A15" s="41" t="s">
        <v>29</v>
      </c>
      <c r="B15" s="42"/>
      <c r="C15" s="16">
        <f>I15+L15+F15</f>
        <v>49652.3</v>
      </c>
      <c r="D15" s="16">
        <f>J15+M15+G15</f>
        <v>49652.3</v>
      </c>
      <c r="E15" s="16">
        <f t="shared" ref="E15:E16" si="8">D15/C15*100</f>
        <v>100</v>
      </c>
      <c r="F15" s="16"/>
      <c r="G15" s="16"/>
      <c r="H15" s="16"/>
      <c r="I15" s="16">
        <v>1206</v>
      </c>
      <c r="J15" s="16">
        <v>1206</v>
      </c>
      <c r="K15" s="16">
        <f t="shared" ref="K15:K16" si="9">J15/I15*100</f>
        <v>100</v>
      </c>
      <c r="L15" s="16">
        <v>48446.3</v>
      </c>
      <c r="M15" s="16">
        <v>48446.3</v>
      </c>
      <c r="N15" s="16">
        <f>M15/L15*100</f>
        <v>100</v>
      </c>
    </row>
    <row r="16" spans="1:14" ht="16.2" x14ac:dyDescent="0.35">
      <c r="A16" s="55" t="s">
        <v>31</v>
      </c>
      <c r="B16" s="56"/>
      <c r="C16" s="18">
        <f>C15</f>
        <v>49652.3</v>
      </c>
      <c r="D16" s="18">
        <f>D15</f>
        <v>49652.3</v>
      </c>
      <c r="E16" s="18">
        <f t="shared" si="8"/>
        <v>100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1206</v>
      </c>
      <c r="J16" s="18">
        <f t="shared" si="11"/>
        <v>1206</v>
      </c>
      <c r="K16" s="18">
        <f t="shared" si="9"/>
        <v>100</v>
      </c>
      <c r="L16" s="18">
        <f>SUM(L15)</f>
        <v>48446.3</v>
      </c>
      <c r="M16" s="18">
        <f>SUM(M15)</f>
        <v>48446.3</v>
      </c>
      <c r="N16" s="18">
        <f>M16/L16*100</f>
        <v>100</v>
      </c>
    </row>
    <row r="17" spans="1:16" ht="15.75" customHeight="1" x14ac:dyDescent="0.3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3">
      <c r="A18" s="41" t="s">
        <v>29</v>
      </c>
      <c r="B18" s="64"/>
      <c r="C18" s="16">
        <f>I18+L18+F18</f>
        <v>7261.1</v>
      </c>
      <c r="D18" s="16">
        <f>J18+M18+G18</f>
        <v>7261.1</v>
      </c>
      <c r="E18" s="16">
        <f t="shared" ref="E18:E19" si="12">D18/C18*100</f>
        <v>100</v>
      </c>
      <c r="F18" s="16"/>
      <c r="G18" s="16"/>
      <c r="H18" s="16"/>
      <c r="I18" s="16">
        <v>0</v>
      </c>
      <c r="J18" s="16">
        <v>0</v>
      </c>
      <c r="K18" s="16"/>
      <c r="L18" s="16">
        <v>7261.1</v>
      </c>
      <c r="M18" s="16">
        <v>7261.1</v>
      </c>
      <c r="N18" s="16">
        <f>M18/L18*100</f>
        <v>100</v>
      </c>
    </row>
    <row r="19" spans="1:16" ht="16.2" x14ac:dyDescent="0.35">
      <c r="A19" s="66" t="s">
        <v>31</v>
      </c>
      <c r="B19" s="66"/>
      <c r="C19" s="18">
        <f t="shared" ref="C19:D19" si="13">C18</f>
        <v>7261.1</v>
      </c>
      <c r="D19" s="18">
        <f t="shared" si="13"/>
        <v>7261.1</v>
      </c>
      <c r="E19" s="18">
        <f t="shared" si="12"/>
        <v>100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7261.1</v>
      </c>
      <c r="M19" s="18">
        <f t="shared" si="15"/>
        <v>7261.1</v>
      </c>
      <c r="N19" s="18">
        <f>M19/L19*100</f>
        <v>100</v>
      </c>
    </row>
    <row r="20" spans="1:16" ht="15.75" customHeight="1" x14ac:dyDescent="0.3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3">
      <c r="A21" s="48" t="s">
        <v>29</v>
      </c>
      <c r="B21" s="65"/>
      <c r="C21" s="16">
        <f>I21+L21+F21</f>
        <v>32675.8</v>
      </c>
      <c r="D21" s="16">
        <f>J21+M21+G21</f>
        <v>32674.399999999998</v>
      </c>
      <c r="E21" s="16">
        <f t="shared" ref="E21:E22" si="16">D21/C21*100</f>
        <v>99.995715483630093</v>
      </c>
      <c r="F21" s="16"/>
      <c r="G21" s="16"/>
      <c r="H21" s="16"/>
      <c r="I21" s="16">
        <v>6621.8</v>
      </c>
      <c r="J21" s="16">
        <v>6621.8</v>
      </c>
      <c r="K21" s="16">
        <f t="shared" ref="K21:K22" si="17">J21/I21*100</f>
        <v>100</v>
      </c>
      <c r="L21" s="16">
        <v>26054</v>
      </c>
      <c r="M21" s="16">
        <v>26052.6</v>
      </c>
      <c r="N21" s="16">
        <f>M21/L21*100</f>
        <v>99.994626544868353</v>
      </c>
    </row>
    <row r="22" spans="1:16" ht="16.2" x14ac:dyDescent="0.35">
      <c r="A22" s="50" t="s">
        <v>31</v>
      </c>
      <c r="B22" s="54"/>
      <c r="C22" s="18">
        <f t="shared" ref="C22:D22" si="18">C21</f>
        <v>32675.8</v>
      </c>
      <c r="D22" s="18">
        <f t="shared" si="18"/>
        <v>32674.399999999998</v>
      </c>
      <c r="E22" s="18">
        <f t="shared" si="16"/>
        <v>99.995715483630093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6621.8</v>
      </c>
      <c r="J22" s="18">
        <f t="shared" si="20"/>
        <v>6621.8</v>
      </c>
      <c r="K22" s="8">
        <f t="shared" si="17"/>
        <v>100</v>
      </c>
      <c r="L22" s="18">
        <f t="shared" si="20"/>
        <v>26054</v>
      </c>
      <c r="M22" s="18">
        <f t="shared" si="20"/>
        <v>26052.6</v>
      </c>
      <c r="N22" s="18">
        <f>M22/L22*100</f>
        <v>99.994626544868353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25">
      <c r="A24" s="48" t="s">
        <v>29</v>
      </c>
      <c r="B24" s="6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5.75" hidden="1" x14ac:dyDescent="0.25">
      <c r="A25" s="50" t="s">
        <v>31</v>
      </c>
      <c r="B25" s="54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3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3">
      <c r="A27" s="48" t="s">
        <v>29</v>
      </c>
      <c r="B27" s="65"/>
      <c r="C27" s="16">
        <f>I27+L27+F27</f>
        <v>3879.3</v>
      </c>
      <c r="D27" s="16">
        <f>J27+M27+G27</f>
        <v>3879.3</v>
      </c>
      <c r="E27" s="16">
        <f t="shared" ref="E27:E29" si="25">D27/C27*100</f>
        <v>100</v>
      </c>
      <c r="F27" s="16"/>
      <c r="G27" s="16"/>
      <c r="H27" s="16"/>
      <c r="I27" s="16">
        <v>100.3</v>
      </c>
      <c r="J27" s="16">
        <v>100.3</v>
      </c>
      <c r="K27" s="16"/>
      <c r="L27" s="16">
        <v>3779</v>
      </c>
      <c r="M27" s="16">
        <v>3779</v>
      </c>
      <c r="N27" s="16">
        <f t="shared" ref="N27:N29" si="26">M27/L27*100</f>
        <v>100</v>
      </c>
    </row>
    <row r="28" spans="1:16" ht="16.2" x14ac:dyDescent="0.35">
      <c r="A28" s="99" t="s">
        <v>31</v>
      </c>
      <c r="B28" s="100"/>
      <c r="C28" s="19">
        <f>C27</f>
        <v>3879.3</v>
      </c>
      <c r="D28" s="19">
        <f>D27</f>
        <v>3879.3</v>
      </c>
      <c r="E28" s="19">
        <f t="shared" si="25"/>
        <v>100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100.3</v>
      </c>
      <c r="J28" s="19">
        <f t="shared" si="28"/>
        <v>100.3</v>
      </c>
      <c r="K28" s="16"/>
      <c r="L28" s="19">
        <f>L27</f>
        <v>3779</v>
      </c>
      <c r="M28" s="19">
        <f>M27</f>
        <v>3779</v>
      </c>
      <c r="N28" s="20">
        <f t="shared" si="26"/>
        <v>100</v>
      </c>
    </row>
    <row r="29" spans="1:16" s="3" customFormat="1" ht="16.2" x14ac:dyDescent="0.35">
      <c r="A29" s="101" t="s">
        <v>53</v>
      </c>
      <c r="B29" s="102"/>
      <c r="C29" s="8">
        <f>C9+C13+C16+C19+C22+C25+C28</f>
        <v>1264867.2000000002</v>
      </c>
      <c r="D29" s="8">
        <f t="shared" ref="D29" si="29">D9+D13+D16+D19+D22+D25+D28</f>
        <v>1264461.3999999999</v>
      </c>
      <c r="E29" s="8">
        <f t="shared" si="25"/>
        <v>99.967917580596577</v>
      </c>
      <c r="F29" s="8">
        <f t="shared" ref="F29:G29" si="30">F9+F13+F16+F19+F22+F25+F28</f>
        <v>6148.6</v>
      </c>
      <c r="G29" s="8">
        <f t="shared" si="30"/>
        <v>6148.6</v>
      </c>
      <c r="H29" s="8"/>
      <c r="I29" s="8">
        <f>I9+I13+I16+I19+I22+I25+I28</f>
        <v>878337.8</v>
      </c>
      <c r="J29" s="8">
        <f t="shared" ref="J29:M29" si="31">J9+J13+J16+J19+J22+J25+J28</f>
        <v>877934.3</v>
      </c>
      <c r="K29" s="8">
        <f t="shared" ref="K29" si="32">J29/I29*100</f>
        <v>99.954060954680529</v>
      </c>
      <c r="L29" s="8">
        <f t="shared" si="31"/>
        <v>380380.8</v>
      </c>
      <c r="M29" s="8">
        <f t="shared" si="31"/>
        <v>380378.49999999994</v>
      </c>
      <c r="N29" s="8">
        <f t="shared" si="26"/>
        <v>99.999395342772274</v>
      </c>
      <c r="P29" s="4"/>
    </row>
    <row r="30" spans="1:16" ht="22.5" customHeight="1" x14ac:dyDescent="0.35">
      <c r="A30" s="21" t="s">
        <v>18</v>
      </c>
      <c r="B30" s="103" t="s">
        <v>3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5"/>
    </row>
    <row r="31" spans="1:16" ht="15.75" customHeight="1" x14ac:dyDescent="0.3">
      <c r="A31" s="38" t="s">
        <v>36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</row>
    <row r="32" spans="1:16" ht="15.75" hidden="1" x14ac:dyDescent="0.25">
      <c r="A32" s="57" t="s">
        <v>39</v>
      </c>
      <c r="B32" s="42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3">
      <c r="A33" s="53" t="s">
        <v>37</v>
      </c>
      <c r="B33" s="65"/>
      <c r="C33" s="16">
        <f>I33+L33+F33</f>
        <v>69711.600000000006</v>
      </c>
      <c r="D33" s="16">
        <f>J33+M33+G33</f>
        <v>69420.3</v>
      </c>
      <c r="E33" s="16">
        <f t="shared" ref="E33:E34" si="33">D33/C33*100</f>
        <v>99.582135541287244</v>
      </c>
      <c r="F33" s="22">
        <v>9828.1</v>
      </c>
      <c r="G33" s="22">
        <v>9725.2000000000007</v>
      </c>
      <c r="H33" s="22">
        <f>G33/F33*100</f>
        <v>98.953002106205673</v>
      </c>
      <c r="I33" s="22">
        <v>59883.5</v>
      </c>
      <c r="J33" s="22">
        <v>59695.1</v>
      </c>
      <c r="K33" s="16">
        <f t="shared" ref="K33:K34" si="34">J33/I33*100</f>
        <v>99.685389130561845</v>
      </c>
      <c r="L33" s="16">
        <v>0</v>
      </c>
      <c r="M33" s="16">
        <v>0</v>
      </c>
      <c r="N33" s="23"/>
    </row>
    <row r="34" spans="1:14" ht="16.2" x14ac:dyDescent="0.35">
      <c r="A34" s="45" t="s">
        <v>40</v>
      </c>
      <c r="B34" s="65"/>
      <c r="C34" s="24">
        <f>C33+C32</f>
        <v>69711.600000000006</v>
      </c>
      <c r="D34" s="24">
        <f>D33+D32</f>
        <v>69420.3</v>
      </c>
      <c r="E34" s="18">
        <f t="shared" si="33"/>
        <v>99.582135541287244</v>
      </c>
      <c r="F34" s="24">
        <f>F33+F32</f>
        <v>9828.1</v>
      </c>
      <c r="G34" s="24">
        <f>G33+G32</f>
        <v>9725.2000000000007</v>
      </c>
      <c r="H34" s="22">
        <f>G34/F34*100</f>
        <v>98.953002106205673</v>
      </c>
      <c r="I34" s="24">
        <f>I33+I32</f>
        <v>59883.5</v>
      </c>
      <c r="J34" s="24">
        <f>J33+J32</f>
        <v>59695.1</v>
      </c>
      <c r="K34" s="8">
        <f t="shared" si="34"/>
        <v>99.685389130561845</v>
      </c>
      <c r="L34" s="24">
        <f>L33+L32</f>
        <v>0</v>
      </c>
      <c r="M34" s="24">
        <f>M33+M32</f>
        <v>0</v>
      </c>
      <c r="N34" s="20"/>
    </row>
    <row r="35" spans="1:14" ht="30" customHeight="1" x14ac:dyDescent="0.3">
      <c r="A35" s="38" t="s">
        <v>38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x14ac:dyDescent="0.3">
      <c r="A36" s="57" t="s">
        <v>39</v>
      </c>
      <c r="B36" s="42"/>
      <c r="C36" s="16">
        <f>I36+L36+F36</f>
        <v>760</v>
      </c>
      <c r="D36" s="16">
        <f>J36+M36+G36</f>
        <v>760</v>
      </c>
      <c r="E36" s="16">
        <f t="shared" ref="E36:E37" si="35">D36/C36*100</f>
        <v>100</v>
      </c>
      <c r="F36" s="22"/>
      <c r="G36" s="22"/>
      <c r="H36" s="16"/>
      <c r="I36" s="22"/>
      <c r="J36" s="22"/>
      <c r="K36" s="16"/>
      <c r="L36" s="16">
        <v>760</v>
      </c>
      <c r="M36" s="16">
        <v>760</v>
      </c>
      <c r="N36" s="16">
        <f t="shared" ref="N36:N102" si="36">M36/L36*100</f>
        <v>100</v>
      </c>
    </row>
    <row r="37" spans="1:14" ht="16.2" x14ac:dyDescent="0.35">
      <c r="A37" s="45" t="s">
        <v>40</v>
      </c>
      <c r="B37" s="65"/>
      <c r="C37" s="24">
        <f>C36</f>
        <v>760</v>
      </c>
      <c r="D37" s="24">
        <f>D36</f>
        <v>760</v>
      </c>
      <c r="E37" s="18">
        <f t="shared" si="35"/>
        <v>100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760</v>
      </c>
      <c r="M37" s="18">
        <f>M36</f>
        <v>760</v>
      </c>
      <c r="N37" s="18">
        <f t="shared" si="36"/>
        <v>100</v>
      </c>
    </row>
    <row r="38" spans="1:14" ht="15.75" customHeight="1" x14ac:dyDescent="0.3">
      <c r="A38" s="38" t="s">
        <v>41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</row>
    <row r="39" spans="1:14" x14ac:dyDescent="0.3">
      <c r="A39" s="57" t="s">
        <v>39</v>
      </c>
      <c r="B39" s="42"/>
      <c r="C39" s="16">
        <f>I39+L39+F39</f>
        <v>7615.8</v>
      </c>
      <c r="D39" s="16">
        <f>J39+M39+G39</f>
        <v>7131.6</v>
      </c>
      <c r="E39" s="16">
        <f t="shared" ref="E39:E41" si="39">D39/C39*100</f>
        <v>93.642164972819657</v>
      </c>
      <c r="F39" s="22"/>
      <c r="G39" s="22"/>
      <c r="H39" s="16"/>
      <c r="I39" s="22">
        <v>7615.8</v>
      </c>
      <c r="J39" s="22">
        <v>7131.6</v>
      </c>
      <c r="K39" s="16">
        <f t="shared" ref="K39:K41" si="40">J39/I39*100</f>
        <v>93.642164972819657</v>
      </c>
      <c r="L39" s="16">
        <v>0</v>
      </c>
      <c r="M39" s="16">
        <v>0</v>
      </c>
      <c r="N39" s="16"/>
    </row>
    <row r="40" spans="1:14" ht="30.75" customHeight="1" x14ac:dyDescent="0.3">
      <c r="A40" s="57" t="s">
        <v>29</v>
      </c>
      <c r="B40" s="42"/>
      <c r="C40" s="16">
        <f>I40+L40+F40</f>
        <v>107747.8</v>
      </c>
      <c r="D40" s="16">
        <f>J40+M40+G40</f>
        <v>105599.8</v>
      </c>
      <c r="E40" s="16">
        <f t="shared" si="39"/>
        <v>98.006455816267248</v>
      </c>
      <c r="F40" s="22"/>
      <c r="G40" s="22"/>
      <c r="H40" s="16"/>
      <c r="I40" s="22">
        <v>107747.8</v>
      </c>
      <c r="J40" s="22">
        <v>105599.8</v>
      </c>
      <c r="K40" s="16">
        <f t="shared" si="40"/>
        <v>98.006455816267248</v>
      </c>
      <c r="L40" s="16">
        <v>0</v>
      </c>
      <c r="M40" s="16">
        <v>0</v>
      </c>
      <c r="N40" s="16"/>
    </row>
    <row r="41" spans="1:14" ht="16.2" x14ac:dyDescent="0.35">
      <c r="A41" s="45" t="s">
        <v>40</v>
      </c>
      <c r="B41" s="65"/>
      <c r="C41" s="24">
        <f>C39+C40</f>
        <v>115363.6</v>
      </c>
      <c r="D41" s="24">
        <f>D39+D40</f>
        <v>112731.40000000001</v>
      </c>
      <c r="E41" s="18">
        <f t="shared" si="39"/>
        <v>97.718344434466331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115363.6</v>
      </c>
      <c r="J41" s="24">
        <f t="shared" si="42"/>
        <v>112731.40000000001</v>
      </c>
      <c r="K41" s="18">
        <f t="shared" si="40"/>
        <v>97.718344434466331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3">
      <c r="A42" s="38" t="s">
        <v>42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</row>
    <row r="43" spans="1:14" x14ac:dyDescent="0.3">
      <c r="A43" s="57" t="s">
        <v>39</v>
      </c>
      <c r="B43" s="42"/>
      <c r="C43" s="16">
        <f>I43+L43+F43</f>
        <v>2500</v>
      </c>
      <c r="D43" s="16">
        <f>J43+M43+G43</f>
        <v>2408</v>
      </c>
      <c r="E43" s="16">
        <f t="shared" ref="E43:E44" si="43">D43/C43*100</f>
        <v>96.32</v>
      </c>
      <c r="F43" s="22"/>
      <c r="G43" s="22"/>
      <c r="H43" s="16"/>
      <c r="I43" s="22"/>
      <c r="J43" s="22"/>
      <c r="K43" s="16"/>
      <c r="L43" s="16">
        <v>2500</v>
      </c>
      <c r="M43" s="16">
        <v>2408</v>
      </c>
      <c r="N43" s="16">
        <f t="shared" si="36"/>
        <v>96.32</v>
      </c>
    </row>
    <row r="44" spans="1:14" ht="16.2" x14ac:dyDescent="0.35">
      <c r="A44" s="43" t="s">
        <v>40</v>
      </c>
      <c r="B44" s="42"/>
      <c r="C44" s="24">
        <f>C43</f>
        <v>2500</v>
      </c>
      <c r="D44" s="24">
        <f>D43</f>
        <v>2408</v>
      </c>
      <c r="E44" s="18">
        <f t="shared" si="43"/>
        <v>96.32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2408</v>
      </c>
      <c r="N44" s="18">
        <f t="shared" si="36"/>
        <v>96.32</v>
      </c>
    </row>
    <row r="45" spans="1:14" ht="15.75" customHeight="1" x14ac:dyDescent="0.3">
      <c r="A45" s="38" t="s">
        <v>43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/>
    </row>
    <row r="46" spans="1:14" ht="15.75" hidden="1" x14ac:dyDescent="0.25">
      <c r="A46" s="57" t="s">
        <v>39</v>
      </c>
      <c r="B46" s="42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3">
      <c r="A47" s="57" t="s">
        <v>44</v>
      </c>
      <c r="B47" s="42"/>
      <c r="C47" s="16">
        <f t="shared" ref="C47:C49" si="47">I47+L47+F47</f>
        <v>1660.9</v>
      </c>
      <c r="D47" s="16">
        <f t="shared" ref="D47:D49" si="48">J47+M47+G47</f>
        <v>1660.9</v>
      </c>
      <c r="E47" s="16">
        <f t="shared" si="46"/>
        <v>100</v>
      </c>
      <c r="F47" s="22">
        <v>1117.9000000000001</v>
      </c>
      <c r="G47" s="22">
        <v>1117.9000000000001</v>
      </c>
      <c r="H47" s="16">
        <f>G47/F47*100</f>
        <v>100</v>
      </c>
      <c r="I47" s="22">
        <v>353</v>
      </c>
      <c r="J47" s="22">
        <v>353</v>
      </c>
      <c r="K47" s="16">
        <f t="shared" ref="K47:K49" si="49">J47/I47*100</f>
        <v>100</v>
      </c>
      <c r="L47" s="16">
        <v>190</v>
      </c>
      <c r="M47" s="16">
        <v>190</v>
      </c>
      <c r="N47" s="16">
        <f t="shared" si="36"/>
        <v>100</v>
      </c>
    </row>
    <row r="48" spans="1:14" ht="30.75" customHeight="1" x14ac:dyDescent="0.3">
      <c r="A48" s="57" t="s">
        <v>45</v>
      </c>
      <c r="B48" s="42"/>
      <c r="C48" s="16">
        <f t="shared" si="47"/>
        <v>625</v>
      </c>
      <c r="D48" s="16">
        <f t="shared" si="48"/>
        <v>552.4</v>
      </c>
      <c r="E48" s="16">
        <f t="shared" si="46"/>
        <v>88.384</v>
      </c>
      <c r="F48" s="22"/>
      <c r="G48" s="22"/>
      <c r="H48" s="16"/>
      <c r="I48" s="22"/>
      <c r="J48" s="22"/>
      <c r="K48" s="16"/>
      <c r="L48" s="16">
        <v>625</v>
      </c>
      <c r="M48" s="16">
        <v>552.4</v>
      </c>
      <c r="N48" s="16">
        <f t="shared" si="36"/>
        <v>88.384</v>
      </c>
    </row>
    <row r="49" spans="1:14" ht="33.75" hidden="1" customHeight="1" x14ac:dyDescent="0.25">
      <c r="A49" s="57" t="s">
        <v>46</v>
      </c>
      <c r="B49" s="42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si="49"/>
        <v>#DIV/0!</v>
      </c>
      <c r="L49" s="16">
        <v>0</v>
      </c>
      <c r="M49" s="16">
        <v>0</v>
      </c>
      <c r="N49" s="16"/>
    </row>
    <row r="50" spans="1:14" ht="16.2" x14ac:dyDescent="0.35">
      <c r="A50" s="43" t="s">
        <v>40</v>
      </c>
      <c r="B50" s="56"/>
      <c r="C50" s="24">
        <f>C46+C47+C48+C49</f>
        <v>2285.9</v>
      </c>
      <c r="D50" s="24">
        <f>D46+D47+D48+D49</f>
        <v>2213.3000000000002</v>
      </c>
      <c r="E50" s="18">
        <f t="shared" si="46"/>
        <v>96.824008049346006</v>
      </c>
      <c r="F50" s="24">
        <f t="shared" ref="F50:G50" si="50">F46+F47+F48+F49</f>
        <v>1117.9000000000001</v>
      </c>
      <c r="G50" s="24">
        <f t="shared" si="50"/>
        <v>1117.9000000000001</v>
      </c>
      <c r="H50" s="22">
        <f>G50/F50*100</f>
        <v>100</v>
      </c>
      <c r="I50" s="24">
        <f t="shared" ref="I50:M50" si="51">I46+I47+I48+I49</f>
        <v>353</v>
      </c>
      <c r="J50" s="24">
        <f t="shared" si="51"/>
        <v>353</v>
      </c>
      <c r="K50" s="18"/>
      <c r="L50" s="24">
        <f t="shared" si="51"/>
        <v>815</v>
      </c>
      <c r="M50" s="24">
        <f t="shared" si="51"/>
        <v>742.4</v>
      </c>
      <c r="N50" s="18">
        <f t="shared" si="36"/>
        <v>91.092024539877301</v>
      </c>
    </row>
    <row r="51" spans="1:14" x14ac:dyDescent="0.3">
      <c r="A51" s="38" t="s">
        <v>118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6"/>
    </row>
    <row r="52" spans="1:14" x14ac:dyDescent="0.3">
      <c r="A52" s="57" t="s">
        <v>37</v>
      </c>
      <c r="B52" s="91"/>
      <c r="C52" s="16">
        <f t="shared" ref="C52:D52" si="52">I52+L52+F52</f>
        <v>3850</v>
      </c>
      <c r="D52" s="16">
        <f t="shared" si="52"/>
        <v>3850</v>
      </c>
      <c r="E52" s="16">
        <f t="shared" si="46"/>
        <v>100</v>
      </c>
      <c r="F52" s="25"/>
      <c r="G52" s="25"/>
      <c r="H52" s="17"/>
      <c r="I52" s="25"/>
      <c r="J52" s="25"/>
      <c r="K52" s="17"/>
      <c r="L52" s="22">
        <v>3850</v>
      </c>
      <c r="M52" s="22">
        <v>3850</v>
      </c>
      <c r="N52" s="8">
        <f t="shared" si="36"/>
        <v>100</v>
      </c>
    </row>
    <row r="53" spans="1:14" ht="16.2" x14ac:dyDescent="0.35">
      <c r="A53" s="43" t="s">
        <v>40</v>
      </c>
      <c r="B53" s="91"/>
      <c r="C53" s="24">
        <f>C52</f>
        <v>3850</v>
      </c>
      <c r="D53" s="24">
        <f>D52</f>
        <v>3850</v>
      </c>
      <c r="E53" s="16">
        <f t="shared" si="46"/>
        <v>100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3850</v>
      </c>
      <c r="M53" s="24">
        <f t="shared" si="55"/>
        <v>3850</v>
      </c>
      <c r="N53" s="18">
        <f t="shared" si="36"/>
        <v>100</v>
      </c>
    </row>
    <row r="54" spans="1:14" x14ac:dyDescent="0.3">
      <c r="A54" s="43" t="s">
        <v>53</v>
      </c>
      <c r="B54" s="42"/>
      <c r="C54" s="9">
        <f>C34+C37+C41+C44+C50+C53</f>
        <v>194471.1</v>
      </c>
      <c r="D54" s="9">
        <f>D34+D37+D41+D44+D50+D53</f>
        <v>191383</v>
      </c>
      <c r="E54" s="8">
        <f t="shared" si="46"/>
        <v>98.412051970704127</v>
      </c>
      <c r="F54" s="9">
        <f t="shared" ref="F54:G54" si="56">F34+F37+F41+F44+F50+F53</f>
        <v>10946</v>
      </c>
      <c r="G54" s="9">
        <f t="shared" si="56"/>
        <v>10843.1</v>
      </c>
      <c r="H54" s="22">
        <f>G54/F54*100</f>
        <v>99.059930568244113</v>
      </c>
      <c r="I54" s="9">
        <f t="shared" ref="I54:J54" si="57">I34+I37+I41+I44+I50+I53</f>
        <v>175600.1</v>
      </c>
      <c r="J54" s="9">
        <f t="shared" si="57"/>
        <v>172779.5</v>
      </c>
      <c r="K54" s="8">
        <f t="shared" ref="K54" si="58">J54/I54*100</f>
        <v>98.393736677826496</v>
      </c>
      <c r="L54" s="9">
        <f t="shared" ref="L54:M54" si="59">L34+L37+L41+L44+L50+L53</f>
        <v>7925</v>
      </c>
      <c r="M54" s="9">
        <f t="shared" si="59"/>
        <v>7760.4</v>
      </c>
      <c r="N54" s="8">
        <f t="shared" si="36"/>
        <v>97.923028391167193</v>
      </c>
    </row>
    <row r="55" spans="1:14" ht="33" customHeight="1" x14ac:dyDescent="0.35">
      <c r="A55" s="26" t="s">
        <v>19</v>
      </c>
      <c r="B55" s="71" t="s">
        <v>4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3"/>
    </row>
    <row r="56" spans="1:14" ht="15.75" customHeight="1" x14ac:dyDescent="0.3">
      <c r="A56" s="38" t="s">
        <v>47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60"/>
    </row>
    <row r="57" spans="1:14" x14ac:dyDescent="0.3">
      <c r="A57" s="57" t="s">
        <v>39</v>
      </c>
      <c r="B57" s="42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>
        <v>0</v>
      </c>
      <c r="J57" s="22">
        <v>0</v>
      </c>
      <c r="K57" s="16"/>
      <c r="L57" s="16">
        <v>0</v>
      </c>
      <c r="M57" s="16">
        <v>0</v>
      </c>
      <c r="N57" s="16"/>
    </row>
    <row r="58" spans="1:14" x14ac:dyDescent="0.3">
      <c r="A58" s="57" t="s">
        <v>44</v>
      </c>
      <c r="B58" s="42"/>
      <c r="C58" s="16">
        <f t="shared" si="60"/>
        <v>263997.60000000003</v>
      </c>
      <c r="D58" s="16">
        <f t="shared" si="61"/>
        <v>263884.60000000003</v>
      </c>
      <c r="E58" s="16">
        <f t="shared" ref="E58:E59" si="62">D58/C58*100</f>
        <v>99.957196580574973</v>
      </c>
      <c r="F58" s="22"/>
      <c r="G58" s="22"/>
      <c r="H58" s="16"/>
      <c r="I58" s="22">
        <v>248933.7</v>
      </c>
      <c r="J58" s="22">
        <v>248933.7</v>
      </c>
      <c r="K58" s="16">
        <f t="shared" ref="K58:K59" si="63">J58/I58*100</f>
        <v>100</v>
      </c>
      <c r="L58" s="16">
        <v>15063.9</v>
      </c>
      <c r="M58" s="16">
        <v>14950.9</v>
      </c>
      <c r="N58" s="16">
        <f t="shared" si="36"/>
        <v>99.249862253466901</v>
      </c>
    </row>
    <row r="59" spans="1:14" ht="16.2" x14ac:dyDescent="0.35">
      <c r="A59" s="45" t="s">
        <v>40</v>
      </c>
      <c r="B59" s="65"/>
      <c r="C59" s="24">
        <f>C57+C58</f>
        <v>263997.60000000003</v>
      </c>
      <c r="D59" s="24">
        <f>D57+D58</f>
        <v>263884.60000000003</v>
      </c>
      <c r="E59" s="18">
        <f t="shared" si="62"/>
        <v>99.957196580574973</v>
      </c>
      <c r="F59" s="24">
        <f>F57+F58</f>
        <v>0</v>
      </c>
      <c r="G59" s="24">
        <f>G57+G58</f>
        <v>0</v>
      </c>
      <c r="H59" s="18"/>
      <c r="I59" s="24">
        <f>SUM(I57:I58)</f>
        <v>248933.7</v>
      </c>
      <c r="J59" s="24">
        <f>SUM(J57:J58)</f>
        <v>248933.7</v>
      </c>
      <c r="K59" s="18">
        <f t="shared" si="63"/>
        <v>100</v>
      </c>
      <c r="L59" s="24">
        <f>SUM(L57:L58)</f>
        <v>15063.9</v>
      </c>
      <c r="M59" s="24">
        <f>SUM(M57:M58)</f>
        <v>14950.9</v>
      </c>
      <c r="N59" s="18">
        <f t="shared" si="36"/>
        <v>99.249862253466901</v>
      </c>
    </row>
    <row r="60" spans="1:14" ht="15.75" customHeight="1" x14ac:dyDescent="0.3">
      <c r="A60" s="38" t="s">
        <v>48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60"/>
    </row>
    <row r="61" spans="1:14" x14ac:dyDescent="0.3">
      <c r="A61" s="57" t="s">
        <v>39</v>
      </c>
      <c r="B61" s="42"/>
      <c r="C61" s="16">
        <f t="shared" ref="C61:D61" si="64">I61+L61+F61</f>
        <v>3997.1</v>
      </c>
      <c r="D61" s="16">
        <f t="shared" si="64"/>
        <v>3872.5</v>
      </c>
      <c r="E61" s="16">
        <f t="shared" ref="E61:E66" si="65">D61/C61*100</f>
        <v>96.882739986490208</v>
      </c>
      <c r="F61" s="22"/>
      <c r="G61" s="22"/>
      <c r="H61" s="16"/>
      <c r="I61" s="22"/>
      <c r="J61" s="22"/>
      <c r="K61" s="16"/>
      <c r="L61" s="16">
        <v>3997.1</v>
      </c>
      <c r="M61" s="16">
        <v>3872.5</v>
      </c>
      <c r="N61" s="16">
        <f t="shared" si="36"/>
        <v>96.882739986490208</v>
      </c>
    </row>
    <row r="62" spans="1:14" ht="28.5" customHeight="1" x14ac:dyDescent="0.35">
      <c r="A62" s="57" t="s">
        <v>44</v>
      </c>
      <c r="B62" s="42"/>
      <c r="C62" s="16">
        <f t="shared" ref="C62" si="66">I62+L62+F62</f>
        <v>300</v>
      </c>
      <c r="D62" s="16">
        <f t="shared" ref="D62" si="67">J62+M62+G62</f>
        <v>300</v>
      </c>
      <c r="E62" s="16">
        <f t="shared" si="65"/>
        <v>100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300</v>
      </c>
      <c r="M62" s="16">
        <v>300</v>
      </c>
      <c r="N62" s="16">
        <f t="shared" si="36"/>
        <v>100</v>
      </c>
    </row>
    <row r="63" spans="1:14" ht="16.2" x14ac:dyDescent="0.35">
      <c r="A63" s="45" t="s">
        <v>40</v>
      </c>
      <c r="B63" s="65"/>
      <c r="C63" s="24">
        <f>C61+C62</f>
        <v>4297.1000000000004</v>
      </c>
      <c r="D63" s="24">
        <f>D61+D62</f>
        <v>4172.5</v>
      </c>
      <c r="E63" s="18">
        <f t="shared" si="65"/>
        <v>97.100370016988194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0</v>
      </c>
      <c r="J63" s="24">
        <f t="shared" si="69"/>
        <v>0</v>
      </c>
      <c r="K63" s="18">
        <v>0</v>
      </c>
      <c r="L63" s="18">
        <f>SUM(L61:L62)</f>
        <v>4297.1000000000004</v>
      </c>
      <c r="M63" s="18">
        <f>SUM(M61:M62)</f>
        <v>4172.5</v>
      </c>
      <c r="N63" s="18">
        <f t="shared" si="36"/>
        <v>97.100370016988194</v>
      </c>
    </row>
    <row r="64" spans="1:14" ht="15.75" customHeight="1" x14ac:dyDescent="0.3">
      <c r="A64" s="38" t="s">
        <v>80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0"/>
    </row>
    <row r="65" spans="1:14" x14ac:dyDescent="0.3">
      <c r="A65" s="57" t="s">
        <v>39</v>
      </c>
      <c r="B65" s="42"/>
      <c r="C65" s="16">
        <f t="shared" ref="C65" si="70">I65+L65+F65</f>
        <v>740.80000000000007</v>
      </c>
      <c r="D65" s="16">
        <f t="shared" ref="D65" si="71">J65+M65+G65</f>
        <v>740.69999999999993</v>
      </c>
      <c r="E65" s="16">
        <f t="shared" si="65"/>
        <v>99.986501079913594</v>
      </c>
      <c r="F65" s="22">
        <v>194.6</v>
      </c>
      <c r="G65" s="22">
        <v>194.6</v>
      </c>
      <c r="H65" s="22">
        <f t="shared" ref="H65:H66" si="72">G65/F65*100</f>
        <v>100</v>
      </c>
      <c r="I65" s="22">
        <v>183.2</v>
      </c>
      <c r="J65" s="22">
        <v>183.2</v>
      </c>
      <c r="K65" s="16">
        <v>0</v>
      </c>
      <c r="L65" s="16">
        <v>363</v>
      </c>
      <c r="M65" s="16">
        <v>362.9</v>
      </c>
      <c r="N65" s="16">
        <f t="shared" si="36"/>
        <v>99.972451790633599</v>
      </c>
    </row>
    <row r="66" spans="1:14" ht="16.2" x14ac:dyDescent="0.35">
      <c r="A66" s="45" t="s">
        <v>40</v>
      </c>
      <c r="B66" s="65"/>
      <c r="C66" s="24">
        <f>C65</f>
        <v>740.80000000000007</v>
      </c>
      <c r="D66" s="24">
        <f>D65</f>
        <v>740.69999999999993</v>
      </c>
      <c r="E66" s="16">
        <f t="shared" si="65"/>
        <v>99.986501079913594</v>
      </c>
      <c r="F66" s="24">
        <f t="shared" ref="F66:G66" si="73">F65</f>
        <v>194.6</v>
      </c>
      <c r="G66" s="24">
        <f t="shared" si="73"/>
        <v>194.6</v>
      </c>
      <c r="H66" s="22">
        <f t="shared" si="72"/>
        <v>100</v>
      </c>
      <c r="I66" s="24">
        <f t="shared" ref="I66:J66" si="74">I65</f>
        <v>183.2</v>
      </c>
      <c r="J66" s="24">
        <f t="shared" si="74"/>
        <v>183.2</v>
      </c>
      <c r="K66" s="16">
        <v>0</v>
      </c>
      <c r="L66" s="18">
        <f>L65</f>
        <v>363</v>
      </c>
      <c r="M66" s="18">
        <f>M65</f>
        <v>362.9</v>
      </c>
      <c r="N66" s="18">
        <f t="shared" si="36"/>
        <v>99.972451790633599</v>
      </c>
    </row>
    <row r="67" spans="1:14" ht="15.75" customHeight="1" x14ac:dyDescent="0.3">
      <c r="A67" s="38" t="s">
        <v>49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</row>
    <row r="68" spans="1:14" x14ac:dyDescent="0.3">
      <c r="A68" s="57" t="s">
        <v>39</v>
      </c>
      <c r="B68" s="42"/>
      <c r="C68" s="16">
        <f t="shared" ref="C68" si="75">I68+L68+F68</f>
        <v>230.5</v>
      </c>
      <c r="D68" s="16">
        <f t="shared" ref="D68" si="76">J68+M68+G68</f>
        <v>230.5</v>
      </c>
      <c r="E68" s="16">
        <f t="shared" ref="E68:E69" si="77">D68/C68*100</f>
        <v>100</v>
      </c>
      <c r="F68" s="22"/>
      <c r="G68" s="22"/>
      <c r="H68" s="16"/>
      <c r="I68" s="22"/>
      <c r="J68" s="22"/>
      <c r="K68" s="16"/>
      <c r="L68" s="16">
        <v>230.5</v>
      </c>
      <c r="M68" s="16">
        <v>230.5</v>
      </c>
      <c r="N68" s="16">
        <f t="shared" si="36"/>
        <v>100</v>
      </c>
    </row>
    <row r="69" spans="1:14" ht="16.2" x14ac:dyDescent="0.35">
      <c r="A69" s="43" t="s">
        <v>31</v>
      </c>
      <c r="B69" s="42"/>
      <c r="C69" s="24">
        <f>C68</f>
        <v>230.5</v>
      </c>
      <c r="D69" s="24">
        <f>D68</f>
        <v>230.5</v>
      </c>
      <c r="E69" s="18">
        <f t="shared" si="77"/>
        <v>100</v>
      </c>
      <c r="F69" s="24">
        <f t="shared" ref="F69:G69" si="78">F68</f>
        <v>0</v>
      </c>
      <c r="G69" s="24">
        <f t="shared" si="78"/>
        <v>0</v>
      </c>
      <c r="H69" s="18"/>
      <c r="I69" s="24">
        <f t="shared" ref="I69:J69" si="79">I68</f>
        <v>0</v>
      </c>
      <c r="J69" s="24">
        <f t="shared" si="79"/>
        <v>0</v>
      </c>
      <c r="K69" s="18"/>
      <c r="L69" s="18">
        <f>L68</f>
        <v>230.5</v>
      </c>
      <c r="M69" s="18">
        <f>M68</f>
        <v>230.5</v>
      </c>
      <c r="N69" s="18">
        <f t="shared" si="36"/>
        <v>100</v>
      </c>
    </row>
    <row r="70" spans="1:14" ht="33" customHeight="1" x14ac:dyDescent="0.3">
      <c r="A70" s="38" t="s">
        <v>50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60"/>
    </row>
    <row r="71" spans="1:14" ht="33" customHeight="1" x14ac:dyDescent="0.3">
      <c r="A71" s="57" t="s">
        <v>37</v>
      </c>
      <c r="B71" s="42"/>
      <c r="C71" s="16">
        <f t="shared" ref="C71" si="80">I71+L71+F71</f>
        <v>617.1</v>
      </c>
      <c r="D71" s="16">
        <f t="shared" ref="D71" si="81">J71+M71+G71</f>
        <v>617.1</v>
      </c>
      <c r="E71" s="16">
        <f t="shared" ref="E71:E72" si="82">D71/C71*100</f>
        <v>100</v>
      </c>
      <c r="F71" s="22"/>
      <c r="G71" s="22"/>
      <c r="H71" s="16"/>
      <c r="I71" s="22">
        <v>617.1</v>
      </c>
      <c r="J71" s="22">
        <v>617.1</v>
      </c>
      <c r="K71" s="16">
        <f t="shared" ref="K71:K72" si="83">J71/I71*100</f>
        <v>100</v>
      </c>
      <c r="L71" s="16">
        <v>0</v>
      </c>
      <c r="M71" s="16">
        <v>0</v>
      </c>
      <c r="N71" s="16"/>
    </row>
    <row r="72" spans="1:14" ht="16.2" x14ac:dyDescent="0.35">
      <c r="A72" s="43" t="s">
        <v>31</v>
      </c>
      <c r="B72" s="56"/>
      <c r="C72" s="24">
        <f>C71</f>
        <v>617.1</v>
      </c>
      <c r="D72" s="24">
        <f>D71</f>
        <v>617.1</v>
      </c>
      <c r="E72" s="18">
        <f t="shared" si="82"/>
        <v>100</v>
      </c>
      <c r="F72" s="24">
        <f t="shared" ref="F72:G72" si="84">F71</f>
        <v>0</v>
      </c>
      <c r="G72" s="24">
        <f t="shared" si="84"/>
        <v>0</v>
      </c>
      <c r="H72" s="18"/>
      <c r="I72" s="24">
        <f t="shared" ref="I72:J72" si="85">I71</f>
        <v>617.1</v>
      </c>
      <c r="J72" s="24">
        <f t="shared" si="85"/>
        <v>617.1</v>
      </c>
      <c r="K72" s="18">
        <f t="shared" si="83"/>
        <v>100</v>
      </c>
      <c r="L72" s="18">
        <f>L71</f>
        <v>0</v>
      </c>
      <c r="M72" s="18">
        <f>M71</f>
        <v>0</v>
      </c>
      <c r="N72" s="17"/>
    </row>
    <row r="73" spans="1:14" ht="33" customHeight="1" x14ac:dyDescent="0.3">
      <c r="A73" s="38" t="s">
        <v>51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60"/>
    </row>
    <row r="74" spans="1:14" x14ac:dyDescent="0.3">
      <c r="A74" s="53" t="s">
        <v>39</v>
      </c>
      <c r="B74" s="65"/>
      <c r="C74" s="16">
        <f t="shared" ref="C74" si="86">I74+L74+F74</f>
        <v>570</v>
      </c>
      <c r="D74" s="16">
        <f t="shared" ref="D74" si="87">J74+M74+G74</f>
        <v>456.6</v>
      </c>
      <c r="E74" s="16">
        <f t="shared" ref="E74:E82" si="88">D74/C74*100</f>
        <v>80.10526315789474</v>
      </c>
      <c r="F74" s="16"/>
      <c r="G74" s="16"/>
      <c r="H74" s="16"/>
      <c r="I74" s="16"/>
      <c r="J74" s="16"/>
      <c r="K74" s="16"/>
      <c r="L74" s="16">
        <v>570</v>
      </c>
      <c r="M74" s="16">
        <v>456.6</v>
      </c>
      <c r="N74" s="16">
        <f t="shared" si="36"/>
        <v>80.10526315789474</v>
      </c>
    </row>
    <row r="75" spans="1:14" ht="16.2" x14ac:dyDescent="0.35">
      <c r="A75" s="93" t="s">
        <v>31</v>
      </c>
      <c r="B75" s="93"/>
      <c r="C75" s="24">
        <f>C74</f>
        <v>570</v>
      </c>
      <c r="D75" s="24">
        <f>D74</f>
        <v>456.6</v>
      </c>
      <c r="E75" s="18">
        <f t="shared" si="88"/>
        <v>80.10526315789474</v>
      </c>
      <c r="F75" s="18"/>
      <c r="G75" s="18"/>
      <c r="H75" s="18"/>
      <c r="I75" s="18">
        <f t="shared" ref="I75:J75" si="89">I74</f>
        <v>0</v>
      </c>
      <c r="J75" s="18">
        <f t="shared" si="89"/>
        <v>0</v>
      </c>
      <c r="K75" s="18"/>
      <c r="L75" s="18">
        <f>L74</f>
        <v>570</v>
      </c>
      <c r="M75" s="18">
        <f>M74</f>
        <v>456.6</v>
      </c>
      <c r="N75" s="18">
        <f t="shared" si="36"/>
        <v>80.10526315789474</v>
      </c>
    </row>
    <row r="76" spans="1:14" ht="32.25" hidden="1" customHeight="1" x14ac:dyDescent="0.25">
      <c r="A76" s="68" t="s">
        <v>109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</row>
    <row r="77" spans="1:14" ht="15.75" hidden="1" x14ac:dyDescent="0.25">
      <c r="A77" s="53" t="s">
        <v>39</v>
      </c>
      <c r="B77" s="65"/>
      <c r="C77" s="16">
        <f t="shared" ref="C77" si="90">I77+L77+F77</f>
        <v>0</v>
      </c>
      <c r="D77" s="16">
        <f t="shared" ref="D77" si="91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t="15.75" hidden="1" x14ac:dyDescent="0.25">
      <c r="A78" s="93" t="s">
        <v>31</v>
      </c>
      <c r="B78" s="93"/>
      <c r="C78" s="24">
        <f>C77</f>
        <v>0</v>
      </c>
      <c r="D78" s="24">
        <f>D77</f>
        <v>0</v>
      </c>
      <c r="E78" s="28"/>
      <c r="F78" s="29">
        <f t="shared" ref="F78:G78" si="92">F77</f>
        <v>0</v>
      </c>
      <c r="G78" s="29">
        <f t="shared" si="92"/>
        <v>0</v>
      </c>
      <c r="H78" s="28">
        <v>0</v>
      </c>
      <c r="I78" s="29">
        <f t="shared" ref="I78:J78" si="93">I77</f>
        <v>0</v>
      </c>
      <c r="J78" s="29">
        <f t="shared" si="93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3">
      <c r="A79" s="45" t="s">
        <v>119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7"/>
    </row>
    <row r="80" spans="1:14" x14ac:dyDescent="0.3">
      <c r="A80" s="48" t="s">
        <v>39</v>
      </c>
      <c r="B80" s="49"/>
      <c r="C80" s="16">
        <f t="shared" ref="C80:D80" si="94">I80+L80+F80</f>
        <v>786.8</v>
      </c>
      <c r="D80" s="16">
        <f t="shared" si="94"/>
        <v>778.9</v>
      </c>
      <c r="E80" s="16">
        <f t="shared" ref="E80:E81" si="95">D80/C80*100</f>
        <v>98.995932892730039</v>
      </c>
      <c r="F80" s="36"/>
      <c r="G80" s="36"/>
      <c r="H80" s="28"/>
      <c r="I80" s="36"/>
      <c r="J80" s="36"/>
      <c r="K80" s="28"/>
      <c r="L80" s="36">
        <v>786.8</v>
      </c>
      <c r="M80" s="36">
        <v>778.9</v>
      </c>
      <c r="N80" s="16">
        <f t="shared" si="36"/>
        <v>98.995932892730039</v>
      </c>
    </row>
    <row r="81" spans="1:14" ht="16.2" x14ac:dyDescent="0.35">
      <c r="A81" s="50" t="s">
        <v>40</v>
      </c>
      <c r="B81" s="51"/>
      <c r="C81" s="24">
        <f>C80</f>
        <v>786.8</v>
      </c>
      <c r="D81" s="24">
        <f>D80</f>
        <v>778.9</v>
      </c>
      <c r="E81" s="16">
        <f t="shared" si="95"/>
        <v>98.995932892730039</v>
      </c>
      <c r="F81" s="24">
        <f t="shared" ref="F81:G81" si="96">F80</f>
        <v>0</v>
      </c>
      <c r="G81" s="24">
        <f t="shared" si="96"/>
        <v>0</v>
      </c>
      <c r="H81" s="22"/>
      <c r="I81" s="24">
        <f t="shared" ref="I81:J81" si="97">I80</f>
        <v>0</v>
      </c>
      <c r="J81" s="24">
        <f t="shared" si="97"/>
        <v>0</v>
      </c>
      <c r="K81" s="28"/>
      <c r="L81" s="24">
        <f t="shared" ref="L81:M81" si="98">L80</f>
        <v>786.8</v>
      </c>
      <c r="M81" s="24">
        <f t="shared" si="98"/>
        <v>778.9</v>
      </c>
      <c r="N81" s="16">
        <f t="shared" si="36"/>
        <v>98.995932892730039</v>
      </c>
    </row>
    <row r="82" spans="1:14" x14ac:dyDescent="0.3">
      <c r="A82" s="50" t="s">
        <v>53</v>
      </c>
      <c r="B82" s="65"/>
      <c r="C82" s="10">
        <f>C59+C63+C66+C69+C72+C75+C78+C81</f>
        <v>271239.89999999997</v>
      </c>
      <c r="D82" s="10">
        <f>D59+D63+D66+D69+D72+D75+D78+D81</f>
        <v>270880.90000000002</v>
      </c>
      <c r="E82" s="10">
        <f t="shared" si="88"/>
        <v>99.867644841337892</v>
      </c>
      <c r="F82" s="10">
        <f t="shared" ref="F82:G82" si="99">F59+F63+F66+F69+F72+F75+F78+F81</f>
        <v>194.6</v>
      </c>
      <c r="G82" s="10">
        <f t="shared" si="99"/>
        <v>194.6</v>
      </c>
      <c r="H82" s="22">
        <f t="shared" ref="H82" si="100">G82/F82*100</f>
        <v>100</v>
      </c>
      <c r="I82" s="10">
        <f t="shared" ref="I82:J82" si="101">I59+I63+I66+I69+I72+I75+I78+I81</f>
        <v>249734.00000000003</v>
      </c>
      <c r="J82" s="10">
        <f t="shared" si="101"/>
        <v>249734.00000000003</v>
      </c>
      <c r="K82" s="10">
        <f t="shared" ref="K82" si="102">J82/I82*100</f>
        <v>100</v>
      </c>
      <c r="L82" s="10">
        <f t="shared" ref="L82:M82" si="103">L59+L63+L66+L69+L72+L75+L78+L81</f>
        <v>21311.3</v>
      </c>
      <c r="M82" s="10">
        <f t="shared" si="103"/>
        <v>20952.300000000003</v>
      </c>
      <c r="N82" s="10">
        <f t="shared" si="36"/>
        <v>98.315447673300099</v>
      </c>
    </row>
    <row r="83" spans="1:14" ht="22.5" customHeight="1" x14ac:dyDescent="0.35">
      <c r="A83" s="30" t="s">
        <v>20</v>
      </c>
      <c r="B83" s="74" t="s">
        <v>5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6"/>
    </row>
    <row r="84" spans="1:14" ht="22.5" customHeight="1" x14ac:dyDescent="0.3">
      <c r="A84" s="68" t="s">
        <v>52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70"/>
    </row>
    <row r="85" spans="1:14" ht="22.5" customHeight="1" x14ac:dyDescent="0.3">
      <c r="A85" s="48" t="s">
        <v>39</v>
      </c>
      <c r="B85" s="65"/>
      <c r="C85" s="16">
        <f t="shared" ref="C85" si="104">I85+L85+F85</f>
        <v>1413.5</v>
      </c>
      <c r="D85" s="16">
        <f>J85+M85+G85</f>
        <v>400.2</v>
      </c>
      <c r="E85" s="16">
        <f t="shared" ref="E85:E86" si="105">D85/C85*100</f>
        <v>28.312698974177575</v>
      </c>
      <c r="F85" s="16"/>
      <c r="G85" s="16"/>
      <c r="H85" s="16"/>
      <c r="I85" s="16"/>
      <c r="J85" s="16"/>
      <c r="K85" s="16"/>
      <c r="L85" s="16">
        <v>1413.5</v>
      </c>
      <c r="M85" s="16">
        <v>400.2</v>
      </c>
      <c r="N85" s="16">
        <f t="shared" si="36"/>
        <v>28.312698974177575</v>
      </c>
    </row>
    <row r="86" spans="1:14" ht="15.75" customHeight="1" x14ac:dyDescent="0.35">
      <c r="A86" s="55" t="s">
        <v>40</v>
      </c>
      <c r="B86" s="56"/>
      <c r="C86" s="18">
        <f>C85</f>
        <v>1413.5</v>
      </c>
      <c r="D86" s="18">
        <f>D85</f>
        <v>400.2</v>
      </c>
      <c r="E86" s="18">
        <f t="shared" si="105"/>
        <v>28.312698974177575</v>
      </c>
      <c r="F86" s="18">
        <f t="shared" ref="F86:G86" si="106">F85</f>
        <v>0</v>
      </c>
      <c r="G86" s="18">
        <f t="shared" si="106"/>
        <v>0</v>
      </c>
      <c r="H86" s="18"/>
      <c r="I86" s="18">
        <f t="shared" ref="I86:M86" si="107">I85</f>
        <v>0</v>
      </c>
      <c r="J86" s="18">
        <f t="shared" si="107"/>
        <v>0</v>
      </c>
      <c r="K86" s="8"/>
      <c r="L86" s="18">
        <f t="shared" si="107"/>
        <v>1413.5</v>
      </c>
      <c r="M86" s="18">
        <f t="shared" si="107"/>
        <v>400.2</v>
      </c>
      <c r="N86" s="18">
        <f t="shared" si="36"/>
        <v>28.312698974177575</v>
      </c>
    </row>
    <row r="87" spans="1:14" ht="15.75" customHeight="1" x14ac:dyDescent="0.3">
      <c r="A87" s="68" t="s">
        <v>114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70"/>
    </row>
    <row r="88" spans="1:14" x14ac:dyDescent="0.3">
      <c r="A88" s="48" t="s">
        <v>39</v>
      </c>
      <c r="B88" s="65"/>
      <c r="C88" s="16">
        <f t="shared" ref="C88" si="108">I88+L88+F88</f>
        <v>20</v>
      </c>
      <c r="D88" s="16">
        <f t="shared" ref="D88" si="109">J88+M88+G88</f>
        <v>20</v>
      </c>
      <c r="E88" s="16">
        <f t="shared" ref="E88:E92" si="110">D88/C88*100</f>
        <v>100</v>
      </c>
      <c r="F88" s="16"/>
      <c r="G88" s="16"/>
      <c r="H88" s="16"/>
      <c r="I88" s="16"/>
      <c r="J88" s="16"/>
      <c r="K88" s="16"/>
      <c r="L88" s="16">
        <v>20</v>
      </c>
      <c r="M88" s="16">
        <v>20</v>
      </c>
      <c r="N88" s="16">
        <f t="shared" si="36"/>
        <v>100</v>
      </c>
    </row>
    <row r="89" spans="1:14" ht="34.5" customHeight="1" x14ac:dyDescent="0.3">
      <c r="A89" s="48" t="s">
        <v>44</v>
      </c>
      <c r="B89" s="65"/>
      <c r="C89" s="16">
        <f t="shared" ref="C89:C91" si="111">I89+L89+F89</f>
        <v>80</v>
      </c>
      <c r="D89" s="16">
        <f t="shared" ref="D89:D91" si="112">J89+M89+G89</f>
        <v>80</v>
      </c>
      <c r="E89" s="16">
        <f t="shared" si="110"/>
        <v>100</v>
      </c>
      <c r="F89" s="16"/>
      <c r="G89" s="16"/>
      <c r="H89" s="16"/>
      <c r="I89" s="16"/>
      <c r="J89" s="16"/>
      <c r="K89" s="16"/>
      <c r="L89" s="16">
        <v>80</v>
      </c>
      <c r="M89" s="16">
        <v>80</v>
      </c>
      <c r="N89" s="16">
        <f t="shared" si="36"/>
        <v>100</v>
      </c>
    </row>
    <row r="90" spans="1:14" ht="30.75" hidden="1" customHeight="1" x14ac:dyDescent="0.25">
      <c r="A90" s="57" t="s">
        <v>45</v>
      </c>
      <c r="B90" s="42"/>
      <c r="C90" s="16">
        <f t="shared" si="111"/>
        <v>0</v>
      </c>
      <c r="D90" s="16">
        <f t="shared" si="112"/>
        <v>0</v>
      </c>
      <c r="E90" s="16" t="e">
        <f t="shared" si="110"/>
        <v>#DIV/0!</v>
      </c>
      <c r="F90" s="16"/>
      <c r="G90" s="16"/>
      <c r="H90" s="16"/>
      <c r="I90" s="16"/>
      <c r="J90" s="16"/>
      <c r="K90" s="16"/>
      <c r="L90" s="16">
        <v>0</v>
      </c>
      <c r="M90" s="16">
        <v>0</v>
      </c>
      <c r="N90" s="16" t="e">
        <f t="shared" si="36"/>
        <v>#DIV/0!</v>
      </c>
    </row>
    <row r="91" spans="1:14" ht="35.25" hidden="1" customHeight="1" x14ac:dyDescent="0.25">
      <c r="A91" s="57" t="s">
        <v>46</v>
      </c>
      <c r="B91" s="42"/>
      <c r="C91" s="16">
        <f t="shared" si="111"/>
        <v>0</v>
      </c>
      <c r="D91" s="16">
        <f t="shared" si="112"/>
        <v>0</v>
      </c>
      <c r="E91" s="16"/>
      <c r="F91" s="16"/>
      <c r="G91" s="16"/>
      <c r="H91" s="16"/>
      <c r="I91" s="16"/>
      <c r="J91" s="16"/>
      <c r="K91" s="16"/>
      <c r="L91" s="16">
        <v>0</v>
      </c>
      <c r="M91" s="16">
        <v>0</v>
      </c>
      <c r="N91" s="16" t="e">
        <f t="shared" si="36"/>
        <v>#DIV/0!</v>
      </c>
    </row>
    <row r="92" spans="1:14" ht="17.25" customHeight="1" x14ac:dyDescent="0.35">
      <c r="A92" s="43" t="s">
        <v>40</v>
      </c>
      <c r="B92" s="56"/>
      <c r="C92" s="18">
        <f>C88+C89+C90+C91</f>
        <v>100</v>
      </c>
      <c r="D92" s="18">
        <f>D88+D89+D90+D91</f>
        <v>100</v>
      </c>
      <c r="E92" s="18">
        <f t="shared" si="110"/>
        <v>100</v>
      </c>
      <c r="F92" s="18">
        <f t="shared" ref="F92:G92" si="113">F88+F89+F90+F91</f>
        <v>0</v>
      </c>
      <c r="G92" s="18">
        <f t="shared" si="113"/>
        <v>0</v>
      </c>
      <c r="H92" s="18"/>
      <c r="I92" s="18">
        <f t="shared" ref="I92:J92" si="114">I88+I89+I90+I91</f>
        <v>0</v>
      </c>
      <c r="J92" s="18">
        <f t="shared" si="114"/>
        <v>0</v>
      </c>
      <c r="K92" s="18"/>
      <c r="L92" s="18">
        <f>SUM(L88:L91)</f>
        <v>100</v>
      </c>
      <c r="M92" s="18">
        <f>SUM(M88:M91)</f>
        <v>100</v>
      </c>
      <c r="N92" s="18">
        <f t="shared" si="36"/>
        <v>100</v>
      </c>
    </row>
    <row r="93" spans="1:14" ht="19.5" hidden="1" customHeight="1" x14ac:dyDescent="0.25">
      <c r="A93" s="61" t="s">
        <v>111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</row>
    <row r="94" spans="1:14" ht="17.25" hidden="1" customHeight="1" x14ac:dyDescent="0.25">
      <c r="A94" s="48" t="s">
        <v>39</v>
      </c>
      <c r="B94" s="65"/>
      <c r="C94" s="16">
        <f t="shared" ref="C94:C95" si="115">I94+L94+F94</f>
        <v>0</v>
      </c>
      <c r="D94" s="16">
        <f t="shared" ref="D94:D95" si="116">J94+M94+G94</f>
        <v>0</v>
      </c>
      <c r="E94" s="16"/>
      <c r="F94" s="18"/>
      <c r="G94" s="18"/>
      <c r="H94" s="16"/>
      <c r="I94" s="18"/>
      <c r="J94" s="18"/>
      <c r="K94" s="16"/>
      <c r="L94" s="16">
        <v>0</v>
      </c>
      <c r="M94" s="16">
        <v>0</v>
      </c>
      <c r="N94" s="16"/>
    </row>
    <row r="95" spans="1:14" ht="32.25" hidden="1" customHeight="1" x14ac:dyDescent="0.25">
      <c r="A95" s="48" t="s">
        <v>44</v>
      </c>
      <c r="B95" s="65"/>
      <c r="C95" s="16">
        <f t="shared" si="115"/>
        <v>0</v>
      </c>
      <c r="D95" s="16">
        <f t="shared" si="116"/>
        <v>0</v>
      </c>
      <c r="E95" s="16" t="e">
        <f t="shared" ref="E95:E96" si="117">D95/C95*100</f>
        <v>#DIV/0!</v>
      </c>
      <c r="F95" s="18"/>
      <c r="G95" s="18"/>
      <c r="H95" s="16"/>
      <c r="I95" s="18"/>
      <c r="J95" s="18"/>
      <c r="K95" s="16"/>
      <c r="L95" s="16">
        <v>0</v>
      </c>
      <c r="M95" s="16">
        <v>0</v>
      </c>
      <c r="N95" s="16" t="e">
        <f t="shared" si="36"/>
        <v>#DIV/0!</v>
      </c>
    </row>
    <row r="96" spans="1:14" ht="17.25" hidden="1" customHeight="1" x14ac:dyDescent="0.25">
      <c r="A96" s="43" t="s">
        <v>40</v>
      </c>
      <c r="B96" s="56"/>
      <c r="C96" s="18">
        <f>C94+C95</f>
        <v>0</v>
      </c>
      <c r="D96" s="18">
        <f>D94+D95</f>
        <v>0</v>
      </c>
      <c r="E96" s="16" t="e">
        <f t="shared" si="117"/>
        <v>#DIV/0!</v>
      </c>
      <c r="F96" s="18">
        <f t="shared" ref="F96:G96" si="118">F94+F95</f>
        <v>0</v>
      </c>
      <c r="G96" s="18">
        <f t="shared" si="118"/>
        <v>0</v>
      </c>
      <c r="H96" s="16"/>
      <c r="I96" s="18">
        <f t="shared" ref="I96:J96" si="119">I94+I95</f>
        <v>0</v>
      </c>
      <c r="J96" s="18">
        <f t="shared" si="119"/>
        <v>0</v>
      </c>
      <c r="K96" s="16"/>
      <c r="L96" s="18">
        <f t="shared" ref="L96:N96" si="120">L94+L95</f>
        <v>0</v>
      </c>
      <c r="M96" s="18">
        <f t="shared" si="120"/>
        <v>0</v>
      </c>
      <c r="N96" s="18" t="e">
        <f t="shared" si="120"/>
        <v>#DIV/0!</v>
      </c>
    </row>
    <row r="97" spans="1:14" ht="15.75" customHeight="1" x14ac:dyDescent="0.3">
      <c r="A97" s="50" t="s">
        <v>53</v>
      </c>
      <c r="B97" s="65"/>
      <c r="C97" s="8">
        <f>C86+C92+C96</f>
        <v>1513.5</v>
      </c>
      <c r="D97" s="8">
        <f>D86+D92+D96</f>
        <v>500.2</v>
      </c>
      <c r="E97" s="8">
        <f t="shared" ref="E97" si="121">D97/C97*100</f>
        <v>33.049223653782619</v>
      </c>
      <c r="F97" s="8">
        <f t="shared" ref="F97:G97" si="122">F86+F92+F96</f>
        <v>0</v>
      </c>
      <c r="G97" s="8">
        <f t="shared" si="122"/>
        <v>0</v>
      </c>
      <c r="H97" s="8"/>
      <c r="I97" s="8">
        <f t="shared" ref="I97:M97" si="123">I86+I92+I96</f>
        <v>0</v>
      </c>
      <c r="J97" s="8">
        <f t="shared" si="123"/>
        <v>0</v>
      </c>
      <c r="K97" s="8"/>
      <c r="L97" s="8">
        <f t="shared" si="123"/>
        <v>1513.5</v>
      </c>
      <c r="M97" s="8">
        <f t="shared" si="123"/>
        <v>500.2</v>
      </c>
      <c r="N97" s="8">
        <f t="shared" si="36"/>
        <v>33.049223653782619</v>
      </c>
    </row>
    <row r="98" spans="1:14" ht="16.5" customHeight="1" x14ac:dyDescent="0.35">
      <c r="A98" s="31" t="s">
        <v>21</v>
      </c>
      <c r="B98" s="71" t="s">
        <v>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3"/>
    </row>
    <row r="99" spans="1:14" ht="32.25" customHeight="1" x14ac:dyDescent="0.3">
      <c r="A99" s="38" t="s">
        <v>108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60"/>
    </row>
    <row r="100" spans="1:14" s="2" customFormat="1" x14ac:dyDescent="0.3">
      <c r="A100" s="41" t="s">
        <v>39</v>
      </c>
      <c r="B100" s="42"/>
      <c r="C100" s="16">
        <f t="shared" ref="C100" si="124">I100+L100+F100</f>
        <v>9384.2999999999993</v>
      </c>
      <c r="D100" s="16">
        <f t="shared" ref="D100" si="125">J100+M100+G100</f>
        <v>9384</v>
      </c>
      <c r="E100" s="16">
        <f t="shared" ref="E100:E102" si="126">D100/C100*100</f>
        <v>99.996803171254129</v>
      </c>
      <c r="F100" s="16"/>
      <c r="G100" s="16"/>
      <c r="H100" s="16"/>
      <c r="I100" s="16"/>
      <c r="J100" s="16"/>
      <c r="K100" s="16"/>
      <c r="L100" s="32">
        <v>9384.2999999999993</v>
      </c>
      <c r="M100" s="32">
        <v>9384</v>
      </c>
      <c r="N100" s="16">
        <f t="shared" si="36"/>
        <v>99.996803171254129</v>
      </c>
    </row>
    <row r="101" spans="1:14" ht="30.75" hidden="1" customHeight="1" x14ac:dyDescent="0.25">
      <c r="A101" s="41" t="s">
        <v>54</v>
      </c>
      <c r="B101" s="42"/>
      <c r="C101" s="16">
        <v>0</v>
      </c>
      <c r="D101" s="16">
        <v>0</v>
      </c>
      <c r="E101" s="16" t="e">
        <f t="shared" si="126"/>
        <v>#DIV/0!</v>
      </c>
      <c r="F101" s="16"/>
      <c r="G101" s="16"/>
      <c r="H101" s="16"/>
      <c r="I101" s="16"/>
      <c r="J101" s="16"/>
      <c r="K101" s="16"/>
      <c r="L101" s="27">
        <f t="shared" ref="L101" si="127">C101-F101-I101</f>
        <v>0</v>
      </c>
      <c r="M101" s="27">
        <f t="shared" ref="M101" si="128">D101-G101-J101</f>
        <v>0</v>
      </c>
      <c r="N101" s="17" t="e">
        <f t="shared" si="36"/>
        <v>#DIV/0!</v>
      </c>
    </row>
    <row r="102" spans="1:14" ht="16.2" x14ac:dyDescent="0.35">
      <c r="A102" s="50" t="s">
        <v>40</v>
      </c>
      <c r="B102" s="54"/>
      <c r="C102" s="18">
        <f>C100+C101</f>
        <v>9384.2999999999993</v>
      </c>
      <c r="D102" s="18">
        <f>D100+D101</f>
        <v>9384</v>
      </c>
      <c r="E102" s="18">
        <f t="shared" si="126"/>
        <v>99.996803171254129</v>
      </c>
      <c r="F102" s="18">
        <f t="shared" ref="F102:G102" si="129">F100+F101</f>
        <v>0</v>
      </c>
      <c r="G102" s="18">
        <f t="shared" si="129"/>
        <v>0</v>
      </c>
      <c r="H102" s="18"/>
      <c r="I102" s="18">
        <f t="shared" ref="I102:J102" si="130">I100+I101</f>
        <v>0</v>
      </c>
      <c r="J102" s="18">
        <f t="shared" si="130"/>
        <v>0</v>
      </c>
      <c r="K102" s="18"/>
      <c r="L102" s="33">
        <f>SUM(L100:L101)</f>
        <v>9384.2999999999993</v>
      </c>
      <c r="M102" s="33">
        <f>SUM(M100:M101)</f>
        <v>9384</v>
      </c>
      <c r="N102" s="18">
        <f t="shared" si="36"/>
        <v>99.996803171254129</v>
      </c>
    </row>
    <row r="103" spans="1:14" ht="25.5" customHeight="1" x14ac:dyDescent="0.3">
      <c r="A103" s="68" t="s">
        <v>55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70"/>
    </row>
    <row r="104" spans="1:14" x14ac:dyDescent="0.3">
      <c r="A104" s="41" t="s">
        <v>39</v>
      </c>
      <c r="B104" s="42"/>
      <c r="C104" s="16">
        <f t="shared" ref="C104" si="131">I104+L104+F104</f>
        <v>8825.5</v>
      </c>
      <c r="D104" s="16">
        <f t="shared" ref="D104" si="132">J104+M104+G104</f>
        <v>8819.5</v>
      </c>
      <c r="E104" s="16">
        <f t="shared" ref="E104:E105" si="133">D104/C104*100</f>
        <v>99.932015183275738</v>
      </c>
      <c r="F104" s="16"/>
      <c r="G104" s="16"/>
      <c r="H104" s="16"/>
      <c r="I104" s="16"/>
      <c r="J104" s="16"/>
      <c r="K104" s="16"/>
      <c r="L104" s="16">
        <v>8825.5</v>
      </c>
      <c r="M104" s="16">
        <v>8819.5</v>
      </c>
      <c r="N104" s="16">
        <f t="shared" ref="N104:N160" si="134">M104/L104*100</f>
        <v>99.932015183275738</v>
      </c>
    </row>
    <row r="105" spans="1:14" ht="16.2" x14ac:dyDescent="0.35">
      <c r="A105" s="55" t="s">
        <v>40</v>
      </c>
      <c r="B105" s="56"/>
      <c r="C105" s="18">
        <f>C104</f>
        <v>8825.5</v>
      </c>
      <c r="D105" s="18">
        <f>D104</f>
        <v>8819.5</v>
      </c>
      <c r="E105" s="18">
        <f t="shared" si="133"/>
        <v>99.932015183275738</v>
      </c>
      <c r="F105" s="18">
        <f t="shared" ref="F105:G105" si="135">F104</f>
        <v>0</v>
      </c>
      <c r="G105" s="18">
        <f t="shared" si="135"/>
        <v>0</v>
      </c>
      <c r="H105" s="18"/>
      <c r="I105" s="18">
        <f t="shared" ref="I105:J105" si="136">I104</f>
        <v>0</v>
      </c>
      <c r="J105" s="18">
        <f t="shared" si="136"/>
        <v>0</v>
      </c>
      <c r="K105" s="18"/>
      <c r="L105" s="18">
        <f>L104</f>
        <v>8825.5</v>
      </c>
      <c r="M105" s="18">
        <f>M104</f>
        <v>8819.5</v>
      </c>
      <c r="N105" s="18">
        <f t="shared" si="134"/>
        <v>99.932015183275738</v>
      </c>
    </row>
    <row r="106" spans="1:14" ht="34.5" customHeight="1" x14ac:dyDescent="0.3">
      <c r="A106" s="68" t="s">
        <v>56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70"/>
    </row>
    <row r="107" spans="1:14" ht="18.75" customHeight="1" x14ac:dyDescent="0.3">
      <c r="A107" s="41" t="s">
        <v>39</v>
      </c>
      <c r="B107" s="42"/>
      <c r="C107" s="16">
        <f t="shared" ref="C107" si="137">I107+L107+F107</f>
        <v>285</v>
      </c>
      <c r="D107" s="16">
        <f t="shared" ref="D107" si="138">J107+M107+G107</f>
        <v>265.8</v>
      </c>
      <c r="E107" s="16">
        <f t="shared" ref="E107:E110" si="139">D107/C107*100</f>
        <v>93.26315789473685</v>
      </c>
      <c r="F107" s="16"/>
      <c r="G107" s="16"/>
      <c r="H107" s="16"/>
      <c r="I107" s="16"/>
      <c r="J107" s="16"/>
      <c r="K107" s="16"/>
      <c r="L107" s="16">
        <v>285</v>
      </c>
      <c r="M107" s="16">
        <v>265.8</v>
      </c>
      <c r="N107" s="16">
        <f t="shared" si="134"/>
        <v>93.26315789473685</v>
      </c>
    </row>
    <row r="108" spans="1:14" ht="34.5" hidden="1" customHeight="1" x14ac:dyDescent="0.25">
      <c r="A108" s="57" t="s">
        <v>98</v>
      </c>
      <c r="B108" s="42"/>
      <c r="C108" s="16">
        <f t="shared" ref="C108" si="140">I108+L108+F108</f>
        <v>0</v>
      </c>
      <c r="D108" s="16">
        <f t="shared" ref="D108" si="141">J108+M108+G108</f>
        <v>0</v>
      </c>
      <c r="E108" s="16" t="e">
        <f t="shared" si="139"/>
        <v>#DIV/0!</v>
      </c>
      <c r="F108" s="16"/>
      <c r="G108" s="16"/>
      <c r="H108" s="16"/>
      <c r="I108" s="16">
        <v>0</v>
      </c>
      <c r="J108" s="16">
        <v>0</v>
      </c>
      <c r="K108" s="16"/>
      <c r="L108" s="16">
        <v>0</v>
      </c>
      <c r="M108" s="16">
        <v>0</v>
      </c>
      <c r="N108" s="16" t="e">
        <f t="shared" si="134"/>
        <v>#DIV/0!</v>
      </c>
    </row>
    <row r="109" spans="1:14" ht="16.2" x14ac:dyDescent="0.35">
      <c r="A109" s="55" t="s">
        <v>40</v>
      </c>
      <c r="B109" s="56"/>
      <c r="C109" s="8">
        <f t="shared" ref="C109" si="142">I109+L109+F109</f>
        <v>285</v>
      </c>
      <c r="D109" s="8">
        <f t="shared" ref="D109" si="143">J109+M109+G109</f>
        <v>265.8</v>
      </c>
      <c r="E109" s="16">
        <f t="shared" si="139"/>
        <v>93.26315789473685</v>
      </c>
      <c r="F109" s="18">
        <f>SUM(F107:F108)</f>
        <v>0</v>
      </c>
      <c r="G109" s="18">
        <f>SUM(G107:G108)</f>
        <v>0</v>
      </c>
      <c r="H109" s="16"/>
      <c r="I109" s="18">
        <f>SUM(I107:I108)</f>
        <v>0</v>
      </c>
      <c r="J109" s="18">
        <f>SUM(J107:J108)</f>
        <v>0</v>
      </c>
      <c r="K109" s="16"/>
      <c r="L109" s="18">
        <f>SUM(L107:L108)</f>
        <v>285</v>
      </c>
      <c r="M109" s="18">
        <f>SUM(M107:M108)</f>
        <v>265.8</v>
      </c>
      <c r="N109" s="18">
        <f t="shared" si="134"/>
        <v>93.26315789473685</v>
      </c>
    </row>
    <row r="110" spans="1:14" x14ac:dyDescent="0.3">
      <c r="A110" s="45" t="s">
        <v>53</v>
      </c>
      <c r="B110" s="54"/>
      <c r="C110" s="8">
        <f>C102+C105+C109</f>
        <v>18494.8</v>
      </c>
      <c r="D110" s="8">
        <f>D102+D105+D109</f>
        <v>18469.3</v>
      </c>
      <c r="E110" s="8">
        <f t="shared" si="139"/>
        <v>99.862123407660533</v>
      </c>
      <c r="F110" s="8"/>
      <c r="G110" s="8">
        <f t="shared" ref="G110" si="144">G102+G105+G109</f>
        <v>0</v>
      </c>
      <c r="H110" s="8"/>
      <c r="I110" s="8">
        <f t="shared" ref="I110:J110" si="145">I102+I105+I109</f>
        <v>0</v>
      </c>
      <c r="J110" s="8">
        <f t="shared" si="145"/>
        <v>0</v>
      </c>
      <c r="K110" s="8"/>
      <c r="L110" s="8">
        <f>L102+L105+L109</f>
        <v>18494.8</v>
      </c>
      <c r="M110" s="8">
        <f>M102+M105+M109</f>
        <v>18469.3</v>
      </c>
      <c r="N110" s="8">
        <f t="shared" si="134"/>
        <v>99.862123407660533</v>
      </c>
    </row>
    <row r="111" spans="1:14" ht="15.75" customHeight="1" x14ac:dyDescent="0.35">
      <c r="A111" s="26" t="s">
        <v>22</v>
      </c>
      <c r="B111" s="71" t="s">
        <v>7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3"/>
    </row>
    <row r="112" spans="1:14" ht="33.75" customHeight="1" x14ac:dyDescent="0.3">
      <c r="A112" s="68" t="s">
        <v>57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ht="28.5" customHeight="1" x14ac:dyDescent="0.3">
      <c r="A113" s="41" t="s">
        <v>44</v>
      </c>
      <c r="B113" s="42"/>
      <c r="C113" s="16">
        <f t="shared" ref="C113" si="146">I113+L113+F113</f>
        <v>13857.8</v>
      </c>
      <c r="D113" s="16">
        <f t="shared" ref="D113" si="147">J113+M113+G113</f>
        <v>13857.8</v>
      </c>
      <c r="E113" s="16">
        <f t="shared" ref="E113:E118" si="148">D113/C113*100</f>
        <v>100</v>
      </c>
      <c r="F113" s="16"/>
      <c r="G113" s="16"/>
      <c r="H113" s="16"/>
      <c r="I113" s="16"/>
      <c r="J113" s="16"/>
      <c r="K113" s="16"/>
      <c r="L113" s="16">
        <v>13857.8</v>
      </c>
      <c r="M113" s="32">
        <v>13857.8</v>
      </c>
      <c r="N113" s="16">
        <f t="shared" si="134"/>
        <v>100</v>
      </c>
    </row>
    <row r="114" spans="1:14" x14ac:dyDescent="0.3">
      <c r="A114" s="57" t="s">
        <v>45</v>
      </c>
      <c r="B114" s="42"/>
      <c r="C114" s="16">
        <f t="shared" ref="C114:C117" si="149">I114+L114+F114</f>
        <v>542</v>
      </c>
      <c r="D114" s="16">
        <f t="shared" ref="D114:D117" si="150">J114+M114+G114</f>
        <v>542</v>
      </c>
      <c r="E114" s="16">
        <f t="shared" si="148"/>
        <v>100</v>
      </c>
      <c r="F114" s="16"/>
      <c r="G114" s="16"/>
      <c r="H114" s="16"/>
      <c r="I114" s="16"/>
      <c r="J114" s="16"/>
      <c r="K114" s="16"/>
      <c r="L114" s="16">
        <v>542</v>
      </c>
      <c r="M114" s="32">
        <v>542</v>
      </c>
      <c r="N114" s="16">
        <f t="shared" si="134"/>
        <v>100</v>
      </c>
    </row>
    <row r="115" spans="1:14" ht="30.75" hidden="1" customHeight="1" x14ac:dyDescent="0.25">
      <c r="A115" s="57" t="s">
        <v>46</v>
      </c>
      <c r="B115" s="42"/>
      <c r="C115" s="16">
        <f t="shared" si="149"/>
        <v>0</v>
      </c>
      <c r="D115" s="16">
        <f t="shared" si="150"/>
        <v>0</v>
      </c>
      <c r="E115" s="16" t="e">
        <f t="shared" si="148"/>
        <v>#DIV/0!</v>
      </c>
      <c r="F115" s="16"/>
      <c r="G115" s="16"/>
      <c r="H115" s="16"/>
      <c r="I115" s="16"/>
      <c r="J115" s="16"/>
      <c r="K115" s="16"/>
      <c r="L115" s="16"/>
      <c r="M115" s="32"/>
      <c r="N115" s="16" t="e">
        <f t="shared" si="134"/>
        <v>#DIV/0!</v>
      </c>
    </row>
    <row r="116" spans="1:14" ht="33.75" customHeight="1" x14ac:dyDescent="0.3">
      <c r="A116" s="57" t="s">
        <v>58</v>
      </c>
      <c r="B116" s="42"/>
      <c r="C116" s="16">
        <f t="shared" si="149"/>
        <v>50</v>
      </c>
      <c r="D116" s="16">
        <f t="shared" si="150"/>
        <v>50</v>
      </c>
      <c r="E116" s="16">
        <f t="shared" si="148"/>
        <v>100</v>
      </c>
      <c r="F116" s="16"/>
      <c r="G116" s="16"/>
      <c r="H116" s="16"/>
      <c r="I116" s="16"/>
      <c r="J116" s="16"/>
      <c r="K116" s="16"/>
      <c r="L116" s="16">
        <v>50</v>
      </c>
      <c r="M116" s="32">
        <v>50</v>
      </c>
      <c r="N116" s="16">
        <f t="shared" si="134"/>
        <v>100</v>
      </c>
    </row>
    <row r="117" spans="1:14" ht="18.75" customHeight="1" x14ac:dyDescent="0.3">
      <c r="A117" s="57" t="s">
        <v>39</v>
      </c>
      <c r="B117" s="42"/>
      <c r="C117" s="16">
        <f t="shared" si="149"/>
        <v>88</v>
      </c>
      <c r="D117" s="16">
        <f t="shared" si="150"/>
        <v>85.9</v>
      </c>
      <c r="E117" s="16">
        <f t="shared" si="148"/>
        <v>97.613636363636374</v>
      </c>
      <c r="F117" s="16"/>
      <c r="G117" s="16"/>
      <c r="H117" s="16"/>
      <c r="I117" s="16"/>
      <c r="J117" s="16"/>
      <c r="K117" s="16"/>
      <c r="L117" s="16">
        <v>88</v>
      </c>
      <c r="M117" s="32">
        <v>85.9</v>
      </c>
      <c r="N117" s="16">
        <f t="shared" si="134"/>
        <v>97.613636363636374</v>
      </c>
    </row>
    <row r="118" spans="1:14" ht="16.2" x14ac:dyDescent="0.35">
      <c r="A118" s="55" t="s">
        <v>40</v>
      </c>
      <c r="B118" s="56"/>
      <c r="C118" s="33">
        <f>C113+C114+C116+C117</f>
        <v>14537.8</v>
      </c>
      <c r="D118" s="33">
        <f>D113+D114+D116+D117</f>
        <v>14535.699999999999</v>
      </c>
      <c r="E118" s="18">
        <f t="shared" si="148"/>
        <v>99.985554898265207</v>
      </c>
      <c r="F118" s="18">
        <f t="shared" ref="F118:G118" si="151">F113+F114+F115+F116+F117</f>
        <v>0</v>
      </c>
      <c r="G118" s="18">
        <f t="shared" si="151"/>
        <v>0</v>
      </c>
      <c r="H118" s="18"/>
      <c r="I118" s="18">
        <f t="shared" ref="I118:J118" si="152">I113+I114+I115+I116+I117</f>
        <v>0</v>
      </c>
      <c r="J118" s="18">
        <f t="shared" si="152"/>
        <v>0</v>
      </c>
      <c r="K118" s="8"/>
      <c r="L118" s="18">
        <f>L113+L114+L116+L117</f>
        <v>14537.8</v>
      </c>
      <c r="M118" s="33">
        <f>M113+M114+M116+M117</f>
        <v>14535.699999999999</v>
      </c>
      <c r="N118" s="18">
        <f t="shared" si="134"/>
        <v>99.985554898265207</v>
      </c>
    </row>
    <row r="119" spans="1:14" ht="15.75" customHeight="1" x14ac:dyDescent="0.3">
      <c r="A119" s="68" t="s">
        <v>59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70"/>
    </row>
    <row r="120" spans="1:14" x14ac:dyDescent="0.3">
      <c r="A120" s="41" t="s">
        <v>39</v>
      </c>
      <c r="B120" s="42"/>
      <c r="C120" s="16">
        <f t="shared" ref="C120" si="153">I120+L120+F120</f>
        <v>400</v>
      </c>
      <c r="D120" s="16">
        <f t="shared" ref="D120" si="154">J120+M120+G120</f>
        <v>400</v>
      </c>
      <c r="E120" s="16">
        <f t="shared" ref="E120:E121" si="155">D120/C120*100</f>
        <v>100</v>
      </c>
      <c r="F120" s="16"/>
      <c r="G120" s="16"/>
      <c r="H120" s="16"/>
      <c r="I120" s="16"/>
      <c r="J120" s="16"/>
      <c r="K120" s="16"/>
      <c r="L120" s="16">
        <v>400</v>
      </c>
      <c r="M120" s="16">
        <v>400</v>
      </c>
      <c r="N120" s="16">
        <f t="shared" si="134"/>
        <v>100</v>
      </c>
    </row>
    <row r="121" spans="1:14" ht="16.2" x14ac:dyDescent="0.35">
      <c r="A121" s="55" t="s">
        <v>40</v>
      </c>
      <c r="B121" s="56"/>
      <c r="C121" s="18">
        <f>C120</f>
        <v>400</v>
      </c>
      <c r="D121" s="18">
        <f>D120</f>
        <v>400</v>
      </c>
      <c r="E121" s="18">
        <f t="shared" si="155"/>
        <v>100</v>
      </c>
      <c r="F121" s="18">
        <f t="shared" ref="F121:G121" si="156">F120</f>
        <v>0</v>
      </c>
      <c r="G121" s="18">
        <f t="shared" si="156"/>
        <v>0</v>
      </c>
      <c r="H121" s="18"/>
      <c r="I121" s="18">
        <f t="shared" ref="I121:J121" si="157">I120</f>
        <v>0</v>
      </c>
      <c r="J121" s="18">
        <f t="shared" si="157"/>
        <v>0</v>
      </c>
      <c r="K121" s="18"/>
      <c r="L121" s="18">
        <f>L120</f>
        <v>400</v>
      </c>
      <c r="M121" s="18">
        <f>M120</f>
        <v>400</v>
      </c>
      <c r="N121" s="18">
        <f t="shared" si="134"/>
        <v>100</v>
      </c>
    </row>
    <row r="122" spans="1:14" ht="15.75" hidden="1" customHeight="1" x14ac:dyDescent="0.25">
      <c r="A122" s="68" t="s">
        <v>60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70"/>
    </row>
    <row r="123" spans="1:14" ht="15.75" hidden="1" x14ac:dyDescent="0.25">
      <c r="A123" s="41" t="s">
        <v>39</v>
      </c>
      <c r="B123" s="42"/>
      <c r="C123" s="16">
        <f t="shared" ref="C123:C124" si="158">I123+L123+F123</f>
        <v>0</v>
      </c>
      <c r="D123" s="16">
        <f t="shared" ref="D123:D124" si="159">J123+M123+G123</f>
        <v>0</v>
      </c>
      <c r="E123" s="16" t="e">
        <f t="shared" ref="E123:E126" si="160">D123/C123*100</f>
        <v>#DIV/0!</v>
      </c>
      <c r="F123" s="16"/>
      <c r="G123" s="16"/>
      <c r="H123" s="16"/>
      <c r="I123" s="16"/>
      <c r="J123" s="16"/>
      <c r="K123" s="16"/>
      <c r="L123" s="16"/>
      <c r="M123" s="16"/>
      <c r="N123" s="16" t="e">
        <f t="shared" si="134"/>
        <v>#DIV/0!</v>
      </c>
    </row>
    <row r="124" spans="1:14" ht="30" hidden="1" customHeight="1" x14ac:dyDescent="0.25">
      <c r="A124" s="41" t="s">
        <v>44</v>
      </c>
      <c r="B124" s="42"/>
      <c r="C124" s="16">
        <f t="shared" si="158"/>
        <v>0</v>
      </c>
      <c r="D124" s="16">
        <f t="shared" si="159"/>
        <v>0</v>
      </c>
      <c r="E124" s="16" t="e">
        <f t="shared" si="160"/>
        <v>#DIV/0!</v>
      </c>
      <c r="F124" s="16"/>
      <c r="G124" s="16"/>
      <c r="H124" s="16"/>
      <c r="I124" s="16"/>
      <c r="J124" s="16"/>
      <c r="K124" s="16"/>
      <c r="L124" s="16"/>
      <c r="M124" s="16"/>
      <c r="N124" s="16" t="e">
        <f t="shared" si="134"/>
        <v>#DIV/0!</v>
      </c>
    </row>
    <row r="125" spans="1:14" ht="30.75" hidden="1" customHeight="1" x14ac:dyDescent="0.25">
      <c r="A125" s="57" t="s">
        <v>58</v>
      </c>
      <c r="B125" s="42"/>
      <c r="C125" s="16">
        <v>0</v>
      </c>
      <c r="D125" s="16">
        <v>0</v>
      </c>
      <c r="E125" s="16" t="e">
        <f t="shared" si="160"/>
        <v>#DIV/0!</v>
      </c>
      <c r="F125" s="16"/>
      <c r="G125" s="16"/>
      <c r="H125" s="16"/>
      <c r="I125" s="16"/>
      <c r="J125" s="16"/>
      <c r="K125" s="16"/>
      <c r="L125" s="17">
        <f t="shared" ref="L125:L136" si="161">C125-F125-I125</f>
        <v>0</v>
      </c>
      <c r="M125" s="17">
        <f t="shared" ref="M125:M136" si="162">D125-G125-J125</f>
        <v>0</v>
      </c>
      <c r="N125" s="17" t="e">
        <f t="shared" si="134"/>
        <v>#DIV/0!</v>
      </c>
    </row>
    <row r="126" spans="1:14" ht="15.75" hidden="1" x14ac:dyDescent="0.25">
      <c r="A126" s="55" t="s">
        <v>40</v>
      </c>
      <c r="B126" s="56"/>
      <c r="C126" s="18">
        <f>C123+C124+C125</f>
        <v>0</v>
      </c>
      <c r="D126" s="18">
        <f>D123+D124+D125</f>
        <v>0</v>
      </c>
      <c r="E126" s="18" t="e">
        <f t="shared" si="160"/>
        <v>#DIV/0!</v>
      </c>
      <c r="F126" s="18">
        <f t="shared" ref="F126:G126" si="163">F123+F124+F125</f>
        <v>0</v>
      </c>
      <c r="G126" s="18">
        <f t="shared" si="163"/>
        <v>0</v>
      </c>
      <c r="H126" s="18"/>
      <c r="I126" s="18">
        <f t="shared" ref="I126:J126" si="164">I123+I124+I125</f>
        <v>0</v>
      </c>
      <c r="J126" s="18">
        <f t="shared" si="164"/>
        <v>0</v>
      </c>
      <c r="K126" s="18"/>
      <c r="L126" s="18">
        <f>SUM(L123:L125)</f>
        <v>0</v>
      </c>
      <c r="M126" s="18">
        <f>SUM(M123:M125)</f>
        <v>0</v>
      </c>
      <c r="N126" s="18" t="e">
        <f t="shared" si="134"/>
        <v>#DIV/0!</v>
      </c>
    </row>
    <row r="127" spans="1:14" ht="15.75" customHeight="1" x14ac:dyDescent="0.3">
      <c r="A127" s="38" t="s">
        <v>61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60"/>
    </row>
    <row r="128" spans="1:14" x14ac:dyDescent="0.3">
      <c r="A128" s="41" t="s">
        <v>39</v>
      </c>
      <c r="B128" s="42"/>
      <c r="C128" s="16">
        <f t="shared" ref="C128:C131" si="165">I128+L128+F128</f>
        <v>121</v>
      </c>
      <c r="D128" s="16">
        <f t="shared" ref="D128:D131" si="166">J128+M128+G128</f>
        <v>120.7</v>
      </c>
      <c r="E128" s="16">
        <f t="shared" ref="E128:E132" si="167">D128/C128*100</f>
        <v>99.75206611570249</v>
      </c>
      <c r="F128" s="16"/>
      <c r="G128" s="16"/>
      <c r="H128" s="16"/>
      <c r="I128" s="16"/>
      <c r="J128" s="16"/>
      <c r="K128" s="16"/>
      <c r="L128" s="16">
        <v>121</v>
      </c>
      <c r="M128" s="16">
        <v>120.7</v>
      </c>
      <c r="N128" s="16">
        <f t="shared" si="134"/>
        <v>99.75206611570249</v>
      </c>
    </row>
    <row r="129" spans="1:14" ht="28.5" customHeight="1" x14ac:dyDescent="0.3">
      <c r="A129" s="41" t="s">
        <v>44</v>
      </c>
      <c r="B129" s="42"/>
      <c r="C129" s="16">
        <f t="shared" si="165"/>
        <v>5615</v>
      </c>
      <c r="D129" s="16">
        <f t="shared" si="166"/>
        <v>5615</v>
      </c>
      <c r="E129" s="16">
        <f t="shared" si="167"/>
        <v>100</v>
      </c>
      <c r="F129" s="16"/>
      <c r="G129" s="16"/>
      <c r="H129" s="16"/>
      <c r="I129" s="16"/>
      <c r="J129" s="16"/>
      <c r="K129" s="16"/>
      <c r="L129" s="16">
        <v>5615</v>
      </c>
      <c r="M129" s="16">
        <v>5615</v>
      </c>
      <c r="N129" s="16">
        <f t="shared" si="134"/>
        <v>100</v>
      </c>
    </row>
    <row r="130" spans="1:14" x14ac:dyDescent="0.3">
      <c r="A130" s="57" t="s">
        <v>45</v>
      </c>
      <c r="B130" s="42"/>
      <c r="C130" s="16">
        <f t="shared" si="165"/>
        <v>350</v>
      </c>
      <c r="D130" s="16">
        <f t="shared" si="166"/>
        <v>345.8</v>
      </c>
      <c r="E130" s="16">
        <f t="shared" si="167"/>
        <v>98.8</v>
      </c>
      <c r="F130" s="16"/>
      <c r="G130" s="16"/>
      <c r="H130" s="16"/>
      <c r="I130" s="16"/>
      <c r="J130" s="16"/>
      <c r="K130" s="16"/>
      <c r="L130" s="16">
        <v>350</v>
      </c>
      <c r="M130" s="16">
        <v>345.8</v>
      </c>
      <c r="N130" s="16">
        <f t="shared" si="134"/>
        <v>98.8</v>
      </c>
    </row>
    <row r="131" spans="1:14" ht="33.75" customHeight="1" x14ac:dyDescent="0.3">
      <c r="A131" s="57" t="s">
        <v>46</v>
      </c>
      <c r="B131" s="42"/>
      <c r="C131" s="16">
        <f t="shared" si="165"/>
        <v>392.9</v>
      </c>
      <c r="D131" s="16">
        <f t="shared" si="166"/>
        <v>392.9</v>
      </c>
      <c r="E131" s="16">
        <f t="shared" si="167"/>
        <v>100</v>
      </c>
      <c r="F131" s="16"/>
      <c r="G131" s="16"/>
      <c r="H131" s="16"/>
      <c r="I131" s="16"/>
      <c r="J131" s="16"/>
      <c r="K131" s="16"/>
      <c r="L131" s="16">
        <v>392.9</v>
      </c>
      <c r="M131" s="16">
        <v>392.9</v>
      </c>
      <c r="N131" s="16">
        <f t="shared" si="134"/>
        <v>100</v>
      </c>
    </row>
    <row r="132" spans="1:14" ht="16.2" x14ac:dyDescent="0.35">
      <c r="A132" s="55" t="s">
        <v>40</v>
      </c>
      <c r="B132" s="56"/>
      <c r="C132" s="18">
        <f>C128+C129+C130+C131</f>
        <v>6478.9</v>
      </c>
      <c r="D132" s="18">
        <f>D128+D129+D130+D131</f>
        <v>6474.4</v>
      </c>
      <c r="E132" s="18">
        <f t="shared" si="167"/>
        <v>99.930543765145316</v>
      </c>
      <c r="F132" s="18">
        <f t="shared" ref="F132:G132" si="168">F128+F129+F130+F131</f>
        <v>0</v>
      </c>
      <c r="G132" s="18">
        <f t="shared" si="168"/>
        <v>0</v>
      </c>
      <c r="H132" s="18"/>
      <c r="I132" s="18">
        <f t="shared" ref="I132:J132" si="169">I128+I129+I130+I131</f>
        <v>0</v>
      </c>
      <c r="J132" s="18">
        <f t="shared" si="169"/>
        <v>0</v>
      </c>
      <c r="K132" s="18"/>
      <c r="L132" s="18">
        <f>SUM(L128:L131)</f>
        <v>6478.9</v>
      </c>
      <c r="M132" s="18">
        <f>SUM(M128:M131)</f>
        <v>6474.4</v>
      </c>
      <c r="N132" s="18">
        <f t="shared" si="134"/>
        <v>99.930543765145316</v>
      </c>
    </row>
    <row r="133" spans="1:14" ht="15.75" customHeight="1" x14ac:dyDescent="0.3">
      <c r="A133" s="68" t="s">
        <v>62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70"/>
    </row>
    <row r="134" spans="1:14" x14ac:dyDescent="0.3">
      <c r="A134" s="41" t="s">
        <v>39</v>
      </c>
      <c r="B134" s="42"/>
      <c r="C134" s="16">
        <f t="shared" ref="C134" si="170">I134+L134+F134</f>
        <v>100</v>
      </c>
      <c r="D134" s="16">
        <f t="shared" ref="D134" si="171">J134+M134+G134</f>
        <v>78.099999999999994</v>
      </c>
      <c r="E134" s="16">
        <f t="shared" ref="E134:E137" si="172">D134/C134*100</f>
        <v>78.099999999999994</v>
      </c>
      <c r="F134" s="16"/>
      <c r="G134" s="16"/>
      <c r="H134" s="16"/>
      <c r="I134" s="16"/>
      <c r="J134" s="16"/>
      <c r="K134" s="16"/>
      <c r="L134" s="16">
        <v>100</v>
      </c>
      <c r="M134" s="32">
        <v>78.099999999999994</v>
      </c>
      <c r="N134" s="16">
        <f t="shared" si="134"/>
        <v>78.099999999999994</v>
      </c>
    </row>
    <row r="135" spans="1:14" ht="15.75" hidden="1" x14ac:dyDescent="0.25">
      <c r="A135" s="57" t="s">
        <v>45</v>
      </c>
      <c r="B135" s="42"/>
      <c r="C135" s="16">
        <v>0</v>
      </c>
      <c r="D135" s="16">
        <v>0</v>
      </c>
      <c r="E135" s="16" t="e">
        <f t="shared" si="172"/>
        <v>#DIV/0!</v>
      </c>
      <c r="F135" s="16"/>
      <c r="G135" s="16"/>
      <c r="H135" s="16"/>
      <c r="I135" s="16"/>
      <c r="J135" s="16"/>
      <c r="K135" s="16"/>
      <c r="L135" s="17">
        <f t="shared" si="161"/>
        <v>0</v>
      </c>
      <c r="M135" s="27">
        <f t="shared" si="162"/>
        <v>0</v>
      </c>
      <c r="N135" s="17" t="e">
        <f t="shared" si="134"/>
        <v>#DIV/0!</v>
      </c>
    </row>
    <row r="136" spans="1:14" ht="30.75" hidden="1" customHeight="1" x14ac:dyDescent="0.25">
      <c r="A136" s="57" t="s">
        <v>58</v>
      </c>
      <c r="B136" s="42"/>
      <c r="C136" s="16">
        <v>0</v>
      </c>
      <c r="D136" s="16">
        <v>0</v>
      </c>
      <c r="E136" s="16" t="e">
        <f t="shared" si="172"/>
        <v>#DIV/0!</v>
      </c>
      <c r="F136" s="16"/>
      <c r="G136" s="16"/>
      <c r="H136" s="16"/>
      <c r="I136" s="16"/>
      <c r="J136" s="16"/>
      <c r="K136" s="16"/>
      <c r="L136" s="17">
        <f t="shared" si="161"/>
        <v>0</v>
      </c>
      <c r="M136" s="27">
        <f t="shared" si="162"/>
        <v>0</v>
      </c>
      <c r="N136" s="17" t="e">
        <f t="shared" si="134"/>
        <v>#DIV/0!</v>
      </c>
    </row>
    <row r="137" spans="1:14" ht="16.2" x14ac:dyDescent="0.35">
      <c r="A137" s="55" t="s">
        <v>40</v>
      </c>
      <c r="B137" s="56"/>
      <c r="C137" s="18">
        <f>C134+C135+C136</f>
        <v>100</v>
      </c>
      <c r="D137" s="18">
        <f>D134+D135+D136</f>
        <v>78.099999999999994</v>
      </c>
      <c r="E137" s="18">
        <f t="shared" si="172"/>
        <v>78.099999999999994</v>
      </c>
      <c r="F137" s="18">
        <f t="shared" ref="F137:G137" si="173">F134+F135+F136</f>
        <v>0</v>
      </c>
      <c r="G137" s="18">
        <f t="shared" si="173"/>
        <v>0</v>
      </c>
      <c r="H137" s="18"/>
      <c r="I137" s="18">
        <f t="shared" ref="I137:J137" si="174">I134+I135+I136</f>
        <v>0</v>
      </c>
      <c r="J137" s="18">
        <f t="shared" si="174"/>
        <v>0</v>
      </c>
      <c r="K137" s="18"/>
      <c r="L137" s="18">
        <f>L134</f>
        <v>100</v>
      </c>
      <c r="M137" s="33">
        <f>M134</f>
        <v>78.099999999999994</v>
      </c>
      <c r="N137" s="18">
        <f t="shared" si="134"/>
        <v>78.099999999999994</v>
      </c>
    </row>
    <row r="138" spans="1:14" ht="15.75" customHeight="1" x14ac:dyDescent="0.3">
      <c r="A138" s="68" t="s">
        <v>63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70"/>
    </row>
    <row r="139" spans="1:14" ht="15.75" customHeight="1" x14ac:dyDescent="0.3">
      <c r="A139" s="41" t="s">
        <v>39</v>
      </c>
      <c r="B139" s="42"/>
      <c r="C139" s="16">
        <f t="shared" ref="C139" si="175">I139+L139+F139</f>
        <v>100</v>
      </c>
      <c r="D139" s="16">
        <f t="shared" ref="D139" si="176">J139+M139+G139</f>
        <v>100</v>
      </c>
      <c r="E139" s="16">
        <f t="shared" ref="E139:E140" si="177">D139/C139*100</f>
        <v>100</v>
      </c>
      <c r="F139" s="16"/>
      <c r="G139" s="16"/>
      <c r="H139" s="16"/>
      <c r="I139" s="16"/>
      <c r="J139" s="16"/>
      <c r="K139" s="16"/>
      <c r="L139" s="16">
        <v>100</v>
      </c>
      <c r="M139" s="32">
        <v>100</v>
      </c>
      <c r="N139" s="16">
        <f t="shared" si="134"/>
        <v>100</v>
      </c>
    </row>
    <row r="140" spans="1:14" ht="15.75" customHeight="1" x14ac:dyDescent="0.35">
      <c r="A140" s="55" t="s">
        <v>40</v>
      </c>
      <c r="B140" s="56"/>
      <c r="C140" s="18">
        <f>C139</f>
        <v>100</v>
      </c>
      <c r="D140" s="18">
        <f>D139</f>
        <v>100</v>
      </c>
      <c r="E140" s="18">
        <f t="shared" si="177"/>
        <v>100</v>
      </c>
      <c r="F140" s="18">
        <f t="shared" ref="F140:G140" si="178">F139</f>
        <v>0</v>
      </c>
      <c r="G140" s="18">
        <f t="shared" si="178"/>
        <v>0</v>
      </c>
      <c r="H140" s="18"/>
      <c r="I140" s="18">
        <f t="shared" ref="I140:J140" si="179">I139</f>
        <v>0</v>
      </c>
      <c r="J140" s="18">
        <f t="shared" si="179"/>
        <v>0</v>
      </c>
      <c r="K140" s="18"/>
      <c r="L140" s="18">
        <f>SUM(L139)</f>
        <v>100</v>
      </c>
      <c r="M140" s="33">
        <f>SUM(M139)</f>
        <v>100</v>
      </c>
      <c r="N140" s="18">
        <f t="shared" si="134"/>
        <v>100</v>
      </c>
    </row>
    <row r="141" spans="1:14" ht="15.75" customHeight="1" x14ac:dyDescent="0.3">
      <c r="A141" s="68" t="s">
        <v>64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70"/>
    </row>
    <row r="142" spans="1:14" x14ac:dyDescent="0.3">
      <c r="A142" s="41" t="s">
        <v>39</v>
      </c>
      <c r="B142" s="42"/>
      <c r="C142" s="16">
        <f t="shared" ref="C142" si="180">I142+L142+F142</f>
        <v>3473.3</v>
      </c>
      <c r="D142" s="16">
        <f t="shared" ref="D142" si="181">J142+M142+G142</f>
        <v>3464.5</v>
      </c>
      <c r="E142" s="16">
        <f t="shared" ref="E142:E144" si="182">D142/C142*100</f>
        <v>99.746638643365088</v>
      </c>
      <c r="F142" s="16"/>
      <c r="G142" s="16"/>
      <c r="H142" s="16"/>
      <c r="I142" s="16"/>
      <c r="J142" s="16"/>
      <c r="K142" s="16"/>
      <c r="L142" s="16">
        <v>3473.3</v>
      </c>
      <c r="M142" s="16">
        <v>3464.5</v>
      </c>
      <c r="N142" s="16">
        <f t="shared" si="134"/>
        <v>99.746638643365088</v>
      </c>
    </row>
    <row r="143" spans="1:14" ht="16.2" x14ac:dyDescent="0.35">
      <c r="A143" s="55" t="s">
        <v>40</v>
      </c>
      <c r="B143" s="56"/>
      <c r="C143" s="18">
        <f>C142</f>
        <v>3473.3</v>
      </c>
      <c r="D143" s="18">
        <f>D142</f>
        <v>3464.5</v>
      </c>
      <c r="E143" s="18">
        <f t="shared" si="182"/>
        <v>99.746638643365088</v>
      </c>
      <c r="F143" s="18">
        <f t="shared" ref="F143:G143" si="183">F142</f>
        <v>0</v>
      </c>
      <c r="G143" s="18">
        <f t="shared" si="183"/>
        <v>0</v>
      </c>
      <c r="H143" s="18"/>
      <c r="I143" s="18">
        <f t="shared" ref="I143:M143" si="184">I142</f>
        <v>0</v>
      </c>
      <c r="J143" s="18">
        <f t="shared" si="184"/>
        <v>0</v>
      </c>
      <c r="K143" s="18"/>
      <c r="L143" s="18">
        <f t="shared" si="184"/>
        <v>3473.3</v>
      </c>
      <c r="M143" s="18">
        <f t="shared" si="184"/>
        <v>3464.5</v>
      </c>
      <c r="N143" s="16">
        <f t="shared" si="134"/>
        <v>99.746638643365088</v>
      </c>
    </row>
    <row r="144" spans="1:14" ht="16.2" x14ac:dyDescent="0.35">
      <c r="A144" s="43" t="s">
        <v>53</v>
      </c>
      <c r="B144" s="56"/>
      <c r="C144" s="8">
        <f>C118+C121+C126+C132+C137+C140+C143</f>
        <v>25089.999999999996</v>
      </c>
      <c r="D144" s="8">
        <f>D118+D121+D126+D132+D137+D140+D143</f>
        <v>25052.699999999997</v>
      </c>
      <c r="E144" s="8">
        <f t="shared" si="182"/>
        <v>99.851335193304109</v>
      </c>
      <c r="F144" s="8">
        <f>F118+F121+F126+F132+F137+F140+F143</f>
        <v>0</v>
      </c>
      <c r="G144" s="8">
        <f>G118+G121+G126+G132+G137+G140+G143</f>
        <v>0</v>
      </c>
      <c r="H144" s="16"/>
      <c r="I144" s="8">
        <f>I118+I121+I126+I132+I137+I140+I143</f>
        <v>0</v>
      </c>
      <c r="J144" s="8">
        <f>J118+J121+J126+J132+J137+J140+J143</f>
        <v>0</v>
      </c>
      <c r="K144" s="8"/>
      <c r="L144" s="8">
        <f>L118+L121+L126+L132+L137+L140+L143</f>
        <v>25089.999999999996</v>
      </c>
      <c r="M144" s="8">
        <f>M118+M121+M126+M132+M137+M140+M143</f>
        <v>25052.699999999997</v>
      </c>
      <c r="N144" s="18">
        <f t="shared" si="134"/>
        <v>99.851335193304109</v>
      </c>
    </row>
    <row r="145" spans="1:14" ht="15.75" customHeight="1" x14ac:dyDescent="0.35">
      <c r="A145" s="26" t="s">
        <v>23</v>
      </c>
      <c r="B145" s="74" t="s">
        <v>8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6"/>
    </row>
    <row r="146" spans="1:14" ht="15.75" customHeight="1" x14ac:dyDescent="0.3">
      <c r="A146" s="38" t="s">
        <v>65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60"/>
    </row>
    <row r="147" spans="1:14" x14ac:dyDescent="0.3">
      <c r="A147" s="57" t="s">
        <v>45</v>
      </c>
      <c r="B147" s="42"/>
      <c r="C147" s="16">
        <f>F147+I147+L147</f>
        <v>2798</v>
      </c>
      <c r="D147" s="16">
        <f>G147+J147+M147</f>
        <v>2787.1</v>
      </c>
      <c r="E147" s="16">
        <f t="shared" ref="E147:E148" si="185">D147/C147*100</f>
        <v>99.610436025732668</v>
      </c>
      <c r="F147" s="16"/>
      <c r="G147" s="16"/>
      <c r="H147" s="16"/>
      <c r="I147" s="16"/>
      <c r="J147" s="16"/>
      <c r="K147" s="16"/>
      <c r="L147" s="16">
        <v>2798</v>
      </c>
      <c r="M147" s="16">
        <v>2787.1</v>
      </c>
      <c r="N147" s="16">
        <f t="shared" si="134"/>
        <v>99.610436025732668</v>
      </c>
    </row>
    <row r="148" spans="1:14" ht="16.2" x14ac:dyDescent="0.35">
      <c r="A148" s="43" t="s">
        <v>31</v>
      </c>
      <c r="B148" s="44"/>
      <c r="C148" s="18">
        <f>C147</f>
        <v>2798</v>
      </c>
      <c r="D148" s="18">
        <f>D147</f>
        <v>2787.1</v>
      </c>
      <c r="E148" s="18">
        <f t="shared" si="185"/>
        <v>99.610436025732668</v>
      </c>
      <c r="F148" s="18">
        <f t="shared" ref="F148:G148" si="186">F147</f>
        <v>0</v>
      </c>
      <c r="G148" s="18">
        <f t="shared" si="186"/>
        <v>0</v>
      </c>
      <c r="H148" s="18"/>
      <c r="I148" s="18">
        <f t="shared" ref="I148:J148" si="187">I147</f>
        <v>0</v>
      </c>
      <c r="J148" s="18">
        <f t="shared" si="187"/>
        <v>0</v>
      </c>
      <c r="K148" s="18"/>
      <c r="L148" s="18">
        <f>SUM(L147)</f>
        <v>2798</v>
      </c>
      <c r="M148" s="18">
        <f>SUM(M147)</f>
        <v>2787.1</v>
      </c>
      <c r="N148" s="18">
        <f t="shared" si="134"/>
        <v>99.610436025732668</v>
      </c>
    </row>
    <row r="149" spans="1:14" ht="15.75" customHeight="1" x14ac:dyDescent="0.3">
      <c r="A149" s="38" t="s">
        <v>66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60"/>
    </row>
    <row r="150" spans="1:14" x14ac:dyDescent="0.3">
      <c r="A150" s="57" t="s">
        <v>45</v>
      </c>
      <c r="B150" s="42"/>
      <c r="C150" s="16">
        <f>F150+I150+L150</f>
        <v>64059.5</v>
      </c>
      <c r="D150" s="16">
        <f>G150+J150+M150</f>
        <v>64030.600000000006</v>
      </c>
      <c r="E150" s="16">
        <f t="shared" ref="E150:E151" si="188">D150/C150*100</f>
        <v>99.954885692208038</v>
      </c>
      <c r="F150" s="16"/>
      <c r="G150" s="16"/>
      <c r="H150" s="16"/>
      <c r="I150" s="16">
        <v>164.7</v>
      </c>
      <c r="J150" s="16">
        <v>140.30000000000001</v>
      </c>
      <c r="K150" s="16">
        <f t="shared" ref="K150:K151" si="189">J150/I150*100</f>
        <v>85.18518518518519</v>
      </c>
      <c r="L150" s="16">
        <v>63894.8</v>
      </c>
      <c r="M150" s="16">
        <v>63890.3</v>
      </c>
      <c r="N150" s="17">
        <f t="shared" si="134"/>
        <v>99.992957173353702</v>
      </c>
    </row>
    <row r="151" spans="1:14" ht="16.2" x14ac:dyDescent="0.35">
      <c r="A151" s="45" t="s">
        <v>31</v>
      </c>
      <c r="B151" s="92"/>
      <c r="C151" s="18">
        <f>C150</f>
        <v>64059.5</v>
      </c>
      <c r="D151" s="18">
        <f>D150</f>
        <v>64030.600000000006</v>
      </c>
      <c r="E151" s="18">
        <f t="shared" si="188"/>
        <v>99.954885692208038</v>
      </c>
      <c r="F151" s="18">
        <f t="shared" ref="F151:G151" si="190">F150</f>
        <v>0</v>
      </c>
      <c r="G151" s="18">
        <f t="shared" si="190"/>
        <v>0</v>
      </c>
      <c r="H151" s="18"/>
      <c r="I151" s="18">
        <f t="shared" ref="I151:J151" si="191">I150</f>
        <v>164.7</v>
      </c>
      <c r="J151" s="18">
        <f t="shared" si="191"/>
        <v>140.30000000000001</v>
      </c>
      <c r="K151" s="18">
        <f t="shared" si="189"/>
        <v>85.18518518518519</v>
      </c>
      <c r="L151" s="18">
        <f>SUM(L150)</f>
        <v>63894.8</v>
      </c>
      <c r="M151" s="18">
        <f>SUM(M150)</f>
        <v>63890.3</v>
      </c>
      <c r="N151" s="18">
        <f t="shared" si="134"/>
        <v>99.992957173353702</v>
      </c>
    </row>
    <row r="152" spans="1:14" ht="15.75" customHeight="1" x14ac:dyDescent="0.3">
      <c r="A152" s="38" t="s">
        <v>67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60"/>
    </row>
    <row r="153" spans="1:14" x14ac:dyDescent="0.3">
      <c r="A153" s="57" t="s">
        <v>45</v>
      </c>
      <c r="B153" s="42"/>
      <c r="C153" s="16">
        <f>F153+I153+L153</f>
        <v>4498</v>
      </c>
      <c r="D153" s="16">
        <f>G153+J153+M153</f>
        <v>4427.7999999999993</v>
      </c>
      <c r="E153" s="16">
        <f t="shared" ref="E153:E154" si="192">D153/C153*100</f>
        <v>98.439306358381486</v>
      </c>
      <c r="F153" s="16">
        <v>55.8</v>
      </c>
      <c r="G153" s="16">
        <v>55.8</v>
      </c>
      <c r="H153" s="16"/>
      <c r="I153" s="16">
        <v>17.600000000000001</v>
      </c>
      <c r="J153" s="16">
        <v>17.600000000000001</v>
      </c>
      <c r="K153" s="16">
        <f t="shared" ref="K153:K154" si="193">J153/I153*100</f>
        <v>100</v>
      </c>
      <c r="L153" s="16">
        <v>4424.6000000000004</v>
      </c>
      <c r="M153" s="16">
        <v>4354.3999999999996</v>
      </c>
      <c r="N153" s="16">
        <f t="shared" si="134"/>
        <v>98.413415902002427</v>
      </c>
    </row>
    <row r="154" spans="1:14" ht="16.2" x14ac:dyDescent="0.35">
      <c r="A154" s="45" t="s">
        <v>31</v>
      </c>
      <c r="B154" s="92"/>
      <c r="C154" s="18">
        <f>C153</f>
        <v>4498</v>
      </c>
      <c r="D154" s="18">
        <f>D153</f>
        <v>4427.7999999999993</v>
      </c>
      <c r="E154" s="18">
        <f t="shared" si="192"/>
        <v>98.439306358381486</v>
      </c>
      <c r="F154" s="18">
        <f t="shared" ref="F154:G154" si="194">F153</f>
        <v>55.8</v>
      </c>
      <c r="G154" s="18">
        <f t="shared" si="194"/>
        <v>55.8</v>
      </c>
      <c r="H154" s="18"/>
      <c r="I154" s="18">
        <f t="shared" ref="I154:J154" si="195">I153</f>
        <v>17.600000000000001</v>
      </c>
      <c r="J154" s="18">
        <f t="shared" si="195"/>
        <v>17.600000000000001</v>
      </c>
      <c r="K154" s="18">
        <f t="shared" si="193"/>
        <v>100</v>
      </c>
      <c r="L154" s="18">
        <f>SUM(L153)</f>
        <v>4424.6000000000004</v>
      </c>
      <c r="M154" s="18">
        <f>SUM(M153)</f>
        <v>4354.3999999999996</v>
      </c>
      <c r="N154" s="18">
        <f t="shared" si="134"/>
        <v>98.413415902002427</v>
      </c>
    </row>
    <row r="155" spans="1:14" ht="15.75" customHeight="1" x14ac:dyDescent="0.3">
      <c r="A155" s="68" t="s">
        <v>68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70"/>
    </row>
    <row r="156" spans="1:14" x14ac:dyDescent="0.3">
      <c r="A156" s="57" t="s">
        <v>45</v>
      </c>
      <c r="B156" s="42"/>
      <c r="C156" s="16">
        <f>F156+I156+L156</f>
        <v>4246.8</v>
      </c>
      <c r="D156" s="16">
        <f>G156+J156+M156</f>
        <v>4219.7</v>
      </c>
      <c r="E156" s="16">
        <f t="shared" ref="E156:E157" si="196">D156/C156*100</f>
        <v>99.361872468682293</v>
      </c>
      <c r="F156" s="16"/>
      <c r="G156" s="16"/>
      <c r="H156" s="16"/>
      <c r="I156" s="16"/>
      <c r="J156" s="16"/>
      <c r="K156" s="16"/>
      <c r="L156" s="16">
        <v>4246.8</v>
      </c>
      <c r="M156" s="16">
        <v>4219.7</v>
      </c>
      <c r="N156" s="16">
        <f t="shared" si="134"/>
        <v>99.361872468682293</v>
      </c>
    </row>
    <row r="157" spans="1:14" ht="15.75" customHeight="1" x14ac:dyDescent="0.35">
      <c r="A157" s="43" t="s">
        <v>31</v>
      </c>
      <c r="B157" s="44"/>
      <c r="C157" s="18">
        <f>C156</f>
        <v>4246.8</v>
      </c>
      <c r="D157" s="18">
        <f>D156</f>
        <v>4219.7</v>
      </c>
      <c r="E157" s="18">
        <f t="shared" si="196"/>
        <v>99.361872468682293</v>
      </c>
      <c r="F157" s="18">
        <f t="shared" ref="F157:G157" si="197">F156</f>
        <v>0</v>
      </c>
      <c r="G157" s="18">
        <f t="shared" si="197"/>
        <v>0</v>
      </c>
      <c r="H157" s="18"/>
      <c r="I157" s="18">
        <f t="shared" ref="I157:J157" si="198">I156</f>
        <v>0</v>
      </c>
      <c r="J157" s="18">
        <f t="shared" si="198"/>
        <v>0</v>
      </c>
      <c r="K157" s="18"/>
      <c r="L157" s="18">
        <f>SUM(L156)</f>
        <v>4246.8</v>
      </c>
      <c r="M157" s="18">
        <f>SUM(M156)</f>
        <v>4219.7</v>
      </c>
      <c r="N157" s="18">
        <f t="shared" si="134"/>
        <v>99.361872468682293</v>
      </c>
    </row>
    <row r="158" spans="1:14" ht="15.75" customHeight="1" x14ac:dyDescent="0.3">
      <c r="A158" s="38" t="s">
        <v>69</v>
      </c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60"/>
    </row>
    <row r="159" spans="1:14" x14ac:dyDescent="0.3">
      <c r="A159" s="57" t="s">
        <v>45</v>
      </c>
      <c r="B159" s="42"/>
      <c r="C159" s="16">
        <f>F159+I159+L159</f>
        <v>12204</v>
      </c>
      <c r="D159" s="16">
        <f>G159+J159+M159</f>
        <v>12096.1</v>
      </c>
      <c r="E159" s="16">
        <f t="shared" ref="E159:E160" si="199">D159/C159*100</f>
        <v>99.115863651261876</v>
      </c>
      <c r="F159" s="16"/>
      <c r="G159" s="16"/>
      <c r="H159" s="16"/>
      <c r="I159" s="16"/>
      <c r="J159" s="16"/>
      <c r="K159" s="16"/>
      <c r="L159" s="16">
        <v>12204</v>
      </c>
      <c r="M159" s="16">
        <v>12096.1</v>
      </c>
      <c r="N159" s="16">
        <f t="shared" si="134"/>
        <v>99.115863651261876</v>
      </c>
    </row>
    <row r="160" spans="1:14" ht="16.2" x14ac:dyDescent="0.35">
      <c r="A160" s="45" t="s">
        <v>31</v>
      </c>
      <c r="B160" s="92"/>
      <c r="C160" s="18">
        <f>C159</f>
        <v>12204</v>
      </c>
      <c r="D160" s="18">
        <f>D159</f>
        <v>12096.1</v>
      </c>
      <c r="E160" s="18">
        <f t="shared" si="199"/>
        <v>99.115863651261876</v>
      </c>
      <c r="F160" s="18">
        <f t="shared" ref="F160:G160" si="200">F159</f>
        <v>0</v>
      </c>
      <c r="G160" s="18">
        <f t="shared" si="200"/>
        <v>0</v>
      </c>
      <c r="H160" s="18"/>
      <c r="I160" s="18">
        <f t="shared" ref="I160:J160" si="201">I159</f>
        <v>0</v>
      </c>
      <c r="J160" s="18">
        <f t="shared" si="201"/>
        <v>0</v>
      </c>
      <c r="K160" s="18"/>
      <c r="L160" s="18">
        <f>SUM(L159)</f>
        <v>12204</v>
      </c>
      <c r="M160" s="18">
        <f>SUM(M159)</f>
        <v>12096.1</v>
      </c>
      <c r="N160" s="18">
        <f t="shared" si="134"/>
        <v>99.115863651261876</v>
      </c>
    </row>
    <row r="161" spans="1:14" ht="15.75" customHeight="1" x14ac:dyDescent="0.3">
      <c r="A161" s="68" t="s">
        <v>70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70"/>
    </row>
    <row r="162" spans="1:14" x14ac:dyDescent="0.3">
      <c r="A162" s="57" t="s">
        <v>45</v>
      </c>
      <c r="B162" s="42"/>
      <c r="C162" s="16">
        <f>F162+I162+L162</f>
        <v>1430</v>
      </c>
      <c r="D162" s="16">
        <f>G162+J162+M162</f>
        <v>1429.4</v>
      </c>
      <c r="E162" s="16">
        <f t="shared" ref="E162:E167" si="202">D162/C162*100</f>
        <v>99.95804195804196</v>
      </c>
      <c r="F162" s="16"/>
      <c r="G162" s="16"/>
      <c r="H162" s="16"/>
      <c r="I162" s="16"/>
      <c r="J162" s="16"/>
      <c r="K162" s="16"/>
      <c r="L162" s="16">
        <v>1430</v>
      </c>
      <c r="M162" s="16">
        <v>1429.4</v>
      </c>
      <c r="N162" s="16">
        <f t="shared" ref="N162:N225" si="203">M162/L162*100</f>
        <v>99.95804195804196</v>
      </c>
    </row>
    <row r="163" spans="1:14" ht="16.2" x14ac:dyDescent="0.35">
      <c r="A163" s="45" t="s">
        <v>31</v>
      </c>
      <c r="B163" s="92"/>
      <c r="C163" s="16">
        <f>F163+I163+L163</f>
        <v>1430</v>
      </c>
      <c r="D163" s="16">
        <f>G163+J163+M163</f>
        <v>1429.4</v>
      </c>
      <c r="E163" s="18">
        <f t="shared" si="202"/>
        <v>99.95804195804196</v>
      </c>
      <c r="F163" s="18">
        <f t="shared" ref="F163:G163" si="204">F162</f>
        <v>0</v>
      </c>
      <c r="G163" s="18">
        <f t="shared" si="204"/>
        <v>0</v>
      </c>
      <c r="H163" s="18"/>
      <c r="I163" s="18">
        <f t="shared" ref="I163:M163" si="205">I162</f>
        <v>0</v>
      </c>
      <c r="J163" s="18">
        <f t="shared" si="205"/>
        <v>0</v>
      </c>
      <c r="K163" s="18"/>
      <c r="L163" s="18">
        <f t="shared" si="205"/>
        <v>1430</v>
      </c>
      <c r="M163" s="18">
        <f t="shared" si="205"/>
        <v>1429.4</v>
      </c>
      <c r="N163" s="16">
        <f t="shared" si="203"/>
        <v>99.95804195804196</v>
      </c>
    </row>
    <row r="164" spans="1:14" x14ac:dyDescent="0.3">
      <c r="A164" s="45" t="s">
        <v>120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1"/>
    </row>
    <row r="165" spans="1:14" x14ac:dyDescent="0.3">
      <c r="A165" s="53" t="s">
        <v>39</v>
      </c>
      <c r="B165" s="49"/>
      <c r="C165" s="16">
        <f>F165+I165+L165</f>
        <v>2698.1</v>
      </c>
      <c r="D165" s="16">
        <f>G165+J165+M165</f>
        <v>2586</v>
      </c>
      <c r="E165" s="16">
        <f t="shared" si="202"/>
        <v>95.845224417182465</v>
      </c>
      <c r="F165" s="17"/>
      <c r="G165" s="17"/>
      <c r="H165" s="17"/>
      <c r="I165" s="16">
        <v>1376</v>
      </c>
      <c r="J165" s="16">
        <v>1318.9</v>
      </c>
      <c r="K165" s="16">
        <v>0</v>
      </c>
      <c r="L165" s="16">
        <v>1322.1</v>
      </c>
      <c r="M165" s="16">
        <v>1267.0999999999999</v>
      </c>
      <c r="N165" s="16">
        <f t="shared" ref="N165:N166" si="206">M165/L165*100</f>
        <v>95.839951592163985</v>
      </c>
    </row>
    <row r="166" spans="1:14" ht="16.2" x14ac:dyDescent="0.35">
      <c r="A166" s="45" t="s">
        <v>40</v>
      </c>
      <c r="B166" s="51"/>
      <c r="C166" s="17">
        <f>C165</f>
        <v>2698.1</v>
      </c>
      <c r="D166" s="17">
        <f>D165</f>
        <v>2586</v>
      </c>
      <c r="E166" s="17">
        <f t="shared" si="202"/>
        <v>95.845224417182465</v>
      </c>
      <c r="F166" s="17">
        <f t="shared" ref="F166:G166" si="207">F165</f>
        <v>0</v>
      </c>
      <c r="G166" s="17">
        <f t="shared" si="207"/>
        <v>0</v>
      </c>
      <c r="H166" s="18"/>
      <c r="I166" s="17">
        <f t="shared" ref="I166:J166" si="208">I165</f>
        <v>1376</v>
      </c>
      <c r="J166" s="17">
        <f t="shared" si="208"/>
        <v>1318.9</v>
      </c>
      <c r="K166" s="17">
        <v>0</v>
      </c>
      <c r="L166" s="17">
        <f t="shared" ref="L166:M166" si="209">L165</f>
        <v>1322.1</v>
      </c>
      <c r="M166" s="17">
        <f t="shared" si="209"/>
        <v>1267.0999999999999</v>
      </c>
      <c r="N166" s="17">
        <f t="shared" si="206"/>
        <v>95.839951592163985</v>
      </c>
    </row>
    <row r="167" spans="1:14" ht="16.2" x14ac:dyDescent="0.35">
      <c r="A167" s="45" t="s">
        <v>53</v>
      </c>
      <c r="B167" s="54"/>
      <c r="C167" s="8">
        <f>C148+C151+C154+C157+C163+C160+C166</f>
        <v>91934.400000000009</v>
      </c>
      <c r="D167" s="8">
        <f>D148+D151+D154+D157+D163+D160+D166</f>
        <v>91576.700000000012</v>
      </c>
      <c r="E167" s="8">
        <f t="shared" si="202"/>
        <v>99.610918219948147</v>
      </c>
      <c r="F167" s="8">
        <f t="shared" ref="F167:G167" si="210">F148+F151+F154+F157+F163+F160+F166</f>
        <v>55.8</v>
      </c>
      <c r="G167" s="8">
        <f t="shared" si="210"/>
        <v>55.8</v>
      </c>
      <c r="H167" s="8"/>
      <c r="I167" s="8">
        <f t="shared" ref="I167:J167" si="211">I148+I151+I154+I157+I163+I160+I166</f>
        <v>1558.3</v>
      </c>
      <c r="J167" s="8">
        <f t="shared" si="211"/>
        <v>1476.8000000000002</v>
      </c>
      <c r="K167" s="8">
        <f t="shared" ref="K167" si="212">J167/I167*100</f>
        <v>94.769941603028954</v>
      </c>
      <c r="L167" s="8">
        <f t="shared" ref="L167:M167" si="213">L148+L151+L154+L157+L163+L160+L166</f>
        <v>90320.300000000017</v>
      </c>
      <c r="M167" s="8">
        <f t="shared" si="213"/>
        <v>90044.1</v>
      </c>
      <c r="N167" s="18">
        <f t="shared" si="203"/>
        <v>99.694199421392511</v>
      </c>
    </row>
    <row r="168" spans="1:14" ht="27.75" customHeight="1" x14ac:dyDescent="0.35">
      <c r="A168" s="26" t="s">
        <v>24</v>
      </c>
      <c r="B168" s="74" t="s">
        <v>9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6"/>
    </row>
    <row r="169" spans="1:14" ht="15.75" customHeight="1" x14ac:dyDescent="0.3">
      <c r="A169" s="68" t="s">
        <v>71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70"/>
    </row>
    <row r="170" spans="1:14" ht="30" customHeight="1" x14ac:dyDescent="0.3">
      <c r="A170" s="57" t="s">
        <v>46</v>
      </c>
      <c r="B170" s="42"/>
      <c r="C170" s="16">
        <f>F170+I170+L170</f>
        <v>2210.5</v>
      </c>
      <c r="D170" s="16">
        <f>G170+J170+M170</f>
        <v>2190.3000000000002</v>
      </c>
      <c r="E170" s="16">
        <f>H170+K170+N170</f>
        <v>99.086179597376173</v>
      </c>
      <c r="F170" s="16"/>
      <c r="G170" s="16"/>
      <c r="H170" s="16"/>
      <c r="I170" s="16"/>
      <c r="J170" s="16"/>
      <c r="K170" s="16"/>
      <c r="L170" s="16">
        <v>2210.5</v>
      </c>
      <c r="M170" s="16">
        <v>2190.3000000000002</v>
      </c>
      <c r="N170" s="16">
        <f t="shared" si="203"/>
        <v>99.086179597376173</v>
      </c>
    </row>
    <row r="171" spans="1:14" ht="16.2" x14ac:dyDescent="0.35">
      <c r="A171" s="45" t="s">
        <v>31</v>
      </c>
      <c r="B171" s="92"/>
      <c r="C171" s="18">
        <f>C170</f>
        <v>2210.5</v>
      </c>
      <c r="D171" s="18">
        <f>D170</f>
        <v>2190.3000000000002</v>
      </c>
      <c r="E171" s="16">
        <f t="shared" ref="E171" si="214">D171/C171*100</f>
        <v>99.086179597376173</v>
      </c>
      <c r="F171" s="18">
        <f t="shared" ref="F171:G171" si="215">F170</f>
        <v>0</v>
      </c>
      <c r="G171" s="18">
        <f t="shared" si="215"/>
        <v>0</v>
      </c>
      <c r="H171" s="16"/>
      <c r="I171" s="18">
        <f t="shared" ref="I171:J171" si="216">I170</f>
        <v>0</v>
      </c>
      <c r="J171" s="18">
        <f t="shared" si="216"/>
        <v>0</v>
      </c>
      <c r="K171" s="16"/>
      <c r="L171" s="18">
        <f>SUM(L170)</f>
        <v>2210.5</v>
      </c>
      <c r="M171" s="18">
        <f>SUM(M170)</f>
        <v>2190.3000000000002</v>
      </c>
      <c r="N171" s="18">
        <f t="shared" si="203"/>
        <v>99.086179597376173</v>
      </c>
    </row>
    <row r="172" spans="1:14" ht="15.75" hidden="1" customHeight="1" x14ac:dyDescent="0.25">
      <c r="A172" s="38" t="s">
        <v>72</v>
      </c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60"/>
    </row>
    <row r="173" spans="1:14" ht="15.75" hidden="1" x14ac:dyDescent="0.25">
      <c r="A173" s="41" t="s">
        <v>39</v>
      </c>
      <c r="B173" s="42"/>
      <c r="C173" s="16">
        <v>0</v>
      </c>
      <c r="D173" s="16">
        <v>0</v>
      </c>
      <c r="E173" s="16" t="e">
        <f t="shared" ref="E173" si="217">D173/C173*100</f>
        <v>#DIV/0!</v>
      </c>
      <c r="F173" s="16"/>
      <c r="G173" s="16"/>
      <c r="H173" s="32"/>
      <c r="I173" s="16"/>
      <c r="J173" s="16"/>
      <c r="K173" s="32"/>
      <c r="L173" s="27">
        <f t="shared" ref="L173" si="218">C173-F173-I173</f>
        <v>0</v>
      </c>
      <c r="M173" s="27">
        <f t="shared" ref="M173" si="219">D173-G173-J173</f>
        <v>0</v>
      </c>
      <c r="N173" s="17" t="e">
        <f t="shared" si="203"/>
        <v>#DIV/0!</v>
      </c>
    </row>
    <row r="174" spans="1:14" ht="31.5" hidden="1" customHeight="1" x14ac:dyDescent="0.25">
      <c r="A174" s="57" t="s">
        <v>46</v>
      </c>
      <c r="B174" s="42"/>
      <c r="C174" s="16">
        <f>F174+I174+L174</f>
        <v>0</v>
      </c>
      <c r="D174" s="16">
        <f>G174+J174+M174</f>
        <v>0</v>
      </c>
      <c r="E174" s="16"/>
      <c r="F174" s="16"/>
      <c r="G174" s="16"/>
      <c r="H174" s="16"/>
      <c r="I174" s="16"/>
      <c r="J174" s="16"/>
      <c r="K174" s="16"/>
      <c r="L174" s="17"/>
      <c r="M174" s="17">
        <v>0</v>
      </c>
      <c r="N174" s="17"/>
    </row>
    <row r="175" spans="1:14" ht="15.75" hidden="1" x14ac:dyDescent="0.25">
      <c r="A175" s="45" t="s">
        <v>31</v>
      </c>
      <c r="B175" s="92"/>
      <c r="C175" s="18">
        <f>C173+C174</f>
        <v>0</v>
      </c>
      <c r="D175" s="18">
        <f>D173+D174</f>
        <v>0</v>
      </c>
      <c r="E175" s="16"/>
      <c r="F175" s="18">
        <f t="shared" ref="F175:I175" si="220">F173+F174</f>
        <v>0</v>
      </c>
      <c r="G175" s="18">
        <f t="shared" si="220"/>
        <v>0</v>
      </c>
      <c r="H175" s="18">
        <f t="shared" si="220"/>
        <v>0</v>
      </c>
      <c r="I175" s="18">
        <f t="shared" si="220"/>
        <v>0</v>
      </c>
      <c r="J175" s="18">
        <f t="shared" ref="J175" si="221">J173+J174</f>
        <v>0</v>
      </c>
      <c r="K175" s="16"/>
      <c r="L175" s="17">
        <f>SUM(L173:L174)</f>
        <v>0</v>
      </c>
      <c r="M175" s="17">
        <f>SUM(M173:M174)</f>
        <v>0</v>
      </c>
      <c r="N175" s="17"/>
    </row>
    <row r="176" spans="1:14" ht="15.75" customHeight="1" x14ac:dyDescent="0.3">
      <c r="A176" s="38" t="s">
        <v>73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60"/>
    </row>
    <row r="177" spans="1:14" x14ac:dyDescent="0.3">
      <c r="A177" s="41" t="s">
        <v>39</v>
      </c>
      <c r="B177" s="42"/>
      <c r="C177" s="16">
        <f>F177+I177+L177</f>
        <v>2298.6</v>
      </c>
      <c r="D177" s="16">
        <f>G177+J177+M177</f>
        <v>2101.1</v>
      </c>
      <c r="E177" s="16">
        <f t="shared" ref="E177:E179" si="222">D177/C177*100</f>
        <v>91.407813451666229</v>
      </c>
      <c r="F177" s="16"/>
      <c r="G177" s="16"/>
      <c r="H177" s="16"/>
      <c r="I177" s="16"/>
      <c r="J177" s="16"/>
      <c r="K177" s="16">
        <v>0</v>
      </c>
      <c r="L177" s="16">
        <v>2298.6</v>
      </c>
      <c r="M177" s="16">
        <v>2101.1</v>
      </c>
      <c r="N177" s="16">
        <f t="shared" si="203"/>
        <v>91.407813451666229</v>
      </c>
    </row>
    <row r="178" spans="1:14" ht="30" customHeight="1" x14ac:dyDescent="0.3">
      <c r="A178" s="57" t="s">
        <v>46</v>
      </c>
      <c r="B178" s="42"/>
      <c r="C178" s="16">
        <f>F178+I178+L178</f>
        <v>110540.4</v>
      </c>
      <c r="D178" s="16">
        <f>G178+J178+M178</f>
        <v>101535.4</v>
      </c>
      <c r="E178" s="16">
        <f t="shared" si="222"/>
        <v>91.853657124454045</v>
      </c>
      <c r="F178" s="16"/>
      <c r="G178" s="16"/>
      <c r="H178" s="16"/>
      <c r="I178" s="16">
        <v>18693.2</v>
      </c>
      <c r="J178" s="16">
        <v>10151</v>
      </c>
      <c r="K178" s="16">
        <v>0</v>
      </c>
      <c r="L178" s="16">
        <v>91847.2</v>
      </c>
      <c r="M178" s="16">
        <v>91384.4</v>
      </c>
      <c r="N178" s="16">
        <f t="shared" si="203"/>
        <v>99.496119642188333</v>
      </c>
    </row>
    <row r="179" spans="1:14" ht="18.75" customHeight="1" x14ac:dyDescent="0.35">
      <c r="A179" s="43" t="s">
        <v>31</v>
      </c>
      <c r="B179" s="44"/>
      <c r="C179" s="18">
        <f>C177+C178</f>
        <v>112839</v>
      </c>
      <c r="D179" s="18">
        <f>D177+D178</f>
        <v>103636.5</v>
      </c>
      <c r="E179" s="18">
        <f t="shared" si="222"/>
        <v>91.844575013957936</v>
      </c>
      <c r="F179" s="18">
        <f t="shared" ref="F179:I179" si="223">F177+F178</f>
        <v>0</v>
      </c>
      <c r="G179" s="18">
        <f t="shared" si="223"/>
        <v>0</v>
      </c>
      <c r="H179" s="18">
        <f t="shared" si="223"/>
        <v>0</v>
      </c>
      <c r="I179" s="18">
        <f t="shared" si="223"/>
        <v>18693.2</v>
      </c>
      <c r="J179" s="18">
        <f t="shared" ref="J179" si="224">J177+J178</f>
        <v>10151</v>
      </c>
      <c r="K179" s="18">
        <f t="shared" ref="K179" si="225">J179/I179*100</f>
        <v>54.303169066826442</v>
      </c>
      <c r="L179" s="18">
        <f>SUM(L177:L178)</f>
        <v>94145.8</v>
      </c>
      <c r="M179" s="18">
        <f>SUM(M177:M178)</f>
        <v>93485.5</v>
      </c>
      <c r="N179" s="18">
        <f t="shared" si="203"/>
        <v>99.298641043997719</v>
      </c>
    </row>
    <row r="180" spans="1:14" ht="15.75" customHeight="1" x14ac:dyDescent="0.3">
      <c r="A180" s="68" t="s">
        <v>74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70"/>
    </row>
    <row r="181" spans="1:14" ht="31.5" customHeight="1" x14ac:dyDescent="0.3">
      <c r="A181" s="57" t="s">
        <v>46</v>
      </c>
      <c r="B181" s="42"/>
      <c r="C181" s="16">
        <f>F181+I181+L181</f>
        <v>2180</v>
      </c>
      <c r="D181" s="16">
        <f>G181+J181+M181</f>
        <v>2175.6999999999998</v>
      </c>
      <c r="E181" s="16">
        <f t="shared" ref="E181:E182" si="226">D181/C181*100</f>
        <v>99.802752293577981</v>
      </c>
      <c r="F181" s="16"/>
      <c r="G181" s="16"/>
      <c r="H181" s="16"/>
      <c r="I181" s="16"/>
      <c r="J181" s="16"/>
      <c r="K181" s="16"/>
      <c r="L181" s="16">
        <v>2180</v>
      </c>
      <c r="M181" s="16">
        <v>2175.6999999999998</v>
      </c>
      <c r="N181" s="16">
        <f t="shared" si="203"/>
        <v>99.802752293577981</v>
      </c>
    </row>
    <row r="182" spans="1:14" ht="16.2" x14ac:dyDescent="0.35">
      <c r="A182" s="43" t="s">
        <v>31</v>
      </c>
      <c r="B182" s="44"/>
      <c r="C182" s="18">
        <f>C181</f>
        <v>2180</v>
      </c>
      <c r="D182" s="18">
        <f>D181</f>
        <v>2175.6999999999998</v>
      </c>
      <c r="E182" s="18">
        <f t="shared" si="226"/>
        <v>99.802752293577981</v>
      </c>
      <c r="F182" s="18">
        <f t="shared" ref="F182:I182" si="227">F181</f>
        <v>0</v>
      </c>
      <c r="G182" s="18">
        <f t="shared" si="227"/>
        <v>0</v>
      </c>
      <c r="H182" s="18">
        <f t="shared" si="227"/>
        <v>0</v>
      </c>
      <c r="I182" s="18">
        <f t="shared" si="227"/>
        <v>0</v>
      </c>
      <c r="J182" s="18">
        <f t="shared" ref="J182" si="228">J181</f>
        <v>0</v>
      </c>
      <c r="K182" s="18"/>
      <c r="L182" s="18">
        <f>SUM(L181)</f>
        <v>2180</v>
      </c>
      <c r="M182" s="18">
        <f>SUM(M181)</f>
        <v>2175.6999999999998</v>
      </c>
      <c r="N182" s="18">
        <f t="shared" si="203"/>
        <v>99.802752293577981</v>
      </c>
    </row>
    <row r="183" spans="1:14" ht="28.5" customHeight="1" x14ac:dyDescent="0.3">
      <c r="A183" s="68" t="s">
        <v>75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70"/>
    </row>
    <row r="184" spans="1:14" ht="31.5" customHeight="1" x14ac:dyDescent="0.3">
      <c r="A184" s="57" t="s">
        <v>46</v>
      </c>
      <c r="B184" s="42"/>
      <c r="C184" s="16">
        <f>F184+I184+L184</f>
        <v>800</v>
      </c>
      <c r="D184" s="16">
        <f>G184+J184+M184</f>
        <v>752.9</v>
      </c>
      <c r="E184" s="16">
        <f t="shared" ref="E184:E185" si="229">D184/C184*100</f>
        <v>94.112499999999997</v>
      </c>
      <c r="F184" s="16"/>
      <c r="G184" s="16"/>
      <c r="H184" s="16"/>
      <c r="I184" s="16"/>
      <c r="J184" s="16"/>
      <c r="K184" s="16"/>
      <c r="L184" s="16">
        <v>800</v>
      </c>
      <c r="M184" s="16">
        <v>752.9</v>
      </c>
      <c r="N184" s="16">
        <f t="shared" si="203"/>
        <v>94.112499999999997</v>
      </c>
    </row>
    <row r="185" spans="1:14" ht="16.2" x14ac:dyDescent="0.35">
      <c r="A185" s="45" t="s">
        <v>31</v>
      </c>
      <c r="B185" s="92"/>
      <c r="C185" s="18">
        <f>C184</f>
        <v>800</v>
      </c>
      <c r="D185" s="18">
        <f>D184</f>
        <v>752.9</v>
      </c>
      <c r="E185" s="18">
        <f t="shared" si="229"/>
        <v>94.112499999999997</v>
      </c>
      <c r="F185" s="18">
        <f t="shared" ref="F185:G185" si="230">F184</f>
        <v>0</v>
      </c>
      <c r="G185" s="18">
        <f t="shared" si="230"/>
        <v>0</v>
      </c>
      <c r="H185" s="18"/>
      <c r="I185" s="18">
        <f t="shared" ref="I185:J185" si="231">I184</f>
        <v>0</v>
      </c>
      <c r="J185" s="18">
        <f t="shared" si="231"/>
        <v>0</v>
      </c>
      <c r="K185" s="18"/>
      <c r="L185" s="18">
        <f>SUM(L184)</f>
        <v>800</v>
      </c>
      <c r="M185" s="18">
        <f>SUM(M184)</f>
        <v>752.9</v>
      </c>
      <c r="N185" s="18">
        <f t="shared" si="203"/>
        <v>94.112499999999997</v>
      </c>
    </row>
    <row r="186" spans="1:14" ht="15.75" customHeight="1" x14ac:dyDescent="0.3">
      <c r="A186" s="38" t="s">
        <v>76</v>
      </c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60"/>
    </row>
    <row r="187" spans="1:14" ht="28.5" customHeight="1" x14ac:dyDescent="0.3">
      <c r="A187" s="57" t="s">
        <v>46</v>
      </c>
      <c r="B187" s="42"/>
      <c r="C187" s="16">
        <f>F187+I187+L187</f>
        <v>1500</v>
      </c>
      <c r="D187" s="16">
        <f>G187+J187+M187</f>
        <v>1500</v>
      </c>
      <c r="E187" s="16">
        <f t="shared" ref="E187:E189" si="232">D187/C187*100</f>
        <v>100</v>
      </c>
      <c r="F187" s="16"/>
      <c r="G187" s="16"/>
      <c r="H187" s="16"/>
      <c r="I187" s="16"/>
      <c r="J187" s="16"/>
      <c r="K187" s="16"/>
      <c r="L187" s="16">
        <v>1500</v>
      </c>
      <c r="M187" s="16">
        <v>1500</v>
      </c>
      <c r="N187" s="16">
        <f t="shared" si="203"/>
        <v>100</v>
      </c>
    </row>
    <row r="188" spans="1:14" ht="16.2" x14ac:dyDescent="0.35">
      <c r="A188" s="45" t="s">
        <v>31</v>
      </c>
      <c r="B188" s="92"/>
      <c r="C188" s="18">
        <f>C187</f>
        <v>1500</v>
      </c>
      <c r="D188" s="18">
        <f>D187</f>
        <v>1500</v>
      </c>
      <c r="E188" s="18">
        <f t="shared" si="232"/>
        <v>100</v>
      </c>
      <c r="F188" s="18">
        <f t="shared" ref="F188:I188" si="233">F187</f>
        <v>0</v>
      </c>
      <c r="G188" s="18">
        <f t="shared" si="233"/>
        <v>0</v>
      </c>
      <c r="H188" s="18">
        <f t="shared" si="233"/>
        <v>0</v>
      </c>
      <c r="I188" s="18">
        <f t="shared" si="233"/>
        <v>0</v>
      </c>
      <c r="J188" s="18">
        <f t="shared" ref="J188" si="234">J187</f>
        <v>0</v>
      </c>
      <c r="K188" s="18"/>
      <c r="L188" s="18">
        <f>SUM(L187)</f>
        <v>1500</v>
      </c>
      <c r="M188" s="18">
        <f>SUM(M187)</f>
        <v>1500</v>
      </c>
      <c r="N188" s="16">
        <f t="shared" si="203"/>
        <v>100</v>
      </c>
    </row>
    <row r="189" spans="1:14" x14ac:dyDescent="0.3">
      <c r="A189" s="45" t="s">
        <v>53</v>
      </c>
      <c r="B189" s="54"/>
      <c r="C189" s="8">
        <f>C171+C175+C179+C182+C185+C188</f>
        <v>119529.5</v>
      </c>
      <c r="D189" s="8">
        <f>D171+D175+D179+D182+D185+D188</f>
        <v>110255.4</v>
      </c>
      <c r="E189" s="8">
        <f t="shared" si="232"/>
        <v>92.241162223551498</v>
      </c>
      <c r="F189" s="8">
        <f>F171+F175+F179+F182+F185+F188</f>
        <v>0</v>
      </c>
      <c r="G189" s="8">
        <f>G171+G175+G179+G182+G185+G188</f>
        <v>0</v>
      </c>
      <c r="H189" s="8">
        <f>H171+H175+H179+H182+H185+H188</f>
        <v>0</v>
      </c>
      <c r="I189" s="8">
        <f>I171+I175+I179+I182+I185+I188</f>
        <v>18693.2</v>
      </c>
      <c r="J189" s="8">
        <f>J171+J175+J179+J182+J185+J188</f>
        <v>10151</v>
      </c>
      <c r="K189" s="8">
        <f t="shared" ref="K189" si="235">J189/I189*100</f>
        <v>54.303169066826442</v>
      </c>
      <c r="L189" s="8">
        <f>L171+L175+L179+L182+L185+L188</f>
        <v>100836.3</v>
      </c>
      <c r="M189" s="8">
        <f>M171+M175+M179+M182+M185+M188</f>
        <v>100104.4</v>
      </c>
      <c r="N189" s="8">
        <f t="shared" si="203"/>
        <v>99.274170115325518</v>
      </c>
    </row>
    <row r="190" spans="1:14" ht="28.5" customHeight="1" x14ac:dyDescent="0.35">
      <c r="A190" s="26" t="s">
        <v>25</v>
      </c>
      <c r="B190" s="74" t="s">
        <v>10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6"/>
    </row>
    <row r="191" spans="1:14" ht="15.75" customHeight="1" x14ac:dyDescent="0.3">
      <c r="A191" s="38" t="s">
        <v>77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60"/>
    </row>
    <row r="192" spans="1:14" x14ac:dyDescent="0.3">
      <c r="A192" s="41" t="s">
        <v>39</v>
      </c>
      <c r="B192" s="42"/>
      <c r="C192" s="16">
        <f>F192+I192+L192</f>
        <v>935</v>
      </c>
      <c r="D192" s="16">
        <f>G192+J192+M192</f>
        <v>865.1</v>
      </c>
      <c r="E192" s="16">
        <f t="shared" ref="E192:E193" si="236">D192/C192*100</f>
        <v>92.524064171123001</v>
      </c>
      <c r="F192" s="16"/>
      <c r="G192" s="16"/>
      <c r="H192" s="16"/>
      <c r="I192" s="16"/>
      <c r="J192" s="16"/>
      <c r="K192" s="16"/>
      <c r="L192" s="17">
        <v>935</v>
      </c>
      <c r="M192" s="17">
        <v>865.1</v>
      </c>
      <c r="N192" s="17">
        <f t="shared" si="203"/>
        <v>92.524064171123001</v>
      </c>
    </row>
    <row r="193" spans="1:14" ht="16.2" x14ac:dyDescent="0.35">
      <c r="A193" s="55" t="s">
        <v>40</v>
      </c>
      <c r="B193" s="56"/>
      <c r="C193" s="18">
        <f>C192</f>
        <v>935</v>
      </c>
      <c r="D193" s="18">
        <f>D192</f>
        <v>865.1</v>
      </c>
      <c r="E193" s="18">
        <f t="shared" si="236"/>
        <v>92.524064171123001</v>
      </c>
      <c r="F193" s="18">
        <f t="shared" ref="F193:G193" si="237">F192</f>
        <v>0</v>
      </c>
      <c r="G193" s="18">
        <f t="shared" si="237"/>
        <v>0</v>
      </c>
      <c r="H193" s="18"/>
      <c r="I193" s="18">
        <f t="shared" ref="I193:J193" si="238">I192</f>
        <v>0</v>
      </c>
      <c r="J193" s="18">
        <f t="shared" si="238"/>
        <v>0</v>
      </c>
      <c r="K193" s="18"/>
      <c r="L193" s="18">
        <f>SUM(L192)</f>
        <v>935</v>
      </c>
      <c r="M193" s="18">
        <f>SUM(M192)</f>
        <v>865.1</v>
      </c>
      <c r="N193" s="17">
        <f t="shared" si="203"/>
        <v>92.524064171123001</v>
      </c>
    </row>
    <row r="194" spans="1:14" ht="15.75" customHeight="1" x14ac:dyDescent="0.3">
      <c r="A194" s="38" t="s">
        <v>78</v>
      </c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60"/>
    </row>
    <row r="195" spans="1:14" x14ac:dyDescent="0.3">
      <c r="A195" s="41" t="s">
        <v>39</v>
      </c>
      <c r="B195" s="42"/>
      <c r="C195" s="16">
        <f>F195+I195+L195</f>
        <v>206</v>
      </c>
      <c r="D195" s="16">
        <f>G195+J195+M195</f>
        <v>205.6</v>
      </c>
      <c r="E195" s="16">
        <f t="shared" ref="E195:E197" si="239">D195/C195*100</f>
        <v>99.805825242718456</v>
      </c>
      <c r="F195" s="16"/>
      <c r="G195" s="16"/>
      <c r="H195" s="16"/>
      <c r="I195" s="16"/>
      <c r="J195" s="16"/>
      <c r="K195" s="16"/>
      <c r="L195" s="16">
        <v>206</v>
      </c>
      <c r="M195" s="16">
        <v>205.6</v>
      </c>
      <c r="N195" s="16">
        <f t="shared" si="203"/>
        <v>99.805825242718456</v>
      </c>
    </row>
    <row r="196" spans="1:14" x14ac:dyDescent="0.3">
      <c r="A196" s="57" t="s">
        <v>86</v>
      </c>
      <c r="B196" s="58"/>
      <c r="C196" s="16">
        <f>F196+I196+L196</f>
        <v>790</v>
      </c>
      <c r="D196" s="16">
        <f>G196+J196+M196</f>
        <v>790</v>
      </c>
      <c r="E196" s="16">
        <f t="shared" si="239"/>
        <v>100</v>
      </c>
      <c r="F196" s="16"/>
      <c r="G196" s="16"/>
      <c r="H196" s="16"/>
      <c r="I196" s="16"/>
      <c r="J196" s="16"/>
      <c r="K196" s="16"/>
      <c r="L196" s="16">
        <v>790</v>
      </c>
      <c r="M196" s="16">
        <v>790</v>
      </c>
      <c r="N196" s="16">
        <f t="shared" si="203"/>
        <v>100</v>
      </c>
    </row>
    <row r="197" spans="1:14" ht="16.2" x14ac:dyDescent="0.35">
      <c r="A197" s="55" t="s">
        <v>40</v>
      </c>
      <c r="B197" s="56"/>
      <c r="C197" s="18">
        <f>C195+C196</f>
        <v>996</v>
      </c>
      <c r="D197" s="18">
        <f>D195+D196</f>
        <v>995.6</v>
      </c>
      <c r="E197" s="18">
        <f t="shared" si="239"/>
        <v>99.959839357429729</v>
      </c>
      <c r="F197" s="18">
        <f>F195+F196</f>
        <v>0</v>
      </c>
      <c r="G197" s="18">
        <f>G195+G196</f>
        <v>0</v>
      </c>
      <c r="H197" s="18"/>
      <c r="I197" s="18">
        <f>I195+I196</f>
        <v>0</v>
      </c>
      <c r="J197" s="18">
        <f>J195+J196</f>
        <v>0</v>
      </c>
      <c r="K197" s="18"/>
      <c r="L197" s="18">
        <f>L195+L196</f>
        <v>996</v>
      </c>
      <c r="M197" s="18">
        <f>M195+M196</f>
        <v>995.6</v>
      </c>
      <c r="N197" s="17">
        <f t="shared" si="203"/>
        <v>99.959839357429729</v>
      </c>
    </row>
    <row r="198" spans="1:14" ht="31.5" hidden="1" customHeight="1" x14ac:dyDescent="0.25">
      <c r="A198" s="61" t="s">
        <v>79</v>
      </c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3"/>
    </row>
    <row r="199" spans="1:14" ht="15.75" hidden="1" x14ac:dyDescent="0.25">
      <c r="A199" s="41" t="s">
        <v>39</v>
      </c>
      <c r="B199" s="42"/>
      <c r="C199" s="16">
        <f>F199+I199+L199</f>
        <v>0</v>
      </c>
      <c r="D199" s="16">
        <f>G199+J199+M199</f>
        <v>0</v>
      </c>
      <c r="E199" s="16" t="e">
        <f t="shared" ref="E199:E201" si="240">D199/C199*100</f>
        <v>#DIV/0!</v>
      </c>
      <c r="F199" s="16"/>
      <c r="G199" s="16"/>
      <c r="H199" s="16"/>
      <c r="I199" s="16"/>
      <c r="J199" s="16"/>
      <c r="K199" s="16"/>
      <c r="L199" s="16"/>
      <c r="M199" s="16"/>
      <c r="N199" s="16" t="e">
        <f t="shared" si="203"/>
        <v>#DIV/0!</v>
      </c>
    </row>
    <row r="200" spans="1:14" ht="15.75" hidden="1" x14ac:dyDescent="0.25">
      <c r="A200" s="55" t="s">
        <v>40</v>
      </c>
      <c r="B200" s="56"/>
      <c r="C200" s="18">
        <f>C199</f>
        <v>0</v>
      </c>
      <c r="D200" s="18">
        <f>D199</f>
        <v>0</v>
      </c>
      <c r="E200" s="18" t="e">
        <f t="shared" si="240"/>
        <v>#DIV/0!</v>
      </c>
      <c r="F200" s="18">
        <f t="shared" ref="F200:G200" si="241">F199</f>
        <v>0</v>
      </c>
      <c r="G200" s="18">
        <f t="shared" si="241"/>
        <v>0</v>
      </c>
      <c r="H200" s="18"/>
      <c r="I200" s="18">
        <f t="shared" ref="I200:J200" si="242">I199</f>
        <v>0</v>
      </c>
      <c r="J200" s="18">
        <f t="shared" si="242"/>
        <v>0</v>
      </c>
      <c r="K200" s="18"/>
      <c r="L200" s="18">
        <f>SUM(L199)</f>
        <v>0</v>
      </c>
      <c r="M200" s="18">
        <f>SUM(M199)</f>
        <v>0</v>
      </c>
      <c r="N200" s="16" t="e">
        <f t="shared" si="203"/>
        <v>#DIV/0!</v>
      </c>
    </row>
    <row r="201" spans="1:14" x14ac:dyDescent="0.3">
      <c r="A201" s="45" t="s">
        <v>53</v>
      </c>
      <c r="B201" s="54"/>
      <c r="C201" s="8">
        <f>C193+C197+C200</f>
        <v>1931</v>
      </c>
      <c r="D201" s="8">
        <f>D193+D197+D200</f>
        <v>1860.7</v>
      </c>
      <c r="E201" s="8">
        <f t="shared" si="240"/>
        <v>96.359399274987055</v>
      </c>
      <c r="F201" s="8">
        <f t="shared" ref="F201:G201" si="243">F193+F197+F200</f>
        <v>0</v>
      </c>
      <c r="G201" s="8">
        <f t="shared" si="243"/>
        <v>0</v>
      </c>
      <c r="H201" s="8"/>
      <c r="I201" s="8">
        <f t="shared" ref="I201:M201" si="244">I193+I197+I200</f>
        <v>0</v>
      </c>
      <c r="J201" s="8">
        <f t="shared" si="244"/>
        <v>0</v>
      </c>
      <c r="K201" s="8"/>
      <c r="L201" s="8">
        <f t="shared" si="244"/>
        <v>1931</v>
      </c>
      <c r="M201" s="8">
        <f t="shared" si="244"/>
        <v>1860.7</v>
      </c>
      <c r="N201" s="8">
        <f t="shared" si="203"/>
        <v>96.359399274987055</v>
      </c>
    </row>
    <row r="202" spans="1:14" ht="21" customHeight="1" x14ac:dyDescent="0.35">
      <c r="A202" s="26">
        <v>10</v>
      </c>
      <c r="B202" s="74" t="s">
        <v>11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6"/>
    </row>
    <row r="203" spans="1:14" ht="15.75" customHeight="1" x14ac:dyDescent="0.3">
      <c r="A203" s="68" t="s">
        <v>81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70"/>
    </row>
    <row r="204" spans="1:14" ht="30" customHeight="1" x14ac:dyDescent="0.3">
      <c r="A204" s="57" t="s">
        <v>44</v>
      </c>
      <c r="B204" s="58"/>
      <c r="C204" s="16">
        <f>F204+I204+L204</f>
        <v>50</v>
      </c>
      <c r="D204" s="16">
        <f>G204+J204+M204</f>
        <v>50</v>
      </c>
      <c r="E204" s="16">
        <f t="shared" ref="E204:E206" si="245">D204/C204*100</f>
        <v>100</v>
      </c>
      <c r="F204" s="16"/>
      <c r="G204" s="16"/>
      <c r="H204" s="16"/>
      <c r="I204" s="16"/>
      <c r="J204" s="16"/>
      <c r="K204" s="16"/>
      <c r="L204" s="16">
        <v>50</v>
      </c>
      <c r="M204" s="16">
        <v>50</v>
      </c>
      <c r="N204" s="16">
        <f t="shared" si="203"/>
        <v>100</v>
      </c>
    </row>
    <row r="205" spans="1:14" ht="30.75" customHeight="1" x14ac:dyDescent="0.3">
      <c r="A205" s="57" t="s">
        <v>58</v>
      </c>
      <c r="B205" s="42"/>
      <c r="C205" s="16">
        <f>F205+I205+L205</f>
        <v>330</v>
      </c>
      <c r="D205" s="16">
        <f>G205+J205+M205</f>
        <v>310.60000000000002</v>
      </c>
      <c r="E205" s="16">
        <f t="shared" si="245"/>
        <v>94.121212121212125</v>
      </c>
      <c r="F205" s="16"/>
      <c r="G205" s="16"/>
      <c r="H205" s="16"/>
      <c r="I205" s="16"/>
      <c r="J205" s="16"/>
      <c r="K205" s="16"/>
      <c r="L205" s="16">
        <v>330</v>
      </c>
      <c r="M205" s="16">
        <v>310.60000000000002</v>
      </c>
      <c r="N205" s="16">
        <f t="shared" si="203"/>
        <v>94.121212121212125</v>
      </c>
    </row>
    <row r="206" spans="1:14" ht="16.2" x14ac:dyDescent="0.35">
      <c r="A206" s="43" t="s">
        <v>31</v>
      </c>
      <c r="B206" s="44"/>
      <c r="C206" s="18">
        <f>C205+C204</f>
        <v>380</v>
      </c>
      <c r="D206" s="18">
        <f>D205+D204</f>
        <v>360.6</v>
      </c>
      <c r="E206" s="18">
        <f t="shared" si="245"/>
        <v>94.89473684210526</v>
      </c>
      <c r="F206" s="18">
        <f t="shared" ref="F206:G206" si="246">F205+F204</f>
        <v>0</v>
      </c>
      <c r="G206" s="18">
        <f t="shared" si="246"/>
        <v>0</v>
      </c>
      <c r="H206" s="18"/>
      <c r="I206" s="18">
        <f t="shared" ref="I206:J206" si="247">I205+I204</f>
        <v>0</v>
      </c>
      <c r="J206" s="18">
        <f t="shared" si="247"/>
        <v>0</v>
      </c>
      <c r="K206" s="18"/>
      <c r="L206" s="18">
        <f>SUM(L204:L205)</f>
        <v>380</v>
      </c>
      <c r="M206" s="18">
        <f>SUM(M204:M205)</f>
        <v>360.6</v>
      </c>
      <c r="N206" s="18">
        <f t="shared" si="203"/>
        <v>94.89473684210526</v>
      </c>
    </row>
    <row r="207" spans="1:14" ht="15.75" customHeight="1" x14ac:dyDescent="0.3">
      <c r="A207" s="38" t="s">
        <v>82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60"/>
    </row>
    <row r="208" spans="1:14" ht="30.75" customHeight="1" x14ac:dyDescent="0.3">
      <c r="A208" s="57" t="s">
        <v>58</v>
      </c>
      <c r="B208" s="42"/>
      <c r="C208" s="16">
        <f>F208+I208+L208</f>
        <v>3390</v>
      </c>
      <c r="D208" s="16">
        <f>G208+J208+M208</f>
        <v>3352.7</v>
      </c>
      <c r="E208" s="16">
        <f t="shared" ref="E208:E209" si="248">D208/C208*100</f>
        <v>98.899705014749259</v>
      </c>
      <c r="F208" s="16"/>
      <c r="G208" s="16"/>
      <c r="H208" s="16"/>
      <c r="I208" s="16"/>
      <c r="J208" s="16"/>
      <c r="K208" s="16"/>
      <c r="L208" s="16">
        <v>3390</v>
      </c>
      <c r="M208" s="16">
        <v>3352.7</v>
      </c>
      <c r="N208" s="16">
        <f t="shared" si="203"/>
        <v>98.899705014749259</v>
      </c>
    </row>
    <row r="209" spans="1:14" ht="16.2" x14ac:dyDescent="0.35">
      <c r="A209" s="43" t="s">
        <v>31</v>
      </c>
      <c r="B209" s="44"/>
      <c r="C209" s="18">
        <f>C208</f>
        <v>3390</v>
      </c>
      <c r="D209" s="18">
        <f>D208</f>
        <v>3352.7</v>
      </c>
      <c r="E209" s="18">
        <f t="shared" si="248"/>
        <v>98.899705014749259</v>
      </c>
      <c r="F209" s="18">
        <f t="shared" ref="F209:G209" si="249">F208</f>
        <v>0</v>
      </c>
      <c r="G209" s="18">
        <f t="shared" si="249"/>
        <v>0</v>
      </c>
      <c r="H209" s="18"/>
      <c r="I209" s="18">
        <f t="shared" ref="I209:J209" si="250">I208</f>
        <v>0</v>
      </c>
      <c r="J209" s="18">
        <f t="shared" si="250"/>
        <v>0</v>
      </c>
      <c r="K209" s="18"/>
      <c r="L209" s="18">
        <f>SUM(L208)</f>
        <v>3390</v>
      </c>
      <c r="M209" s="18">
        <f>SUM(M208)</f>
        <v>3352.7</v>
      </c>
      <c r="N209" s="18">
        <f t="shared" si="203"/>
        <v>98.899705014749259</v>
      </c>
    </row>
    <row r="210" spans="1:14" ht="15.75" customHeight="1" x14ac:dyDescent="0.3">
      <c r="A210" s="68" t="s">
        <v>83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70"/>
    </row>
    <row r="211" spans="1:14" ht="28.5" customHeight="1" x14ac:dyDescent="0.3">
      <c r="A211" s="57" t="s">
        <v>58</v>
      </c>
      <c r="B211" s="42"/>
      <c r="C211" s="16">
        <f>F211+I211+L211</f>
        <v>2610</v>
      </c>
      <c r="D211" s="16">
        <f>G211+J211+M211</f>
        <v>2562.8000000000002</v>
      </c>
      <c r="E211" s="16">
        <f t="shared" ref="E211:E213" si="251">D211/C211*100</f>
        <v>98.19157088122607</v>
      </c>
      <c r="F211" s="16"/>
      <c r="G211" s="16"/>
      <c r="H211" s="16"/>
      <c r="I211" s="16"/>
      <c r="J211" s="16"/>
      <c r="K211" s="16"/>
      <c r="L211" s="16">
        <v>2610</v>
      </c>
      <c r="M211" s="16">
        <v>2562.8000000000002</v>
      </c>
      <c r="N211" s="16">
        <f t="shared" si="203"/>
        <v>98.19157088122607</v>
      </c>
    </row>
    <row r="212" spans="1:14" ht="16.2" x14ac:dyDescent="0.35">
      <c r="A212" s="43" t="s">
        <v>31</v>
      </c>
      <c r="B212" s="44"/>
      <c r="C212" s="18">
        <f>C211</f>
        <v>2610</v>
      </c>
      <c r="D212" s="18">
        <f>D211</f>
        <v>2562.8000000000002</v>
      </c>
      <c r="E212" s="18">
        <f t="shared" si="251"/>
        <v>98.19157088122607</v>
      </c>
      <c r="F212" s="18">
        <f t="shared" ref="F212:G212" si="252">F211</f>
        <v>0</v>
      </c>
      <c r="G212" s="18">
        <f t="shared" si="252"/>
        <v>0</v>
      </c>
      <c r="H212" s="18"/>
      <c r="I212" s="18">
        <f t="shared" ref="I212:J212" si="253">I211</f>
        <v>0</v>
      </c>
      <c r="J212" s="18">
        <f t="shared" si="253"/>
        <v>0</v>
      </c>
      <c r="K212" s="18"/>
      <c r="L212" s="18">
        <f>SUM(L211)</f>
        <v>2610</v>
      </c>
      <c r="M212" s="18">
        <f>SUM(M211)</f>
        <v>2562.8000000000002</v>
      </c>
      <c r="N212" s="18">
        <f t="shared" si="203"/>
        <v>98.19157088122607</v>
      </c>
    </row>
    <row r="213" spans="1:14" x14ac:dyDescent="0.3">
      <c r="A213" s="45" t="s">
        <v>53</v>
      </c>
      <c r="B213" s="54"/>
      <c r="C213" s="8">
        <f>C206+C209+C212</f>
        <v>6380</v>
      </c>
      <c r="D213" s="8">
        <f>D206+D209+D212</f>
        <v>6276.1</v>
      </c>
      <c r="E213" s="16">
        <f t="shared" si="251"/>
        <v>98.371473354231981</v>
      </c>
      <c r="F213" s="8">
        <f>F206+F209+F212</f>
        <v>0</v>
      </c>
      <c r="G213" s="8">
        <f>G206+G209+G212</f>
        <v>0</v>
      </c>
      <c r="H213" s="16"/>
      <c r="I213" s="8">
        <f>I206+I209+I212</f>
        <v>0</v>
      </c>
      <c r="J213" s="8">
        <f>J206+J209+J212</f>
        <v>0</v>
      </c>
      <c r="K213" s="16"/>
      <c r="L213" s="8">
        <f>L206+L209+L212</f>
        <v>6380</v>
      </c>
      <c r="M213" s="8">
        <f>M206+M209+M212</f>
        <v>6276.1</v>
      </c>
      <c r="N213" s="8">
        <f t="shared" si="203"/>
        <v>98.371473354231981</v>
      </c>
    </row>
    <row r="214" spans="1:14" ht="22.5" customHeight="1" x14ac:dyDescent="0.35">
      <c r="A214" s="26">
        <v>11</v>
      </c>
      <c r="B214" s="74" t="s">
        <v>12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6"/>
    </row>
    <row r="215" spans="1:14" ht="15.75" customHeight="1" x14ac:dyDescent="0.3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70"/>
    </row>
    <row r="216" spans="1:14" x14ac:dyDescent="0.3">
      <c r="A216" s="41" t="s">
        <v>39</v>
      </c>
      <c r="B216" s="42"/>
      <c r="C216" s="16">
        <f>F216+I216+L216</f>
        <v>1520</v>
      </c>
      <c r="D216" s="16">
        <f>G216+J216+M216</f>
        <v>1515.7</v>
      </c>
      <c r="E216" s="16">
        <f t="shared" ref="E216:E217" si="254">D216/C216*100</f>
        <v>99.717105263157904</v>
      </c>
      <c r="F216" s="16"/>
      <c r="G216" s="16"/>
      <c r="H216" s="16"/>
      <c r="I216" s="16"/>
      <c r="J216" s="16"/>
      <c r="K216" s="16"/>
      <c r="L216" s="16">
        <v>1520</v>
      </c>
      <c r="M216" s="16">
        <v>1515.7</v>
      </c>
      <c r="N216" s="16">
        <f t="shared" si="203"/>
        <v>99.717105263157904</v>
      </c>
    </row>
    <row r="217" spans="1:14" ht="16.2" x14ac:dyDescent="0.35">
      <c r="A217" s="43" t="s">
        <v>31</v>
      </c>
      <c r="B217" s="44"/>
      <c r="C217" s="34">
        <f>C216</f>
        <v>1520</v>
      </c>
      <c r="D217" s="34">
        <f>D216</f>
        <v>1515.7</v>
      </c>
      <c r="E217" s="18">
        <f t="shared" si="254"/>
        <v>99.717105263157904</v>
      </c>
      <c r="F217" s="34">
        <f t="shared" ref="F217:G217" si="255">F216</f>
        <v>0</v>
      </c>
      <c r="G217" s="34">
        <f t="shared" si="255"/>
        <v>0</v>
      </c>
      <c r="H217" s="18"/>
      <c r="I217" s="34">
        <f t="shared" ref="I217:J217" si="256">I216</f>
        <v>0</v>
      </c>
      <c r="J217" s="34">
        <f t="shared" si="256"/>
        <v>0</v>
      </c>
      <c r="K217" s="18"/>
      <c r="L217" s="18">
        <f>SUM(L216)</f>
        <v>1520</v>
      </c>
      <c r="M217" s="18">
        <f>SUM(M216)</f>
        <v>1515.7</v>
      </c>
      <c r="N217" s="18">
        <f t="shared" si="203"/>
        <v>99.717105263157904</v>
      </c>
    </row>
    <row r="218" spans="1:14" ht="15.75" customHeight="1" x14ac:dyDescent="0.3">
      <c r="A218" s="68" t="s">
        <v>84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70"/>
    </row>
    <row r="219" spans="1:14" x14ac:dyDescent="0.3">
      <c r="A219" s="41" t="s">
        <v>39</v>
      </c>
      <c r="B219" s="42"/>
      <c r="C219" s="16">
        <f>F219+I219+L219</f>
        <v>1650</v>
      </c>
      <c r="D219" s="16">
        <f>G219+J219+M219</f>
        <v>1493.1</v>
      </c>
      <c r="E219" s="16">
        <f t="shared" ref="E219:E221" si="257">D219/C219*100</f>
        <v>90.490909090909085</v>
      </c>
      <c r="F219" s="16"/>
      <c r="G219" s="16"/>
      <c r="H219" s="16"/>
      <c r="I219" s="16"/>
      <c r="J219" s="16"/>
      <c r="K219" s="16"/>
      <c r="L219" s="16">
        <v>1650</v>
      </c>
      <c r="M219" s="16">
        <v>1493.1</v>
      </c>
      <c r="N219" s="16">
        <f t="shared" si="203"/>
        <v>90.490909090909085</v>
      </c>
    </row>
    <row r="220" spans="1:14" ht="16.2" x14ac:dyDescent="0.35">
      <c r="A220" s="43" t="s">
        <v>31</v>
      </c>
      <c r="B220" s="44"/>
      <c r="C220" s="18">
        <f>C219</f>
        <v>1650</v>
      </c>
      <c r="D220" s="18">
        <f>D219</f>
        <v>1493.1</v>
      </c>
      <c r="E220" s="18">
        <f t="shared" si="257"/>
        <v>90.490909090909085</v>
      </c>
      <c r="F220" s="18">
        <f t="shared" ref="F220:G220" si="258">F219</f>
        <v>0</v>
      </c>
      <c r="G220" s="18">
        <f t="shared" si="258"/>
        <v>0</v>
      </c>
      <c r="H220" s="18"/>
      <c r="I220" s="18">
        <f t="shared" ref="I220:J220" si="259">I219</f>
        <v>0</v>
      </c>
      <c r="J220" s="18">
        <f t="shared" si="259"/>
        <v>0</v>
      </c>
      <c r="K220" s="18"/>
      <c r="L220" s="18">
        <f>SUM(L219)</f>
        <v>1650</v>
      </c>
      <c r="M220" s="18">
        <f>SUM(M219)</f>
        <v>1493.1</v>
      </c>
      <c r="N220" s="18">
        <f t="shared" si="203"/>
        <v>90.490909090909085</v>
      </c>
    </row>
    <row r="221" spans="1:14" x14ac:dyDescent="0.3">
      <c r="A221" s="45" t="s">
        <v>53</v>
      </c>
      <c r="B221" s="54"/>
      <c r="C221" s="8">
        <f>C217+C220</f>
        <v>3170</v>
      </c>
      <c r="D221" s="8">
        <f>D217+D220</f>
        <v>3008.8</v>
      </c>
      <c r="E221" s="8">
        <f t="shared" si="257"/>
        <v>94.914826498422727</v>
      </c>
      <c r="F221" s="8">
        <f t="shared" ref="F221:G221" si="260">F217+F220</f>
        <v>0</v>
      </c>
      <c r="G221" s="8">
        <f t="shared" si="260"/>
        <v>0</v>
      </c>
      <c r="H221" s="8"/>
      <c r="I221" s="8">
        <f t="shared" ref="I221:M221" si="261">I217+I220</f>
        <v>0</v>
      </c>
      <c r="J221" s="8">
        <f t="shared" si="261"/>
        <v>0</v>
      </c>
      <c r="K221" s="8"/>
      <c r="L221" s="8">
        <f t="shared" si="261"/>
        <v>3170</v>
      </c>
      <c r="M221" s="8">
        <f t="shared" si="261"/>
        <v>3008.8</v>
      </c>
      <c r="N221" s="8">
        <f t="shared" si="203"/>
        <v>94.914826498422727</v>
      </c>
    </row>
    <row r="222" spans="1:14" ht="15.75" customHeight="1" x14ac:dyDescent="0.35">
      <c r="A222" s="26">
        <v>12</v>
      </c>
      <c r="B222" s="71" t="s">
        <v>13</v>
      </c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3"/>
    </row>
    <row r="223" spans="1:14" ht="15.75" customHeight="1" x14ac:dyDescent="0.3">
      <c r="A223" s="38" t="s">
        <v>85</v>
      </c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60"/>
    </row>
    <row r="224" spans="1:14" ht="30.75" customHeight="1" x14ac:dyDescent="0.3">
      <c r="A224" s="57" t="s">
        <v>86</v>
      </c>
      <c r="B224" s="78"/>
      <c r="C224" s="16">
        <f>F224+I224+L224</f>
        <v>5074.3</v>
      </c>
      <c r="D224" s="16">
        <f>G224+J224+M224</f>
        <v>5017.6000000000004</v>
      </c>
      <c r="E224" s="16">
        <f t="shared" ref="E224:E225" si="262">D224/C224*100</f>
        <v>98.882604497172025</v>
      </c>
      <c r="F224" s="16"/>
      <c r="G224" s="16"/>
      <c r="H224" s="16"/>
      <c r="I224" s="16">
        <v>617.29999999999995</v>
      </c>
      <c r="J224" s="16">
        <v>594.79999999999995</v>
      </c>
      <c r="K224" s="16">
        <f t="shared" ref="K224:K225" si="263">J224/I224*100</f>
        <v>96.355094767536045</v>
      </c>
      <c r="L224" s="16">
        <v>4457</v>
      </c>
      <c r="M224" s="16">
        <v>4422.8</v>
      </c>
      <c r="N224" s="16">
        <f t="shared" si="203"/>
        <v>99.232667713708778</v>
      </c>
    </row>
    <row r="225" spans="1:14" ht="16.2" x14ac:dyDescent="0.35">
      <c r="A225" s="43" t="s">
        <v>31</v>
      </c>
      <c r="B225" s="44"/>
      <c r="C225" s="18">
        <f>C224</f>
        <v>5074.3</v>
      </c>
      <c r="D225" s="18">
        <f>D224</f>
        <v>5017.6000000000004</v>
      </c>
      <c r="E225" s="18">
        <f t="shared" si="262"/>
        <v>98.882604497172025</v>
      </c>
      <c r="F225" s="18">
        <f t="shared" ref="F225:G225" si="264">F224</f>
        <v>0</v>
      </c>
      <c r="G225" s="18">
        <f t="shared" si="264"/>
        <v>0</v>
      </c>
      <c r="H225" s="18"/>
      <c r="I225" s="18">
        <f t="shared" ref="I225:J225" si="265">I224</f>
        <v>617.29999999999995</v>
      </c>
      <c r="J225" s="18">
        <f t="shared" si="265"/>
        <v>594.79999999999995</v>
      </c>
      <c r="K225" s="18">
        <f t="shared" si="263"/>
        <v>96.355094767536045</v>
      </c>
      <c r="L225" s="18">
        <f>SUM(L224)</f>
        <v>4457</v>
      </c>
      <c r="M225" s="18">
        <f>SUM(M224)</f>
        <v>4422.8</v>
      </c>
      <c r="N225" s="18">
        <f t="shared" si="203"/>
        <v>99.232667713708778</v>
      </c>
    </row>
    <row r="226" spans="1:14" ht="15.75" customHeight="1" x14ac:dyDescent="0.3">
      <c r="A226" s="38" t="s">
        <v>87</v>
      </c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60"/>
    </row>
    <row r="227" spans="1:14" ht="30.75" customHeight="1" x14ac:dyDescent="0.3">
      <c r="A227" s="57" t="s">
        <v>86</v>
      </c>
      <c r="B227" s="78"/>
      <c r="C227" s="16">
        <f>F227+I227+L227</f>
        <v>7500</v>
      </c>
      <c r="D227" s="16">
        <f>G227+J227+M227</f>
        <v>7500</v>
      </c>
      <c r="E227" s="16">
        <f t="shared" ref="E227:E228" si="266">D227/C227*100</f>
        <v>100</v>
      </c>
      <c r="F227" s="16"/>
      <c r="G227" s="16"/>
      <c r="H227" s="16"/>
      <c r="I227" s="16">
        <v>7500</v>
      </c>
      <c r="J227" s="16">
        <v>7500</v>
      </c>
      <c r="K227" s="16">
        <f t="shared" ref="K227:K228" si="267">J227/I227*100</f>
        <v>100</v>
      </c>
      <c r="L227" s="16"/>
      <c r="M227" s="16"/>
      <c r="N227" s="16"/>
    </row>
    <row r="228" spans="1:14" ht="16.2" x14ac:dyDescent="0.35">
      <c r="A228" s="43" t="s">
        <v>31</v>
      </c>
      <c r="B228" s="44"/>
      <c r="C228" s="18">
        <f>C227</f>
        <v>7500</v>
      </c>
      <c r="D228" s="18">
        <f>D227</f>
        <v>7500</v>
      </c>
      <c r="E228" s="18">
        <f t="shared" si="266"/>
        <v>100</v>
      </c>
      <c r="F228" s="18">
        <f t="shared" ref="F228:G228" si="268">F227</f>
        <v>0</v>
      </c>
      <c r="G228" s="18">
        <f t="shared" si="268"/>
        <v>0</v>
      </c>
      <c r="H228" s="18"/>
      <c r="I228" s="18">
        <f t="shared" ref="I228:J228" si="269">I227</f>
        <v>7500</v>
      </c>
      <c r="J228" s="18">
        <f t="shared" si="269"/>
        <v>7500</v>
      </c>
      <c r="K228" s="18">
        <f t="shared" si="267"/>
        <v>100</v>
      </c>
      <c r="L228" s="18">
        <f>SUM(L227)</f>
        <v>0</v>
      </c>
      <c r="M228" s="18">
        <f>SUM(M227)</f>
        <v>0</v>
      </c>
      <c r="N228" s="18"/>
    </row>
    <row r="229" spans="1:14" ht="15.75" hidden="1" customHeight="1" x14ac:dyDescent="0.25">
      <c r="A229" s="38" t="s">
        <v>88</v>
      </c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60"/>
    </row>
    <row r="230" spans="1:14" ht="30.75" hidden="1" customHeight="1" x14ac:dyDescent="0.25">
      <c r="A230" s="57" t="s">
        <v>86</v>
      </c>
      <c r="B230" s="78"/>
      <c r="C230" s="16">
        <f>F230+I230+L230</f>
        <v>0</v>
      </c>
      <c r="D230" s="16">
        <f>G230+J230+M230</f>
        <v>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t="15.75" hidden="1" x14ac:dyDescent="0.25">
      <c r="A231" s="43" t="s">
        <v>31</v>
      </c>
      <c r="B231" s="44"/>
      <c r="C231" s="18">
        <f>C230</f>
        <v>0</v>
      </c>
      <c r="D231" s="18">
        <f>D230</f>
        <v>0</v>
      </c>
      <c r="E231" s="16"/>
      <c r="F231" s="18">
        <f t="shared" ref="F231:G231" si="270">F230</f>
        <v>0</v>
      </c>
      <c r="G231" s="18">
        <f t="shared" si="270"/>
        <v>0</v>
      </c>
      <c r="H231" s="16"/>
      <c r="I231" s="18">
        <f t="shared" ref="I231:J231" si="271">I230</f>
        <v>0</v>
      </c>
      <c r="J231" s="18">
        <f t="shared" si="271"/>
        <v>0</v>
      </c>
      <c r="K231" s="16"/>
      <c r="L231" s="18">
        <f>SUM(L230)</f>
        <v>0</v>
      </c>
      <c r="M231" s="18">
        <f>SUM(M230)</f>
        <v>0</v>
      </c>
      <c r="N231" s="18"/>
    </row>
    <row r="232" spans="1:14" ht="15.75" customHeight="1" x14ac:dyDescent="0.3">
      <c r="A232" s="38" t="s">
        <v>89</v>
      </c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60"/>
    </row>
    <row r="233" spans="1:14" ht="30.75" customHeight="1" x14ac:dyDescent="0.3">
      <c r="A233" s="57" t="s">
        <v>86</v>
      </c>
      <c r="B233" s="78"/>
      <c r="C233" s="16">
        <f>F233+I233+L233</f>
        <v>487.2</v>
      </c>
      <c r="D233" s="16">
        <f>G233+J233+M233</f>
        <v>0</v>
      </c>
      <c r="E233" s="16">
        <f t="shared" ref="E233:E234" si="272">D233/C233*100</f>
        <v>0</v>
      </c>
      <c r="F233" s="16"/>
      <c r="G233" s="16"/>
      <c r="H233" s="16"/>
      <c r="I233" s="16">
        <v>487.2</v>
      </c>
      <c r="J233" s="16">
        <v>0</v>
      </c>
      <c r="K233" s="16">
        <f t="shared" ref="K233:K234" si="273">J233/I233*100</f>
        <v>0</v>
      </c>
      <c r="L233" s="16"/>
      <c r="M233" s="16">
        <v>0</v>
      </c>
      <c r="N233" s="17"/>
    </row>
    <row r="234" spans="1:14" ht="16.2" x14ac:dyDescent="0.35">
      <c r="A234" s="43" t="s">
        <v>31</v>
      </c>
      <c r="B234" s="44"/>
      <c r="C234" s="18">
        <f>C233</f>
        <v>487.2</v>
      </c>
      <c r="D234" s="18">
        <f>D233</f>
        <v>0</v>
      </c>
      <c r="E234" s="18">
        <f t="shared" si="272"/>
        <v>0</v>
      </c>
      <c r="F234" s="18">
        <f t="shared" ref="F234:G234" si="274">F233</f>
        <v>0</v>
      </c>
      <c r="G234" s="18">
        <f t="shared" si="274"/>
        <v>0</v>
      </c>
      <c r="H234" s="18"/>
      <c r="I234" s="18">
        <f t="shared" ref="I234:J234" si="275">I233</f>
        <v>487.2</v>
      </c>
      <c r="J234" s="18">
        <f t="shared" si="275"/>
        <v>0</v>
      </c>
      <c r="K234" s="18">
        <f t="shared" si="273"/>
        <v>0</v>
      </c>
      <c r="L234" s="18">
        <f>SUM(L233)</f>
        <v>0</v>
      </c>
      <c r="M234" s="18">
        <f>SUM(M233)</f>
        <v>0</v>
      </c>
      <c r="N234" s="17"/>
    </row>
    <row r="235" spans="1:14" ht="15.75" customHeight="1" x14ac:dyDescent="0.3">
      <c r="A235" s="38" t="s">
        <v>90</v>
      </c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60"/>
    </row>
    <row r="236" spans="1:14" ht="33" customHeight="1" x14ac:dyDescent="0.3">
      <c r="A236" s="57" t="s">
        <v>86</v>
      </c>
      <c r="B236" s="78"/>
      <c r="C236" s="16">
        <f>F236+I236+L236</f>
        <v>200</v>
      </c>
      <c r="D236" s="16">
        <f>G236+J236+M236</f>
        <v>198.1</v>
      </c>
      <c r="E236" s="16">
        <f t="shared" ref="E236:E238" si="276">D236/C236*100</f>
        <v>99.05</v>
      </c>
      <c r="F236" s="16"/>
      <c r="G236" s="16"/>
      <c r="H236" s="16"/>
      <c r="I236" s="16"/>
      <c r="J236" s="16"/>
      <c r="K236" s="16"/>
      <c r="L236" s="16">
        <v>200</v>
      </c>
      <c r="M236" s="16">
        <v>198.1</v>
      </c>
      <c r="N236" s="16">
        <f t="shared" ref="N236:N297" si="277">M236/L236*100</f>
        <v>99.05</v>
      </c>
    </row>
    <row r="237" spans="1:14" ht="16.2" x14ac:dyDescent="0.35">
      <c r="A237" s="55" t="s">
        <v>40</v>
      </c>
      <c r="B237" s="56"/>
      <c r="C237" s="18">
        <f>C236</f>
        <v>200</v>
      </c>
      <c r="D237" s="18">
        <f>D236</f>
        <v>198.1</v>
      </c>
      <c r="E237" s="18">
        <f t="shared" si="276"/>
        <v>99.05</v>
      </c>
      <c r="F237" s="18">
        <f t="shared" ref="F237:G237" si="278">F236</f>
        <v>0</v>
      </c>
      <c r="G237" s="18">
        <f t="shared" si="278"/>
        <v>0</v>
      </c>
      <c r="H237" s="18"/>
      <c r="I237" s="18">
        <f t="shared" ref="I237:J237" si="279">I236</f>
        <v>0</v>
      </c>
      <c r="J237" s="18">
        <f t="shared" si="279"/>
        <v>0</v>
      </c>
      <c r="K237" s="18"/>
      <c r="L237" s="18">
        <f>SUM(L236)</f>
        <v>200</v>
      </c>
      <c r="M237" s="18">
        <f>SUM(M236)</f>
        <v>198.1</v>
      </c>
      <c r="N237" s="18">
        <f t="shared" si="277"/>
        <v>99.05</v>
      </c>
    </row>
    <row r="238" spans="1:14" x14ac:dyDescent="0.3">
      <c r="A238" s="45" t="s">
        <v>53</v>
      </c>
      <c r="B238" s="54"/>
      <c r="C238" s="8">
        <f t="shared" ref="C238:D238" si="280">C225+C228+C237+C234+C230</f>
        <v>13261.5</v>
      </c>
      <c r="D238" s="8">
        <f t="shared" si="280"/>
        <v>12715.7</v>
      </c>
      <c r="E238" s="8">
        <f t="shared" si="276"/>
        <v>95.884326810692613</v>
      </c>
      <c r="F238" s="8">
        <f t="shared" ref="F238:G238" si="281">F225+F228+F237+F234+F230</f>
        <v>0</v>
      </c>
      <c r="G238" s="8">
        <f t="shared" si="281"/>
        <v>0</v>
      </c>
      <c r="H238" s="8"/>
      <c r="I238" s="8">
        <f>I225+I228+I237+I234+I230</f>
        <v>8604.5</v>
      </c>
      <c r="J238" s="8">
        <f>J225+J228+J237+J234+J230</f>
        <v>8094.8</v>
      </c>
      <c r="K238" s="8">
        <f t="shared" ref="K238" si="282">J238/I238*100</f>
        <v>94.076355395432614</v>
      </c>
      <c r="L238" s="8">
        <f t="shared" ref="L238:M238" si="283">L225+L228+L237+L234+L230</f>
        <v>4657</v>
      </c>
      <c r="M238" s="8">
        <f t="shared" si="283"/>
        <v>4620.9000000000005</v>
      </c>
      <c r="N238" s="8">
        <f t="shared" si="277"/>
        <v>99.224822847326621</v>
      </c>
    </row>
    <row r="239" spans="1:14" ht="15.75" customHeight="1" x14ac:dyDescent="0.35">
      <c r="A239" s="26">
        <v>13</v>
      </c>
      <c r="B239" s="74" t="s">
        <v>14</v>
      </c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6"/>
    </row>
    <row r="240" spans="1:14" ht="34.5" customHeight="1" x14ac:dyDescent="0.3">
      <c r="A240" s="38" t="s">
        <v>91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60"/>
    </row>
    <row r="241" spans="1:14" ht="32.25" customHeight="1" x14ac:dyDescent="0.3">
      <c r="A241" s="41" t="s">
        <v>44</v>
      </c>
      <c r="B241" s="42"/>
      <c r="C241" s="16">
        <f>F241+I241+L241</f>
        <v>2776.8</v>
      </c>
      <c r="D241" s="16">
        <f>G241+J241+M241</f>
        <v>2776.7</v>
      </c>
      <c r="E241" s="16">
        <f t="shared" ref="E241:E245" si="284">D241/C241*100</f>
        <v>99.996398732353782</v>
      </c>
      <c r="F241" s="16"/>
      <c r="G241" s="16"/>
      <c r="H241" s="16"/>
      <c r="I241" s="16">
        <v>1920.4</v>
      </c>
      <c r="J241" s="16">
        <v>1920.4</v>
      </c>
      <c r="K241" s="16">
        <f t="shared" ref="K241:K242" si="285">J241/I241*100</f>
        <v>100</v>
      </c>
      <c r="L241" s="16">
        <v>856.4</v>
      </c>
      <c r="M241" s="16">
        <v>856.3</v>
      </c>
      <c r="N241" s="16">
        <f t="shared" si="277"/>
        <v>99.98832321345165</v>
      </c>
    </row>
    <row r="242" spans="1:14" ht="16.2" x14ac:dyDescent="0.35">
      <c r="A242" s="43" t="s">
        <v>31</v>
      </c>
      <c r="B242" s="44"/>
      <c r="C242" s="18">
        <f>C241</f>
        <v>2776.8</v>
      </c>
      <c r="D242" s="18">
        <f>D241</f>
        <v>2776.7</v>
      </c>
      <c r="E242" s="18">
        <f t="shared" si="284"/>
        <v>99.996398732353782</v>
      </c>
      <c r="F242" s="18">
        <f t="shared" ref="F242:G242" si="286">F241</f>
        <v>0</v>
      </c>
      <c r="G242" s="18">
        <f t="shared" si="286"/>
        <v>0</v>
      </c>
      <c r="H242" s="18"/>
      <c r="I242" s="18">
        <f t="shared" ref="I242:J242" si="287">I241</f>
        <v>1920.4</v>
      </c>
      <c r="J242" s="18">
        <f t="shared" si="287"/>
        <v>1920.4</v>
      </c>
      <c r="K242" s="18">
        <f t="shared" si="285"/>
        <v>100</v>
      </c>
      <c r="L242" s="18">
        <f>SUM(L241)</f>
        <v>856.4</v>
      </c>
      <c r="M242" s="18">
        <f>SUM(M241)</f>
        <v>856.3</v>
      </c>
      <c r="N242" s="18">
        <f t="shared" si="277"/>
        <v>99.98832321345165</v>
      </c>
    </row>
    <row r="243" spans="1:14" x14ac:dyDescent="0.3">
      <c r="A243" s="38" t="s">
        <v>121</v>
      </c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40"/>
    </row>
    <row r="244" spans="1:14" ht="16.2" x14ac:dyDescent="0.35">
      <c r="A244" s="41" t="s">
        <v>44</v>
      </c>
      <c r="B244" s="42"/>
      <c r="C244" s="16">
        <f>F244+I244+L244</f>
        <v>74.5</v>
      </c>
      <c r="D244" s="16">
        <f>G244+J244+M244</f>
        <v>74.5</v>
      </c>
      <c r="E244" s="16">
        <f t="shared" si="284"/>
        <v>100</v>
      </c>
      <c r="F244" s="18"/>
      <c r="G244" s="18"/>
      <c r="H244" s="18"/>
      <c r="I244" s="16"/>
      <c r="J244" s="16"/>
      <c r="K244" s="16"/>
      <c r="L244" s="16">
        <v>74.5</v>
      </c>
      <c r="M244" s="16">
        <v>74.5</v>
      </c>
      <c r="N244" s="16">
        <f t="shared" si="277"/>
        <v>100</v>
      </c>
    </row>
    <row r="245" spans="1:14" ht="16.2" x14ac:dyDescent="0.35">
      <c r="A245" s="43" t="s">
        <v>31</v>
      </c>
      <c r="B245" s="44"/>
      <c r="C245" s="18">
        <f>C244</f>
        <v>74.5</v>
      </c>
      <c r="D245" s="18">
        <f>D244</f>
        <v>74.5</v>
      </c>
      <c r="E245" s="16">
        <f t="shared" si="284"/>
        <v>100</v>
      </c>
      <c r="F245" s="18">
        <f t="shared" ref="F245:G245" si="288">F244</f>
        <v>0</v>
      </c>
      <c r="G245" s="18">
        <f t="shared" si="288"/>
        <v>0</v>
      </c>
      <c r="H245" s="18"/>
      <c r="I245" s="18">
        <f t="shared" ref="I245:J245" si="289">I244</f>
        <v>0</v>
      </c>
      <c r="J245" s="18">
        <f t="shared" si="289"/>
        <v>0</v>
      </c>
      <c r="K245" s="16"/>
      <c r="L245" s="18">
        <f t="shared" ref="L245:M245" si="290">L244</f>
        <v>74.5</v>
      </c>
      <c r="M245" s="18">
        <f t="shared" si="290"/>
        <v>74.5</v>
      </c>
      <c r="N245" s="16">
        <f t="shared" si="277"/>
        <v>100</v>
      </c>
    </row>
    <row r="246" spans="1:14" ht="19.5" customHeight="1" x14ac:dyDescent="0.3">
      <c r="A246" s="38" t="s">
        <v>92</v>
      </c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60"/>
    </row>
    <row r="247" spans="1:14" ht="30.75" customHeight="1" x14ac:dyDescent="0.3">
      <c r="A247" s="41" t="s">
        <v>44</v>
      </c>
      <c r="B247" s="42"/>
      <c r="C247" s="16">
        <f>F247+I247+L247</f>
        <v>326.09999999999997</v>
      </c>
      <c r="D247" s="16">
        <f>G247+J247+M247</f>
        <v>326.09999999999997</v>
      </c>
      <c r="E247" s="16">
        <f t="shared" ref="E247:E249" si="291">D247/C247*100</f>
        <v>100</v>
      </c>
      <c r="F247" s="16"/>
      <c r="G247" s="16"/>
      <c r="H247" s="16"/>
      <c r="I247" s="16">
        <v>45.2</v>
      </c>
      <c r="J247" s="16">
        <v>45.2</v>
      </c>
      <c r="K247" s="16">
        <f t="shared" ref="K247:K249" si="292">J247/I247*100</f>
        <v>100</v>
      </c>
      <c r="L247" s="16">
        <v>280.89999999999998</v>
      </c>
      <c r="M247" s="16">
        <v>280.89999999999998</v>
      </c>
      <c r="N247" s="16">
        <f t="shared" si="277"/>
        <v>100</v>
      </c>
    </row>
    <row r="248" spans="1:14" ht="30.75" customHeight="1" x14ac:dyDescent="0.3">
      <c r="A248" s="57" t="s">
        <v>58</v>
      </c>
      <c r="B248" s="42"/>
      <c r="C248" s="16">
        <f>F248+I248+L248</f>
        <v>100</v>
      </c>
      <c r="D248" s="16">
        <f>G248+J248+M248</f>
        <v>97.2</v>
      </c>
      <c r="E248" s="16">
        <f t="shared" si="291"/>
        <v>97.2</v>
      </c>
      <c r="F248" s="16"/>
      <c r="G248" s="16"/>
      <c r="H248" s="16"/>
      <c r="I248" s="16"/>
      <c r="J248" s="16"/>
      <c r="K248" s="16"/>
      <c r="L248" s="16">
        <v>100</v>
      </c>
      <c r="M248" s="16">
        <v>97.2</v>
      </c>
      <c r="N248" s="8">
        <f t="shared" si="277"/>
        <v>97.2</v>
      </c>
    </row>
    <row r="249" spans="1:14" ht="16.2" x14ac:dyDescent="0.35">
      <c r="A249" s="43" t="s">
        <v>31</v>
      </c>
      <c r="B249" s="44"/>
      <c r="C249" s="18">
        <f>C247+C248</f>
        <v>426.09999999999997</v>
      </c>
      <c r="D249" s="18">
        <f>D247+D248</f>
        <v>423.29999999999995</v>
      </c>
      <c r="E249" s="18">
        <f t="shared" si="291"/>
        <v>99.342877258859417</v>
      </c>
      <c r="F249" s="18">
        <f t="shared" ref="F249:G249" si="293">F247+F248</f>
        <v>0</v>
      </c>
      <c r="G249" s="18">
        <f t="shared" si="293"/>
        <v>0</v>
      </c>
      <c r="H249" s="18"/>
      <c r="I249" s="18">
        <f t="shared" ref="I249:J249" si="294">I247+I248</f>
        <v>45.2</v>
      </c>
      <c r="J249" s="18">
        <f t="shared" si="294"/>
        <v>45.2</v>
      </c>
      <c r="K249" s="18">
        <f t="shared" si="292"/>
        <v>100</v>
      </c>
      <c r="L249" s="18">
        <f>SUM(L247:L248)</f>
        <v>380.9</v>
      </c>
      <c r="M249" s="18">
        <f>SUM(M247:M248)</f>
        <v>378.09999999999997</v>
      </c>
      <c r="N249" s="18">
        <f t="shared" si="277"/>
        <v>99.26489892360199</v>
      </c>
    </row>
    <row r="250" spans="1:14" ht="30" customHeight="1" x14ac:dyDescent="0.3">
      <c r="A250" s="68" t="s">
        <v>93</v>
      </c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70"/>
    </row>
    <row r="251" spans="1:14" ht="33" customHeight="1" x14ac:dyDescent="0.3">
      <c r="A251" s="41" t="s">
        <v>44</v>
      </c>
      <c r="B251" s="42"/>
      <c r="C251" s="16">
        <f t="shared" ref="C251:D253" si="295">F251+I251+L251</f>
        <v>1009.7</v>
      </c>
      <c r="D251" s="16">
        <f t="shared" si="295"/>
        <v>1009.7</v>
      </c>
      <c r="E251" s="16">
        <f t="shared" ref="E251:E257" si="296">D251/C251*100</f>
        <v>100</v>
      </c>
      <c r="F251" s="16"/>
      <c r="G251" s="16"/>
      <c r="H251" s="16"/>
      <c r="I251" s="16"/>
      <c r="J251" s="16"/>
      <c r="K251" s="16"/>
      <c r="L251" s="16">
        <v>1009.7</v>
      </c>
      <c r="M251" s="16">
        <v>1009.7</v>
      </c>
      <c r="N251" s="16">
        <f t="shared" si="277"/>
        <v>100</v>
      </c>
    </row>
    <row r="252" spans="1:14" x14ac:dyDescent="0.3">
      <c r="A252" s="57" t="s">
        <v>45</v>
      </c>
      <c r="B252" s="42"/>
      <c r="C252" s="16">
        <f t="shared" si="295"/>
        <v>70</v>
      </c>
      <c r="D252" s="16">
        <f t="shared" si="295"/>
        <v>69.5</v>
      </c>
      <c r="E252" s="16">
        <f t="shared" si="296"/>
        <v>99.285714285714292</v>
      </c>
      <c r="F252" s="16"/>
      <c r="G252" s="16"/>
      <c r="H252" s="16"/>
      <c r="I252" s="16"/>
      <c r="J252" s="16"/>
      <c r="K252" s="16"/>
      <c r="L252" s="16">
        <v>70</v>
      </c>
      <c r="M252" s="16">
        <v>69.5</v>
      </c>
      <c r="N252" s="16">
        <f t="shared" si="277"/>
        <v>99.285714285714292</v>
      </c>
    </row>
    <row r="253" spans="1:14" ht="30.75" customHeight="1" x14ac:dyDescent="0.3">
      <c r="A253" s="57" t="s">
        <v>46</v>
      </c>
      <c r="B253" s="42"/>
      <c r="C253" s="16">
        <f t="shared" si="295"/>
        <v>100</v>
      </c>
      <c r="D253" s="16">
        <f t="shared" si="295"/>
        <v>100</v>
      </c>
      <c r="E253" s="16">
        <f t="shared" si="296"/>
        <v>100</v>
      </c>
      <c r="F253" s="16"/>
      <c r="G253" s="16"/>
      <c r="H253" s="16"/>
      <c r="I253" s="16"/>
      <c r="J253" s="16"/>
      <c r="K253" s="16"/>
      <c r="L253" s="16">
        <v>100</v>
      </c>
      <c r="M253" s="16">
        <v>100</v>
      </c>
      <c r="N253" s="16">
        <f t="shared" si="277"/>
        <v>100</v>
      </c>
    </row>
    <row r="254" spans="1:14" ht="16.2" x14ac:dyDescent="0.35">
      <c r="A254" s="43" t="s">
        <v>31</v>
      </c>
      <c r="B254" s="44"/>
      <c r="C254" s="18">
        <f>C251+C252+C253</f>
        <v>1179.7</v>
      </c>
      <c r="D254" s="18">
        <f>D251+D252+D253</f>
        <v>1179.2</v>
      </c>
      <c r="E254" s="18">
        <f t="shared" si="296"/>
        <v>99.957616343138085</v>
      </c>
      <c r="F254" s="18">
        <f t="shared" ref="F254:G254" si="297">F251+F252+F253</f>
        <v>0</v>
      </c>
      <c r="G254" s="18">
        <f t="shared" si="297"/>
        <v>0</v>
      </c>
      <c r="H254" s="18"/>
      <c r="I254" s="18">
        <f t="shared" ref="I254:J254" si="298">I251+I252+I253</f>
        <v>0</v>
      </c>
      <c r="J254" s="18">
        <f t="shared" si="298"/>
        <v>0</v>
      </c>
      <c r="K254" s="18"/>
      <c r="L254" s="18">
        <f>SUM(L251:L253)</f>
        <v>1179.7</v>
      </c>
      <c r="M254" s="18">
        <f>SUM(M251:M253)</f>
        <v>1179.2</v>
      </c>
      <c r="N254" s="18">
        <f t="shared" si="277"/>
        <v>99.957616343138085</v>
      </c>
    </row>
    <row r="255" spans="1:14" x14ac:dyDescent="0.3">
      <c r="A255" s="38" t="s">
        <v>115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6"/>
    </row>
    <row r="256" spans="1:14" ht="16.2" x14ac:dyDescent="0.35">
      <c r="A256" s="43" t="s">
        <v>44</v>
      </c>
      <c r="B256" s="67"/>
      <c r="C256" s="16">
        <f t="shared" ref="C256:D256" si="299">F256+I256+L256</f>
        <v>82.5</v>
      </c>
      <c r="D256" s="16">
        <f t="shared" si="299"/>
        <v>82.5</v>
      </c>
      <c r="E256" s="16">
        <f t="shared" si="296"/>
        <v>100</v>
      </c>
      <c r="F256" s="18"/>
      <c r="G256" s="18"/>
      <c r="H256" s="18"/>
      <c r="I256" s="18"/>
      <c r="J256" s="18"/>
      <c r="K256" s="16"/>
      <c r="L256" s="18">
        <v>82.5</v>
      </c>
      <c r="M256" s="18">
        <v>82.5</v>
      </c>
      <c r="N256" s="16">
        <f t="shared" si="277"/>
        <v>100</v>
      </c>
    </row>
    <row r="257" spans="1:14" ht="16.2" x14ac:dyDescent="0.35">
      <c r="A257" s="43" t="s">
        <v>31</v>
      </c>
      <c r="B257" s="44"/>
      <c r="C257" s="18">
        <f>C256</f>
        <v>82.5</v>
      </c>
      <c r="D257" s="18">
        <f>D256</f>
        <v>82.5</v>
      </c>
      <c r="E257" s="16">
        <f t="shared" si="296"/>
        <v>100</v>
      </c>
      <c r="F257" s="18">
        <f t="shared" ref="F257:G257" si="300">F256</f>
        <v>0</v>
      </c>
      <c r="G257" s="18">
        <f t="shared" si="300"/>
        <v>0</v>
      </c>
      <c r="H257" s="18"/>
      <c r="I257" s="18">
        <f t="shared" ref="I257:J257" si="301">I256</f>
        <v>0</v>
      </c>
      <c r="J257" s="18">
        <f t="shared" si="301"/>
        <v>0</v>
      </c>
      <c r="K257" s="16"/>
      <c r="L257" s="18">
        <f t="shared" ref="L257:M257" si="302">L256</f>
        <v>82.5</v>
      </c>
      <c r="M257" s="18">
        <f t="shared" si="302"/>
        <v>82.5</v>
      </c>
      <c r="N257" s="16">
        <f t="shared" si="277"/>
        <v>100</v>
      </c>
    </row>
    <row r="258" spans="1:14" ht="15.75" customHeight="1" x14ac:dyDescent="0.3">
      <c r="A258" s="38" t="s">
        <v>94</v>
      </c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60"/>
    </row>
    <row r="259" spans="1:14" ht="30" customHeight="1" x14ac:dyDescent="0.3">
      <c r="A259" s="41" t="s">
        <v>44</v>
      </c>
      <c r="B259" s="42"/>
      <c r="C259" s="16">
        <f>F259+I259+L259</f>
        <v>10</v>
      </c>
      <c r="D259" s="16">
        <f>G259+J259+M259</f>
        <v>10</v>
      </c>
      <c r="E259" s="16">
        <f t="shared" ref="E259:E260" si="303">D259/C259*100</f>
        <v>100</v>
      </c>
      <c r="F259" s="16"/>
      <c r="G259" s="16"/>
      <c r="H259" s="16"/>
      <c r="I259" s="16"/>
      <c r="J259" s="16"/>
      <c r="K259" s="16"/>
      <c r="L259" s="16">
        <v>10</v>
      </c>
      <c r="M259" s="16">
        <v>10</v>
      </c>
      <c r="N259" s="16">
        <f t="shared" si="277"/>
        <v>100</v>
      </c>
    </row>
    <row r="260" spans="1:14" ht="16.2" x14ac:dyDescent="0.35">
      <c r="A260" s="43" t="s">
        <v>31</v>
      </c>
      <c r="B260" s="44"/>
      <c r="C260" s="18">
        <f>C259</f>
        <v>10</v>
      </c>
      <c r="D260" s="18">
        <f>D259</f>
        <v>10</v>
      </c>
      <c r="E260" s="18">
        <f t="shared" si="303"/>
        <v>100</v>
      </c>
      <c r="F260" s="18">
        <f t="shared" ref="F260:G260" si="304">F259</f>
        <v>0</v>
      </c>
      <c r="G260" s="18">
        <f t="shared" si="304"/>
        <v>0</v>
      </c>
      <c r="H260" s="18"/>
      <c r="I260" s="18">
        <f t="shared" ref="I260:J260" si="305">I259</f>
        <v>0</v>
      </c>
      <c r="J260" s="18">
        <f t="shared" si="305"/>
        <v>0</v>
      </c>
      <c r="K260" s="18"/>
      <c r="L260" s="18">
        <f>SUM(L259)</f>
        <v>10</v>
      </c>
      <c r="M260" s="18">
        <f>SUM(M259)</f>
        <v>10</v>
      </c>
      <c r="N260" s="18">
        <f t="shared" si="277"/>
        <v>100</v>
      </c>
    </row>
    <row r="261" spans="1:14" ht="39" customHeight="1" x14ac:dyDescent="0.3">
      <c r="A261" s="38" t="s">
        <v>95</v>
      </c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60"/>
    </row>
    <row r="262" spans="1:14" ht="27.75" customHeight="1" x14ac:dyDescent="0.3">
      <c r="A262" s="57" t="s">
        <v>58</v>
      </c>
      <c r="B262" s="42"/>
      <c r="C262" s="16">
        <f>F262+I262+L262</f>
        <v>100</v>
      </c>
      <c r="D262" s="16">
        <f>G262+J262+M262</f>
        <v>100</v>
      </c>
      <c r="E262" s="16">
        <f t="shared" ref="E262:E263" si="306">D262/C262*100</f>
        <v>100</v>
      </c>
      <c r="F262" s="16"/>
      <c r="G262" s="16"/>
      <c r="H262" s="16"/>
      <c r="I262" s="16"/>
      <c r="J262" s="16"/>
      <c r="K262" s="17"/>
      <c r="L262" s="16">
        <v>100</v>
      </c>
      <c r="M262" s="16">
        <v>100</v>
      </c>
      <c r="N262" s="16">
        <f t="shared" si="277"/>
        <v>100</v>
      </c>
    </row>
    <row r="263" spans="1:14" ht="16.2" x14ac:dyDescent="0.35">
      <c r="A263" s="43" t="s">
        <v>31</v>
      </c>
      <c r="B263" s="44"/>
      <c r="C263" s="18">
        <f>C262</f>
        <v>100</v>
      </c>
      <c r="D263" s="18">
        <f>D262</f>
        <v>100</v>
      </c>
      <c r="E263" s="18">
        <f t="shared" si="306"/>
        <v>100</v>
      </c>
      <c r="F263" s="18">
        <f t="shared" ref="F263:G263" si="307">F262</f>
        <v>0</v>
      </c>
      <c r="G263" s="18">
        <f t="shared" si="307"/>
        <v>0</v>
      </c>
      <c r="H263" s="18"/>
      <c r="I263" s="18">
        <f t="shared" ref="I263:J263" si="308">I262</f>
        <v>0</v>
      </c>
      <c r="J263" s="18">
        <f t="shared" si="308"/>
        <v>0</v>
      </c>
      <c r="K263" s="18"/>
      <c r="L263" s="18">
        <f>SUM(L262)</f>
        <v>100</v>
      </c>
      <c r="M263" s="18">
        <f>SUM(M262)</f>
        <v>100</v>
      </c>
      <c r="N263" s="18">
        <f t="shared" si="277"/>
        <v>100</v>
      </c>
    </row>
    <row r="264" spans="1:14" ht="16.5" hidden="1" customHeight="1" x14ac:dyDescent="0.25">
      <c r="A264" s="38" t="s">
        <v>96</v>
      </c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60"/>
    </row>
    <row r="265" spans="1:14" ht="30.75" hidden="1" customHeight="1" x14ac:dyDescent="0.25">
      <c r="A265" s="57" t="s">
        <v>58</v>
      </c>
      <c r="B265" s="42"/>
      <c r="C265" s="16">
        <f>F265+I265+L265</f>
        <v>0</v>
      </c>
      <c r="D265" s="16">
        <f>G265+J265+M265</f>
        <v>0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t="15.75" hidden="1" x14ac:dyDescent="0.25">
      <c r="A266" s="43" t="s">
        <v>31</v>
      </c>
      <c r="B266" s="44"/>
      <c r="C266" s="18">
        <f>C265</f>
        <v>0</v>
      </c>
      <c r="D266" s="18">
        <f>D265</f>
        <v>0</v>
      </c>
      <c r="E266" s="18"/>
      <c r="F266" s="18">
        <f t="shared" ref="F266:G266" si="309">F265</f>
        <v>0</v>
      </c>
      <c r="G266" s="18">
        <f t="shared" si="309"/>
        <v>0</v>
      </c>
      <c r="H266" s="18"/>
      <c r="I266" s="18">
        <f t="shared" ref="I266:J266" si="310">I265</f>
        <v>0</v>
      </c>
      <c r="J266" s="18">
        <f t="shared" si="310"/>
        <v>0</v>
      </c>
      <c r="K266" s="18"/>
      <c r="L266" s="18">
        <f>SUM(L265)</f>
        <v>0</v>
      </c>
      <c r="M266" s="18">
        <f>SUM(M265)</f>
        <v>0</v>
      </c>
      <c r="N266" s="18"/>
    </row>
    <row r="267" spans="1:14" ht="15.75" hidden="1" customHeight="1" x14ac:dyDescent="0.25">
      <c r="A267" s="38" t="s">
        <v>97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60"/>
    </row>
    <row r="268" spans="1:14" ht="32.25" hidden="1" customHeight="1" x14ac:dyDescent="0.25">
      <c r="A268" s="57" t="s">
        <v>98</v>
      </c>
      <c r="B268" s="42"/>
      <c r="C268" s="16">
        <f>F268+I268+L268</f>
        <v>0</v>
      </c>
      <c r="D268" s="16">
        <f>G268+J268+M268</f>
        <v>0</v>
      </c>
      <c r="E268" s="16" t="e">
        <f t="shared" ref="E268:E270" si="311">D268/C268*100</f>
        <v>#DIV/0!</v>
      </c>
      <c r="F268" s="16"/>
      <c r="G268" s="16"/>
      <c r="H268" s="16"/>
      <c r="I268" s="16"/>
      <c r="J268" s="16"/>
      <c r="K268" s="16"/>
      <c r="L268" s="16"/>
      <c r="M268" s="16"/>
      <c r="N268" s="16" t="e">
        <f t="shared" si="277"/>
        <v>#DIV/0!</v>
      </c>
    </row>
    <row r="269" spans="1:14" ht="15.75" hidden="1" x14ac:dyDescent="0.25">
      <c r="A269" s="43" t="s">
        <v>31</v>
      </c>
      <c r="B269" s="44"/>
      <c r="C269" s="18">
        <f>C268</f>
        <v>0</v>
      </c>
      <c r="D269" s="18">
        <f>D268</f>
        <v>0</v>
      </c>
      <c r="E269" s="18" t="e">
        <f t="shared" si="311"/>
        <v>#DIV/0!</v>
      </c>
      <c r="F269" s="18">
        <f t="shared" ref="F269:G269" si="312">F268</f>
        <v>0</v>
      </c>
      <c r="G269" s="18">
        <f t="shared" si="312"/>
        <v>0</v>
      </c>
      <c r="H269" s="18"/>
      <c r="I269" s="18">
        <f t="shared" ref="I269:J269" si="313">I268</f>
        <v>0</v>
      </c>
      <c r="J269" s="18">
        <f t="shared" si="313"/>
        <v>0</v>
      </c>
      <c r="K269" s="18"/>
      <c r="L269" s="18">
        <f>SUM(L268)</f>
        <v>0</v>
      </c>
      <c r="M269" s="18">
        <f>SUM(M268)</f>
        <v>0</v>
      </c>
      <c r="N269" s="18" t="e">
        <f t="shared" si="277"/>
        <v>#DIV/0!</v>
      </c>
    </row>
    <row r="270" spans="1:14" x14ac:dyDescent="0.3">
      <c r="A270" s="45" t="s">
        <v>53</v>
      </c>
      <c r="B270" s="54"/>
      <c r="C270" s="8">
        <f>C242+C249+C254+C260+C263+C266+C269+C257+C245</f>
        <v>4649.6000000000004</v>
      </c>
      <c r="D270" s="8">
        <f>D242+D249+D254+D260+D263+D266+D269+D257+D245</f>
        <v>4646.2</v>
      </c>
      <c r="E270" s="8">
        <f t="shared" si="311"/>
        <v>99.92687543014452</v>
      </c>
      <c r="F270" s="8">
        <f t="shared" ref="F270:G270" si="314">F242+F249+F254+F260+F263+F266+F269+F257+F245</f>
        <v>0</v>
      </c>
      <c r="G270" s="8">
        <f t="shared" si="314"/>
        <v>0</v>
      </c>
      <c r="H270" s="8"/>
      <c r="I270" s="8">
        <f t="shared" ref="I270:J270" si="315">I242+I249+I254+I260+I263+I266+I269+I257+I245</f>
        <v>1965.6000000000001</v>
      </c>
      <c r="J270" s="8">
        <f t="shared" si="315"/>
        <v>1965.6000000000001</v>
      </c>
      <c r="K270" s="8">
        <f t="shared" ref="K270" si="316">J270/I270*100</f>
        <v>100</v>
      </c>
      <c r="L270" s="8">
        <f t="shared" ref="L270:M270" si="317">L242+L249+L254+L260+L263+L266+L269+L257+L245</f>
        <v>2684</v>
      </c>
      <c r="M270" s="8">
        <f t="shared" si="317"/>
        <v>2680.6</v>
      </c>
      <c r="N270" s="8">
        <f t="shared" si="277"/>
        <v>99.873323397913566</v>
      </c>
    </row>
    <row r="271" spans="1:14" ht="15.75" customHeight="1" x14ac:dyDescent="0.35">
      <c r="A271" s="26">
        <v>14</v>
      </c>
      <c r="B271" s="74" t="s">
        <v>15</v>
      </c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6"/>
    </row>
    <row r="272" spans="1:14" ht="15.75" hidden="1" customHeight="1" x14ac:dyDescent="0.25">
      <c r="A272" s="38" t="s">
        <v>99</v>
      </c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60"/>
    </row>
    <row r="273" spans="1:14" ht="28.5" hidden="1" customHeight="1" x14ac:dyDescent="0.25">
      <c r="A273" s="57" t="s">
        <v>98</v>
      </c>
      <c r="B273" s="42"/>
      <c r="C273" s="16">
        <f>F273+I273+L273</f>
        <v>0</v>
      </c>
      <c r="D273" s="16">
        <f>G273+J273+M273</f>
        <v>0</v>
      </c>
      <c r="E273" s="16" t="e">
        <f t="shared" ref="E273:E274" si="318">D273/C273*100</f>
        <v>#DIV/0!</v>
      </c>
      <c r="F273" s="16"/>
      <c r="G273" s="16"/>
      <c r="H273" s="16"/>
      <c r="I273" s="16"/>
      <c r="J273" s="16"/>
      <c r="K273" s="16" t="e">
        <f t="shared" ref="K273:K274" si="319">J273/I273*100</f>
        <v>#DIV/0!</v>
      </c>
      <c r="L273" s="16"/>
      <c r="M273" s="16"/>
      <c r="N273" s="17"/>
    </row>
    <row r="274" spans="1:14" ht="15.75" hidden="1" x14ac:dyDescent="0.25">
      <c r="A274" s="43" t="s">
        <v>31</v>
      </c>
      <c r="B274" s="44"/>
      <c r="C274" s="18">
        <f>C273</f>
        <v>0</v>
      </c>
      <c r="D274" s="18">
        <f>D273</f>
        <v>0</v>
      </c>
      <c r="E274" s="18" t="e">
        <f t="shared" si="318"/>
        <v>#DIV/0!</v>
      </c>
      <c r="F274" s="18">
        <f t="shared" ref="F274:G274" si="320">F273</f>
        <v>0</v>
      </c>
      <c r="G274" s="18">
        <f t="shared" si="320"/>
        <v>0</v>
      </c>
      <c r="H274" s="18"/>
      <c r="I274" s="18">
        <f t="shared" ref="I274:J274" si="321">I273</f>
        <v>0</v>
      </c>
      <c r="J274" s="18">
        <f t="shared" si="321"/>
        <v>0</v>
      </c>
      <c r="K274" s="18" t="e">
        <f t="shared" si="319"/>
        <v>#DIV/0!</v>
      </c>
      <c r="L274" s="18">
        <f>SUM(L273)</f>
        <v>0</v>
      </c>
      <c r="M274" s="18">
        <f>SUM(M273)</f>
        <v>0</v>
      </c>
      <c r="N274" s="17"/>
    </row>
    <row r="275" spans="1:14" ht="48.75" hidden="1" customHeight="1" x14ac:dyDescent="0.25">
      <c r="A275" s="61" t="s">
        <v>100</v>
      </c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3"/>
    </row>
    <row r="276" spans="1:14" ht="30.75" hidden="1" customHeight="1" x14ac:dyDescent="0.25">
      <c r="A276" s="57" t="s">
        <v>98</v>
      </c>
      <c r="B276" s="42"/>
      <c r="C276" s="16">
        <f>F276+I276+L276</f>
        <v>0</v>
      </c>
      <c r="D276" s="16">
        <f>G276+J276+M276</f>
        <v>0</v>
      </c>
      <c r="E276" s="16" t="e">
        <f t="shared" ref="E276:E277" si="322">D276/C276*100</f>
        <v>#DIV/0!</v>
      </c>
      <c r="F276" s="16"/>
      <c r="G276" s="16"/>
      <c r="H276" s="16"/>
      <c r="I276" s="16"/>
      <c r="J276" s="16"/>
      <c r="K276" s="16" t="e">
        <f t="shared" ref="K276:K277" si="323">J276/I276*100</f>
        <v>#DIV/0!</v>
      </c>
      <c r="L276" s="16"/>
      <c r="M276" s="16"/>
      <c r="N276" s="16"/>
    </row>
    <row r="277" spans="1:14" ht="15.75" hidden="1" x14ac:dyDescent="0.25">
      <c r="A277" s="43" t="s">
        <v>31</v>
      </c>
      <c r="B277" s="44"/>
      <c r="C277" s="18">
        <f>C276</f>
        <v>0</v>
      </c>
      <c r="D277" s="18">
        <f>D276</f>
        <v>0</v>
      </c>
      <c r="E277" s="18" t="e">
        <f t="shared" si="322"/>
        <v>#DIV/0!</v>
      </c>
      <c r="F277" s="18">
        <f t="shared" ref="F277:G277" si="324">F276</f>
        <v>0</v>
      </c>
      <c r="G277" s="18">
        <f t="shared" si="324"/>
        <v>0</v>
      </c>
      <c r="H277" s="18"/>
      <c r="I277" s="18">
        <f t="shared" ref="I277:J277" si="325">I276</f>
        <v>0</v>
      </c>
      <c r="J277" s="18">
        <f t="shared" si="325"/>
        <v>0</v>
      </c>
      <c r="K277" s="18" t="e">
        <f t="shared" si="323"/>
        <v>#DIV/0!</v>
      </c>
      <c r="L277" s="18">
        <f>SUM(L276)</f>
        <v>0</v>
      </c>
      <c r="M277" s="18">
        <f>SUM(M276)</f>
        <v>0</v>
      </c>
      <c r="N277" s="18"/>
    </row>
    <row r="278" spans="1:14" ht="30.75" hidden="1" customHeight="1" x14ac:dyDescent="0.25">
      <c r="A278" s="38" t="s">
        <v>101</v>
      </c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60"/>
    </row>
    <row r="279" spans="1:14" ht="30" hidden="1" customHeight="1" x14ac:dyDescent="0.25">
      <c r="A279" s="57" t="s">
        <v>98</v>
      </c>
      <c r="B279" s="42"/>
      <c r="C279" s="16">
        <f>F279+I279+L279</f>
        <v>0</v>
      </c>
      <c r="D279" s="16">
        <f>G279+J279+M279</f>
        <v>0</v>
      </c>
      <c r="E279" s="16" t="e">
        <f t="shared" ref="E279:E280" si="326">D279/C279*100</f>
        <v>#DIV/0!</v>
      </c>
      <c r="F279" s="16"/>
      <c r="G279" s="16"/>
      <c r="H279" s="16"/>
      <c r="I279" s="16"/>
      <c r="J279" s="16"/>
      <c r="K279" s="16" t="e">
        <f t="shared" ref="K279:K280" si="327">J279/I279*100</f>
        <v>#DIV/0!</v>
      </c>
      <c r="L279" s="16"/>
      <c r="M279" s="16"/>
      <c r="N279" s="17"/>
    </row>
    <row r="280" spans="1:14" ht="15.75" hidden="1" x14ac:dyDescent="0.25">
      <c r="A280" s="43" t="s">
        <v>31</v>
      </c>
      <c r="B280" s="44"/>
      <c r="C280" s="18">
        <f>C279</f>
        <v>0</v>
      </c>
      <c r="D280" s="18">
        <f>D279</f>
        <v>0</v>
      </c>
      <c r="E280" s="18" t="e">
        <f t="shared" si="326"/>
        <v>#DIV/0!</v>
      </c>
      <c r="F280" s="18">
        <f t="shared" ref="F280:G280" si="328">F279</f>
        <v>0</v>
      </c>
      <c r="G280" s="18">
        <f t="shared" si="328"/>
        <v>0</v>
      </c>
      <c r="H280" s="18"/>
      <c r="I280" s="18">
        <f t="shared" ref="I280:J280" si="329">I279</f>
        <v>0</v>
      </c>
      <c r="J280" s="18">
        <f t="shared" si="329"/>
        <v>0</v>
      </c>
      <c r="K280" s="18" t="e">
        <f t="shared" si="327"/>
        <v>#DIV/0!</v>
      </c>
      <c r="L280" s="18">
        <f>SUM(L279)</f>
        <v>0</v>
      </c>
      <c r="M280" s="18">
        <f>SUM(M279)</f>
        <v>0</v>
      </c>
      <c r="N280" s="17"/>
    </row>
    <row r="281" spans="1:14" ht="50.25" hidden="1" customHeight="1" x14ac:dyDescent="0.25">
      <c r="A281" s="61" t="s">
        <v>102</v>
      </c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3"/>
    </row>
    <row r="282" spans="1:14" ht="30" hidden="1" customHeight="1" x14ac:dyDescent="0.25">
      <c r="A282" s="57" t="s">
        <v>98</v>
      </c>
      <c r="B282" s="42"/>
      <c r="C282" s="16">
        <f>F282+I282+L282</f>
        <v>0</v>
      </c>
      <c r="D282" s="16">
        <f>G282+J282+M282</f>
        <v>0</v>
      </c>
      <c r="E282" s="16" t="e">
        <f t="shared" ref="E282:E283" si="330">D282/C282*100</f>
        <v>#DIV/0!</v>
      </c>
      <c r="F282" s="16"/>
      <c r="G282" s="16"/>
      <c r="H282" s="16"/>
      <c r="I282" s="16"/>
      <c r="J282" s="16"/>
      <c r="K282" s="16" t="e">
        <f t="shared" ref="K282:K283" si="331">J282/I282*100</f>
        <v>#DIV/0!</v>
      </c>
      <c r="L282" s="16"/>
      <c r="M282" s="16"/>
      <c r="N282" s="17"/>
    </row>
    <row r="283" spans="1:14" ht="15.75" hidden="1" x14ac:dyDescent="0.25">
      <c r="A283" s="43" t="s">
        <v>31</v>
      </c>
      <c r="B283" s="44"/>
      <c r="C283" s="18">
        <f>C282</f>
        <v>0</v>
      </c>
      <c r="D283" s="18">
        <f>D282</f>
        <v>0</v>
      </c>
      <c r="E283" s="18" t="e">
        <f t="shared" si="330"/>
        <v>#DIV/0!</v>
      </c>
      <c r="F283" s="18">
        <f t="shared" ref="F283:G283" si="332">F282</f>
        <v>0</v>
      </c>
      <c r="G283" s="18">
        <f t="shared" si="332"/>
        <v>0</v>
      </c>
      <c r="H283" s="18"/>
      <c r="I283" s="18">
        <f t="shared" ref="I283:J283" si="333">I282</f>
        <v>0</v>
      </c>
      <c r="J283" s="18">
        <f t="shared" si="333"/>
        <v>0</v>
      </c>
      <c r="K283" s="18" t="e">
        <f t="shared" si="331"/>
        <v>#DIV/0!</v>
      </c>
      <c r="L283" s="18">
        <f>SUM(L282)</f>
        <v>0</v>
      </c>
      <c r="M283" s="18">
        <f>SUM(M282)</f>
        <v>0</v>
      </c>
      <c r="N283" s="18"/>
    </row>
    <row r="284" spans="1:14" ht="15.75" hidden="1" customHeight="1" x14ac:dyDescent="0.25">
      <c r="A284" s="38" t="s">
        <v>103</v>
      </c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60"/>
    </row>
    <row r="285" spans="1:14" ht="31.5" hidden="1" customHeight="1" x14ac:dyDescent="0.25">
      <c r="A285" s="57" t="s">
        <v>98</v>
      </c>
      <c r="B285" s="42"/>
      <c r="C285" s="16">
        <f>F285+I285+L285</f>
        <v>0</v>
      </c>
      <c r="D285" s="16">
        <f>G285+J285+M285</f>
        <v>0</v>
      </c>
      <c r="E285" s="16" t="e">
        <f t="shared" ref="E285:E292" si="334">D285/C285*100</f>
        <v>#DIV/0!</v>
      </c>
      <c r="F285" s="16"/>
      <c r="G285" s="16"/>
      <c r="H285" s="16"/>
      <c r="I285" s="16"/>
      <c r="J285" s="16"/>
      <c r="K285" s="16" t="e">
        <f t="shared" ref="K285:K286" si="335">J285/I285*100</f>
        <v>#DIV/0!</v>
      </c>
      <c r="L285" s="16"/>
      <c r="M285" s="16"/>
      <c r="N285" s="16" t="e">
        <f t="shared" si="277"/>
        <v>#DIV/0!</v>
      </c>
    </row>
    <row r="286" spans="1:14" ht="15.75" hidden="1" x14ac:dyDescent="0.25">
      <c r="A286" s="43" t="s">
        <v>31</v>
      </c>
      <c r="B286" s="44"/>
      <c r="C286" s="18">
        <f>C285</f>
        <v>0</v>
      </c>
      <c r="D286" s="18">
        <f>D285</f>
        <v>0</v>
      </c>
      <c r="E286" s="18" t="e">
        <f t="shared" si="334"/>
        <v>#DIV/0!</v>
      </c>
      <c r="F286" s="18">
        <f t="shared" ref="F286:G286" si="336">F285</f>
        <v>0</v>
      </c>
      <c r="G286" s="18">
        <f t="shared" si="336"/>
        <v>0</v>
      </c>
      <c r="H286" s="18"/>
      <c r="I286" s="18">
        <f t="shared" ref="I286:J286" si="337">I285</f>
        <v>0</v>
      </c>
      <c r="J286" s="18">
        <f t="shared" si="337"/>
        <v>0</v>
      </c>
      <c r="K286" s="18" t="e">
        <f t="shared" si="335"/>
        <v>#DIV/0!</v>
      </c>
      <c r="L286" s="18">
        <f>SUM(L285)</f>
        <v>0</v>
      </c>
      <c r="M286" s="18">
        <f>SUM(M285)</f>
        <v>0</v>
      </c>
      <c r="N286" s="18" t="e">
        <f t="shared" si="277"/>
        <v>#DIV/0!</v>
      </c>
    </row>
    <row r="287" spans="1:14" ht="46.5" hidden="1" customHeight="1" x14ac:dyDescent="0.25">
      <c r="A287" s="82" t="s">
        <v>112</v>
      </c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4"/>
    </row>
    <row r="288" spans="1:14" ht="15.75" hidden="1" customHeight="1" x14ac:dyDescent="0.25">
      <c r="A288" s="57" t="s">
        <v>98</v>
      </c>
      <c r="B288" s="42"/>
      <c r="C288" s="16">
        <f>F288+I288+L288</f>
        <v>0</v>
      </c>
      <c r="D288" s="16">
        <f>G288+J288+M288</f>
        <v>0</v>
      </c>
      <c r="E288" s="16" t="e">
        <f t="shared" si="334"/>
        <v>#DIV/0!</v>
      </c>
      <c r="F288" s="18"/>
      <c r="G288" s="18"/>
      <c r="H288" s="16"/>
      <c r="I288" s="16"/>
      <c r="J288" s="16"/>
      <c r="K288" s="16"/>
      <c r="L288" s="16"/>
      <c r="M288" s="16"/>
      <c r="N288" s="16" t="e">
        <f t="shared" si="277"/>
        <v>#DIV/0!</v>
      </c>
    </row>
    <row r="289" spans="1:14" ht="15.75" hidden="1" customHeight="1" x14ac:dyDescent="0.25">
      <c r="A289" s="43" t="s">
        <v>31</v>
      </c>
      <c r="B289" s="44"/>
      <c r="C289" s="18">
        <f>C288</f>
        <v>0</v>
      </c>
      <c r="D289" s="18">
        <f>D288</f>
        <v>0</v>
      </c>
      <c r="E289" s="16" t="e">
        <f t="shared" si="334"/>
        <v>#DIV/0!</v>
      </c>
      <c r="F289" s="18">
        <f t="shared" ref="F289:G289" si="338">F288</f>
        <v>0</v>
      </c>
      <c r="G289" s="18">
        <f t="shared" si="338"/>
        <v>0</v>
      </c>
      <c r="H289" s="18"/>
      <c r="I289" s="18">
        <f t="shared" ref="I289:J289" si="339">I288</f>
        <v>0</v>
      </c>
      <c r="J289" s="18">
        <f t="shared" si="339"/>
        <v>0</v>
      </c>
      <c r="K289" s="16"/>
      <c r="L289" s="18">
        <f>SUM(L288)</f>
        <v>0</v>
      </c>
      <c r="M289" s="18">
        <f>SUM(M288)</f>
        <v>0</v>
      </c>
      <c r="N289" s="16" t="e">
        <f t="shared" si="277"/>
        <v>#DIV/0!</v>
      </c>
    </row>
    <row r="290" spans="1:14" ht="51" hidden="1" customHeight="1" x14ac:dyDescent="0.25">
      <c r="A290" s="38" t="s">
        <v>116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90"/>
    </row>
    <row r="291" spans="1:14" ht="33.75" hidden="1" customHeight="1" x14ac:dyDescent="0.25">
      <c r="A291" s="57" t="s">
        <v>37</v>
      </c>
      <c r="B291" s="91"/>
      <c r="C291" s="16">
        <f>F291+I291+L291</f>
        <v>0</v>
      </c>
      <c r="D291" s="16">
        <f>G291+J291+M291</f>
        <v>0</v>
      </c>
      <c r="E291" s="16" t="e">
        <f t="shared" si="334"/>
        <v>#DIV/0!</v>
      </c>
      <c r="F291" s="18"/>
      <c r="G291" s="18"/>
      <c r="H291" s="18"/>
      <c r="I291" s="18"/>
      <c r="J291" s="18"/>
      <c r="K291" s="16"/>
      <c r="L291" s="16"/>
      <c r="M291" s="16"/>
      <c r="N291" s="16" t="e">
        <f t="shared" si="277"/>
        <v>#DIV/0!</v>
      </c>
    </row>
    <row r="292" spans="1:14" ht="15.75" hidden="1" customHeight="1" x14ac:dyDescent="0.25">
      <c r="A292" s="43" t="s">
        <v>31</v>
      </c>
      <c r="B292" s="44"/>
      <c r="C292" s="18">
        <f>C291</f>
        <v>0</v>
      </c>
      <c r="D292" s="18">
        <f>D291</f>
        <v>0</v>
      </c>
      <c r="E292" s="16" t="e">
        <f t="shared" si="334"/>
        <v>#DIV/0!</v>
      </c>
      <c r="F292" s="18">
        <f t="shared" ref="F292:G292" si="340">F291</f>
        <v>0</v>
      </c>
      <c r="G292" s="18">
        <f t="shared" si="340"/>
        <v>0</v>
      </c>
      <c r="H292" s="18"/>
      <c r="I292" s="18">
        <f t="shared" ref="I292:J292" si="341">I291</f>
        <v>0</v>
      </c>
      <c r="J292" s="18">
        <f t="shared" si="341"/>
        <v>0</v>
      </c>
      <c r="K292" s="16"/>
      <c r="L292" s="18">
        <f t="shared" ref="L292:M292" si="342">L291</f>
        <v>0</v>
      </c>
      <c r="M292" s="18">
        <f t="shared" si="342"/>
        <v>0</v>
      </c>
      <c r="N292" s="16" t="e">
        <f t="shared" si="277"/>
        <v>#DIV/0!</v>
      </c>
    </row>
    <row r="293" spans="1:14" ht="15.75" customHeight="1" x14ac:dyDescent="0.3">
      <c r="A293" s="38" t="s">
        <v>104</v>
      </c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60"/>
    </row>
    <row r="294" spans="1:14" x14ac:dyDescent="0.3">
      <c r="A294" s="41" t="s">
        <v>39</v>
      </c>
      <c r="B294" s="42"/>
      <c r="C294" s="16">
        <f>F294+I294+L294</f>
        <v>1700</v>
      </c>
      <c r="D294" s="16">
        <f>G294+J294+M294</f>
        <v>1065.5</v>
      </c>
      <c r="E294" s="16">
        <f t="shared" ref="E294:E297" si="343">D294/C294*100</f>
        <v>62.67647058823529</v>
      </c>
      <c r="F294" s="16"/>
      <c r="G294" s="16"/>
      <c r="H294" s="16"/>
      <c r="I294" s="16">
        <v>1700</v>
      </c>
      <c r="J294" s="16">
        <v>1065.5</v>
      </c>
      <c r="K294" s="16">
        <f t="shared" ref="K294:K295" si="344">J294/I294*100</f>
        <v>62.67647058823529</v>
      </c>
      <c r="L294" s="16"/>
      <c r="M294" s="16"/>
      <c r="N294" s="16"/>
    </row>
    <row r="295" spans="1:14" ht="16.2" x14ac:dyDescent="0.35">
      <c r="A295" s="43" t="s">
        <v>31</v>
      </c>
      <c r="B295" s="44"/>
      <c r="C295" s="18">
        <f>C294</f>
        <v>1700</v>
      </c>
      <c r="D295" s="18">
        <f>D294</f>
        <v>1065.5</v>
      </c>
      <c r="E295" s="18">
        <f t="shared" si="343"/>
        <v>62.67647058823529</v>
      </c>
      <c r="F295" s="18">
        <f t="shared" ref="F295:G295" si="345">F294</f>
        <v>0</v>
      </c>
      <c r="G295" s="18">
        <f t="shared" si="345"/>
        <v>0</v>
      </c>
      <c r="H295" s="18"/>
      <c r="I295" s="18">
        <f t="shared" ref="I295:J295" si="346">I294</f>
        <v>1700</v>
      </c>
      <c r="J295" s="18">
        <f t="shared" si="346"/>
        <v>1065.5</v>
      </c>
      <c r="K295" s="18">
        <f t="shared" si="344"/>
        <v>62.67647058823529</v>
      </c>
      <c r="L295" s="18">
        <f>SUM(L294)</f>
        <v>0</v>
      </c>
      <c r="M295" s="18">
        <f>SUM(M294)</f>
        <v>0</v>
      </c>
      <c r="N295" s="18"/>
    </row>
    <row r="296" spans="1:14" x14ac:dyDescent="0.3">
      <c r="A296" s="43" t="s">
        <v>53</v>
      </c>
      <c r="B296" s="56"/>
      <c r="C296" s="8">
        <f>C274+C277+C280+C283+C295+C286+C289+C292</f>
        <v>1700</v>
      </c>
      <c r="D296" s="8">
        <f>D274+D277+D280+D283+D295+D286+D289+D292</f>
        <v>1065.5</v>
      </c>
      <c r="E296" s="8">
        <f t="shared" si="343"/>
        <v>62.67647058823529</v>
      </c>
      <c r="F296" s="8">
        <f t="shared" ref="F296:G296" si="347">F274+F277+F280+F283+F295+F286+F289+F292</f>
        <v>0</v>
      </c>
      <c r="G296" s="8">
        <f t="shared" si="347"/>
        <v>0</v>
      </c>
      <c r="H296" s="8"/>
      <c r="I296" s="8">
        <f t="shared" ref="I296:J296" si="348">I274+I277+I280+I283+I295+I286+I289+I292</f>
        <v>1700</v>
      </c>
      <c r="J296" s="8">
        <f t="shared" si="348"/>
        <v>1065.5</v>
      </c>
      <c r="K296" s="8">
        <f t="shared" ref="K296:K297" si="349">J296/I296*100</f>
        <v>62.67647058823529</v>
      </c>
      <c r="L296" s="8">
        <f t="shared" ref="L296:M296" si="350">L274+L277+L280+L283+L295+L286+L289+L292</f>
        <v>0</v>
      </c>
      <c r="M296" s="8">
        <f t="shared" si="350"/>
        <v>0</v>
      </c>
      <c r="N296" s="8"/>
    </row>
    <row r="297" spans="1:14" ht="38.25" customHeight="1" x14ac:dyDescent="0.3">
      <c r="A297" s="87" t="s">
        <v>105</v>
      </c>
      <c r="B297" s="88"/>
      <c r="C297" s="11">
        <f>C29+C54+C82+C97+C110+C144+C167+C189+C201+C213+C221+C238+C270+C296</f>
        <v>2018232.5000000002</v>
      </c>
      <c r="D297" s="12">
        <f>D29+D54+D82+D97+D110+D144+D167+D189+D201+D213+D221+D238+D270+D296</f>
        <v>2002152.5999999996</v>
      </c>
      <c r="E297" s="11">
        <f t="shared" si="343"/>
        <v>99.203268206215071</v>
      </c>
      <c r="F297" s="11">
        <f>F29+F54+F82+F97+F110+F144+F167+F189+F201+F213+F221+F238+F270+F296</f>
        <v>17344.999999999996</v>
      </c>
      <c r="G297" s="11">
        <f>G29+G54+G82+G97+G110+G144+G167+G189+G201+G213+G221+G238+G270+G296</f>
        <v>17242.099999999999</v>
      </c>
      <c r="H297" s="11"/>
      <c r="I297" s="12">
        <f>I29+I54+I82+I97+I110+I144+I167+I189+I201+I213+I221+I238+I270+I296</f>
        <v>1336193.5000000002</v>
      </c>
      <c r="J297" s="11">
        <f>J29+J54+J82+J97+J110+J144+J167+J189+J201+J213+J221+J238+J270+J296</f>
        <v>1323201.5000000002</v>
      </c>
      <c r="K297" s="11">
        <f t="shared" si="349"/>
        <v>99.027685735636339</v>
      </c>
      <c r="L297" s="12">
        <f>L29+L54+L82+L97+L110+L144+L167+L189+L201+L213+L221+L238+L270+L296</f>
        <v>664694</v>
      </c>
      <c r="M297" s="11">
        <f>M29+M54+M82+M97+M110+M144+M167+M189+M201+M213+M221+M238+M270+M296</f>
        <v>661709</v>
      </c>
      <c r="N297" s="7">
        <f t="shared" si="277"/>
        <v>99.550921175759072</v>
      </c>
    </row>
    <row r="298" spans="1:14" ht="15.75" hidden="1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49.5" hidden="1" customHeight="1" x14ac:dyDescent="0.25">
      <c r="A299" s="13"/>
      <c r="B299" s="37" t="s">
        <v>132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t="15.75" hidden="1" x14ac:dyDescent="0.25">
      <c r="A300" s="13"/>
      <c r="B300" s="13" t="s">
        <v>124</v>
      </c>
      <c r="C300" s="14">
        <f>C294+C219+C216+C195+C192+C177+C165+C142+C139+C134+C128+C120+C117+C107+C104+C100+C88+C85+C80+C74+C68+C65+C61+C57+C43+C39+C36</f>
        <v>52419.30000000001</v>
      </c>
      <c r="D300" s="14">
        <f>D294+D219+D216+D195+D192+D177+D165+D142+D139+D134+D128+D120+D117+D107+D104+D100+D88+D85+D80+D74+D68+D65+D61+D57+D43+D39+D36</f>
        <v>49349.599999999991</v>
      </c>
      <c r="E300" s="14">
        <f>D300/C300*100</f>
        <v>94.143950796748484</v>
      </c>
      <c r="F300" s="14">
        <f t="shared" ref="F300:G300" si="351">F294+F219+F216+F195+F192+F177+F165+F142+F139+F134+F128+F120+F117+F107+F104+F100+F88+F85+F80+F74+F68+F65+F61+F57+F43+F39+F36</f>
        <v>194.6</v>
      </c>
      <c r="G300" s="14">
        <f t="shared" si="351"/>
        <v>194.6</v>
      </c>
      <c r="H300" s="14">
        <f>G300/F300*100</f>
        <v>100</v>
      </c>
      <c r="I300" s="14">
        <f t="shared" ref="I300:J300" si="352">I294+I219+I216+I195+I192+I177+I165+I142+I139+I134+I128+I120+I117+I107+I104+I100+I88+I85+I80+I74+I68+I65+I61+I57+I43+I39+I36</f>
        <v>10875</v>
      </c>
      <c r="J300" s="14">
        <f t="shared" si="352"/>
        <v>9699.2000000000007</v>
      </c>
      <c r="K300" s="14">
        <f>J300/I300*100</f>
        <v>89.188045977011498</v>
      </c>
      <c r="L300" s="14">
        <f t="shared" ref="L300:M300" si="353">L294+L219+L216+L195+L192+L177+L165+L142+L139+L134+L128+L120+L117+L107+L104+L100+L88+L85+L80+L74+L68+L65+L61+L57+L43+L39+L36</f>
        <v>41349.699999999997</v>
      </c>
      <c r="M300" s="14">
        <f t="shared" si="353"/>
        <v>39455.800000000003</v>
      </c>
      <c r="N300" s="14">
        <f>M300/L300*100</f>
        <v>95.419797483415863</v>
      </c>
    </row>
    <row r="301" spans="1:14" ht="15.75" hidden="1" x14ac:dyDescent="0.25">
      <c r="A301" s="13"/>
      <c r="B301" s="13" t="s">
        <v>126</v>
      </c>
      <c r="C301" s="14">
        <f>C224+C227+C233+C236+C196</f>
        <v>14051.5</v>
      </c>
      <c r="D301" s="14">
        <f>D224+D227+D233+D236+D196</f>
        <v>13505.7</v>
      </c>
      <c r="E301" s="14">
        <f t="shared" ref="E301:E307" si="354">D301/C301*100</f>
        <v>96.115717183218877</v>
      </c>
      <c r="F301" s="14">
        <f t="shared" ref="F301:G301" si="355">F224+F227+F233+F236+F196</f>
        <v>0</v>
      </c>
      <c r="G301" s="14">
        <f t="shared" si="355"/>
        <v>0</v>
      </c>
      <c r="H301" s="14"/>
      <c r="I301" s="14">
        <f t="shared" ref="I301:J301" si="356">I224+I227+I233+I236+I196</f>
        <v>8604.5</v>
      </c>
      <c r="J301" s="14">
        <f t="shared" si="356"/>
        <v>8094.8</v>
      </c>
      <c r="K301" s="14">
        <f t="shared" ref="K301:K307" si="357">J301/I301*100</f>
        <v>94.076355395432614</v>
      </c>
      <c r="L301" s="14">
        <f t="shared" ref="L301:M301" si="358">L224+L227+L233+L236+L196</f>
        <v>5447</v>
      </c>
      <c r="M301" s="14">
        <f t="shared" si="358"/>
        <v>5410.9000000000005</v>
      </c>
      <c r="N301" s="14">
        <f t="shared" ref="N301:N307" si="359">M301/L301*100</f>
        <v>99.337249862309534</v>
      </c>
    </row>
    <row r="302" spans="1:14" ht="15.75" hidden="1" x14ac:dyDescent="0.25">
      <c r="A302" s="13"/>
      <c r="B302" s="13" t="s">
        <v>127</v>
      </c>
      <c r="C302" s="14">
        <f>C33+C52+C71</f>
        <v>74178.700000000012</v>
      </c>
      <c r="D302" s="14">
        <f>D33+D52+D71</f>
        <v>73887.400000000009</v>
      </c>
      <c r="E302" s="14">
        <f t="shared" si="354"/>
        <v>99.607299669581693</v>
      </c>
      <c r="F302" s="14">
        <f t="shared" ref="F302:G302" si="360">F33+F52+F71</f>
        <v>9828.1</v>
      </c>
      <c r="G302" s="14">
        <f t="shared" si="360"/>
        <v>9725.2000000000007</v>
      </c>
      <c r="H302" s="14">
        <f t="shared" ref="H302:H307" si="361">G302/F302*100</f>
        <v>98.953002106205673</v>
      </c>
      <c r="I302" s="14">
        <f t="shared" ref="I302:J302" si="362">I33+I52+I71</f>
        <v>60500.6</v>
      </c>
      <c r="J302" s="14">
        <f t="shared" si="362"/>
        <v>60312.2</v>
      </c>
      <c r="K302" s="14">
        <f t="shared" si="357"/>
        <v>99.688598129605325</v>
      </c>
      <c r="L302" s="14">
        <f t="shared" ref="L302:M302" si="363">L33+L52+L71</f>
        <v>3850</v>
      </c>
      <c r="M302" s="14">
        <f t="shared" si="363"/>
        <v>3850</v>
      </c>
      <c r="N302" s="14">
        <f t="shared" si="359"/>
        <v>100</v>
      </c>
    </row>
    <row r="303" spans="1:14" ht="15.75" hidden="1" x14ac:dyDescent="0.25">
      <c r="A303" s="13"/>
      <c r="B303" s="13" t="s">
        <v>128</v>
      </c>
      <c r="C303" s="14">
        <f>C8+C11+C12+C15+C18+C21+C27+C40+C47+C62+C89+C113+C129+C204+C241+C244+C247+C251+C256+C259+C58</f>
        <v>1662455.9000000004</v>
      </c>
      <c r="D303" s="14">
        <f>D8+D11+D12+D15+D18+D21+D27+D40+D47+D62+D89+D113+D129+D204+D241+D244+D247+D251+D256+D259+D58</f>
        <v>1659789.0000000002</v>
      </c>
      <c r="E303" s="14">
        <f t="shared" si="354"/>
        <v>99.839580707073182</v>
      </c>
      <c r="F303" s="14">
        <f t="shared" ref="F303:G303" si="364">F8+F11+F12+F15+F18+F21+F27+F40+F47+F62+F89+F113+F129+F204+F241+F244+F247+F251+F256+F259+F58</f>
        <v>7266.5</v>
      </c>
      <c r="G303" s="14">
        <f t="shared" si="364"/>
        <v>7266.5</v>
      </c>
      <c r="H303" s="14">
        <f t="shared" si="361"/>
        <v>100</v>
      </c>
      <c r="I303" s="14">
        <f t="shared" ref="I303:J303" si="365">I8+I11+I12+I15+I18+I21+I27+I40+I47+I62+I89+I113+I129+I204+I241+I244+I247+I251+I256+I259+I58</f>
        <v>1237337.9000000001</v>
      </c>
      <c r="J303" s="14">
        <f t="shared" si="365"/>
        <v>1234786.4000000001</v>
      </c>
      <c r="K303" s="14">
        <f t="shared" si="357"/>
        <v>99.793791170544438</v>
      </c>
      <c r="L303" s="14">
        <f t="shared" ref="L303:M303" si="366">L8+L11+L12+L15+L18+L21+L27+L40+L47+L62+L89+L113+L129+L204+L241+L244+L247+L251+L256+L259+L58</f>
        <v>417851.50000000006</v>
      </c>
      <c r="M303" s="14">
        <f t="shared" si="366"/>
        <v>417736.1</v>
      </c>
      <c r="N303" s="14">
        <f t="shared" si="359"/>
        <v>99.972382533029062</v>
      </c>
    </row>
    <row r="304" spans="1:14" ht="15.75" hidden="1" x14ac:dyDescent="0.25">
      <c r="A304" s="13"/>
      <c r="B304" s="13" t="s">
        <v>129</v>
      </c>
      <c r="C304" s="14">
        <f>C48+C114+C130+C147+C150+C153+C156+C159+C162+C252</f>
        <v>90823.3</v>
      </c>
      <c r="D304" s="14">
        <f>D48+D114+D130+D147+D150+D153+D156+D159+D162+D252</f>
        <v>90500.400000000009</v>
      </c>
      <c r="E304" s="14">
        <f t="shared" si="354"/>
        <v>99.644474490576755</v>
      </c>
      <c r="F304" s="14">
        <f t="shared" ref="F304:G304" si="367">F48+F114+F130+F147+F150+F153+F156+F159+F162+F252</f>
        <v>55.8</v>
      </c>
      <c r="G304" s="14">
        <f t="shared" si="367"/>
        <v>55.8</v>
      </c>
      <c r="H304" s="14">
        <f t="shared" si="361"/>
        <v>100</v>
      </c>
      <c r="I304" s="14">
        <f t="shared" ref="I304:J304" si="368">I48+I114+I130+I147+I150+I153+I156+I159+I162+I252</f>
        <v>182.29999999999998</v>
      </c>
      <c r="J304" s="14">
        <f t="shared" si="368"/>
        <v>157.9</v>
      </c>
      <c r="K304" s="14">
        <f t="shared" si="357"/>
        <v>86.615469007131125</v>
      </c>
      <c r="L304" s="14">
        <f t="shared" ref="L304:M304" si="369">L48+L114+L130+L147+L150+L153+L156+L159+L162+L252</f>
        <v>90585.200000000012</v>
      </c>
      <c r="M304" s="14">
        <f t="shared" si="369"/>
        <v>90286.7</v>
      </c>
      <c r="N304" s="14">
        <f t="shared" si="359"/>
        <v>99.670475971792285</v>
      </c>
    </row>
    <row r="305" spans="1:14" ht="15.75" hidden="1" x14ac:dyDescent="0.25">
      <c r="A305" s="13"/>
      <c r="B305" s="13" t="s">
        <v>130</v>
      </c>
      <c r="C305" s="14">
        <f>C131+C170+C178+C181+C184+C187+C253</f>
        <v>117723.79999999999</v>
      </c>
      <c r="D305" s="14">
        <f>D131+D170+D178+D181+D184+D187+D253</f>
        <v>108647.19999999998</v>
      </c>
      <c r="E305" s="14">
        <f t="shared" si="354"/>
        <v>92.289919285649972</v>
      </c>
      <c r="F305" s="14">
        <f t="shared" ref="F305:G305" si="370">F131+F170+F178+F181+F184+F187+F253</f>
        <v>0</v>
      </c>
      <c r="G305" s="14">
        <f t="shared" si="370"/>
        <v>0</v>
      </c>
      <c r="H305" s="14"/>
      <c r="I305" s="14">
        <f t="shared" ref="I305:J305" si="371">I131+I170+I178+I181+I184+I187+I253</f>
        <v>18693.2</v>
      </c>
      <c r="J305" s="14">
        <f t="shared" si="371"/>
        <v>10151</v>
      </c>
      <c r="K305" s="14">
        <f t="shared" si="357"/>
        <v>54.303169066826442</v>
      </c>
      <c r="L305" s="14">
        <f t="shared" ref="L305:M305" si="372">L131+L170+L178+L181+L184+L187+L253</f>
        <v>99030.599999999991</v>
      </c>
      <c r="M305" s="14">
        <f t="shared" si="372"/>
        <v>98496.199999999983</v>
      </c>
      <c r="N305" s="14">
        <f t="shared" si="359"/>
        <v>99.460368815295467</v>
      </c>
    </row>
    <row r="306" spans="1:14" ht="15.75" hidden="1" x14ac:dyDescent="0.25">
      <c r="A306" s="13"/>
      <c r="B306" s="13" t="s">
        <v>131</v>
      </c>
      <c r="C306" s="14">
        <f>C262+C248+C211+C208+C205+C116</f>
        <v>6580</v>
      </c>
      <c r="D306" s="14">
        <f>D262+D248+D211+D208+D205+D116</f>
        <v>6473.3</v>
      </c>
      <c r="E306" s="14">
        <f t="shared" si="354"/>
        <v>98.378419452887542</v>
      </c>
      <c r="F306" s="14">
        <f t="shared" ref="F306:G306" si="373">F262+F248+F211+F208+F205+F116</f>
        <v>0</v>
      </c>
      <c r="G306" s="14">
        <f t="shared" si="373"/>
        <v>0</v>
      </c>
      <c r="H306" s="14"/>
      <c r="I306" s="14">
        <f t="shared" ref="I306:J306" si="374">I262+I248+I211+I208+I205+I116</f>
        <v>0</v>
      </c>
      <c r="J306" s="14">
        <f t="shared" si="374"/>
        <v>0</v>
      </c>
      <c r="K306" s="14"/>
      <c r="L306" s="14">
        <f t="shared" ref="L306:M306" si="375">L262+L248+L211+L208+L205+L116</f>
        <v>6580</v>
      </c>
      <c r="M306" s="14">
        <f t="shared" si="375"/>
        <v>6473.3</v>
      </c>
      <c r="N306" s="14">
        <f t="shared" si="359"/>
        <v>98.378419452887542</v>
      </c>
    </row>
    <row r="307" spans="1:14" ht="15.75" hidden="1" x14ac:dyDescent="0.25">
      <c r="A307" s="13"/>
      <c r="B307" s="13" t="s">
        <v>125</v>
      </c>
      <c r="C307" s="14">
        <f>C300+C301+C302+C303+C304+C305+C306</f>
        <v>2018232.5000000005</v>
      </c>
      <c r="D307" s="14">
        <f>D300+D301+D302+D303+D304+D305+D306</f>
        <v>2002152.6</v>
      </c>
      <c r="E307" s="14">
        <f t="shared" si="354"/>
        <v>99.203268206215085</v>
      </c>
      <c r="F307" s="14">
        <f t="shared" ref="F307:G307" si="376">F300+F301+F302+F303+F304+F305+F306</f>
        <v>17345</v>
      </c>
      <c r="G307" s="14">
        <f t="shared" si="376"/>
        <v>17242.100000000002</v>
      </c>
      <c r="H307" s="14">
        <f t="shared" si="361"/>
        <v>99.406745459786691</v>
      </c>
      <c r="I307" s="14">
        <f t="shared" ref="I307:J307" si="377">I300+I301+I302+I303+I304+I305+I306</f>
        <v>1336193.5000000002</v>
      </c>
      <c r="J307" s="14">
        <f t="shared" si="377"/>
        <v>1323201.5</v>
      </c>
      <c r="K307" s="14">
        <f t="shared" si="357"/>
        <v>99.027685735636325</v>
      </c>
      <c r="L307" s="14">
        <f t="shared" ref="L307:M307" si="378">L300+L301+L302+L303+L304+L305+L306</f>
        <v>664694.00000000012</v>
      </c>
      <c r="M307" s="14">
        <f t="shared" si="378"/>
        <v>661709</v>
      </c>
      <c r="N307" s="14">
        <f t="shared" si="359"/>
        <v>99.550921175759058</v>
      </c>
    </row>
    <row r="308" spans="1:14" ht="15.75" hidden="1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t="15.75" hidden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3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3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3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3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3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3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3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3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3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3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3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3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3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3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3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3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3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3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3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</sheetData>
  <mergeCells count="302">
    <mergeCell ref="A124:B124"/>
    <mergeCell ref="A125:B125"/>
    <mergeCell ref="A95:B95"/>
    <mergeCell ref="A119:N119"/>
    <mergeCell ref="A122:N122"/>
    <mergeCell ref="A118:B118"/>
    <mergeCell ref="A100:B100"/>
    <mergeCell ref="A101:B101"/>
    <mergeCell ref="A107:B107"/>
    <mergeCell ref="A108:B108"/>
    <mergeCell ref="B111:N111"/>
    <mergeCell ref="A112:N112"/>
    <mergeCell ref="A117:B117"/>
    <mergeCell ref="A123:B123"/>
    <mergeCell ref="A64:N64"/>
    <mergeCell ref="A51:N51"/>
    <mergeCell ref="A52:B52"/>
    <mergeCell ref="A53:B53"/>
    <mergeCell ref="A76:N76"/>
    <mergeCell ref="A77:B77"/>
    <mergeCell ref="A78:B78"/>
    <mergeCell ref="A67:N67"/>
    <mergeCell ref="A70:N70"/>
    <mergeCell ref="A73:N73"/>
    <mergeCell ref="E2:K2"/>
    <mergeCell ref="A120:B120"/>
    <mergeCell ref="A121:B121"/>
    <mergeCell ref="A113:B113"/>
    <mergeCell ref="A114:B114"/>
    <mergeCell ref="A115:B115"/>
    <mergeCell ref="A90:B90"/>
    <mergeCell ref="A91:B91"/>
    <mergeCell ref="B83:N83"/>
    <mergeCell ref="A84:N84"/>
    <mergeCell ref="A92:B92"/>
    <mergeCell ref="A86:B86"/>
    <mergeCell ref="A99:N99"/>
    <mergeCell ref="A103:N103"/>
    <mergeCell ref="A106:N106"/>
    <mergeCell ref="A71:B71"/>
    <mergeCell ref="A74:B74"/>
    <mergeCell ref="A63:B63"/>
    <mergeCell ref="A97:B97"/>
    <mergeCell ref="A94:B94"/>
    <mergeCell ref="A96:B96"/>
    <mergeCell ref="A68:B68"/>
    <mergeCell ref="A69:B69"/>
    <mergeCell ref="A72:B7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28:B128"/>
    <mergeCell ref="A129:B129"/>
    <mergeCell ref="A130:B130"/>
    <mergeCell ref="A131:B131"/>
    <mergeCell ref="A132:B132"/>
    <mergeCell ref="A134:B134"/>
    <mergeCell ref="A135:B135"/>
    <mergeCell ref="A65:B65"/>
    <mergeCell ref="A66:B66"/>
    <mergeCell ref="A85:B85"/>
    <mergeCell ref="A88:B88"/>
    <mergeCell ref="A89:B89"/>
    <mergeCell ref="A75:B75"/>
    <mergeCell ref="A82:B82"/>
    <mergeCell ref="A87:N87"/>
    <mergeCell ref="A93:N93"/>
    <mergeCell ref="B98:N98"/>
    <mergeCell ref="A126:B126"/>
    <mergeCell ref="A109:B109"/>
    <mergeCell ref="A110:B110"/>
    <mergeCell ref="A102:B102"/>
    <mergeCell ref="A104:B104"/>
    <mergeCell ref="A105:B105"/>
    <mergeCell ref="A116:B116"/>
    <mergeCell ref="A144:B144"/>
    <mergeCell ref="A147:B147"/>
    <mergeCell ref="A148:B148"/>
    <mergeCell ref="A150:B150"/>
    <mergeCell ref="A151:B151"/>
    <mergeCell ref="A136:B136"/>
    <mergeCell ref="A137:B137"/>
    <mergeCell ref="A139:B139"/>
    <mergeCell ref="A140:B140"/>
    <mergeCell ref="A142:B142"/>
    <mergeCell ref="A143:B143"/>
    <mergeCell ref="B145:N145"/>
    <mergeCell ref="A146:N146"/>
    <mergeCell ref="A149:N149"/>
    <mergeCell ref="A152:N152"/>
    <mergeCell ref="A155:N155"/>
    <mergeCell ref="A158:N158"/>
    <mergeCell ref="A161:N161"/>
    <mergeCell ref="B168:N168"/>
    <mergeCell ref="A169:N169"/>
    <mergeCell ref="A172:N172"/>
    <mergeCell ref="A176:N176"/>
    <mergeCell ref="A180:N180"/>
    <mergeCell ref="A162:B162"/>
    <mergeCell ref="A163:B163"/>
    <mergeCell ref="A167:B167"/>
    <mergeCell ref="A170:B170"/>
    <mergeCell ref="A171:B171"/>
    <mergeCell ref="A173:B173"/>
    <mergeCell ref="A174:B174"/>
    <mergeCell ref="A175:B175"/>
    <mergeCell ref="A177:B177"/>
    <mergeCell ref="A178:B178"/>
    <mergeCell ref="A179:B179"/>
    <mergeCell ref="B202:N202"/>
    <mergeCell ref="A203:N203"/>
    <mergeCell ref="A207:N207"/>
    <mergeCell ref="A191:N191"/>
    <mergeCell ref="A153:B153"/>
    <mergeCell ref="A154:B154"/>
    <mergeCell ref="A156:B156"/>
    <mergeCell ref="A157:B157"/>
    <mergeCell ref="A159:B159"/>
    <mergeCell ref="A160:B160"/>
    <mergeCell ref="A183:N183"/>
    <mergeCell ref="A186:N186"/>
    <mergeCell ref="B190:N190"/>
    <mergeCell ref="A185:B185"/>
    <mergeCell ref="A187:B187"/>
    <mergeCell ref="A188:B188"/>
    <mergeCell ref="A189:B189"/>
    <mergeCell ref="A294:B294"/>
    <mergeCell ref="A295:B295"/>
    <mergeCell ref="A296:B296"/>
    <mergeCell ref="A297:B297"/>
    <mergeCell ref="A279:B279"/>
    <mergeCell ref="A280:B280"/>
    <mergeCell ref="A282:B282"/>
    <mergeCell ref="A283:B283"/>
    <mergeCell ref="A285:B285"/>
    <mergeCell ref="A286:B286"/>
    <mergeCell ref="A293:N293"/>
    <mergeCell ref="A290:N290"/>
    <mergeCell ref="A291:B291"/>
    <mergeCell ref="A292:B292"/>
    <mergeCell ref="A273:B273"/>
    <mergeCell ref="A267:N267"/>
    <mergeCell ref="B271:N271"/>
    <mergeCell ref="A272:N272"/>
    <mergeCell ref="A275:N275"/>
    <mergeCell ref="A24:B24"/>
    <mergeCell ref="A25:B25"/>
    <mergeCell ref="A224:B224"/>
    <mergeCell ref="A225:B225"/>
    <mergeCell ref="A127:N127"/>
    <mergeCell ref="A133:N133"/>
    <mergeCell ref="A138:N138"/>
    <mergeCell ref="A141:N141"/>
    <mergeCell ref="A269:B269"/>
    <mergeCell ref="A227:B227"/>
    <mergeCell ref="A228:B228"/>
    <mergeCell ref="A230:B230"/>
    <mergeCell ref="A231:B231"/>
    <mergeCell ref="A226:N226"/>
    <mergeCell ref="A229:N229"/>
    <mergeCell ref="A232:N232"/>
    <mergeCell ref="A246:N246"/>
    <mergeCell ref="A250:N250"/>
    <mergeCell ref="B239:N239"/>
    <mergeCell ref="A278:N278"/>
    <mergeCell ref="A281:N281"/>
    <mergeCell ref="A284:N284"/>
    <mergeCell ref="A287:N287"/>
    <mergeCell ref="A288:B288"/>
    <mergeCell ref="A289:B289"/>
    <mergeCell ref="A255:N255"/>
    <mergeCell ref="A252:B252"/>
    <mergeCell ref="A253:B253"/>
    <mergeCell ref="A254:B254"/>
    <mergeCell ref="A277:B277"/>
    <mergeCell ref="A259:B259"/>
    <mergeCell ref="A258:N258"/>
    <mergeCell ref="A274:B274"/>
    <mergeCell ref="A276:B276"/>
    <mergeCell ref="A260:B260"/>
    <mergeCell ref="A262:B262"/>
    <mergeCell ref="A263:B263"/>
    <mergeCell ref="A265:B265"/>
    <mergeCell ref="A266:B266"/>
    <mergeCell ref="A268:B268"/>
    <mergeCell ref="A261:N261"/>
    <mergeCell ref="A264:N264"/>
    <mergeCell ref="A270:B270"/>
    <mergeCell ref="A257:B257"/>
    <mergeCell ref="A1:N1"/>
    <mergeCell ref="A242:B242"/>
    <mergeCell ref="A247:B247"/>
    <mergeCell ref="A248:B248"/>
    <mergeCell ref="A249:B249"/>
    <mergeCell ref="A234:B234"/>
    <mergeCell ref="A236:B236"/>
    <mergeCell ref="A237:B237"/>
    <mergeCell ref="A238:B238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0:N240"/>
    <mergeCell ref="A233:B233"/>
    <mergeCell ref="A216:B216"/>
    <mergeCell ref="A217:B217"/>
    <mergeCell ref="A18:B18"/>
    <mergeCell ref="A21:B21"/>
    <mergeCell ref="A16:B16"/>
    <mergeCell ref="A19:B19"/>
    <mergeCell ref="A22:B22"/>
    <mergeCell ref="A251:B251"/>
    <mergeCell ref="A241:B241"/>
    <mergeCell ref="A235:N235"/>
    <mergeCell ref="A256:B256"/>
    <mergeCell ref="A219:B219"/>
    <mergeCell ref="A220:B220"/>
    <mergeCell ref="A221:B221"/>
    <mergeCell ref="A215:N215"/>
    <mergeCell ref="A218:N218"/>
    <mergeCell ref="B222:N222"/>
    <mergeCell ref="A223:N223"/>
    <mergeCell ref="A210:N210"/>
    <mergeCell ref="B214:N214"/>
    <mergeCell ref="A192:B192"/>
    <mergeCell ref="A193:B193"/>
    <mergeCell ref="A205:B205"/>
    <mergeCell ref="A206:B206"/>
    <mergeCell ref="A209:B209"/>
    <mergeCell ref="A211:B211"/>
    <mergeCell ref="A243:N243"/>
    <mergeCell ref="A244:B244"/>
    <mergeCell ref="A245:B245"/>
    <mergeCell ref="A79:N79"/>
    <mergeCell ref="A80:B80"/>
    <mergeCell ref="A81:B81"/>
    <mergeCell ref="A164:N164"/>
    <mergeCell ref="A165:B165"/>
    <mergeCell ref="A166:B166"/>
    <mergeCell ref="A212:B212"/>
    <mergeCell ref="A213:B213"/>
    <mergeCell ref="A195:B195"/>
    <mergeCell ref="A197:B197"/>
    <mergeCell ref="A199:B199"/>
    <mergeCell ref="A200:B200"/>
    <mergeCell ref="A201:B201"/>
    <mergeCell ref="A208:B208"/>
    <mergeCell ref="A204:B204"/>
    <mergeCell ref="A196:B196"/>
    <mergeCell ref="A181:B181"/>
    <mergeCell ref="A182:B182"/>
    <mergeCell ref="A184:B184"/>
    <mergeCell ref="A194:N194"/>
    <mergeCell ref="A198:N198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2020-01-13T08:55:57Z</cp:lastPrinted>
  <dcterms:created xsi:type="dcterms:W3CDTF">2016-11-22T06:59:06Z</dcterms:created>
  <dcterms:modified xsi:type="dcterms:W3CDTF">2020-01-13T11:22:25Z</dcterms:modified>
</cp:coreProperties>
</file>