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<sst xmlns="http://schemas.openxmlformats.org/spreadsheetml/2006/main" count="502" uniqueCount="163">
  <si>
    <t xml:space="preserve">Утверждено</t>
  </si>
  <si>
    <t xml:space="preserve">Заместитель главы муниципального</t>
  </si>
  <si>
    <t xml:space="preserve">образования Кавказский район</t>
  </si>
  <si>
    <t xml:space="preserve">С.В. Филатова</t>
  </si>
  <si>
    <t xml:space="preserve">31 декабря 2019г.</t>
  </si>
  <si>
    <t xml:space="preserve">План реализации</t>
  </si>
  <si>
    <t xml:space="preserve">муниципальной программы «Развитие образования» муниципального образования Кавказский район</t>
  </si>
  <si>
    <t xml:space="preserve">на  2019 год</t>
  </si>
  <si>
    <t xml:space="preserve">№</t>
  </si>
  <si>
    <t xml:space="preserve">Наименование подпрограммы, основного мероприятия, ведомственной целевой программы, контрольного события</t>
  </si>
  <si>
    <t xml:space="preserve">Статус</t>
  </si>
  <si>
    <t xml:space="preserve">Ответственный за реализацию мероприятия, за контрольное событие</t>
  </si>
  <si>
    <t xml:space="preserve">Срок реализации мероприятия, дата контрольного события</t>
  </si>
  <si>
    <t xml:space="preserve">Код классификации расходов бюджета</t>
  </si>
  <si>
    <t xml:space="preserve">Поквартальное распределение прогноза кассовых выплат, тыс. руб.</t>
  </si>
  <si>
    <t xml:space="preserve">столбец итого не распечат</t>
  </si>
  <si>
    <t xml:space="preserve">I</t>
  </si>
  <si>
    <t xml:space="preserve">II</t>
  </si>
  <si>
    <t xml:space="preserve">III</t>
  </si>
  <si>
    <t xml:space="preserve">IV</t>
  </si>
  <si>
    <t xml:space="preserve">всего</t>
  </si>
  <si>
    <t xml:space="preserve">Причины несоблюдения планового срока реализации, кассовых выплат и меры по исполнению мероприятия или контрольного события</t>
  </si>
  <si>
    <t xml:space="preserve">Итого за год</t>
  </si>
  <si>
    <t xml:space="preserve">план</t>
  </si>
  <si>
    <t xml:space="preserve">Муниципальная программа «Развитие  образование»</t>
  </si>
  <si>
    <t xml:space="preserve">Управление образования администрации муниципального образования Кавказский район</t>
  </si>
  <si>
    <t xml:space="preserve">09.01.2019- 31.12.2019</t>
  </si>
  <si>
    <t xml:space="preserve">х</t>
  </si>
  <si>
    <t xml:space="preserve">район</t>
  </si>
  <si>
    <t xml:space="preserve">край</t>
  </si>
  <si>
    <t xml:space="preserve">фед</t>
  </si>
  <si>
    <t xml:space="preserve">внебюд</t>
  </si>
  <si>
    <t xml:space="preserve">Основное мероприятие № 1 "Развитие системы дошкольного  образования в муниципальном образовании Кавказский район"</t>
  </si>
  <si>
    <t xml:space="preserve">С.Г. Демченко, начальник управления образования</t>
  </si>
  <si>
    <t xml:space="preserve">925/0701/0110000000</t>
  </si>
  <si>
    <t xml:space="preserve">1.1</t>
  </si>
  <si>
    <t xml:space="preserve">Мероприятие 1.1. Реализация дополнительных  мероприятий в области  дошкольного образования, наказы избирателей</t>
  </si>
  <si>
    <t xml:space="preserve">И.Ю. Виниченко, начальник отдела общего и  дошкольного образования</t>
  </si>
  <si>
    <t xml:space="preserve">0701/0110110210  0701/0110110170</t>
  </si>
  <si>
    <t xml:space="preserve">1.2</t>
  </si>
  <si>
    <t xml:space="preserve">Мероприятие № 1.2. «Осуществление отдельных полномочий  Краснодарского края на реализацию отдельных на компенсацию  расходов на оплату жилых помещений, отопления и освещения работникам, муниципальных учреждений, проживающим и работающим в сельской местности</t>
  </si>
  <si>
    <t xml:space="preserve">Л.П. Митрофанова руководитель МКУ ЦБО</t>
  </si>
  <si>
    <t xml:space="preserve">0701/0110160820</t>
  </si>
  <si>
    <t xml:space="preserve">Контрольное событие 1.2 Работа в системе АИС СГО</t>
  </si>
  <si>
    <t xml:space="preserve">1.3</t>
  </si>
  <si>
    <t xml:space="preserve">Мероприятие № 1.3 Финансовое обеспечение деятельности муниципальных бюджетных и автономных учреждений на реализацию программ дошкольного образования (предоставление субсидий на оказание муниципальных услуг)</t>
  </si>
  <si>
    <t xml:space="preserve">Л.П. Митрофанова руководитель МКУ ЦБО, И.Ю. Виниченко, начальник отдела общего и  дошкольного образования</t>
  </si>
  <si>
    <t xml:space="preserve">0701/0110100590  0701/0110160860</t>
  </si>
  <si>
    <t xml:space="preserve">1.4</t>
  </si>
  <si>
    <t xml:space="preserve">Мероприятие № 1.4 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</si>
  <si>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 xml:space="preserve">1004/0110160710</t>
  </si>
  <si>
    <t xml:space="preserve">1.5</t>
  </si>
  <si>
    <t xml:space="preserve">Мероприятие 1.6 Осуществление муниципальными учреждениями капитального ремонта</t>
  </si>
  <si>
    <t xml:space="preserve">Л.П.Митрофанова, руководитель МКУ ЦБО</t>
  </si>
  <si>
    <t xml:space="preserve">01.07.2019- 30.09.2019</t>
  </si>
  <si>
    <t xml:space="preserve">0701/0110109020</t>
  </si>
  <si>
    <t xml:space="preserve">1.6</t>
  </si>
  <si>
    <t xml:space="preserve">Мероприятие 1.7 Дополнительная помощь местным бюджетам для решения социально-значимых вопросов</t>
  </si>
  <si>
    <t xml:space="preserve">01.04.2019- 31.12.2019</t>
  </si>
  <si>
    <t xml:space="preserve">0701/01101S0050</t>
  </si>
  <si>
    <t xml:space="preserve">1.7</t>
  </si>
  <si>
    <t xml:space="preserve">Мероприятие 1.9 Осуществление государственных  полномочий по обеспечению государственных гарантий реализации прав на получение общедоступного  и бесплатного  образования частных дошкольных общеобразовательных организациях</t>
  </si>
  <si>
    <t xml:space="preserve">0701/0110162460</t>
  </si>
  <si>
    <t xml:space="preserve">1.8</t>
  </si>
  <si>
    <t xml:space="preserve">Мероприятие № 1.10 Реализация мероприятий  государственной программы Краснодарского края «Развитие образования» (капитальный ремонт зданий и сооружений и благоустройство территорий, прилегающих к зданиям и сооружениям муниципальных образовательных организаций, за исключением мероприятий, предусмотренных пунктами 1.1 и 1.3*)</t>
  </si>
  <si>
    <t xml:space="preserve">01.07.2019- 31.12.2019</t>
  </si>
  <si>
    <t xml:space="preserve">0701/01101S0600</t>
  </si>
  <si>
    <t xml:space="preserve">Контрольное событие 1. Капитальный ремонт ограждения территории ДОУ д/с № 16 г. Кропоткин</t>
  </si>
  <si>
    <t xml:space="preserve">Л.П. Митрофанова, руководитель МКУ ЦБО</t>
  </si>
  <si>
    <t xml:space="preserve">Основное мероприятие № 2 "Развитие системы  общего образования в муниципальном образовании Кавказский район</t>
  </si>
  <si>
    <t xml:space="preserve">925/0702/0110200000</t>
  </si>
  <si>
    <t xml:space="preserve">2.1</t>
  </si>
  <si>
    <t xml:space="preserve">Мероприятие 2.1 Частичная компенсация  удорожания стоимости питания  учащихся и педагогических работников дневных  муниципальных образовательных учреждений,  реализующих общеобразовательные программы, обеспечение льготным питанием учащихся из многодетных семей</t>
  </si>
  <si>
    <t xml:space="preserve">М.А. Чибисова, начальник отдела воспитания и допризывной подготовки</t>
  </si>
  <si>
    <t xml:space="preserve">0702/0110210440  0702/0110262370</t>
  </si>
  <si>
    <t xml:space="preserve">2.2</t>
  </si>
  <si>
    <t xml:space="preserve">Мероприятие № 2.2 Осуществление отдельных полномочий Краснодарского края на компенсацию расходов на оплату жилых помещений, отопления и освещения работникам, муниципальных учреждений, проживающим и работающим в сельской местности</t>
  </si>
  <si>
    <t xml:space="preserve">0702/0110260820</t>
  </si>
  <si>
    <t xml:space="preserve">2.3</t>
  </si>
  <si>
    <t xml:space="preserve">Мероприятие 2.3. Реализация мероприятий в области образования, наказы избирателей</t>
  </si>
  <si>
    <t xml:space="preserve">0702/0110210210 0702/0110210170</t>
  </si>
  <si>
    <t xml:space="preserve">2.4</t>
  </si>
  <si>
    <t xml:space="preserve">Мероприятие № 2.4
Финансовое обеспечение деятельности 
муниципальных бюджетных и автономных учреждений на реализацию программ общего образования (предоставление субсидий на оказание муниципальных услуг)</t>
  </si>
  <si>
    <t xml:space="preserve">Л.П. Митрофанова, руководитель МКУ ЦБО, М.А. Чибисова, начальник отдела воспитания и допризывной подготовки</t>
  </si>
  <si>
    <t xml:space="preserve">0702/0110200590 0702/0110260860</t>
  </si>
  <si>
    <t xml:space="preserve">2.7</t>
  </si>
  <si>
    <t xml:space="preserve">Мероприятие № 2.7 
Осуществление муниципальными учреждениями капитального ремонта</t>
  </si>
  <si>
    <t xml:space="preserve">0702/0110209020</t>
  </si>
  <si>
    <t xml:space="preserve">Контрольное событие 2. Капитальный ремонт муниципальных учреждений (МБОУ</t>
  </si>
  <si>
    <t xml:space="preserve">2.8</t>
  </si>
  <si>
    <t xml:space="preserve">Мероприятие 2.8 Дополнительная помощь местным бюджетам для решения социально-значимых вопросов</t>
  </si>
  <si>
    <t xml:space="preserve">0702/01102S0050</t>
  </si>
  <si>
    <t xml:space="preserve">2.9</t>
  </si>
  <si>
    <t xml:space="preserve">Мероприятие № 2.9 Благоустройство территории учреждений образования</t>
  </si>
  <si>
    <t xml:space="preserve">0702/0110210170</t>
  </si>
  <si>
    <t xml:space="preserve">2.10</t>
  </si>
  <si>
    <t xml:space="preserve">Мероприятие № 2.10. 
Осуществление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образования и среднего общего образования и выплате педагогическим работникам, участующим в проведении единого государственного экзамена, компенсации за работу по подлготовке и проведению единого государственного экзамена</t>
  </si>
  <si>
    <t xml:space="preserve">0702/0110262500</t>
  </si>
  <si>
    <t xml:space="preserve">Контрольное событие 3. Организация и проведение единого государственного экзамена (приобретение компьютерной техники, канцелярских товаров и компенсации за работу по подготовке и проведению единого государственного экзамена)</t>
  </si>
  <si>
    <t xml:space="preserve">2.11</t>
  </si>
  <si>
    <t xml:space="preserve">Мероприятие № 2.11.Реализация мероприятий  государственной программы Краснодарского края «Развитие образования» (проведение капитального ремонта спортивных залов муниципальных общеобразовательных организаций (в том числе расположенных в сельской местности), помещений при них, других помещений физкультурно-спортивного назначения, физкультурно-оздоровительных комплексов)</t>
  </si>
  <si>
    <t xml:space="preserve">Г.Н. Великоцкий, главный специалист отдела воспитания и допризывной подготовки</t>
  </si>
  <si>
    <t xml:space="preserve">0702/01102L0970      0702/01102R0970</t>
  </si>
  <si>
    <t xml:space="preserve">2.12</t>
  </si>
  <si>
    <t xml:space="preserve">Мероприятие № 2.13 Реализация мероприятий  государственной программы Краснодарского края «Развитие образования» (капитальный ремонт зданий и сооружений и благоустройство территорий, прилегающих к зданиям и сооружениям муниципальных образовательных организаций, за исключением мероприятий, предусмотренных пунктами 1.1 и 1.3*)</t>
  </si>
  <si>
    <t xml:space="preserve">0702/01102S0600</t>
  </si>
  <si>
    <t xml:space="preserve">Контрольное событие 4. Капитальный ремонт зданий и сооружений и благоустройство территорий, прилегающих к зданиям и сооружениям МБОУ СОШ № 12,21,7,6,2,5,8, МБОУ ШООО № 3</t>
  </si>
  <si>
    <t xml:space="preserve">2.13</t>
  </si>
  <si>
    <t xml:space="preserve">Мероприятие № 2.14 Реализация мероприятий  государственной программы Краснодарского края «Развитие образования» (приобретение движимого имущества для оснащения вновь созданных мест в муниципальных общеобразовательных организациях, за исключением мероприятий, предусмотренных пунктами 1.1*)</t>
  </si>
  <si>
    <t xml:space="preserve">Контрольное событие 5. Приобретение движимого имущества для оснащения МБОУ СОШ № 7</t>
  </si>
  <si>
    <t xml:space="preserve">2.14</t>
  </si>
  <si>
    <t xml:space="preserve">Мероприятие № 2.15 Реализация мероприятий  государственной программы Краснодарского края «Развитие образования» (обновление материально- технической базы для формирования у обучающихся современных технологических и гуманитарных навыков, за исключением мероприятия, предусмотренного подпунктом 1.3.3 пункта 1.3*)</t>
  </si>
  <si>
    <t xml:space="preserve">0702/011Е151690</t>
  </si>
  <si>
    <t xml:space="preserve">Контрольное событие 6. Обновление материально- технической базы для формирования у обучающихся современных технологических и гуманитарных навыков МБОУ СОШ № 9,12,18,20</t>
  </si>
  <si>
    <t xml:space="preserve">2.15</t>
  </si>
  <si>
    <t xml:space="preserve">Мероприятие № 2.16 Реализация мероприятий  государственной программы Краснодарского края «Развитие образования» (проведение капитального ремонта спортивных залов муниципальных образовательных организаций, помещений при них, других помещений физкультурно- спортивного назначения, физкультурно- оздоровительных комплексов)</t>
  </si>
  <si>
    <t xml:space="preserve">Контрольное событие 7. Капитальный ремонт спортивных залов МБОУ ШООО № 3, МАОУ лицей № 3</t>
  </si>
  <si>
    <t xml:space="preserve">2.16</t>
  </si>
  <si>
    <t xml:space="preserve">Мероприятие № 2.17 Реализация мероприятий  государственной программы Краснодарского края «Развитие образования» по организации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рамках реализации мероприятий регионального проекта Краснодарского края «Современная школа» (обновление материально- технической базы для формирования у обучающихся современных навыков по предметной области «Технология» и других предметных областей, за исключением мероприятия, предусмотренного подпунктом 1.3.3 пункта 1.3*)</t>
  </si>
  <si>
    <t xml:space="preserve">01.10.2019- 31.12.2019</t>
  </si>
  <si>
    <t xml:space="preserve">0702/ 021Е1С1690</t>
  </si>
  <si>
    <t xml:space="preserve">Контрольное событие 8. Обновление материально- технической базы для формирования у обучающихся современных навыков по предметной области «Технология» и других предметных областей МБОУ СОШ № 2,7</t>
  </si>
  <si>
    <t xml:space="preserve">Основное мероприятие № 3 "Развитие системы дополнительного образования  в муниципальном образовании Кавказский район»</t>
  </si>
  <si>
    <t xml:space="preserve">925/0703/0110300000</t>
  </si>
  <si>
    <t xml:space="preserve">3.1</t>
  </si>
  <si>
    <t xml:space="preserve">Мероприятие № 3.1 Осуществление отдельных полномочий Краснодарского края на компенсацию расходов на оплату жилых помещений, отопления и освещения работникам, муниципальных учреждений, проживающим и работающим в сельской местности</t>
  </si>
  <si>
    <t xml:space="preserve">0703/0110360820</t>
  </si>
  <si>
    <t xml:space="preserve">3.3</t>
  </si>
  <si>
    <t xml:space="preserve">Мероприятие № 3.3 Финансовое обеспечение деятельности муниципальных бюджетных и автономных учреждений на реализацию программ дополнительного образо-вания (предоставление субсидий на оказание муниципальных услуг)</t>
  </si>
  <si>
    <t xml:space="preserve">Л.П. Митрофанова, руководитель  МКУ ЦБО</t>
  </si>
  <si>
    <t xml:space="preserve">0703/0110300590</t>
  </si>
  <si>
    <t xml:space="preserve">3.7</t>
  </si>
  <si>
    <t xml:space="preserve">Мероприятие № 3.7 Дополнительная помощь местным бюджетам для решения социально-значимых вопросов (в том числе подготовка к зиме)</t>
  </si>
  <si>
    <t xml:space="preserve">Демченко С.Г., начальник управления образования</t>
  </si>
  <si>
    <t xml:space="preserve">0703/01103S0050</t>
  </si>
  <si>
    <t xml:space="preserve">3.8</t>
  </si>
  <si>
    <t xml:space="preserve">Мероприятие № 3.8 Реализация мероприятий  государственной программы Краснодарского края «Развитие образования» (проведение медицинских осмотров лиц, занимающихся физической культурой и спортом по углубленной программе медицинского обследования)</t>
  </si>
  <si>
    <t xml:space="preserve">0703/01103S0600</t>
  </si>
  <si>
    <t xml:space="preserve">Контрольное событие  9. Проведение медицинского осмотра  лиц, занимающихся физической культурой и спортом МБОУ ДО ДЮСШ «Совершенство»</t>
  </si>
  <si>
    <t xml:space="preserve">3.9</t>
  </si>
  <si>
    <t xml:space="preserve">Мероприятие № 3.9 Осуществление муниципальными учреждениями капитального ремонта</t>
  </si>
  <si>
    <t xml:space="preserve">0703/0110309020</t>
  </si>
  <si>
    <t xml:space="preserve">Контрольное событие 10. Капитальный ремонт муниципальных учреждений (МАОУ ДО ЦВР)</t>
  </si>
  <si>
    <t xml:space="preserve">Основное мероприятие № 4 "Финансовое обеспечение  деятельности органов управления в сфере образования"</t>
  </si>
  <si>
    <t xml:space="preserve">925/0709/0110400190</t>
  </si>
  <si>
    <t xml:space="preserve">Основное мероприятие № 5 "Обеспечение деятельности в области бкхгалтерского и бюджетного учета"</t>
  </si>
  <si>
    <t xml:space="preserve">925/0709/0110500590 925/0709/0110560860</t>
  </si>
  <si>
    <t xml:space="preserve">Основное мероприятие № 6 "Финансовое обеспечение  деятельности  муниципального бюджетного учреждения детского лагеря "Кубаночка"</t>
  </si>
  <si>
    <t xml:space="preserve">С.А. Арутюнян, руководитель МБУ детский лагерь "Кубаночка"</t>
  </si>
  <si>
    <t xml:space="preserve">Основное мероприятие № 7 "Прочие мероприятия в области образования"</t>
  </si>
  <si>
    <t xml:space="preserve">Е.В. Риккер руководитель МБУ ОМЦ</t>
  </si>
  <si>
    <t xml:space="preserve">925/0709/0110700000</t>
  </si>
  <si>
    <t xml:space="preserve">7.1</t>
  </si>
  <si>
    <t xml:space="preserve">Мероприятие 7.1  Финансовое обеспечение  деятельности прочих учреждений образования (предоставление субсидий на оказание муниципальных услуг)</t>
  </si>
  <si>
    <t xml:space="preserve">0709/0110700590</t>
  </si>
  <si>
    <t xml:space="preserve">7.2</t>
  </si>
  <si>
    <t xml:space="preserve">Мероприятие № 7.2. Реализация мероприятий государственной программы Краснодарского края «Развитие образования». Организация и проведение  государственной итоговой аттестации в форме ОГЭ, ЕГЭ и ГВЭ в муниципальном образовании Кавказский район</t>
  </si>
  <si>
    <t xml:space="preserve">0702/0110762500</t>
  </si>
  <si>
    <t xml:space="preserve">Контрольное событие 11. Организация и проведение единого государственного экзамена ( компенсации за работу по подготовке и проведению единого государственного экзамена)</t>
  </si>
  <si>
    <t xml:space="preserve">7.4</t>
  </si>
  <si>
    <r>
      <rPr>
        <sz val="8"/>
        <color rgb="FF000000"/>
        <rFont val="Times New Roman"/>
        <family val="1"/>
        <charset val="204"/>
      </rPr>
      <t xml:space="preserve">Мероприятие</t>
    </r>
    <r>
      <rPr>
        <b val="true"/>
        <sz val="8"/>
        <color rgb="FF000000"/>
        <rFont val="Times New Roman"/>
        <family val="1"/>
        <charset val="204"/>
      </rPr>
      <t xml:space="preserve">7.4</t>
    </r>
    <r>
      <rPr>
        <sz val="8"/>
        <color rgb="FF000000"/>
        <rFont val="Times New Roman"/>
        <family val="1"/>
        <charset val="204"/>
      </rPr>
      <t xml:space="preserve">Реализация мероприятий в области образования Организация и проведение государственной итоговой аттестации в форме ОГЭ, ЕГЭ и ГВЭ в муниципальном образовании Кавказский район (выплата педагогическим и иным работникам, участвующим в проведении единого государственного экзамена, компенсации за работу по подготовке и проведению единого государственного экзамена)</t>
    </r>
  </si>
  <si>
    <t xml:space="preserve">Начальник управления образования</t>
  </si>
  <si>
    <t xml:space="preserve">С.Г. Демченко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</si>
</sst>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"/>
    <numFmt numFmtId="167" formatCode="General"/>
    <numFmt numFmtId="168" formatCode="0.00"/>
    <numFmt numFmtId="169" formatCode="DD/MM/YYYY"/>
  </numFmts>
  <fonts count="2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u val="single"/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b val="true"/>
      <vertAlign val="superscript"/>
      <sz val="15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10"/>
      <color rgb="FF000000"/>
      <name val="Arial"/>
      <family val="2"/>
      <charset val="204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8"/>
      <name val="Times New Roman"/>
      <family val="1"/>
      <charset val="204"/>
    </font>
    <font>
      <sz val="8"/>
      <color rgb="FF000000"/>
      <name val="Times New Roman"/>
      <family val="1"/>
      <charset val="1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1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2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" activeCellId="0" sqref="B:R"/>
    </sheetView>
  </sheetViews>
  <sheetFormatPr defaultColWidth="11.5703125" defaultRowHeight="13.2" zeroHeight="false" outlineLevelRow="0" outlineLevelCol="0"/>
  <cols>
    <col collapsed="false" customWidth="true" hidden="false" outlineLevel="0" max="1" min="1" style="1" width="4.89"/>
    <col collapsed="false" customWidth="true" hidden="false" outlineLevel="0" max="2" min="2" style="2" width="29.89"/>
    <col collapsed="false" customWidth="true" hidden="false" outlineLevel="0" max="3" min="3" style="2" width="6.78"/>
    <col collapsed="false" customWidth="true" hidden="false" outlineLevel="0" max="4" min="4" style="2" width="13.55"/>
    <col collapsed="false" customWidth="true" hidden="false" outlineLevel="0" max="5" min="5" style="2" width="12.44"/>
    <col collapsed="false" customWidth="true" hidden="false" outlineLevel="0" max="6" min="6" style="2" width="17.67"/>
    <col collapsed="false" customWidth="true" hidden="false" outlineLevel="0" max="7" min="7" style="2" width="6.56"/>
    <col collapsed="false" customWidth="true" hidden="false" outlineLevel="0" max="9" min="8" style="2" width="9.89"/>
    <col collapsed="false" customWidth="true" hidden="false" outlineLevel="0" max="10" min="10" style="2" width="9.44"/>
    <col collapsed="false" customWidth="true" hidden="false" outlineLevel="0" max="11" min="11" style="2" width="10.66"/>
    <col collapsed="false" customWidth="false" hidden="true" outlineLevel="0" max="17" min="12" style="2" width="11.52"/>
    <col collapsed="false" customWidth="false" hidden="false" outlineLevel="0" max="18" min="18" style="2" width="11.56"/>
    <col collapsed="false" customWidth="false" hidden="true" outlineLevel="0" max="19" min="19" style="3" width="11.52"/>
    <col collapsed="false" customWidth="false" hidden="false" outlineLevel="0" max="1018" min="20" style="3" width="11.56"/>
  </cols>
  <sheetData>
    <row r="1" customFormat="false" ht="17.1" hidden="false" customHeight="true" outlineLevel="0" collapsed="false">
      <c r="A1" s="4"/>
      <c r="B1" s="5"/>
      <c r="C1" s="5"/>
      <c r="D1" s="6"/>
      <c r="E1" s="6"/>
      <c r="F1" s="6"/>
      <c r="G1" s="6"/>
      <c r="H1" s="6"/>
      <c r="I1" s="6"/>
      <c r="J1" s="6"/>
      <c r="K1" s="5"/>
      <c r="L1" s="7"/>
      <c r="M1" s="7"/>
      <c r="N1" s="7"/>
      <c r="O1" s="7"/>
      <c r="P1" s="7"/>
      <c r="Q1" s="7"/>
      <c r="R1" s="7"/>
      <c r="S1" s="0"/>
    </row>
    <row r="2" customFormat="false" ht="12.9" hidden="false" customHeight="true" outlineLevel="0" collapsed="false">
      <c r="A2" s="4"/>
      <c r="B2" s="5"/>
      <c r="C2" s="5"/>
      <c r="D2" s="6"/>
      <c r="E2" s="6"/>
      <c r="F2" s="6"/>
      <c r="G2" s="6"/>
      <c r="H2" s="6"/>
      <c r="I2" s="8" t="s">
        <v>0</v>
      </c>
      <c r="J2" s="8"/>
      <c r="K2" s="8"/>
      <c r="L2" s="8"/>
      <c r="M2" s="8"/>
      <c r="N2" s="8"/>
      <c r="O2" s="8"/>
      <c r="P2" s="8"/>
      <c r="Q2" s="8"/>
      <c r="R2" s="8"/>
      <c r="S2" s="0"/>
    </row>
    <row r="3" customFormat="false" ht="15.45" hidden="false" customHeight="true" outlineLevel="0" collapsed="false">
      <c r="A3" s="4"/>
      <c r="B3" s="5"/>
      <c r="C3" s="5"/>
      <c r="D3" s="6"/>
      <c r="E3" s="6"/>
      <c r="F3" s="6"/>
      <c r="G3" s="6"/>
      <c r="H3" s="6"/>
      <c r="I3" s="8" t="s">
        <v>1</v>
      </c>
      <c r="J3" s="8"/>
      <c r="K3" s="8"/>
      <c r="L3" s="8"/>
      <c r="M3" s="8"/>
      <c r="N3" s="8"/>
      <c r="O3" s="8"/>
      <c r="P3" s="8"/>
      <c r="Q3" s="8"/>
      <c r="R3" s="8"/>
      <c r="S3" s="0"/>
    </row>
    <row r="4" customFormat="false" ht="17.1" hidden="false" customHeight="true" outlineLevel="0" collapsed="false">
      <c r="A4" s="4"/>
      <c r="B4" s="5"/>
      <c r="C4" s="5"/>
      <c r="D4" s="6"/>
      <c r="E4" s="6"/>
      <c r="F4" s="6"/>
      <c r="G4" s="6"/>
      <c r="H4" s="6"/>
      <c r="I4" s="8" t="s">
        <v>2</v>
      </c>
      <c r="J4" s="8"/>
      <c r="K4" s="8"/>
      <c r="L4" s="8"/>
      <c r="M4" s="8"/>
      <c r="N4" s="8"/>
      <c r="O4" s="8"/>
      <c r="P4" s="8"/>
      <c r="Q4" s="8"/>
      <c r="R4" s="8"/>
      <c r="S4" s="0"/>
    </row>
    <row r="5" customFormat="false" ht="18.45" hidden="false" customHeight="true" outlineLevel="0" collapsed="false">
      <c r="A5" s="4"/>
      <c r="B5" s="5"/>
      <c r="C5" s="5"/>
      <c r="D5" s="6"/>
      <c r="E5" s="6"/>
      <c r="F5" s="6"/>
      <c r="G5" s="6"/>
      <c r="H5" s="6"/>
      <c r="I5" s="9"/>
      <c r="J5" s="10" t="s">
        <v>3</v>
      </c>
      <c r="K5" s="10"/>
      <c r="L5" s="10"/>
      <c r="M5" s="10"/>
      <c r="N5" s="10"/>
      <c r="O5" s="10"/>
      <c r="P5" s="10"/>
      <c r="Q5" s="10"/>
      <c r="R5" s="10"/>
      <c r="S5" s="0"/>
    </row>
    <row r="6" customFormat="false" ht="13.95" hidden="false" customHeight="true" outlineLevel="0" collapsed="false">
      <c r="A6" s="4"/>
      <c r="B6" s="5"/>
      <c r="C6" s="5"/>
      <c r="D6" s="6"/>
      <c r="E6" s="6"/>
      <c r="F6" s="6"/>
      <c r="G6" s="6"/>
      <c r="H6" s="6"/>
      <c r="I6" s="8" t="s">
        <v>4</v>
      </c>
      <c r="J6" s="8"/>
      <c r="K6" s="8"/>
      <c r="L6" s="8"/>
      <c r="M6" s="8"/>
      <c r="N6" s="8"/>
      <c r="O6" s="8"/>
      <c r="P6" s="8"/>
      <c r="Q6" s="8"/>
      <c r="R6" s="8"/>
      <c r="S6" s="0"/>
    </row>
    <row r="7" customFormat="false" ht="13.2" hidden="false" customHeight="false" outlineLevel="0" collapsed="false">
      <c r="A7" s="1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0"/>
    </row>
    <row r="8" customFormat="false" ht="17.1" hidden="false" customHeight="true" outlineLevel="0" collapsed="false">
      <c r="A8" s="11"/>
      <c r="B8" s="12" t="s">
        <v>5</v>
      </c>
      <c r="C8" s="12"/>
      <c r="D8" s="12"/>
      <c r="E8" s="12"/>
      <c r="F8" s="12"/>
      <c r="G8" s="12"/>
      <c r="H8" s="12"/>
      <c r="I8" s="12"/>
      <c r="J8" s="12"/>
      <c r="K8" s="13"/>
      <c r="L8" s="13"/>
      <c r="M8" s="13"/>
      <c r="N8" s="13"/>
      <c r="O8" s="13"/>
      <c r="P8" s="13"/>
      <c r="Q8" s="7"/>
      <c r="R8" s="7"/>
      <c r="S8" s="0"/>
    </row>
    <row r="9" customFormat="false" ht="20.4" hidden="false" customHeight="true" outlineLevel="0" collapsed="false">
      <c r="A9" s="11"/>
      <c r="B9" s="12" t="s">
        <v>6</v>
      </c>
      <c r="C9" s="12"/>
      <c r="D9" s="12"/>
      <c r="E9" s="12"/>
      <c r="F9" s="12"/>
      <c r="G9" s="12"/>
      <c r="H9" s="12"/>
      <c r="I9" s="12"/>
      <c r="J9" s="12"/>
      <c r="K9" s="13"/>
      <c r="L9" s="13"/>
      <c r="M9" s="13"/>
      <c r="N9" s="7"/>
      <c r="O9" s="7"/>
      <c r="P9" s="7"/>
      <c r="Q9" s="7"/>
      <c r="R9" s="7"/>
      <c r="S9" s="0"/>
    </row>
    <row r="10" customFormat="false" ht="14.85" hidden="false" customHeight="true" outlineLevel="0" collapsed="false">
      <c r="A10" s="11"/>
      <c r="B10" s="12" t="s">
        <v>7</v>
      </c>
      <c r="C10" s="12"/>
      <c r="D10" s="12"/>
      <c r="E10" s="12"/>
      <c r="F10" s="12"/>
      <c r="G10" s="12"/>
      <c r="H10" s="12"/>
      <c r="I10" s="12"/>
      <c r="J10" s="12"/>
      <c r="K10" s="13"/>
      <c r="L10" s="13"/>
      <c r="M10" s="13"/>
      <c r="N10" s="7"/>
      <c r="O10" s="7"/>
      <c r="P10" s="7"/>
      <c r="Q10" s="7"/>
      <c r="R10" s="7"/>
      <c r="S10" s="0"/>
    </row>
    <row r="11" customFormat="false" ht="13.2" hidden="false" customHeight="false" outlineLevel="0" collapsed="false">
      <c r="A11" s="11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0"/>
    </row>
    <row r="12" customFormat="false" ht="59.7" hidden="false" customHeight="true" outlineLevel="0" collapsed="false">
      <c r="A12" s="14" t="s">
        <v>8</v>
      </c>
      <c r="B12" s="15" t="s">
        <v>9</v>
      </c>
      <c r="C12" s="16" t="s">
        <v>10</v>
      </c>
      <c r="D12" s="15" t="s">
        <v>11</v>
      </c>
      <c r="E12" s="17" t="s">
        <v>12</v>
      </c>
      <c r="F12" s="17" t="s">
        <v>13</v>
      </c>
      <c r="G12" s="17" t="s">
        <v>14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3" t="s">
        <v>15</v>
      </c>
    </row>
    <row r="13" customFormat="false" ht="24.6" hidden="false" customHeight="true" outlineLevel="0" collapsed="false">
      <c r="A13" s="14"/>
      <c r="B13" s="15"/>
      <c r="C13" s="15"/>
      <c r="D13" s="15"/>
      <c r="E13" s="17"/>
      <c r="F13" s="17"/>
      <c r="G13" s="18" t="s">
        <v>16</v>
      </c>
      <c r="H13" s="18"/>
      <c r="I13" s="18" t="s">
        <v>17</v>
      </c>
      <c r="J13" s="18" t="s">
        <v>18</v>
      </c>
      <c r="K13" s="18" t="s">
        <v>19</v>
      </c>
      <c r="L13" s="19" t="s">
        <v>20</v>
      </c>
      <c r="M13" s="7"/>
      <c r="N13" s="7"/>
      <c r="O13" s="7"/>
      <c r="P13" s="20" t="s">
        <v>21</v>
      </c>
      <c r="Q13" s="7"/>
      <c r="R13" s="21" t="s">
        <v>22</v>
      </c>
      <c r="S13" s="0"/>
    </row>
    <row r="14" customFormat="false" ht="34.35" hidden="false" customHeight="true" outlineLevel="0" collapsed="false">
      <c r="A14" s="14"/>
      <c r="B14" s="15"/>
      <c r="C14" s="15"/>
      <c r="D14" s="15"/>
      <c r="E14" s="17"/>
      <c r="F14" s="17"/>
      <c r="G14" s="22" t="s">
        <v>23</v>
      </c>
      <c r="H14" s="22"/>
      <c r="I14" s="22" t="s">
        <v>23</v>
      </c>
      <c r="J14" s="22" t="s">
        <v>23</v>
      </c>
      <c r="K14" s="22" t="s">
        <v>23</v>
      </c>
      <c r="L14" s="23"/>
      <c r="M14" s="24"/>
      <c r="N14" s="24"/>
      <c r="O14" s="24"/>
      <c r="P14" s="20"/>
      <c r="Q14" s="24"/>
      <c r="R14" s="25" t="s">
        <v>23</v>
      </c>
      <c r="S14" s="0"/>
    </row>
    <row r="15" customFormat="false" ht="13.2" hidden="false" customHeight="false" outlineLevel="0" collapsed="false">
      <c r="A15" s="26" t="n">
        <v>1</v>
      </c>
      <c r="B15" s="27" t="n">
        <v>2</v>
      </c>
      <c r="C15" s="27" t="n">
        <v>3</v>
      </c>
      <c r="D15" s="27" t="n">
        <v>4</v>
      </c>
      <c r="E15" s="27" t="n">
        <v>5</v>
      </c>
      <c r="F15" s="27" t="n">
        <v>6</v>
      </c>
      <c r="G15" s="28" t="n">
        <v>7</v>
      </c>
      <c r="H15" s="28" t="n">
        <v>8</v>
      </c>
      <c r="I15" s="28" t="n">
        <v>9</v>
      </c>
      <c r="J15" s="29" t="n">
        <v>10</v>
      </c>
      <c r="K15" s="29" t="n">
        <v>11</v>
      </c>
      <c r="L15" s="23"/>
      <c r="M15" s="24"/>
      <c r="N15" s="24"/>
      <c r="O15" s="24"/>
      <c r="P15" s="30" t="n">
        <v>17</v>
      </c>
      <c r="Q15" s="24"/>
      <c r="R15" s="29" t="n">
        <v>12</v>
      </c>
      <c r="S15" s="0"/>
    </row>
    <row r="16" customFormat="false" ht="12.75" hidden="false" customHeight="true" outlineLevel="0" collapsed="false">
      <c r="A16" s="31"/>
      <c r="B16" s="14" t="s">
        <v>24</v>
      </c>
      <c r="C16" s="14"/>
      <c r="D16" s="14" t="s">
        <v>25</v>
      </c>
      <c r="E16" s="32" t="s">
        <v>26</v>
      </c>
      <c r="F16" s="32" t="s">
        <v>27</v>
      </c>
      <c r="G16" s="19" t="s">
        <v>20</v>
      </c>
      <c r="H16" s="19" t="n">
        <f aca="false">H17+H18+H19+H20</f>
        <v>252473.3</v>
      </c>
      <c r="I16" s="19" t="n">
        <f aca="false">I17+I18+I19+I20</f>
        <v>360704.1</v>
      </c>
      <c r="J16" s="19" t="n">
        <f aca="false">J17+J18+J19+J20</f>
        <v>319148.2</v>
      </c>
      <c r="K16" s="19" t="n">
        <f aca="false">K17+K18+K19+K20</f>
        <v>411841.6</v>
      </c>
      <c r="L16" s="19" t="n">
        <f aca="false">H16+I16+J16+K16</f>
        <v>1344167.2</v>
      </c>
      <c r="M16" s="19" t="n">
        <f aca="false">H16+I16+J16+K16</f>
        <v>1344167.2</v>
      </c>
      <c r="N16" s="33"/>
      <c r="O16" s="33"/>
      <c r="P16" s="18"/>
      <c r="Q16" s="34" t="n">
        <f aca="false">H16+I16+J16+K16</f>
        <v>1344167.2</v>
      </c>
      <c r="R16" s="19" t="n">
        <f aca="false">H16+I16+J16+K16</f>
        <v>1344167.2</v>
      </c>
      <c r="S16" s="35" t="n">
        <v>1215190.3</v>
      </c>
    </row>
    <row r="17" customFormat="false" ht="16.35" hidden="false" customHeight="true" outlineLevel="0" collapsed="false">
      <c r="A17" s="31"/>
      <c r="B17" s="14"/>
      <c r="C17" s="14"/>
      <c r="D17" s="14"/>
      <c r="E17" s="32"/>
      <c r="F17" s="32"/>
      <c r="G17" s="19" t="s">
        <v>28</v>
      </c>
      <c r="H17" s="19" t="n">
        <f aca="false">H22+H69+H151+H183+H188+H193+H198</f>
        <v>80994.8</v>
      </c>
      <c r="I17" s="19" t="n">
        <f aca="false">I22+I69+I151+I183+I188+I193+I198</f>
        <v>94245</v>
      </c>
      <c r="J17" s="19" t="n">
        <f aca="false">J22+J69+J151+J183+J188+J193+J198</f>
        <v>93172.2</v>
      </c>
      <c r="K17" s="19" t="n">
        <f aca="false">K22+K69+K151+K183+K188+K193+K198</f>
        <v>111968.8</v>
      </c>
      <c r="L17" s="19" t="n">
        <f aca="false">H17+I17+J17+K17</f>
        <v>380380.8</v>
      </c>
      <c r="M17" s="19" t="n">
        <f aca="false">H17+I17+J17+K17</f>
        <v>380380.8</v>
      </c>
      <c r="N17" s="33"/>
      <c r="O17" s="33"/>
      <c r="P17" s="18"/>
      <c r="Q17" s="34" t="n">
        <f aca="false">H17+I17+J17+K17</f>
        <v>380380.8</v>
      </c>
      <c r="R17" s="19" t="n">
        <f aca="false">H17+I17+J17+K17</f>
        <v>380380.8</v>
      </c>
      <c r="S17" s="35" t="n">
        <v>364105.6</v>
      </c>
    </row>
    <row r="18" customFormat="false" ht="13.2" hidden="false" customHeight="false" outlineLevel="0" collapsed="false">
      <c r="A18" s="31"/>
      <c r="B18" s="14"/>
      <c r="C18" s="14"/>
      <c r="D18" s="14"/>
      <c r="E18" s="32"/>
      <c r="F18" s="32"/>
      <c r="G18" s="19" t="s">
        <v>29</v>
      </c>
      <c r="H18" s="19" t="n">
        <f aca="false">H23+H70+H152+H184+H189+H194+H199</f>
        <v>149178.5</v>
      </c>
      <c r="I18" s="19" t="n">
        <f aca="false">I23+I70+I152+I184+I189+I194+I199</f>
        <v>250629.1</v>
      </c>
      <c r="J18" s="19" t="n">
        <f aca="false">J23+J70+J152+J184+J189+J194+J199</f>
        <v>203557.4</v>
      </c>
      <c r="K18" s="19" t="n">
        <f aca="false">K23+K70+K152+K184+K189+K194+K199</f>
        <v>274972.8</v>
      </c>
      <c r="L18" s="19" t="n">
        <f aca="false">H18+I18+J18+K18</f>
        <v>878337.8</v>
      </c>
      <c r="M18" s="19" t="n">
        <f aca="false">H18+I18+J18+K18</f>
        <v>878337.8</v>
      </c>
      <c r="N18" s="33"/>
      <c r="O18" s="33"/>
      <c r="P18" s="18"/>
      <c r="Q18" s="34" t="n">
        <f aca="false">H18+I18+J18+K18</f>
        <v>878337.8</v>
      </c>
      <c r="R18" s="19" t="n">
        <f aca="false">H18+I18+J18+K18</f>
        <v>878337.8</v>
      </c>
      <c r="S18" s="35" t="n">
        <v>771384.7</v>
      </c>
    </row>
    <row r="19" customFormat="false" ht="13.2" hidden="false" customHeight="false" outlineLevel="0" collapsed="false">
      <c r="A19" s="31"/>
      <c r="B19" s="14"/>
      <c r="C19" s="14"/>
      <c r="D19" s="14"/>
      <c r="E19" s="32"/>
      <c r="F19" s="32"/>
      <c r="G19" s="19" t="s">
        <v>30</v>
      </c>
      <c r="H19" s="19" t="n">
        <f aca="false">H24+H71+H153+H185+H190+H195+H200</f>
        <v>0</v>
      </c>
      <c r="I19" s="19" t="n">
        <f aca="false">I24+I71+I153+I185+I190+I195+I200</f>
        <v>0</v>
      </c>
      <c r="J19" s="19" t="n">
        <f aca="false">J24+J71+J153+J185+J190+J195+J200</f>
        <v>6148.6</v>
      </c>
      <c r="K19" s="19" t="n">
        <f aca="false">K24+K71+K153+K185+K190+K195+K200</f>
        <v>0</v>
      </c>
      <c r="L19" s="19" t="n">
        <f aca="false">H19+I19+J19+K19</f>
        <v>6148.6</v>
      </c>
      <c r="M19" s="19" t="n">
        <f aca="false">H19+I19+J19+K19</f>
        <v>6148.6</v>
      </c>
      <c r="N19" s="33"/>
      <c r="O19" s="33"/>
      <c r="P19" s="18"/>
      <c r="Q19" s="34" t="n">
        <f aca="false">H19+I19+J19+K19</f>
        <v>6148.6</v>
      </c>
      <c r="R19" s="19" t="n">
        <f aca="false">H19+I19+J19+K19</f>
        <v>6148.6</v>
      </c>
      <c r="S19" s="35"/>
    </row>
    <row r="20" customFormat="false" ht="19.35" hidden="false" customHeight="true" outlineLevel="0" collapsed="false">
      <c r="A20" s="31"/>
      <c r="B20" s="14"/>
      <c r="C20" s="14"/>
      <c r="D20" s="14"/>
      <c r="E20" s="32"/>
      <c r="F20" s="32"/>
      <c r="G20" s="19" t="s">
        <v>31</v>
      </c>
      <c r="H20" s="19" t="n">
        <f aca="false">H25+H72+H154+H186+H191+H196+H201</f>
        <v>22300</v>
      </c>
      <c r="I20" s="19" t="n">
        <f aca="false">I25+I72+I154+I186+I191+I196+I201</f>
        <v>15830</v>
      </c>
      <c r="J20" s="19" t="n">
        <f aca="false">J25+J72+J154+J186+J191+J196+J201</f>
        <v>16270</v>
      </c>
      <c r="K20" s="19" t="n">
        <f aca="false">K25+K72+K154+K186+K191+K196+K201</f>
        <v>24900</v>
      </c>
      <c r="L20" s="19" t="n">
        <f aca="false">H20+I20+J20+K20</f>
        <v>79300</v>
      </c>
      <c r="M20" s="19" t="n">
        <f aca="false">H20+I20+J20+K20</f>
        <v>79300</v>
      </c>
      <c r="N20" s="33"/>
      <c r="O20" s="33"/>
      <c r="P20" s="18"/>
      <c r="Q20" s="34" t="n">
        <f aca="false">H20+I20+J20+K20</f>
        <v>79300</v>
      </c>
      <c r="R20" s="19" t="n">
        <f aca="false">H20+I20+J20+K20</f>
        <v>79300</v>
      </c>
      <c r="S20" s="35" t="n">
        <v>79700</v>
      </c>
    </row>
    <row r="21" customFormat="false" ht="17.85" hidden="false" customHeight="true" outlineLevel="0" collapsed="false">
      <c r="A21" s="31" t="n">
        <v>1</v>
      </c>
      <c r="B21" s="14" t="s">
        <v>32</v>
      </c>
      <c r="C21" s="14"/>
      <c r="D21" s="14" t="s">
        <v>33</v>
      </c>
      <c r="E21" s="32" t="s">
        <v>26</v>
      </c>
      <c r="F21" s="32" t="s">
        <v>34</v>
      </c>
      <c r="G21" s="19" t="s">
        <v>20</v>
      </c>
      <c r="H21" s="19" t="n">
        <f aca="false">H22+H23+H24+H25</f>
        <v>119909.9</v>
      </c>
      <c r="I21" s="19" t="n">
        <f aca="false">I22+I23+I24+I25</f>
        <v>152696.1</v>
      </c>
      <c r="J21" s="19" t="n">
        <f aca="false">J22+J23+J24+J25</f>
        <v>150919.8</v>
      </c>
      <c r="K21" s="19" t="n">
        <f aca="false">K22+K23+K24+K25</f>
        <v>185313.8</v>
      </c>
      <c r="L21" s="19" t="n">
        <f aca="false">H21+I21+J21+K21</f>
        <v>608839.6</v>
      </c>
      <c r="M21" s="19" t="n">
        <f aca="false">H21+I21+J21+K21</f>
        <v>608839.6</v>
      </c>
      <c r="N21" s="36"/>
      <c r="O21" s="33"/>
      <c r="P21" s="18"/>
      <c r="Q21" s="34"/>
      <c r="R21" s="19" t="n">
        <f aca="false">H21+I21+J21+K21</f>
        <v>608839.6</v>
      </c>
    </row>
    <row r="22" customFormat="false" ht="18.45" hidden="false" customHeight="true" outlineLevel="0" collapsed="false">
      <c r="A22" s="31"/>
      <c r="B22" s="14"/>
      <c r="C22" s="14"/>
      <c r="D22" s="14"/>
      <c r="E22" s="32"/>
      <c r="F22" s="32"/>
      <c r="G22" s="19" t="s">
        <v>28</v>
      </c>
      <c r="H22" s="19" t="n">
        <f aca="false">H32+H38+H43+H27+H58+H48+H53+H63</f>
        <v>36566.9</v>
      </c>
      <c r="I22" s="19" t="n">
        <f aca="false">I27+I32+I38+I43+I48+I53+I58+I63</f>
        <v>40917.1</v>
      </c>
      <c r="J22" s="19" t="n">
        <f aca="false">J27+J32+J38+J43+J48+J53+J58+J63</f>
        <v>46068.8</v>
      </c>
      <c r="K22" s="19" t="n">
        <f aca="false">K27+K32+K38+K43+K48+K53+K58+K63</f>
        <v>48015.2</v>
      </c>
      <c r="L22" s="19" t="n">
        <f aca="false">H22+I22+J22+K22</f>
        <v>171568</v>
      </c>
      <c r="M22" s="19" t="n">
        <f aca="false">H22+I22+J22+K22</f>
        <v>171568</v>
      </c>
      <c r="N22" s="33"/>
      <c r="O22" s="33"/>
      <c r="P22" s="18"/>
      <c r="Q22" s="34"/>
      <c r="R22" s="19" t="n">
        <f aca="false">H22+I22+J22+K22</f>
        <v>171568</v>
      </c>
    </row>
    <row r="23" customFormat="false" ht="16.95" hidden="false" customHeight="true" outlineLevel="0" collapsed="false">
      <c r="A23" s="31"/>
      <c r="B23" s="14"/>
      <c r="C23" s="14"/>
      <c r="D23" s="14"/>
      <c r="E23" s="32"/>
      <c r="F23" s="32"/>
      <c r="G23" s="19" t="s">
        <v>29</v>
      </c>
      <c r="H23" s="19" t="n">
        <f aca="false">H28+H33+H39+H44+H59+H49+H54+H64</f>
        <v>66343</v>
      </c>
      <c r="I23" s="19" t="n">
        <f aca="false">I28+I33+I39+I44+I59+I49+I54+I64</f>
        <v>97229</v>
      </c>
      <c r="J23" s="19" t="n">
        <f aca="false">J28+J33+J39+J44+J59+J49+J54+J64</f>
        <v>90536</v>
      </c>
      <c r="K23" s="19" t="n">
        <f aca="false">K28+K33+K39+K44+K59+K49+K54+K64</f>
        <v>116163.6</v>
      </c>
      <c r="L23" s="19" t="n">
        <f aca="false">H23+I23+J23+K23</f>
        <v>370271.6</v>
      </c>
      <c r="M23" s="19" t="n">
        <f aca="false">H23+I23+J23+K23</f>
        <v>370271.6</v>
      </c>
      <c r="N23" s="33"/>
      <c r="O23" s="33"/>
      <c r="P23" s="18"/>
      <c r="Q23" s="34"/>
      <c r="R23" s="19" t="n">
        <f aca="false">H23+I23+J23+K23</f>
        <v>370271.6</v>
      </c>
    </row>
    <row r="24" customFormat="false" ht="13.2" hidden="false" customHeight="false" outlineLevel="0" collapsed="false">
      <c r="A24" s="31"/>
      <c r="B24" s="14"/>
      <c r="C24" s="14"/>
      <c r="D24" s="14"/>
      <c r="E24" s="32"/>
      <c r="F24" s="32"/>
      <c r="G24" s="19" t="s">
        <v>30</v>
      </c>
      <c r="H24" s="19" t="n">
        <f aca="false">H29+H34+H40+H45+H60+H50+H55</f>
        <v>0</v>
      </c>
      <c r="I24" s="19" t="n">
        <f aca="false">I29+I34+I40+I45+I60+I50+I55</f>
        <v>0</v>
      </c>
      <c r="J24" s="19" t="n">
        <f aca="false">J29+J34+J40+J45+J60+J50+J55</f>
        <v>0</v>
      </c>
      <c r="K24" s="19" t="n">
        <f aca="false">K29+K34+K40+K45+K60+K50+K55</f>
        <v>0</v>
      </c>
      <c r="L24" s="19" t="n">
        <f aca="false">H24+I24+J24+K24</f>
        <v>0</v>
      </c>
      <c r="M24" s="19" t="n">
        <f aca="false">H24+I24+J24+K24</f>
        <v>0</v>
      </c>
      <c r="N24" s="33"/>
      <c r="O24" s="33"/>
      <c r="P24" s="18"/>
      <c r="Q24" s="34"/>
      <c r="R24" s="19" t="n">
        <f aca="false">H24+I24+J24+K24</f>
        <v>0</v>
      </c>
    </row>
    <row r="25" customFormat="false" ht="13.2" hidden="false" customHeight="false" outlineLevel="0" collapsed="false">
      <c r="A25" s="31"/>
      <c r="B25" s="14"/>
      <c r="C25" s="14"/>
      <c r="D25" s="14"/>
      <c r="E25" s="32"/>
      <c r="F25" s="32"/>
      <c r="G25" s="19" t="s">
        <v>31</v>
      </c>
      <c r="H25" s="19" t="n">
        <f aca="false">H30+H35+H41+H46+H51+H56+H61</f>
        <v>17000</v>
      </c>
      <c r="I25" s="19" t="n">
        <f aca="false">I30+I35+I41+I46+I51+I56+I61</f>
        <v>14550</v>
      </c>
      <c r="J25" s="19" t="n">
        <f aca="false">J30+J35+J41+J46+J51+J56+J61</f>
        <v>14315</v>
      </c>
      <c r="K25" s="19" t="n">
        <f aca="false">K30+K35+K41+K46+K51+K56+K61</f>
        <v>21135</v>
      </c>
      <c r="L25" s="19" t="n">
        <f aca="false">H25+I25+J25+K25</f>
        <v>67000</v>
      </c>
      <c r="M25" s="19" t="n">
        <f aca="false">H25+I25+J25+K25</f>
        <v>67000</v>
      </c>
      <c r="N25" s="33"/>
      <c r="O25" s="33"/>
      <c r="P25" s="18"/>
      <c r="Q25" s="34"/>
      <c r="R25" s="19" t="n">
        <f aca="false">H25+I25+J25+K25</f>
        <v>67000</v>
      </c>
    </row>
    <row r="26" customFormat="false" ht="12.75" hidden="false" customHeight="true" outlineLevel="0" collapsed="false">
      <c r="A26" s="37" t="s">
        <v>35</v>
      </c>
      <c r="B26" s="20" t="s">
        <v>36</v>
      </c>
      <c r="C26" s="20"/>
      <c r="D26" s="20" t="s">
        <v>37</v>
      </c>
      <c r="E26" s="38" t="s">
        <v>26</v>
      </c>
      <c r="F26" s="38" t="s">
        <v>38</v>
      </c>
      <c r="G26" s="39" t="s">
        <v>20</v>
      </c>
      <c r="H26" s="39" t="n">
        <f aca="false">H27+H28+H29+H30</f>
        <v>200</v>
      </c>
      <c r="I26" s="39" t="n">
        <f aca="false">I27+I28+I29+I30</f>
        <v>459.3</v>
      </c>
      <c r="J26" s="39" t="n">
        <f aca="false">J27+J28+J29+J30</f>
        <v>611.1</v>
      </c>
      <c r="K26" s="39" t="n">
        <f aca="false">K27+K28+K29+K30</f>
        <v>139.6</v>
      </c>
      <c r="L26" s="39" t="n">
        <f aca="false">H26+I26+J26+K26</f>
        <v>1410</v>
      </c>
      <c r="M26" s="39" t="n">
        <f aca="false">H26+I26+J26+K26</f>
        <v>1410</v>
      </c>
      <c r="N26" s="7"/>
      <c r="O26" s="7"/>
      <c r="P26" s="40"/>
      <c r="Q26" s="7"/>
      <c r="R26" s="39" t="n">
        <f aca="false">H26+I26+J26+K26</f>
        <v>1410</v>
      </c>
    </row>
    <row r="27" customFormat="false" ht="13.2" hidden="false" customHeight="false" outlineLevel="0" collapsed="false">
      <c r="A27" s="37"/>
      <c r="B27" s="20"/>
      <c r="C27" s="20"/>
      <c r="D27" s="20"/>
      <c r="E27" s="38"/>
      <c r="F27" s="38"/>
      <c r="G27" s="39" t="s">
        <v>28</v>
      </c>
      <c r="H27" s="39" t="n">
        <f aca="false">250-50</f>
        <v>200</v>
      </c>
      <c r="I27" s="39" t="n">
        <v>459.3</v>
      </c>
      <c r="J27" s="39" t="n">
        <v>611.1</v>
      </c>
      <c r="K27" s="39" t="n">
        <v>139.6</v>
      </c>
      <c r="L27" s="39" t="n">
        <f aca="false">H27+I27+J27+K27</f>
        <v>1410</v>
      </c>
      <c r="M27" s="39" t="n">
        <f aca="false">H27+I27+J27+K27</f>
        <v>1410</v>
      </c>
      <c r="N27" s="7"/>
      <c r="O27" s="7"/>
      <c r="P27" s="40"/>
      <c r="Q27" s="7"/>
      <c r="R27" s="39" t="n">
        <f aca="false">H27+I27+J27+K27</f>
        <v>1410</v>
      </c>
    </row>
    <row r="28" customFormat="false" ht="13.2" hidden="false" customHeight="false" outlineLevel="0" collapsed="false">
      <c r="A28" s="37"/>
      <c r="B28" s="20"/>
      <c r="C28" s="20"/>
      <c r="D28" s="20"/>
      <c r="E28" s="38"/>
      <c r="F28" s="38"/>
      <c r="G28" s="39" t="s">
        <v>29</v>
      </c>
      <c r="H28" s="39"/>
      <c r="I28" s="39"/>
      <c r="J28" s="39"/>
      <c r="K28" s="39"/>
      <c r="L28" s="39" t="n">
        <f aca="false">H28+I28+J28+K28</f>
        <v>0</v>
      </c>
      <c r="M28" s="39" t="n">
        <f aca="false">H28+I28+J28+K28</f>
        <v>0</v>
      </c>
      <c r="N28" s="7"/>
      <c r="O28" s="7"/>
      <c r="P28" s="40"/>
      <c r="Q28" s="7"/>
      <c r="R28" s="39" t="n">
        <f aca="false">H28+I28+J28+K28</f>
        <v>0</v>
      </c>
    </row>
    <row r="29" customFormat="false" ht="13.2" hidden="false" customHeight="false" outlineLevel="0" collapsed="false">
      <c r="A29" s="37"/>
      <c r="B29" s="20"/>
      <c r="C29" s="20"/>
      <c r="D29" s="20"/>
      <c r="E29" s="38"/>
      <c r="F29" s="38"/>
      <c r="G29" s="39" t="s">
        <v>30</v>
      </c>
      <c r="H29" s="39"/>
      <c r="I29" s="39"/>
      <c r="J29" s="39"/>
      <c r="K29" s="39"/>
      <c r="L29" s="39" t="n">
        <f aca="false">H29+I29+J29+K29</f>
        <v>0</v>
      </c>
      <c r="M29" s="39" t="n">
        <f aca="false">H29+I29+J29+K29</f>
        <v>0</v>
      </c>
      <c r="N29" s="7"/>
      <c r="O29" s="7"/>
      <c r="P29" s="40"/>
      <c r="Q29" s="7"/>
      <c r="R29" s="39" t="n">
        <f aca="false">H29+I29+J29+K29</f>
        <v>0</v>
      </c>
    </row>
    <row r="30" customFormat="false" ht="16.35" hidden="false" customHeight="true" outlineLevel="0" collapsed="false">
      <c r="A30" s="37"/>
      <c r="B30" s="20"/>
      <c r="C30" s="20"/>
      <c r="D30" s="20"/>
      <c r="E30" s="38"/>
      <c r="F30" s="38"/>
      <c r="G30" s="39" t="s">
        <v>31</v>
      </c>
      <c r="H30" s="39"/>
      <c r="I30" s="39"/>
      <c r="J30" s="39"/>
      <c r="K30" s="39"/>
      <c r="L30" s="39" t="n">
        <f aca="false">H30+I30+J30+K30</f>
        <v>0</v>
      </c>
      <c r="M30" s="39" t="n">
        <f aca="false">H30+I30+J30+K30</f>
        <v>0</v>
      </c>
      <c r="N30" s="7"/>
      <c r="O30" s="7"/>
      <c r="P30" s="40"/>
      <c r="Q30" s="7"/>
      <c r="R30" s="39" t="n">
        <f aca="false">H30+I30+J30+K30</f>
        <v>0</v>
      </c>
    </row>
    <row r="31" customFormat="false" ht="14.85" hidden="false" customHeight="true" outlineLevel="0" collapsed="false">
      <c r="A31" s="37" t="s">
        <v>39</v>
      </c>
      <c r="B31" s="20" t="s">
        <v>40</v>
      </c>
      <c r="C31" s="20"/>
      <c r="D31" s="20" t="s">
        <v>41</v>
      </c>
      <c r="E31" s="38" t="s">
        <v>26</v>
      </c>
      <c r="F31" s="38" t="s">
        <v>42</v>
      </c>
      <c r="G31" s="39" t="s">
        <v>20</v>
      </c>
      <c r="H31" s="39" t="n">
        <f aca="false">H32+H33+H34+H35</f>
        <v>600</v>
      </c>
      <c r="I31" s="39" t="n">
        <f aca="false">I32+I33+I34+I35</f>
        <v>730</v>
      </c>
      <c r="J31" s="39" t="n">
        <f aca="false">J32+J33+J34+J35</f>
        <v>120</v>
      </c>
      <c r="K31" s="39" t="n">
        <f aca="false">K32+K33+K34+K35</f>
        <v>1150</v>
      </c>
      <c r="L31" s="39" t="n">
        <f aca="false">H31+I31+J31+K31</f>
        <v>2600</v>
      </c>
      <c r="M31" s="39" t="n">
        <f aca="false">H31+I31+J31+K31</f>
        <v>2600</v>
      </c>
      <c r="N31" s="7"/>
      <c r="O31" s="7"/>
      <c r="P31" s="40"/>
      <c r="Q31" s="7"/>
      <c r="R31" s="39" t="n">
        <f aca="false">H31+I31+J31+K31</f>
        <v>2600</v>
      </c>
    </row>
    <row r="32" customFormat="false" ht="15.45" hidden="false" customHeight="true" outlineLevel="0" collapsed="false">
      <c r="A32" s="37"/>
      <c r="B32" s="20"/>
      <c r="C32" s="20"/>
      <c r="D32" s="20"/>
      <c r="E32" s="38"/>
      <c r="F32" s="38"/>
      <c r="G32" s="39" t="s">
        <v>28</v>
      </c>
      <c r="H32" s="39"/>
      <c r="I32" s="39"/>
      <c r="J32" s="39"/>
      <c r="K32" s="39"/>
      <c r="L32" s="39" t="n">
        <f aca="false">H32+I32+J32+K32</f>
        <v>0</v>
      </c>
      <c r="M32" s="39" t="n">
        <f aca="false">H32+I32+J32+K32</f>
        <v>0</v>
      </c>
      <c r="N32" s="7"/>
      <c r="O32" s="7"/>
      <c r="P32" s="40"/>
      <c r="Q32" s="7"/>
      <c r="R32" s="39" t="n">
        <f aca="false">H32+I32+J32+K32</f>
        <v>0</v>
      </c>
    </row>
    <row r="33" customFormat="false" ht="15.45" hidden="false" customHeight="true" outlineLevel="0" collapsed="false">
      <c r="A33" s="37"/>
      <c r="B33" s="20"/>
      <c r="C33" s="20"/>
      <c r="D33" s="20"/>
      <c r="E33" s="38"/>
      <c r="F33" s="38"/>
      <c r="G33" s="39" t="s">
        <v>29</v>
      </c>
      <c r="H33" s="39" t="n">
        <v>600</v>
      </c>
      <c r="I33" s="39" t="n">
        <v>730</v>
      </c>
      <c r="J33" s="39" t="n">
        <v>120</v>
      </c>
      <c r="K33" s="39" t="n">
        <f aca="false">850+300</f>
        <v>1150</v>
      </c>
      <c r="L33" s="39" t="n">
        <f aca="false">H33+I33+J33+K33</f>
        <v>2600</v>
      </c>
      <c r="M33" s="39" t="n">
        <f aca="false">H33+I33+J33+K33</f>
        <v>2600</v>
      </c>
      <c r="N33" s="7"/>
      <c r="O33" s="7"/>
      <c r="P33" s="40"/>
      <c r="Q33" s="7"/>
      <c r="R33" s="39" t="n">
        <f aca="false">H33+I33+J33+K33</f>
        <v>2600</v>
      </c>
    </row>
    <row r="34" customFormat="false" ht="15.45" hidden="false" customHeight="true" outlineLevel="0" collapsed="false">
      <c r="A34" s="37"/>
      <c r="B34" s="20"/>
      <c r="C34" s="20"/>
      <c r="D34" s="20"/>
      <c r="E34" s="38"/>
      <c r="F34" s="38"/>
      <c r="G34" s="39" t="s">
        <v>30</v>
      </c>
      <c r="H34" s="39"/>
      <c r="I34" s="39"/>
      <c r="J34" s="39"/>
      <c r="K34" s="39"/>
      <c r="L34" s="39" t="n">
        <f aca="false">H34+I34+J34+K34</f>
        <v>0</v>
      </c>
      <c r="M34" s="39" t="n">
        <f aca="false">H34+I34+J34+K34</f>
        <v>0</v>
      </c>
      <c r="N34" s="7"/>
      <c r="O34" s="7"/>
      <c r="P34" s="40"/>
      <c r="Q34" s="7"/>
      <c r="R34" s="39" t="n">
        <f aca="false">H34+I34+J34+K34</f>
        <v>0</v>
      </c>
    </row>
    <row r="35" customFormat="false" ht="27.6" hidden="false" customHeight="true" outlineLevel="0" collapsed="false">
      <c r="A35" s="37"/>
      <c r="B35" s="20"/>
      <c r="C35" s="20"/>
      <c r="D35" s="20"/>
      <c r="E35" s="38"/>
      <c r="F35" s="38"/>
      <c r="G35" s="39" t="s">
        <v>31</v>
      </c>
      <c r="H35" s="39"/>
      <c r="I35" s="39"/>
      <c r="J35" s="39"/>
      <c r="K35" s="39"/>
      <c r="L35" s="39" t="n">
        <f aca="false">H35+I35+J35+K35</f>
        <v>0</v>
      </c>
      <c r="M35" s="39" t="n">
        <f aca="false">H35+I35+J35+K35</f>
        <v>0</v>
      </c>
      <c r="N35" s="7"/>
      <c r="O35" s="7"/>
      <c r="P35" s="40"/>
      <c r="Q35" s="7"/>
      <c r="R35" s="39" t="n">
        <f aca="false">H35+I35+J35+K35</f>
        <v>0</v>
      </c>
    </row>
    <row r="36" customFormat="false" ht="71.55" hidden="true" customHeight="true" outlineLevel="0" collapsed="false">
      <c r="A36" s="37"/>
      <c r="B36" s="20" t="s">
        <v>43</v>
      </c>
      <c r="C36" s="20"/>
      <c r="D36" s="20" t="s">
        <v>37</v>
      </c>
      <c r="E36" s="41" t="s">
        <v>27</v>
      </c>
      <c r="F36" s="42" t="n">
        <v>43830</v>
      </c>
      <c r="G36" s="41"/>
      <c r="H36" s="41" t="s">
        <v>27</v>
      </c>
      <c r="I36" s="41" t="s">
        <v>27</v>
      </c>
      <c r="J36" s="41" t="s">
        <v>27</v>
      </c>
      <c r="K36" s="41" t="s">
        <v>27</v>
      </c>
      <c r="L36" s="7"/>
      <c r="M36" s="39" t="e">
        <f aca="false">H36+I36+J36+K36</f>
        <v>#VALUE!</v>
      </c>
      <c r="N36" s="7"/>
      <c r="O36" s="7"/>
      <c r="P36" s="39"/>
      <c r="Q36" s="7"/>
      <c r="R36" s="41" t="s">
        <v>27</v>
      </c>
    </row>
    <row r="37" customFormat="false" ht="18" hidden="false" customHeight="true" outlineLevel="0" collapsed="false">
      <c r="A37" s="37" t="s">
        <v>44</v>
      </c>
      <c r="B37" s="20" t="s">
        <v>45</v>
      </c>
      <c r="C37" s="20"/>
      <c r="D37" s="20" t="s">
        <v>46</v>
      </c>
      <c r="E37" s="38" t="s">
        <v>26</v>
      </c>
      <c r="F37" s="38" t="s">
        <v>47</v>
      </c>
      <c r="G37" s="39" t="s">
        <v>20</v>
      </c>
      <c r="H37" s="39" t="n">
        <f aca="false">H38+H39+H40+H41</f>
        <v>118206.9</v>
      </c>
      <c r="I37" s="39" t="n">
        <f aca="false">I38+I39+I40+I41</f>
        <v>147981.6</v>
      </c>
      <c r="J37" s="39" t="n">
        <f aca="false">J38+J39+J40+J41</f>
        <v>144272.8</v>
      </c>
      <c r="K37" s="39" t="n">
        <f aca="false">K38+K39+K40+K41</f>
        <v>178089.6</v>
      </c>
      <c r="L37" s="39" t="n">
        <f aca="false">H37+I37+J37+K37</f>
        <v>588550.9</v>
      </c>
      <c r="M37" s="39" t="n">
        <f aca="false">H37+I37+J37+K37</f>
        <v>588550.9</v>
      </c>
      <c r="N37" s="7"/>
      <c r="O37" s="7"/>
      <c r="P37" s="40"/>
      <c r="Q37" s="7"/>
      <c r="R37" s="39" t="n">
        <f aca="false">H37+I37+J37+K37</f>
        <v>588550.9</v>
      </c>
    </row>
    <row r="38" customFormat="false" ht="18.75" hidden="false" customHeight="true" outlineLevel="0" collapsed="false">
      <c r="A38" s="37"/>
      <c r="B38" s="20"/>
      <c r="C38" s="20"/>
      <c r="D38" s="20"/>
      <c r="E38" s="38"/>
      <c r="F38" s="38"/>
      <c r="G38" s="39" t="s">
        <v>28</v>
      </c>
      <c r="H38" s="39" t="n">
        <v>36366.9</v>
      </c>
      <c r="I38" s="39" t="n">
        <v>40457.8</v>
      </c>
      <c r="J38" s="39" t="n">
        <v>45242.5</v>
      </c>
      <c r="K38" s="39" t="n">
        <f aca="false">49384.9-2071.5</f>
        <v>47313.4</v>
      </c>
      <c r="L38" s="39" t="n">
        <f aca="false">H38+I38+J38+K38</f>
        <v>169380.6</v>
      </c>
      <c r="M38" s="39" t="n">
        <f aca="false">H38+I38+J38+K38</f>
        <v>169380.6</v>
      </c>
      <c r="N38" s="7"/>
      <c r="O38" s="7"/>
      <c r="P38" s="40"/>
      <c r="Q38" s="7"/>
      <c r="R38" s="39" t="n">
        <f aca="false">H38+I38+J38+K38</f>
        <v>169380.6</v>
      </c>
    </row>
    <row r="39" customFormat="false" ht="15.75" hidden="false" customHeight="true" outlineLevel="0" collapsed="false">
      <c r="A39" s="37"/>
      <c r="B39" s="20"/>
      <c r="C39" s="20"/>
      <c r="D39" s="20"/>
      <c r="E39" s="38"/>
      <c r="F39" s="38"/>
      <c r="G39" s="39" t="s">
        <v>29</v>
      </c>
      <c r="H39" s="39" t="n">
        <v>64840</v>
      </c>
      <c r="I39" s="39" t="n">
        <v>92973.8</v>
      </c>
      <c r="J39" s="39" t="n">
        <v>84715.3</v>
      </c>
      <c r="K39" s="39" t="n">
        <f aca="false">101504.9+8136.3</f>
        <v>109641.2</v>
      </c>
      <c r="L39" s="39" t="n">
        <f aca="false">H39+I39+J39+K39</f>
        <v>352170.3</v>
      </c>
      <c r="M39" s="39" t="n">
        <f aca="false">H39+I39+J39+K39</f>
        <v>352170.3</v>
      </c>
      <c r="N39" s="7"/>
      <c r="O39" s="7"/>
      <c r="P39" s="40"/>
      <c r="Q39" s="7"/>
      <c r="R39" s="39" t="n">
        <f aca="false">H39+I39+J39+K39</f>
        <v>352170.3</v>
      </c>
    </row>
    <row r="40" customFormat="false" ht="13.2" hidden="false" customHeight="false" outlineLevel="0" collapsed="false">
      <c r="A40" s="37"/>
      <c r="B40" s="20"/>
      <c r="C40" s="20"/>
      <c r="D40" s="20"/>
      <c r="E40" s="38"/>
      <c r="F40" s="38"/>
      <c r="G40" s="39" t="s">
        <v>30</v>
      </c>
      <c r="H40" s="39"/>
      <c r="I40" s="39"/>
      <c r="J40" s="39"/>
      <c r="K40" s="39"/>
      <c r="L40" s="39" t="n">
        <f aca="false">H40+I40+J40+K40</f>
        <v>0</v>
      </c>
      <c r="M40" s="39" t="n">
        <f aca="false">H40+I40+J40+K40</f>
        <v>0</v>
      </c>
      <c r="N40" s="7"/>
      <c r="O40" s="7"/>
      <c r="P40" s="40"/>
      <c r="Q40" s="7"/>
      <c r="R40" s="39" t="n">
        <f aca="false">H40+I40+J40+K40</f>
        <v>0</v>
      </c>
    </row>
    <row r="41" customFormat="false" ht="31.35" hidden="false" customHeight="true" outlineLevel="0" collapsed="false">
      <c r="A41" s="37"/>
      <c r="B41" s="20"/>
      <c r="C41" s="20"/>
      <c r="D41" s="20"/>
      <c r="E41" s="38"/>
      <c r="F41" s="38"/>
      <c r="G41" s="39" t="s">
        <v>31</v>
      </c>
      <c r="H41" s="39" t="n">
        <v>17000</v>
      </c>
      <c r="I41" s="39" t="n">
        <v>14550</v>
      </c>
      <c r="J41" s="39" t="n">
        <v>14315</v>
      </c>
      <c r="K41" s="39" t="n">
        <v>21135</v>
      </c>
      <c r="L41" s="39" t="n">
        <f aca="false">H41+I41+J41+K41</f>
        <v>67000</v>
      </c>
      <c r="M41" s="39" t="n">
        <f aca="false">H41+I41+J41+K41</f>
        <v>67000</v>
      </c>
      <c r="N41" s="7"/>
      <c r="O41" s="7"/>
      <c r="P41" s="40"/>
      <c r="Q41" s="7"/>
      <c r="R41" s="39" t="n">
        <f aca="false">H41+I41+J41+K41</f>
        <v>67000</v>
      </c>
    </row>
    <row r="42" customFormat="false" ht="16.35" hidden="false" customHeight="true" outlineLevel="0" collapsed="false">
      <c r="A42" s="37" t="s">
        <v>48</v>
      </c>
      <c r="B42" s="20" t="s">
        <v>49</v>
      </c>
      <c r="C42" s="20"/>
      <c r="D42" s="20" t="s">
        <v>37</v>
      </c>
      <c r="E42" s="38" t="s">
        <v>26</v>
      </c>
      <c r="F42" s="38" t="s">
        <v>50</v>
      </c>
      <c r="G42" s="39" t="s">
        <v>20</v>
      </c>
      <c r="H42" s="39" t="n">
        <f aca="false">H43+H44+H45+H46</f>
        <v>903</v>
      </c>
      <c r="I42" s="39" t="n">
        <f aca="false">I43+I44+I45+I46</f>
        <v>2295.2</v>
      </c>
      <c r="J42" s="39" t="n">
        <f aca="false">J43+J44+J45+J46</f>
        <v>2734.3</v>
      </c>
      <c r="K42" s="39" t="n">
        <f aca="false">K43+K44+K45+K46</f>
        <v>5532.9</v>
      </c>
      <c r="L42" s="39" t="n">
        <f aca="false">H42+I42+J42+K42</f>
        <v>11465.4</v>
      </c>
      <c r="M42" s="39" t="n">
        <f aca="false">H42+I42+J42+K42</f>
        <v>11465.4</v>
      </c>
      <c r="N42" s="7"/>
      <c r="O42" s="7"/>
      <c r="P42" s="40"/>
      <c r="Q42" s="7"/>
      <c r="R42" s="39" t="n">
        <f aca="false">H42+I42+J42+K42</f>
        <v>11465.4</v>
      </c>
    </row>
    <row r="43" customFormat="false" ht="13.95" hidden="false" customHeight="true" outlineLevel="0" collapsed="false">
      <c r="A43" s="37"/>
      <c r="B43" s="20"/>
      <c r="C43" s="20"/>
      <c r="D43" s="20"/>
      <c r="E43" s="38"/>
      <c r="F43" s="38"/>
      <c r="G43" s="39" t="s">
        <v>28</v>
      </c>
      <c r="H43" s="39"/>
      <c r="I43" s="39"/>
      <c r="J43" s="39"/>
      <c r="K43" s="39"/>
      <c r="L43" s="39" t="n">
        <f aca="false">H43+I43+J43+K43</f>
        <v>0</v>
      </c>
      <c r="M43" s="39" t="n">
        <f aca="false">H43+I43+J43+K43</f>
        <v>0</v>
      </c>
      <c r="N43" s="7"/>
      <c r="O43" s="7"/>
      <c r="P43" s="40"/>
      <c r="Q43" s="7"/>
      <c r="R43" s="39" t="n">
        <f aca="false">H43+I43+J43+K43</f>
        <v>0</v>
      </c>
    </row>
    <row r="44" customFormat="false" ht="15.45" hidden="false" customHeight="true" outlineLevel="0" collapsed="false">
      <c r="A44" s="37"/>
      <c r="B44" s="20"/>
      <c r="C44" s="20"/>
      <c r="D44" s="20"/>
      <c r="E44" s="38"/>
      <c r="F44" s="38"/>
      <c r="G44" s="39" t="s">
        <v>29</v>
      </c>
      <c r="H44" s="39" t="n">
        <v>903</v>
      </c>
      <c r="I44" s="39" t="n">
        <v>2295.2</v>
      </c>
      <c r="J44" s="39" t="n">
        <v>2734.3</v>
      </c>
      <c r="K44" s="39" t="n">
        <f aca="false">6732.9-1200</f>
        <v>5532.9</v>
      </c>
      <c r="L44" s="39" t="n">
        <f aca="false">H44+I44+J44+K44</f>
        <v>11465.4</v>
      </c>
      <c r="M44" s="39" t="n">
        <f aca="false">H44+I44+J44+K44</f>
        <v>11465.4</v>
      </c>
      <c r="N44" s="7"/>
      <c r="O44" s="7"/>
      <c r="P44" s="40"/>
      <c r="Q44" s="7"/>
      <c r="R44" s="39" t="n">
        <f aca="false">H44+I44+J44+K44</f>
        <v>11465.4</v>
      </c>
    </row>
    <row r="45" customFormat="false" ht="14.4" hidden="false" customHeight="true" outlineLevel="0" collapsed="false">
      <c r="A45" s="37"/>
      <c r="B45" s="20"/>
      <c r="C45" s="20"/>
      <c r="D45" s="20"/>
      <c r="E45" s="38"/>
      <c r="F45" s="38"/>
      <c r="G45" s="39" t="s">
        <v>30</v>
      </c>
      <c r="H45" s="39"/>
      <c r="I45" s="39"/>
      <c r="J45" s="39"/>
      <c r="K45" s="39"/>
      <c r="L45" s="39" t="n">
        <f aca="false">H45+I45+J45+K45</f>
        <v>0</v>
      </c>
      <c r="M45" s="39" t="n">
        <f aca="false">H45+I45+J45+K45</f>
        <v>0</v>
      </c>
      <c r="N45" s="7"/>
      <c r="O45" s="7"/>
      <c r="P45" s="40"/>
      <c r="Q45" s="7"/>
      <c r="R45" s="39" t="n">
        <f aca="false">H45+I45+J45+K45</f>
        <v>0</v>
      </c>
    </row>
    <row r="46" customFormat="false" ht="30.6" hidden="false" customHeight="true" outlineLevel="0" collapsed="false">
      <c r="A46" s="37"/>
      <c r="B46" s="20"/>
      <c r="C46" s="20"/>
      <c r="D46" s="20"/>
      <c r="E46" s="38"/>
      <c r="F46" s="38"/>
      <c r="G46" s="39" t="s">
        <v>31</v>
      </c>
      <c r="H46" s="39"/>
      <c r="I46" s="39"/>
      <c r="J46" s="39"/>
      <c r="K46" s="39"/>
      <c r="L46" s="39" t="n">
        <f aca="false">H46+I46+J46+K46</f>
        <v>0</v>
      </c>
      <c r="M46" s="39" t="n">
        <f aca="false">H46+I46+J46+K46</f>
        <v>0</v>
      </c>
      <c r="N46" s="7"/>
      <c r="O46" s="7"/>
      <c r="P46" s="40"/>
      <c r="Q46" s="7"/>
      <c r="R46" s="39" t="n">
        <f aca="false">H46+I46+J46+K46</f>
        <v>0</v>
      </c>
    </row>
    <row r="47" customFormat="false" ht="12.75" hidden="false" customHeight="true" outlineLevel="0" collapsed="false">
      <c r="A47" s="37" t="s">
        <v>51</v>
      </c>
      <c r="B47" s="20" t="s">
        <v>52</v>
      </c>
      <c r="C47" s="20"/>
      <c r="D47" s="20" t="s">
        <v>53</v>
      </c>
      <c r="E47" s="38" t="s">
        <v>54</v>
      </c>
      <c r="F47" s="38" t="s">
        <v>55</v>
      </c>
      <c r="G47" s="39" t="s">
        <v>20</v>
      </c>
      <c r="H47" s="39" t="n">
        <f aca="false">H48+H49+H50+H51</f>
        <v>0</v>
      </c>
      <c r="I47" s="39" t="n">
        <f aca="false">I48+I49+I50+I51</f>
        <v>0</v>
      </c>
      <c r="J47" s="39" t="n">
        <f aca="false">J48+J49+J50+J51</f>
        <v>100</v>
      </c>
      <c r="K47" s="39" t="n">
        <f aca="false">K48+K49+K50+K51</f>
        <v>580</v>
      </c>
      <c r="L47" s="39" t="n">
        <f aca="false">H47+I47+J47+K47</f>
        <v>680</v>
      </c>
      <c r="M47" s="39" t="n">
        <f aca="false">H47+I47+J47+K47</f>
        <v>680</v>
      </c>
      <c r="N47" s="7"/>
      <c r="O47" s="7"/>
      <c r="P47" s="40"/>
      <c r="Q47" s="7"/>
      <c r="R47" s="39" t="n">
        <f aca="false">H47+I47+J47+K47</f>
        <v>680</v>
      </c>
    </row>
    <row r="48" customFormat="false" ht="13.2" hidden="false" customHeight="false" outlineLevel="0" collapsed="false">
      <c r="A48" s="37"/>
      <c r="B48" s="20"/>
      <c r="C48" s="20"/>
      <c r="D48" s="20"/>
      <c r="E48" s="38"/>
      <c r="F48" s="38"/>
      <c r="G48" s="39" t="s">
        <v>28</v>
      </c>
      <c r="H48" s="39"/>
      <c r="I48" s="39"/>
      <c r="J48" s="39" t="n">
        <v>100</v>
      </c>
      <c r="K48" s="39" t="n">
        <v>580</v>
      </c>
      <c r="L48" s="39" t="n">
        <f aca="false">H48+I48+J48+K48</f>
        <v>680</v>
      </c>
      <c r="M48" s="39" t="n">
        <f aca="false">H48+I48+J48+K48</f>
        <v>680</v>
      </c>
      <c r="N48" s="7"/>
      <c r="O48" s="7"/>
      <c r="P48" s="40"/>
      <c r="Q48" s="7"/>
      <c r="R48" s="39" t="n">
        <f aca="false">H48+I48+J48+K48</f>
        <v>680</v>
      </c>
    </row>
    <row r="49" customFormat="false" ht="13.2" hidden="false" customHeight="false" outlineLevel="0" collapsed="false">
      <c r="A49" s="37"/>
      <c r="B49" s="20"/>
      <c r="C49" s="20"/>
      <c r="D49" s="20"/>
      <c r="E49" s="38"/>
      <c r="F49" s="38"/>
      <c r="G49" s="39" t="s">
        <v>29</v>
      </c>
      <c r="H49" s="39"/>
      <c r="I49" s="39"/>
      <c r="J49" s="39"/>
      <c r="K49" s="39"/>
      <c r="L49" s="39" t="n">
        <f aca="false">H49+I49+J49+K49</f>
        <v>0</v>
      </c>
      <c r="M49" s="39" t="n">
        <f aca="false">H49+I49+J49+K49</f>
        <v>0</v>
      </c>
      <c r="N49" s="7"/>
      <c r="O49" s="7"/>
      <c r="P49" s="40"/>
      <c r="Q49" s="7"/>
      <c r="R49" s="39" t="n">
        <f aca="false">H49+I49+J49+K49</f>
        <v>0</v>
      </c>
    </row>
    <row r="50" customFormat="false" ht="13.2" hidden="false" customHeight="false" outlineLevel="0" collapsed="false">
      <c r="A50" s="37"/>
      <c r="B50" s="20"/>
      <c r="C50" s="20"/>
      <c r="D50" s="20"/>
      <c r="E50" s="38"/>
      <c r="F50" s="38"/>
      <c r="G50" s="39" t="s">
        <v>30</v>
      </c>
      <c r="H50" s="39"/>
      <c r="I50" s="39"/>
      <c r="J50" s="39"/>
      <c r="K50" s="39"/>
      <c r="L50" s="39" t="n">
        <f aca="false">H50+I50+J50+K50</f>
        <v>0</v>
      </c>
      <c r="M50" s="39" t="n">
        <f aca="false">H50+I50+J50+K50</f>
        <v>0</v>
      </c>
      <c r="N50" s="7"/>
      <c r="O50" s="7"/>
      <c r="P50" s="40"/>
      <c r="Q50" s="7"/>
      <c r="R50" s="39" t="n">
        <f aca="false">H50+I50+J50+K50</f>
        <v>0</v>
      </c>
    </row>
    <row r="51" customFormat="false" ht="13.2" hidden="false" customHeight="false" outlineLevel="0" collapsed="false">
      <c r="A51" s="37"/>
      <c r="B51" s="20"/>
      <c r="C51" s="20"/>
      <c r="D51" s="20"/>
      <c r="E51" s="38"/>
      <c r="F51" s="38"/>
      <c r="G51" s="39" t="s">
        <v>31</v>
      </c>
      <c r="H51" s="39"/>
      <c r="I51" s="39"/>
      <c r="J51" s="39"/>
      <c r="K51" s="39"/>
      <c r="L51" s="39" t="n">
        <f aca="false">H51+I51+J51+K51</f>
        <v>0</v>
      </c>
      <c r="M51" s="39" t="n">
        <f aca="false">H51+I51+J51+K51</f>
        <v>0</v>
      </c>
      <c r="N51" s="7"/>
      <c r="O51" s="7"/>
      <c r="P51" s="40"/>
      <c r="Q51" s="7"/>
      <c r="R51" s="39" t="n">
        <f aca="false">H51+I51+J51+K51</f>
        <v>0</v>
      </c>
    </row>
    <row r="52" customFormat="false" ht="12.75" hidden="false" customHeight="true" outlineLevel="0" collapsed="false">
      <c r="A52" s="37" t="s">
        <v>56</v>
      </c>
      <c r="B52" s="20" t="s">
        <v>57</v>
      </c>
      <c r="C52" s="20"/>
      <c r="D52" s="20" t="s">
        <v>53</v>
      </c>
      <c r="E52" s="38" t="s">
        <v>58</v>
      </c>
      <c r="F52" s="38" t="s">
        <v>59</v>
      </c>
      <c r="G52" s="39" t="s">
        <v>20</v>
      </c>
      <c r="H52" s="39" t="n">
        <f aca="false">H53+H54+H55+H56</f>
        <v>0</v>
      </c>
      <c r="I52" s="39" t="n">
        <f aca="false">I53+I54+I55+I56</f>
        <v>1230</v>
      </c>
      <c r="J52" s="39" t="n">
        <f aca="false">J53+J54+J55+J56</f>
        <v>1930</v>
      </c>
      <c r="K52" s="39" t="n">
        <f aca="false">K53+K54+K55+K56</f>
        <v>0</v>
      </c>
      <c r="L52" s="39" t="n">
        <f aca="false">H52+I52+J52+K52</f>
        <v>3160</v>
      </c>
      <c r="M52" s="39" t="n">
        <f aca="false">H52+I52+J52+K52</f>
        <v>3160</v>
      </c>
      <c r="N52" s="7"/>
      <c r="O52" s="7"/>
      <c r="P52" s="40"/>
      <c r="Q52" s="7"/>
      <c r="R52" s="39" t="n">
        <f aca="false">H52+I52+J52+K52</f>
        <v>3160</v>
      </c>
    </row>
    <row r="53" customFormat="false" ht="13.2" hidden="false" customHeight="false" outlineLevel="0" collapsed="false">
      <c r="A53" s="37"/>
      <c r="B53" s="20"/>
      <c r="C53" s="20"/>
      <c r="D53" s="20"/>
      <c r="E53" s="38"/>
      <c r="F53" s="38"/>
      <c r="G53" s="39" t="s">
        <v>28</v>
      </c>
      <c r="H53" s="39"/>
      <c r="I53" s="39"/>
      <c r="J53" s="39"/>
      <c r="K53" s="39"/>
      <c r="L53" s="39" t="n">
        <f aca="false">H53+I53+J53+K53</f>
        <v>0</v>
      </c>
      <c r="M53" s="39" t="n">
        <f aca="false">H53+I53+J53+K53</f>
        <v>0</v>
      </c>
      <c r="N53" s="7"/>
      <c r="O53" s="7"/>
      <c r="P53" s="40"/>
      <c r="Q53" s="7"/>
      <c r="R53" s="39" t="n">
        <f aca="false">H53+I53+J53+K53</f>
        <v>0</v>
      </c>
    </row>
    <row r="54" customFormat="false" ht="13.2" hidden="false" customHeight="false" outlineLevel="0" collapsed="false">
      <c r="A54" s="37"/>
      <c r="B54" s="20"/>
      <c r="C54" s="20"/>
      <c r="D54" s="20"/>
      <c r="E54" s="38"/>
      <c r="F54" s="38"/>
      <c r="G54" s="39" t="s">
        <v>29</v>
      </c>
      <c r="H54" s="39"/>
      <c r="I54" s="39" t="n">
        <v>1230</v>
      </c>
      <c r="J54" s="39" t="n">
        <v>1930</v>
      </c>
      <c r="K54" s="39" t="n">
        <v>0</v>
      </c>
      <c r="L54" s="39" t="n">
        <f aca="false">H54+I54+J54+K54</f>
        <v>3160</v>
      </c>
      <c r="M54" s="39" t="n">
        <f aca="false">H54+I54+J54+K54</f>
        <v>3160</v>
      </c>
      <c r="N54" s="7"/>
      <c r="O54" s="7"/>
      <c r="P54" s="40"/>
      <c r="Q54" s="7"/>
      <c r="R54" s="39" t="n">
        <f aca="false">H54+I54+J54+K54</f>
        <v>3160</v>
      </c>
    </row>
    <row r="55" customFormat="false" ht="13.65" hidden="false" customHeight="true" outlineLevel="0" collapsed="false">
      <c r="A55" s="37"/>
      <c r="B55" s="20"/>
      <c r="C55" s="20"/>
      <c r="D55" s="20"/>
      <c r="E55" s="38"/>
      <c r="F55" s="38"/>
      <c r="G55" s="39" t="s">
        <v>30</v>
      </c>
      <c r="H55" s="39"/>
      <c r="I55" s="39"/>
      <c r="J55" s="39"/>
      <c r="K55" s="39"/>
      <c r="L55" s="39" t="n">
        <f aca="false">H55+I55+J55+K55</f>
        <v>0</v>
      </c>
      <c r="M55" s="39" t="n">
        <f aca="false">H55+I55+J55+K55</f>
        <v>0</v>
      </c>
      <c r="N55" s="7"/>
      <c r="O55" s="7"/>
      <c r="P55" s="40"/>
      <c r="Q55" s="7"/>
      <c r="R55" s="39" t="n">
        <f aca="false">H55+I55+J55+K55</f>
        <v>0</v>
      </c>
    </row>
    <row r="56" customFormat="false" ht="12.45" hidden="false" customHeight="true" outlineLevel="0" collapsed="false">
      <c r="A56" s="37"/>
      <c r="B56" s="20"/>
      <c r="C56" s="20"/>
      <c r="D56" s="20"/>
      <c r="E56" s="38"/>
      <c r="F56" s="38"/>
      <c r="G56" s="39" t="s">
        <v>31</v>
      </c>
      <c r="H56" s="39"/>
      <c r="I56" s="39"/>
      <c r="J56" s="39"/>
      <c r="K56" s="39"/>
      <c r="L56" s="39" t="n">
        <f aca="false">H56+I56+J56+K56</f>
        <v>0</v>
      </c>
      <c r="M56" s="39" t="n">
        <f aca="false">H56+I56+J56+K56</f>
        <v>0</v>
      </c>
      <c r="N56" s="7"/>
      <c r="O56" s="7"/>
      <c r="P56" s="40"/>
      <c r="Q56" s="7"/>
      <c r="R56" s="39" t="n">
        <f aca="false">H56+I56+J56+K56</f>
        <v>0</v>
      </c>
    </row>
    <row r="57" customFormat="false" ht="12.45" hidden="false" customHeight="true" outlineLevel="0" collapsed="false">
      <c r="A57" s="37" t="s">
        <v>60</v>
      </c>
      <c r="B57" s="20" t="s">
        <v>61</v>
      </c>
      <c r="C57" s="20"/>
      <c r="D57" s="20" t="s">
        <v>37</v>
      </c>
      <c r="E57" s="38" t="s">
        <v>27</v>
      </c>
      <c r="F57" s="38" t="s">
        <v>62</v>
      </c>
      <c r="G57" s="39" t="s">
        <v>20</v>
      </c>
      <c r="H57" s="39" t="n">
        <f aca="false">H58+H59+H60+H61</f>
        <v>0</v>
      </c>
      <c r="I57" s="39" t="n">
        <f aca="false">I58+I59+I60+I61</f>
        <v>0</v>
      </c>
      <c r="J57" s="39" t="n">
        <f aca="false">J58+J59+J60+J61</f>
        <v>0</v>
      </c>
      <c r="K57" s="39" t="n">
        <f aca="false">K58+K59+K60+K61</f>
        <v>0</v>
      </c>
      <c r="L57" s="39" t="n">
        <f aca="false">H57+I57+J57+K57</f>
        <v>0</v>
      </c>
      <c r="M57" s="39" t="n">
        <f aca="false">H57+I57+J57+K57</f>
        <v>0</v>
      </c>
      <c r="N57" s="7"/>
      <c r="O57" s="7"/>
      <c r="P57" s="40"/>
      <c r="Q57" s="7"/>
      <c r="R57" s="39" t="n">
        <f aca="false">H57+I57+J57+K57</f>
        <v>0</v>
      </c>
    </row>
    <row r="58" customFormat="false" ht="14.25" hidden="false" customHeight="true" outlineLevel="0" collapsed="false">
      <c r="A58" s="37"/>
      <c r="B58" s="20"/>
      <c r="C58" s="20"/>
      <c r="D58" s="20"/>
      <c r="E58" s="38"/>
      <c r="F58" s="38"/>
      <c r="G58" s="39" t="s">
        <v>28</v>
      </c>
      <c r="H58" s="39"/>
      <c r="I58" s="39"/>
      <c r="J58" s="39"/>
      <c r="K58" s="39"/>
      <c r="L58" s="39" t="n">
        <f aca="false">H58+I58+J58+K58</f>
        <v>0</v>
      </c>
      <c r="M58" s="39" t="n">
        <f aca="false">H58+I58+J58+K58</f>
        <v>0</v>
      </c>
      <c r="N58" s="7"/>
      <c r="O58" s="7"/>
      <c r="P58" s="40"/>
      <c r="Q58" s="7"/>
      <c r="R58" s="39" t="n">
        <f aca="false">H58+I58+J58+K58</f>
        <v>0</v>
      </c>
    </row>
    <row r="59" customFormat="false" ht="13.2" hidden="false" customHeight="false" outlineLevel="0" collapsed="false">
      <c r="A59" s="37"/>
      <c r="B59" s="20"/>
      <c r="C59" s="20"/>
      <c r="D59" s="20"/>
      <c r="E59" s="38"/>
      <c r="F59" s="38"/>
      <c r="G59" s="39" t="s">
        <v>29</v>
      </c>
      <c r="H59" s="39" t="n">
        <v>0</v>
      </c>
      <c r="I59" s="39" t="n">
        <v>0</v>
      </c>
      <c r="J59" s="39" t="n">
        <v>0</v>
      </c>
      <c r="K59" s="39" t="n">
        <f aca="false">7732.1-7732.1</f>
        <v>0</v>
      </c>
      <c r="L59" s="39" t="n">
        <f aca="false">H59+I59+J59+K59</f>
        <v>0</v>
      </c>
      <c r="M59" s="39" t="n">
        <f aca="false">H59+I59+J59+K59</f>
        <v>0</v>
      </c>
      <c r="N59" s="7"/>
      <c r="O59" s="7"/>
      <c r="P59" s="40"/>
      <c r="Q59" s="7"/>
      <c r="R59" s="39" t="n">
        <f aca="false">H59+I59+J59+K59</f>
        <v>0</v>
      </c>
    </row>
    <row r="60" customFormat="false" ht="16.5" hidden="false" customHeight="true" outlineLevel="0" collapsed="false">
      <c r="A60" s="37"/>
      <c r="B60" s="20"/>
      <c r="C60" s="20"/>
      <c r="D60" s="20"/>
      <c r="E60" s="38"/>
      <c r="F60" s="38"/>
      <c r="G60" s="39" t="s">
        <v>30</v>
      </c>
      <c r="H60" s="39"/>
      <c r="I60" s="39"/>
      <c r="J60" s="39"/>
      <c r="K60" s="39"/>
      <c r="L60" s="39" t="n">
        <f aca="false">H60+I60+J60+K60</f>
        <v>0</v>
      </c>
      <c r="M60" s="39" t="n">
        <f aca="false">H60+I60+J60+K60</f>
        <v>0</v>
      </c>
      <c r="N60" s="7"/>
      <c r="O60" s="7"/>
      <c r="P60" s="40"/>
      <c r="Q60" s="7"/>
      <c r="R60" s="39" t="n">
        <f aca="false">H60+I60+J60+K60</f>
        <v>0</v>
      </c>
    </row>
    <row r="61" customFormat="false" ht="24.6" hidden="false" customHeight="true" outlineLevel="0" collapsed="false">
      <c r="A61" s="37"/>
      <c r="B61" s="20"/>
      <c r="C61" s="20"/>
      <c r="D61" s="20"/>
      <c r="E61" s="38"/>
      <c r="F61" s="38"/>
      <c r="G61" s="39" t="s">
        <v>31</v>
      </c>
      <c r="H61" s="39"/>
      <c r="I61" s="39"/>
      <c r="J61" s="39"/>
      <c r="K61" s="39"/>
      <c r="L61" s="39" t="n">
        <f aca="false">H61+I61+J61+K61</f>
        <v>0</v>
      </c>
      <c r="M61" s="39" t="n">
        <f aca="false">H61+I61+J61+K61</f>
        <v>0</v>
      </c>
      <c r="N61" s="7"/>
      <c r="O61" s="7"/>
      <c r="P61" s="40"/>
      <c r="Q61" s="7"/>
      <c r="R61" s="39" t="n">
        <f aca="false">H61+I61+J61+K61</f>
        <v>0</v>
      </c>
    </row>
    <row r="62" customFormat="false" ht="24.6" hidden="false" customHeight="true" outlineLevel="0" collapsed="false">
      <c r="A62" s="37" t="s">
        <v>63</v>
      </c>
      <c r="B62" s="43" t="s">
        <v>64</v>
      </c>
      <c r="C62" s="43"/>
      <c r="D62" s="20" t="s">
        <v>53</v>
      </c>
      <c r="E62" s="38" t="s">
        <v>65</v>
      </c>
      <c r="F62" s="38" t="s">
        <v>66</v>
      </c>
      <c r="G62" s="39" t="s">
        <v>20</v>
      </c>
      <c r="H62" s="39" t="n">
        <f aca="false">H63+H64+H65+H66</f>
        <v>0</v>
      </c>
      <c r="I62" s="39" t="n">
        <f aca="false">I63+I64+I65+I66</f>
        <v>0</v>
      </c>
      <c r="J62" s="39" t="n">
        <f aca="false">J63+J64+J65+J66</f>
        <v>1151.6</v>
      </c>
      <c r="K62" s="39" t="n">
        <f aca="false">K63+K64+K65+K66</f>
        <v>-178.3</v>
      </c>
      <c r="L62" s="39"/>
      <c r="M62" s="39"/>
      <c r="N62" s="7"/>
      <c r="O62" s="7"/>
      <c r="P62" s="40"/>
      <c r="Q62" s="7"/>
      <c r="R62" s="39" t="n">
        <f aca="false">R63+R64+R65+R66</f>
        <v>973.3</v>
      </c>
    </row>
    <row r="63" customFormat="false" ht="24.6" hidden="false" customHeight="true" outlineLevel="0" collapsed="false">
      <c r="A63" s="37"/>
      <c r="B63" s="43"/>
      <c r="C63" s="43"/>
      <c r="D63" s="43"/>
      <c r="E63" s="38"/>
      <c r="F63" s="38"/>
      <c r="G63" s="39" t="s">
        <v>28</v>
      </c>
      <c r="H63" s="39"/>
      <c r="I63" s="39"/>
      <c r="J63" s="39" t="n">
        <v>115.2</v>
      </c>
      <c r="K63" s="39" t="n">
        <v>-17.8</v>
      </c>
      <c r="L63" s="39"/>
      <c r="M63" s="39"/>
      <c r="N63" s="7"/>
      <c r="O63" s="7"/>
      <c r="P63" s="40"/>
      <c r="Q63" s="7"/>
      <c r="R63" s="39" t="n">
        <f aca="false">H63+I63+J63+K63</f>
        <v>97.4</v>
      </c>
    </row>
    <row r="64" customFormat="false" ht="24.6" hidden="false" customHeight="true" outlineLevel="0" collapsed="false">
      <c r="A64" s="37"/>
      <c r="B64" s="43"/>
      <c r="C64" s="43"/>
      <c r="D64" s="43"/>
      <c r="E64" s="38"/>
      <c r="F64" s="38"/>
      <c r="G64" s="39" t="s">
        <v>29</v>
      </c>
      <c r="H64" s="39"/>
      <c r="I64" s="39"/>
      <c r="J64" s="39" t="n">
        <v>1036.4</v>
      </c>
      <c r="K64" s="39" t="n">
        <v>-160.5</v>
      </c>
      <c r="L64" s="39"/>
      <c r="M64" s="39"/>
      <c r="N64" s="7"/>
      <c r="O64" s="7"/>
      <c r="P64" s="40"/>
      <c r="Q64" s="7"/>
      <c r="R64" s="39" t="n">
        <f aca="false">H64+I64+J64+K64</f>
        <v>875.9</v>
      </c>
    </row>
    <row r="65" customFormat="false" ht="24.6" hidden="false" customHeight="true" outlineLevel="0" collapsed="false">
      <c r="A65" s="37"/>
      <c r="B65" s="43"/>
      <c r="C65" s="43"/>
      <c r="D65" s="43"/>
      <c r="E65" s="38"/>
      <c r="F65" s="38"/>
      <c r="G65" s="39" t="s">
        <v>30</v>
      </c>
      <c r="H65" s="39"/>
      <c r="I65" s="39"/>
      <c r="J65" s="39"/>
      <c r="K65" s="39"/>
      <c r="L65" s="39"/>
      <c r="M65" s="39"/>
      <c r="N65" s="7"/>
      <c r="O65" s="7"/>
      <c r="P65" s="40"/>
      <c r="Q65" s="7"/>
      <c r="R65" s="39" t="n">
        <f aca="false">H65+I65+J65+K65</f>
        <v>0</v>
      </c>
    </row>
    <row r="66" customFormat="false" ht="24.6" hidden="false" customHeight="true" outlineLevel="0" collapsed="false">
      <c r="A66" s="37"/>
      <c r="B66" s="43"/>
      <c r="C66" s="43"/>
      <c r="D66" s="43"/>
      <c r="E66" s="38"/>
      <c r="F66" s="38"/>
      <c r="G66" s="39" t="s">
        <v>31</v>
      </c>
      <c r="H66" s="39"/>
      <c r="I66" s="39"/>
      <c r="J66" s="39"/>
      <c r="K66" s="39"/>
      <c r="L66" s="39"/>
      <c r="M66" s="39"/>
      <c r="N66" s="7"/>
      <c r="O66" s="7"/>
      <c r="P66" s="40"/>
      <c r="Q66" s="7"/>
      <c r="R66" s="39" t="n">
        <f aca="false">H66+I66+J66+K66</f>
        <v>0</v>
      </c>
    </row>
    <row r="67" customFormat="false" ht="43.95" hidden="false" customHeight="true" outlineLevel="0" collapsed="false">
      <c r="A67" s="37"/>
      <c r="B67" s="20" t="s">
        <v>67</v>
      </c>
      <c r="C67" s="43"/>
      <c r="D67" s="43" t="s">
        <v>68</v>
      </c>
      <c r="E67" s="42" t="n">
        <v>43768</v>
      </c>
      <c r="F67" s="42" t="s">
        <v>27</v>
      </c>
      <c r="G67" s="41"/>
      <c r="H67" s="41" t="s">
        <v>27</v>
      </c>
      <c r="I67" s="41" t="s">
        <v>27</v>
      </c>
      <c r="J67" s="41" t="s">
        <v>27</v>
      </c>
      <c r="K67" s="41" t="s">
        <v>27</v>
      </c>
      <c r="L67" s="7"/>
      <c r="M67" s="39" t="e">
        <f aca="false">H67+I67+J67+K67</f>
        <v>#VALUE!</v>
      </c>
      <c r="N67" s="7"/>
      <c r="O67" s="7"/>
      <c r="P67" s="39"/>
      <c r="Q67" s="7"/>
      <c r="R67" s="41" t="s">
        <v>27</v>
      </c>
    </row>
    <row r="68" customFormat="false" ht="12.75" hidden="false" customHeight="true" outlineLevel="0" collapsed="false">
      <c r="A68" s="31" t="n">
        <v>2</v>
      </c>
      <c r="B68" s="14" t="s">
        <v>69</v>
      </c>
      <c r="C68" s="14"/>
      <c r="D68" s="14" t="s">
        <v>33</v>
      </c>
      <c r="E68" s="32" t="s">
        <v>26</v>
      </c>
      <c r="F68" s="32" t="s">
        <v>70</v>
      </c>
      <c r="G68" s="19" t="s">
        <v>20</v>
      </c>
      <c r="H68" s="19" t="n">
        <f aca="false">SUM(H69:H72)</f>
        <v>113747.1</v>
      </c>
      <c r="I68" s="19" t="n">
        <f aca="false">SUM(I69:I72)</f>
        <v>183169.5</v>
      </c>
      <c r="J68" s="19" t="n">
        <f aca="false">SUM(J69:J72)</f>
        <v>146281.8</v>
      </c>
      <c r="K68" s="19" t="n">
        <f aca="false">SUM(K69:K72)</f>
        <v>196360.7</v>
      </c>
      <c r="L68" s="19" t="n">
        <f aca="false">H68+I68+J68+K68</f>
        <v>639559.1</v>
      </c>
      <c r="M68" s="19" t="n">
        <f aca="false">H68+I68+J68+K68</f>
        <v>639559.1</v>
      </c>
      <c r="N68" s="33"/>
      <c r="O68" s="33"/>
      <c r="P68" s="18"/>
      <c r="Q68" s="34"/>
      <c r="R68" s="19" t="n">
        <f aca="false">H68+I68+J68+K68</f>
        <v>639559.1</v>
      </c>
    </row>
    <row r="69" customFormat="false" ht="13.2" hidden="false" customHeight="false" outlineLevel="0" collapsed="false">
      <c r="A69" s="31"/>
      <c r="B69" s="14"/>
      <c r="C69" s="14"/>
      <c r="D69" s="14"/>
      <c r="E69" s="32"/>
      <c r="F69" s="32"/>
      <c r="G69" s="19" t="s">
        <v>28</v>
      </c>
      <c r="H69" s="19" t="n">
        <f aca="false">H74+H79+H84+H89+H94+H100+H105+H110+H116+H121+H127+H133+H139+H145</f>
        <v>27857.1</v>
      </c>
      <c r="I69" s="19" t="n">
        <f aca="false">I74+I79+I84+I89+I94+I100+I105+I110+I116+I121+I127+I133+I139+I145</f>
        <v>30367.1</v>
      </c>
      <c r="J69" s="19" t="n">
        <f aca="false">J74+J79+J84+J89+J94+J100+J105+J110+J116+J121+J127+J133+J139+J145</f>
        <v>27747.6</v>
      </c>
      <c r="K69" s="19" t="n">
        <f aca="false">K74+K79+K84+K89+K94+K100+K105+K110+K116+K121+K127+K133+K139+K145</f>
        <v>37300.6</v>
      </c>
      <c r="L69" s="19" t="n">
        <f aca="false">H69+I69+J69+K69</f>
        <v>123272.4</v>
      </c>
      <c r="M69" s="19" t="n">
        <f aca="false">H69+I69+J69+K69</f>
        <v>123272.4</v>
      </c>
      <c r="N69" s="33"/>
      <c r="O69" s="33"/>
      <c r="P69" s="18"/>
      <c r="Q69" s="34"/>
      <c r="R69" s="19" t="n">
        <f aca="false">H69+I69+J69+K69</f>
        <v>123272.4</v>
      </c>
    </row>
    <row r="70" customFormat="false" ht="13.2" hidden="false" customHeight="false" outlineLevel="0" collapsed="false">
      <c r="A70" s="31"/>
      <c r="B70" s="14"/>
      <c r="C70" s="14"/>
      <c r="D70" s="14"/>
      <c r="E70" s="32"/>
      <c r="F70" s="32"/>
      <c r="G70" s="19" t="s">
        <v>29</v>
      </c>
      <c r="H70" s="19" t="n">
        <f aca="false">H75+H80+H85+H90+H95+H101+H106+H111+H117+H122+H128+H134+H140+H146</f>
        <v>81590</v>
      </c>
      <c r="I70" s="19" t="n">
        <f aca="false">I75+I80+I85+I90+I95+I101+I106+I111+I117+I122+I128+I134+I140+I146</f>
        <v>151732.4</v>
      </c>
      <c r="J70" s="19" t="n">
        <f aca="false">J75+J80+J85+J90+J95+J101+J106+J111+J117+J122+J128+J134+J140+J146</f>
        <v>110625.6</v>
      </c>
      <c r="K70" s="19" t="n">
        <f aca="false">K75+K80+K85+K90+K95+K101+K106+K111+K117+K122+K128+K134+K140+K146</f>
        <v>156190.1</v>
      </c>
      <c r="L70" s="19" t="n">
        <f aca="false">H70+I70+J70+K70</f>
        <v>500138.1</v>
      </c>
      <c r="M70" s="19" t="n">
        <f aca="false">H70+I70+J70+K70</f>
        <v>500138.1</v>
      </c>
      <c r="N70" s="33"/>
      <c r="O70" s="33"/>
      <c r="P70" s="18"/>
      <c r="Q70" s="34"/>
      <c r="R70" s="19" t="n">
        <f aca="false">H70+I70+J70+K70</f>
        <v>500138.1</v>
      </c>
    </row>
    <row r="71" customFormat="false" ht="13.2" hidden="false" customHeight="false" outlineLevel="0" collapsed="false">
      <c r="A71" s="31"/>
      <c r="B71" s="14"/>
      <c r="C71" s="14"/>
      <c r="D71" s="14"/>
      <c r="E71" s="32"/>
      <c r="F71" s="32"/>
      <c r="G71" s="19" t="s">
        <v>30</v>
      </c>
      <c r="H71" s="19" t="n">
        <f aca="false">H76+H81+H86+H91+H96+H102+H107+H112+H118+H123+H129+H135+H141</f>
        <v>0</v>
      </c>
      <c r="I71" s="19" t="n">
        <f aca="false">I76+I81+I86+I91+I96+I102+I107+I112+I118+I123+I129+I135+I141</f>
        <v>0</v>
      </c>
      <c r="J71" s="19" t="n">
        <f aca="false">J76+J81+J86+J91+J96+J102+J107+J112+J118+J123+J129+J135+J141</f>
        <v>6148.6</v>
      </c>
      <c r="K71" s="19" t="n">
        <f aca="false">K76+K81+K86+K91+K96+K102+K107+K112+K118+K123+K129+K135+K141</f>
        <v>0</v>
      </c>
      <c r="L71" s="19" t="n">
        <f aca="false">H71+I71+J71+K71</f>
        <v>6148.6</v>
      </c>
      <c r="M71" s="19" t="n">
        <f aca="false">H71+I71+J71+K71</f>
        <v>6148.6</v>
      </c>
      <c r="N71" s="33"/>
      <c r="O71" s="33"/>
      <c r="P71" s="18"/>
      <c r="Q71" s="34"/>
      <c r="R71" s="19" t="n">
        <f aca="false">H71+I71+J71+K71</f>
        <v>6148.6</v>
      </c>
    </row>
    <row r="72" customFormat="false" ht="13.2" hidden="false" customHeight="false" outlineLevel="0" collapsed="false">
      <c r="A72" s="31"/>
      <c r="B72" s="14"/>
      <c r="C72" s="14"/>
      <c r="D72" s="14"/>
      <c r="E72" s="32"/>
      <c r="F72" s="32"/>
      <c r="G72" s="19" t="s">
        <v>31</v>
      </c>
      <c r="H72" s="19" t="n">
        <f aca="false">H77+H82+H87+H92+H97+H103+H108+H113+H119+H148</f>
        <v>4300</v>
      </c>
      <c r="I72" s="19" t="n">
        <f aca="false">I77+I82+I87+I92+I97+I103+I108+I113+I119+I148</f>
        <v>1070</v>
      </c>
      <c r="J72" s="19" t="n">
        <f aca="false">J77+J82+J87+J92+J97+J103+J108+J113+J119+J148</f>
        <v>1760</v>
      </c>
      <c r="K72" s="19" t="n">
        <f aca="false">K77+K82+K87+K92+K97+K103+K108+K113+K119+K148</f>
        <v>2870</v>
      </c>
      <c r="L72" s="19" t="n">
        <f aca="false">H72+I72+J72+K72</f>
        <v>10000</v>
      </c>
      <c r="M72" s="19" t="n">
        <f aca="false">H72+I72+J72+K72</f>
        <v>10000</v>
      </c>
      <c r="N72" s="33"/>
      <c r="O72" s="33"/>
      <c r="P72" s="18"/>
      <c r="Q72" s="34"/>
      <c r="R72" s="19" t="n">
        <f aca="false">H72+I72+J72+K72</f>
        <v>10000</v>
      </c>
    </row>
    <row r="73" customFormat="false" ht="15.45" hidden="false" customHeight="true" outlineLevel="0" collapsed="false">
      <c r="A73" s="37" t="s">
        <v>71</v>
      </c>
      <c r="B73" s="20" t="s">
        <v>72</v>
      </c>
      <c r="C73" s="20"/>
      <c r="D73" s="20" t="s">
        <v>73</v>
      </c>
      <c r="E73" s="38" t="s">
        <v>26</v>
      </c>
      <c r="F73" s="38" t="s">
        <v>74</v>
      </c>
      <c r="G73" s="39" t="s">
        <v>20</v>
      </c>
      <c r="H73" s="39" t="n">
        <f aca="false">H74+H75+H76+H77</f>
        <v>3875</v>
      </c>
      <c r="I73" s="39" t="n">
        <f aca="false">I74+I75+I76+I77</f>
        <v>4670.7</v>
      </c>
      <c r="J73" s="39" t="n">
        <f aca="false">J74+J75+J76+J77</f>
        <v>179.3</v>
      </c>
      <c r="K73" s="39" t="n">
        <f aca="false">K74+K75+K76+K77</f>
        <v>7399.2</v>
      </c>
      <c r="L73" s="39" t="n">
        <f aca="false">H73+I73+J73+K73</f>
        <v>16124.2</v>
      </c>
      <c r="M73" s="39" t="n">
        <f aca="false">H73+I73+J73+K73</f>
        <v>16124.2</v>
      </c>
      <c r="N73" s="7"/>
      <c r="O73" s="7"/>
      <c r="P73" s="40"/>
      <c r="Q73" s="7"/>
      <c r="R73" s="39" t="n">
        <f aca="false">H73+I73+J73+K73</f>
        <v>16124.2</v>
      </c>
    </row>
    <row r="74" customFormat="false" ht="19.35" hidden="false" customHeight="true" outlineLevel="0" collapsed="false">
      <c r="A74" s="37"/>
      <c r="B74" s="20"/>
      <c r="C74" s="20"/>
      <c r="D74" s="20"/>
      <c r="E74" s="38"/>
      <c r="F74" s="38"/>
      <c r="G74" s="39" t="s">
        <v>28</v>
      </c>
      <c r="H74" s="39" t="n">
        <v>3185</v>
      </c>
      <c r="I74" s="39" t="n">
        <v>3866.7</v>
      </c>
      <c r="J74" s="39" t="n">
        <v>179.3</v>
      </c>
      <c r="K74" s="39" t="n">
        <f aca="false">4769+1000</f>
        <v>5769</v>
      </c>
      <c r="L74" s="39" t="n">
        <f aca="false">H74+I74+J74+K74</f>
        <v>13000</v>
      </c>
      <c r="M74" s="39" t="n">
        <f aca="false">H74+I74+J74+K74</f>
        <v>13000</v>
      </c>
      <c r="N74" s="7"/>
      <c r="O74" s="7"/>
      <c r="P74" s="40"/>
      <c r="Q74" s="7"/>
      <c r="R74" s="39" t="n">
        <f aca="false">H74+I74+J74+K74</f>
        <v>13000</v>
      </c>
    </row>
    <row r="75" customFormat="false" ht="19.95" hidden="false" customHeight="true" outlineLevel="0" collapsed="false">
      <c r="A75" s="37"/>
      <c r="B75" s="20"/>
      <c r="C75" s="20"/>
      <c r="D75" s="20"/>
      <c r="E75" s="38"/>
      <c r="F75" s="38"/>
      <c r="G75" s="39" t="s">
        <v>29</v>
      </c>
      <c r="H75" s="39" t="n">
        <v>690</v>
      </c>
      <c r="I75" s="39" t="n">
        <v>804</v>
      </c>
      <c r="J75" s="39" t="n">
        <v>0</v>
      </c>
      <c r="K75" s="39" t="n">
        <v>1630.2</v>
      </c>
      <c r="L75" s="39" t="n">
        <f aca="false">H75+I75+J75+K75</f>
        <v>3124.2</v>
      </c>
      <c r="M75" s="39" t="n">
        <f aca="false">H75+I75+J75+K75</f>
        <v>3124.2</v>
      </c>
      <c r="N75" s="7"/>
      <c r="O75" s="7"/>
      <c r="P75" s="40"/>
      <c r="Q75" s="7"/>
      <c r="R75" s="39" t="n">
        <f aca="false">H75+I75+J75+K75</f>
        <v>3124.2</v>
      </c>
    </row>
    <row r="76" customFormat="false" ht="14.85" hidden="false" customHeight="true" outlineLevel="0" collapsed="false">
      <c r="A76" s="37"/>
      <c r="B76" s="20"/>
      <c r="C76" s="20"/>
      <c r="D76" s="20"/>
      <c r="E76" s="38"/>
      <c r="F76" s="38"/>
      <c r="G76" s="39" t="s">
        <v>30</v>
      </c>
      <c r="H76" s="39"/>
      <c r="I76" s="39"/>
      <c r="J76" s="39"/>
      <c r="K76" s="39"/>
      <c r="L76" s="39" t="n">
        <f aca="false">H76+I76+J76+K76</f>
        <v>0</v>
      </c>
      <c r="M76" s="39" t="n">
        <f aca="false">H76+I76+J76+K76</f>
        <v>0</v>
      </c>
      <c r="N76" s="7"/>
      <c r="O76" s="7"/>
      <c r="P76" s="40"/>
      <c r="Q76" s="7"/>
      <c r="R76" s="39" t="n">
        <f aca="false">H76+I76+J76+K76</f>
        <v>0</v>
      </c>
    </row>
    <row r="77" customFormat="false" ht="25.35" hidden="false" customHeight="true" outlineLevel="0" collapsed="false">
      <c r="A77" s="37"/>
      <c r="B77" s="20"/>
      <c r="C77" s="20"/>
      <c r="D77" s="20"/>
      <c r="E77" s="38"/>
      <c r="F77" s="38"/>
      <c r="G77" s="39" t="s">
        <v>31</v>
      </c>
      <c r="H77" s="39"/>
      <c r="I77" s="39"/>
      <c r="J77" s="39"/>
      <c r="K77" s="39"/>
      <c r="L77" s="39" t="n">
        <f aca="false">H77+I77+J77+K77</f>
        <v>0</v>
      </c>
      <c r="M77" s="39" t="n">
        <f aca="false">H77+I77+J77+K77</f>
        <v>0</v>
      </c>
      <c r="N77" s="7"/>
      <c r="O77" s="7"/>
      <c r="P77" s="40"/>
      <c r="Q77" s="7"/>
      <c r="R77" s="39" t="n">
        <f aca="false">H77+I77+J77+K77</f>
        <v>0</v>
      </c>
    </row>
    <row r="78" customFormat="false" ht="23.85" hidden="false" customHeight="true" outlineLevel="0" collapsed="false">
      <c r="A78" s="37" t="s">
        <v>75</v>
      </c>
      <c r="B78" s="44" t="s">
        <v>76</v>
      </c>
      <c r="C78" s="44"/>
      <c r="D78" s="20" t="s">
        <v>41</v>
      </c>
      <c r="E78" s="38" t="s">
        <v>26</v>
      </c>
      <c r="F78" s="38" t="s">
        <v>77</v>
      </c>
      <c r="G78" s="39" t="s">
        <v>20</v>
      </c>
      <c r="H78" s="39" t="n">
        <f aca="false">H79+H80+H81+H82</f>
        <v>1200</v>
      </c>
      <c r="I78" s="39" t="n">
        <f aca="false">I79+I80+I81+I82</f>
        <v>1151.6</v>
      </c>
      <c r="J78" s="39" t="n">
        <f aca="false">J79+J80+J81+J82</f>
        <v>0</v>
      </c>
      <c r="K78" s="39" t="n">
        <f aca="false">K79+K80+K81+K82</f>
        <v>2314.4</v>
      </c>
      <c r="L78" s="39" t="n">
        <f aca="false">H78+I78+J78+K78</f>
        <v>4666</v>
      </c>
      <c r="M78" s="39" t="n">
        <f aca="false">H78+I78+J78+K78</f>
        <v>4666</v>
      </c>
      <c r="N78" s="7"/>
      <c r="O78" s="7"/>
      <c r="P78" s="40"/>
      <c r="Q78" s="7"/>
      <c r="R78" s="39" t="n">
        <f aca="false">H78+I78+J78+K78</f>
        <v>4666</v>
      </c>
    </row>
    <row r="79" customFormat="false" ht="13.95" hidden="false" customHeight="true" outlineLevel="0" collapsed="false">
      <c r="A79" s="37"/>
      <c r="B79" s="44"/>
      <c r="C79" s="44"/>
      <c r="D79" s="44"/>
      <c r="E79" s="38"/>
      <c r="F79" s="38"/>
      <c r="G79" s="39" t="s">
        <v>28</v>
      </c>
      <c r="H79" s="39"/>
      <c r="I79" s="39"/>
      <c r="J79" s="39"/>
      <c r="K79" s="39"/>
      <c r="L79" s="39" t="n">
        <f aca="false">H79+I79+J79+K79</f>
        <v>0</v>
      </c>
      <c r="M79" s="39" t="n">
        <f aca="false">H79+I79+J79+K79</f>
        <v>0</v>
      </c>
      <c r="N79" s="7"/>
      <c r="O79" s="7"/>
      <c r="P79" s="40"/>
      <c r="Q79" s="7"/>
      <c r="R79" s="39" t="n">
        <f aca="false">H79+I79+J79+K79</f>
        <v>0</v>
      </c>
    </row>
    <row r="80" customFormat="false" ht="16.95" hidden="false" customHeight="true" outlineLevel="0" collapsed="false">
      <c r="A80" s="37"/>
      <c r="B80" s="44"/>
      <c r="C80" s="44"/>
      <c r="D80" s="44"/>
      <c r="E80" s="38"/>
      <c r="F80" s="38"/>
      <c r="G80" s="39" t="s">
        <v>29</v>
      </c>
      <c r="H80" s="39" t="n">
        <v>1200</v>
      </c>
      <c r="I80" s="39" t="n">
        <v>1151.6</v>
      </c>
      <c r="J80" s="39" t="n">
        <v>0</v>
      </c>
      <c r="K80" s="39" t="n">
        <f aca="false">1814.4+500</f>
        <v>2314.4</v>
      </c>
      <c r="L80" s="39" t="n">
        <f aca="false">H80+I80+J80+K80</f>
        <v>4666</v>
      </c>
      <c r="M80" s="39" t="n">
        <f aca="false">H80+I80+J80+K80</f>
        <v>4666</v>
      </c>
      <c r="N80" s="7"/>
      <c r="O80" s="7"/>
      <c r="P80" s="40"/>
      <c r="Q80" s="7"/>
      <c r="R80" s="39" t="n">
        <f aca="false">H80+I80+J80+K80</f>
        <v>4666</v>
      </c>
    </row>
    <row r="81" customFormat="false" ht="13.95" hidden="false" customHeight="true" outlineLevel="0" collapsed="false">
      <c r="A81" s="37"/>
      <c r="B81" s="44"/>
      <c r="C81" s="44"/>
      <c r="D81" s="44"/>
      <c r="E81" s="38"/>
      <c r="F81" s="38"/>
      <c r="G81" s="39" t="s">
        <v>30</v>
      </c>
      <c r="H81" s="39"/>
      <c r="I81" s="39"/>
      <c r="J81" s="39"/>
      <c r="K81" s="39"/>
      <c r="L81" s="39" t="n">
        <f aca="false">H81+I81+J81+K81</f>
        <v>0</v>
      </c>
      <c r="M81" s="39" t="n">
        <f aca="false">H81+I81+J81+K81</f>
        <v>0</v>
      </c>
      <c r="N81" s="7"/>
      <c r="O81" s="7"/>
      <c r="P81" s="40"/>
      <c r="Q81" s="7"/>
      <c r="R81" s="39" t="n">
        <f aca="false">H81+I81+J81+K81</f>
        <v>0</v>
      </c>
    </row>
    <row r="82" customFormat="false" ht="17.1" hidden="false" customHeight="true" outlineLevel="0" collapsed="false">
      <c r="A82" s="37"/>
      <c r="B82" s="44"/>
      <c r="C82" s="44"/>
      <c r="D82" s="44"/>
      <c r="E82" s="38"/>
      <c r="F82" s="38"/>
      <c r="G82" s="39" t="s">
        <v>31</v>
      </c>
      <c r="H82" s="39"/>
      <c r="I82" s="39"/>
      <c r="J82" s="39"/>
      <c r="K82" s="39"/>
      <c r="L82" s="39" t="n">
        <f aca="false">H82+I82+J82+K82</f>
        <v>0</v>
      </c>
      <c r="M82" s="39" t="n">
        <f aca="false">H82+I82+J82+K82</f>
        <v>0</v>
      </c>
      <c r="N82" s="7"/>
      <c r="O82" s="7"/>
      <c r="P82" s="40"/>
      <c r="Q82" s="7"/>
      <c r="R82" s="39" t="n">
        <f aca="false">H82+I82+J82+K82</f>
        <v>0</v>
      </c>
    </row>
    <row r="83" customFormat="false" ht="12.75" hidden="false" customHeight="true" outlineLevel="0" collapsed="false">
      <c r="A83" s="37" t="s">
        <v>78</v>
      </c>
      <c r="B83" s="44" t="s">
        <v>79</v>
      </c>
      <c r="C83" s="44"/>
      <c r="D83" s="20" t="s">
        <v>73</v>
      </c>
      <c r="E83" s="38" t="s">
        <v>26</v>
      </c>
      <c r="F83" s="38" t="s">
        <v>80</v>
      </c>
      <c r="G83" s="39" t="s">
        <v>20</v>
      </c>
      <c r="H83" s="39" t="n">
        <f aca="false">H84+H85+H86+H87</f>
        <v>305</v>
      </c>
      <c r="I83" s="39" t="n">
        <f aca="false">I84+I85+I86+I87</f>
        <v>420</v>
      </c>
      <c r="J83" s="39" t="n">
        <f aca="false">J84+J85+J86+J87</f>
        <v>911.5</v>
      </c>
      <c r="K83" s="39" t="n">
        <f aca="false">K84+K85+K86+K87</f>
        <v>81.5</v>
      </c>
      <c r="L83" s="39" t="n">
        <f aca="false">H83+I83+J83+K83</f>
        <v>1718</v>
      </c>
      <c r="M83" s="39" t="n">
        <f aca="false">H83+I83+J83+K83</f>
        <v>1718</v>
      </c>
      <c r="N83" s="7"/>
      <c r="O83" s="7"/>
      <c r="P83" s="40"/>
      <c r="Q83" s="7"/>
      <c r="R83" s="39" t="n">
        <f aca="false">H83+I83+J83+K83</f>
        <v>1718</v>
      </c>
    </row>
    <row r="84" customFormat="false" ht="13.2" hidden="false" customHeight="false" outlineLevel="0" collapsed="false">
      <c r="A84" s="37"/>
      <c r="B84" s="44"/>
      <c r="C84" s="44"/>
      <c r="D84" s="44"/>
      <c r="E84" s="38"/>
      <c r="F84" s="38"/>
      <c r="G84" s="39" t="s">
        <v>28</v>
      </c>
      <c r="H84" s="39" t="n">
        <f aca="false">300+5</f>
        <v>305</v>
      </c>
      <c r="I84" s="39" t="n">
        <v>420</v>
      </c>
      <c r="J84" s="39" t="n">
        <v>911.5</v>
      </c>
      <c r="K84" s="39" t="n">
        <v>81.5</v>
      </c>
      <c r="L84" s="39" t="n">
        <f aca="false">H84+I84+J84+K84</f>
        <v>1718</v>
      </c>
      <c r="M84" s="39" t="n">
        <f aca="false">H84+I84+J84+K84</f>
        <v>1718</v>
      </c>
      <c r="N84" s="7"/>
      <c r="O84" s="7"/>
      <c r="P84" s="40"/>
      <c r="Q84" s="7"/>
      <c r="R84" s="39" t="n">
        <f aca="false">H84+I84+J84+K84</f>
        <v>1718</v>
      </c>
    </row>
    <row r="85" customFormat="false" ht="13.2" hidden="false" customHeight="false" outlineLevel="0" collapsed="false">
      <c r="A85" s="37"/>
      <c r="B85" s="44"/>
      <c r="C85" s="44"/>
      <c r="D85" s="44"/>
      <c r="E85" s="38"/>
      <c r="F85" s="38"/>
      <c r="G85" s="39" t="s">
        <v>29</v>
      </c>
      <c r="H85" s="39"/>
      <c r="I85" s="7"/>
      <c r="J85" s="45"/>
      <c r="K85" s="39"/>
      <c r="L85" s="39"/>
      <c r="M85" s="39" t="n">
        <f aca="false">H85+I85+J85+K85</f>
        <v>0</v>
      </c>
      <c r="N85" s="7"/>
      <c r="O85" s="7"/>
      <c r="P85" s="40"/>
      <c r="Q85" s="7"/>
      <c r="R85" s="39" t="n">
        <f aca="false">H85+I85+J85+K85</f>
        <v>0</v>
      </c>
    </row>
    <row r="86" customFormat="false" ht="13.2" hidden="false" customHeight="false" outlineLevel="0" collapsed="false">
      <c r="A86" s="37"/>
      <c r="B86" s="44"/>
      <c r="C86" s="44"/>
      <c r="D86" s="44"/>
      <c r="E86" s="38"/>
      <c r="F86" s="38"/>
      <c r="G86" s="39" t="s">
        <v>30</v>
      </c>
      <c r="H86" s="39"/>
      <c r="I86" s="39"/>
      <c r="J86" s="39"/>
      <c r="K86" s="39"/>
      <c r="L86" s="39" t="n">
        <f aca="false">H86+I86+J86+K86</f>
        <v>0</v>
      </c>
      <c r="M86" s="39" t="n">
        <f aca="false">H86+I86+J86+K86</f>
        <v>0</v>
      </c>
      <c r="N86" s="7"/>
      <c r="O86" s="7"/>
      <c r="P86" s="40"/>
      <c r="Q86" s="7"/>
      <c r="R86" s="39" t="n">
        <f aca="false">H86+I86+J86+K86</f>
        <v>0</v>
      </c>
    </row>
    <row r="87" customFormat="false" ht="13.2" hidden="false" customHeight="false" outlineLevel="0" collapsed="false">
      <c r="A87" s="37"/>
      <c r="B87" s="44"/>
      <c r="C87" s="44"/>
      <c r="D87" s="44"/>
      <c r="E87" s="38"/>
      <c r="F87" s="38"/>
      <c r="G87" s="39" t="s">
        <v>31</v>
      </c>
      <c r="H87" s="39"/>
      <c r="I87" s="39"/>
      <c r="J87" s="39"/>
      <c r="K87" s="39"/>
      <c r="L87" s="39" t="n">
        <f aca="false">H87+I87+J87+K87</f>
        <v>0</v>
      </c>
      <c r="M87" s="39" t="n">
        <f aca="false">H87+I87+J87+K87</f>
        <v>0</v>
      </c>
      <c r="N87" s="7"/>
      <c r="O87" s="7"/>
      <c r="P87" s="40"/>
      <c r="Q87" s="7"/>
      <c r="R87" s="39" t="n">
        <f aca="false">H87+I87+J87+K87</f>
        <v>0</v>
      </c>
    </row>
    <row r="88" customFormat="false" ht="12.75" hidden="false" customHeight="true" outlineLevel="0" collapsed="false">
      <c r="A88" s="37" t="s">
        <v>81</v>
      </c>
      <c r="B88" s="44" t="s">
        <v>82</v>
      </c>
      <c r="C88" s="44"/>
      <c r="D88" s="20" t="s">
        <v>83</v>
      </c>
      <c r="E88" s="38" t="s">
        <v>26</v>
      </c>
      <c r="F88" s="38" t="s">
        <v>84</v>
      </c>
      <c r="G88" s="39" t="s">
        <v>20</v>
      </c>
      <c r="H88" s="39" t="n">
        <f aca="false">H89+H90+H91+H92</f>
        <v>107967.1</v>
      </c>
      <c r="I88" s="39" t="n">
        <f aca="false">I89+I90+I91+I92</f>
        <v>176378.4</v>
      </c>
      <c r="J88" s="39" t="n">
        <f aca="false">J89+J90+J91+J92</f>
        <v>91282.3</v>
      </c>
      <c r="K88" s="39" t="n">
        <f aca="false">K89+K90+K91+K92</f>
        <v>176361.8</v>
      </c>
      <c r="L88" s="39" t="n">
        <f aca="false">H88+I88+J88+K88</f>
        <v>551989.6</v>
      </c>
      <c r="M88" s="39" t="n">
        <f aca="false">H88+I88+J88+K88</f>
        <v>551989.6</v>
      </c>
      <c r="N88" s="7"/>
      <c r="O88" s="7"/>
      <c r="P88" s="40"/>
      <c r="Q88" s="7"/>
      <c r="R88" s="39" t="n">
        <f aca="false">H88+I88+J88+K88</f>
        <v>551989.6</v>
      </c>
    </row>
    <row r="89" customFormat="false" ht="13.2" hidden="false" customHeight="false" outlineLevel="0" collapsed="false">
      <c r="A89" s="37"/>
      <c r="B89" s="44"/>
      <c r="C89" s="44"/>
      <c r="D89" s="44"/>
      <c r="E89" s="38"/>
      <c r="F89" s="38"/>
      <c r="G89" s="39" t="s">
        <v>28</v>
      </c>
      <c r="H89" s="39" t="n">
        <v>24367.1</v>
      </c>
      <c r="I89" s="39" t="n">
        <v>26080.4</v>
      </c>
      <c r="J89" s="39" t="n">
        <v>19609.5</v>
      </c>
      <c r="K89" s="39" t="n">
        <f aca="false">29745.5+731.6</f>
        <v>30477.1</v>
      </c>
      <c r="L89" s="39" t="n">
        <f aca="false">H89+I89+J89+K89</f>
        <v>100534.1</v>
      </c>
      <c r="M89" s="39" t="n">
        <f aca="false">H89+I89+J89+K89</f>
        <v>100534.1</v>
      </c>
      <c r="N89" s="7"/>
      <c r="O89" s="7"/>
      <c r="P89" s="40"/>
      <c r="Q89" s="7"/>
      <c r="R89" s="39" t="n">
        <f aca="false">H89+I89+J89+K89</f>
        <v>100534.1</v>
      </c>
    </row>
    <row r="90" customFormat="false" ht="15.9" hidden="false" customHeight="true" outlineLevel="0" collapsed="false">
      <c r="A90" s="37"/>
      <c r="B90" s="44"/>
      <c r="C90" s="44"/>
      <c r="D90" s="44"/>
      <c r="E90" s="38"/>
      <c r="F90" s="38"/>
      <c r="G90" s="39" t="s">
        <v>29</v>
      </c>
      <c r="H90" s="39" t="n">
        <f aca="false">79300+8193.8-8193.8</f>
        <v>79300</v>
      </c>
      <c r="I90" s="39" t="n">
        <v>149228</v>
      </c>
      <c r="J90" s="39" t="n">
        <v>69912.8</v>
      </c>
      <c r="K90" s="39" t="n">
        <f aca="false">137130.7+5884</f>
        <v>143014.7</v>
      </c>
      <c r="L90" s="39" t="n">
        <f aca="false">H90+I90+J90+K90</f>
        <v>441455.5</v>
      </c>
      <c r="M90" s="39" t="n">
        <f aca="false">H90+I90+J90+K90</f>
        <v>441455.5</v>
      </c>
      <c r="N90" s="7"/>
      <c r="O90" s="7"/>
      <c r="P90" s="40"/>
      <c r="Q90" s="7"/>
      <c r="R90" s="39" t="n">
        <f aca="false">H90+I90+J90+K90</f>
        <v>441455.5</v>
      </c>
    </row>
    <row r="91" customFormat="false" ht="15.45" hidden="false" customHeight="true" outlineLevel="0" collapsed="false">
      <c r="A91" s="37"/>
      <c r="B91" s="44"/>
      <c r="C91" s="44"/>
      <c r="D91" s="44"/>
      <c r="E91" s="38"/>
      <c r="F91" s="38"/>
      <c r="G91" s="39" t="s">
        <v>30</v>
      </c>
      <c r="H91" s="39"/>
      <c r="I91" s="39"/>
      <c r="J91" s="39"/>
      <c r="K91" s="39"/>
      <c r="L91" s="39" t="n">
        <f aca="false">H91+I91+J91+K91</f>
        <v>0</v>
      </c>
      <c r="M91" s="39" t="n">
        <f aca="false">H91+I91+J91+K91</f>
        <v>0</v>
      </c>
      <c r="N91" s="7"/>
      <c r="O91" s="7"/>
      <c r="P91" s="40"/>
      <c r="Q91" s="7"/>
      <c r="R91" s="39" t="n">
        <f aca="false">H91+I91+J91+K91</f>
        <v>0</v>
      </c>
    </row>
    <row r="92" customFormat="false" ht="41.7" hidden="false" customHeight="true" outlineLevel="0" collapsed="false">
      <c r="A92" s="37"/>
      <c r="B92" s="44"/>
      <c r="C92" s="44"/>
      <c r="D92" s="44"/>
      <c r="E92" s="38"/>
      <c r="F92" s="38"/>
      <c r="G92" s="39" t="s">
        <v>31</v>
      </c>
      <c r="H92" s="39" t="n">
        <v>4300</v>
      </c>
      <c r="I92" s="39" t="n">
        <v>1070</v>
      </c>
      <c r="J92" s="39" t="n">
        <v>1760</v>
      </c>
      <c r="K92" s="39" t="n">
        <v>2870</v>
      </c>
      <c r="L92" s="39" t="n">
        <f aca="false">H92+I92+J92+K92</f>
        <v>10000</v>
      </c>
      <c r="M92" s="39" t="n">
        <f aca="false">H92+I92+J92+K92</f>
        <v>10000</v>
      </c>
      <c r="N92" s="7"/>
      <c r="O92" s="7"/>
      <c r="P92" s="40"/>
      <c r="Q92" s="7"/>
      <c r="R92" s="39" t="n">
        <f aca="false">H92+I92+J92+K92</f>
        <v>10000</v>
      </c>
    </row>
    <row r="93" customFormat="false" ht="12.75" hidden="false" customHeight="true" outlineLevel="0" collapsed="false">
      <c r="A93" s="37" t="s">
        <v>85</v>
      </c>
      <c r="B93" s="20" t="s">
        <v>86</v>
      </c>
      <c r="C93" s="20"/>
      <c r="D93" s="20" t="s">
        <v>41</v>
      </c>
      <c r="E93" s="38" t="s">
        <v>65</v>
      </c>
      <c r="F93" s="38" t="s">
        <v>87</v>
      </c>
      <c r="G93" s="39" t="s">
        <v>20</v>
      </c>
      <c r="H93" s="39" t="n">
        <f aca="false">H94+H95+H96+H97</f>
        <v>0</v>
      </c>
      <c r="I93" s="39" t="n">
        <f aca="false">I94+I95+I96+I97</f>
        <v>0</v>
      </c>
      <c r="J93" s="39" t="n">
        <f aca="false">J94+J95+J96+J97</f>
        <v>720</v>
      </c>
      <c r="K93" s="39" t="n">
        <f aca="false">K94+K95+K96+K97</f>
        <v>380</v>
      </c>
      <c r="L93" s="39" t="n">
        <f aca="false">H93+I93+J93+K93</f>
        <v>1100</v>
      </c>
      <c r="M93" s="39" t="n">
        <f aca="false">H93+I93+J93+K93</f>
        <v>1100</v>
      </c>
      <c r="N93" s="7"/>
      <c r="O93" s="7"/>
      <c r="P93" s="40"/>
      <c r="Q93" s="7"/>
      <c r="R93" s="39" t="n">
        <f aca="false">H93+I93+J93+K93</f>
        <v>1100</v>
      </c>
    </row>
    <row r="94" customFormat="false" ht="13.2" hidden="false" customHeight="false" outlineLevel="0" collapsed="false">
      <c r="A94" s="37"/>
      <c r="B94" s="20"/>
      <c r="C94" s="20"/>
      <c r="D94" s="20"/>
      <c r="E94" s="38"/>
      <c r="F94" s="38"/>
      <c r="G94" s="39" t="s">
        <v>28</v>
      </c>
      <c r="H94" s="39"/>
      <c r="I94" s="39"/>
      <c r="J94" s="39" t="n">
        <v>720</v>
      </c>
      <c r="K94" s="39" t="n">
        <v>380</v>
      </c>
      <c r="L94" s="39" t="n">
        <f aca="false">H94+I94+J94+K94</f>
        <v>1100</v>
      </c>
      <c r="M94" s="39" t="n">
        <f aca="false">H94+I94+J94+K94</f>
        <v>1100</v>
      </c>
      <c r="N94" s="7"/>
      <c r="O94" s="7"/>
      <c r="P94" s="40"/>
      <c r="Q94" s="7"/>
      <c r="R94" s="39" t="n">
        <f aca="false">H94+I94+J94+K94</f>
        <v>1100</v>
      </c>
    </row>
    <row r="95" customFormat="false" ht="13.2" hidden="false" customHeight="false" outlineLevel="0" collapsed="false">
      <c r="A95" s="37"/>
      <c r="B95" s="20"/>
      <c r="C95" s="20"/>
      <c r="D95" s="20"/>
      <c r="E95" s="38"/>
      <c r="F95" s="38"/>
      <c r="G95" s="39" t="s">
        <v>29</v>
      </c>
      <c r="H95" s="39"/>
      <c r="I95" s="39"/>
      <c r="J95" s="39"/>
      <c r="K95" s="39"/>
      <c r="L95" s="39" t="n">
        <f aca="false">H95+I95+J95+K95</f>
        <v>0</v>
      </c>
      <c r="M95" s="39" t="n">
        <f aca="false">H95+I95+J95+K95</f>
        <v>0</v>
      </c>
      <c r="N95" s="7"/>
      <c r="O95" s="7"/>
      <c r="P95" s="40"/>
      <c r="Q95" s="7"/>
      <c r="R95" s="39" t="n">
        <f aca="false">H95+I95+J95+K95</f>
        <v>0</v>
      </c>
    </row>
    <row r="96" customFormat="false" ht="13.2" hidden="false" customHeight="false" outlineLevel="0" collapsed="false">
      <c r="A96" s="37"/>
      <c r="B96" s="20"/>
      <c r="C96" s="20"/>
      <c r="D96" s="20"/>
      <c r="E96" s="38"/>
      <c r="F96" s="38"/>
      <c r="G96" s="39" t="s">
        <v>30</v>
      </c>
      <c r="H96" s="39"/>
      <c r="I96" s="39"/>
      <c r="J96" s="39"/>
      <c r="K96" s="39"/>
      <c r="L96" s="39" t="n">
        <f aca="false">H96+I96+J96+K96</f>
        <v>0</v>
      </c>
      <c r="M96" s="39" t="n">
        <f aca="false">H96+I96+J96+K96</f>
        <v>0</v>
      </c>
      <c r="N96" s="7"/>
      <c r="O96" s="7"/>
      <c r="P96" s="40"/>
      <c r="Q96" s="7"/>
      <c r="R96" s="39" t="n">
        <f aca="false">H96+I96+J96+K96</f>
        <v>0</v>
      </c>
    </row>
    <row r="97" customFormat="false" ht="13.2" hidden="false" customHeight="false" outlineLevel="0" collapsed="false">
      <c r="A97" s="37"/>
      <c r="B97" s="20"/>
      <c r="C97" s="20"/>
      <c r="D97" s="20"/>
      <c r="E97" s="38"/>
      <c r="F97" s="38"/>
      <c r="G97" s="39" t="s">
        <v>31</v>
      </c>
      <c r="H97" s="39"/>
      <c r="I97" s="39"/>
      <c r="J97" s="39"/>
      <c r="K97" s="39"/>
      <c r="L97" s="39" t="n">
        <f aca="false">H97+I97+J97+K97</f>
        <v>0</v>
      </c>
      <c r="M97" s="39" t="n">
        <f aca="false">H97+I97+J97+K97</f>
        <v>0</v>
      </c>
      <c r="N97" s="7"/>
      <c r="O97" s="7"/>
      <c r="P97" s="40"/>
      <c r="Q97" s="7"/>
      <c r="R97" s="39" t="n">
        <f aca="false">H97+I97+J97+K97</f>
        <v>0</v>
      </c>
    </row>
    <row r="98" customFormat="false" ht="44.7" hidden="false" customHeight="true" outlineLevel="0" collapsed="false">
      <c r="A98" s="37"/>
      <c r="B98" s="20" t="s">
        <v>88</v>
      </c>
      <c r="C98" s="20"/>
      <c r="D98" s="43" t="s">
        <v>68</v>
      </c>
      <c r="E98" s="42" t="n">
        <v>43829</v>
      </c>
      <c r="F98" s="42" t="s">
        <v>27</v>
      </c>
      <c r="G98" s="41"/>
      <c r="H98" s="41" t="s">
        <v>27</v>
      </c>
      <c r="I98" s="41" t="s">
        <v>27</v>
      </c>
      <c r="J98" s="41" t="s">
        <v>27</v>
      </c>
      <c r="K98" s="41" t="s">
        <v>27</v>
      </c>
      <c r="L98" s="7"/>
      <c r="M98" s="39" t="e">
        <f aca="false">H98+I98+J98+K98</f>
        <v>#VALUE!</v>
      </c>
      <c r="N98" s="7"/>
      <c r="O98" s="7"/>
      <c r="P98" s="39"/>
      <c r="Q98" s="7"/>
      <c r="R98" s="41" t="s">
        <v>27</v>
      </c>
    </row>
    <row r="99" customFormat="false" ht="12.75" hidden="false" customHeight="true" outlineLevel="0" collapsed="false">
      <c r="A99" s="37" t="s">
        <v>89</v>
      </c>
      <c r="B99" s="20" t="s">
        <v>90</v>
      </c>
      <c r="C99" s="20"/>
      <c r="D99" s="20" t="s">
        <v>53</v>
      </c>
      <c r="E99" s="38" t="s">
        <v>58</v>
      </c>
      <c r="F99" s="38" t="s">
        <v>91</v>
      </c>
      <c r="G99" s="39" t="s">
        <v>20</v>
      </c>
      <c r="H99" s="39" t="n">
        <f aca="false">H100+H101+H102+H103</f>
        <v>0</v>
      </c>
      <c r="I99" s="39" t="n">
        <f aca="false">I100+I101+I102+I103</f>
        <v>120</v>
      </c>
      <c r="J99" s="39" t="n">
        <f aca="false">J100+J101+J102+J103</f>
        <v>4070</v>
      </c>
      <c r="K99" s="39" t="n">
        <f aca="false">K100+K101+K102+K103</f>
        <v>550</v>
      </c>
      <c r="L99" s="39" t="n">
        <f aca="false">H99+I99+J99+K99</f>
        <v>4740</v>
      </c>
      <c r="M99" s="39" t="n">
        <f aca="false">H99+I99+J99+K99</f>
        <v>4740</v>
      </c>
      <c r="N99" s="7"/>
      <c r="O99" s="7"/>
      <c r="P99" s="40"/>
      <c r="Q99" s="7"/>
      <c r="R99" s="39" t="n">
        <f aca="false">H99+I99+J99+K99</f>
        <v>4740</v>
      </c>
    </row>
    <row r="100" customFormat="false" ht="13.2" hidden="false" customHeight="false" outlineLevel="0" collapsed="false">
      <c r="A100" s="37"/>
      <c r="B100" s="20"/>
      <c r="C100" s="20"/>
      <c r="D100" s="20"/>
      <c r="E100" s="38"/>
      <c r="F100" s="38"/>
      <c r="G100" s="39" t="s">
        <v>28</v>
      </c>
      <c r="H100" s="39"/>
      <c r="I100" s="39"/>
      <c r="J100" s="39"/>
      <c r="K100" s="39"/>
      <c r="L100" s="39" t="n">
        <f aca="false">H100+I100+J100+K100</f>
        <v>0</v>
      </c>
      <c r="M100" s="39" t="n">
        <f aca="false">H100+I100+J100+K100</f>
        <v>0</v>
      </c>
      <c r="N100" s="7"/>
      <c r="O100" s="7"/>
      <c r="P100" s="40"/>
      <c r="Q100" s="7"/>
      <c r="R100" s="39" t="n">
        <f aca="false">H100+I100+J100+K100</f>
        <v>0</v>
      </c>
    </row>
    <row r="101" customFormat="false" ht="13.2" hidden="false" customHeight="false" outlineLevel="0" collapsed="false">
      <c r="A101" s="37"/>
      <c r="B101" s="20"/>
      <c r="C101" s="20"/>
      <c r="D101" s="20"/>
      <c r="E101" s="38"/>
      <c r="F101" s="38"/>
      <c r="G101" s="39" t="s">
        <v>29</v>
      </c>
      <c r="H101" s="39"/>
      <c r="I101" s="39" t="n">
        <v>120</v>
      </c>
      <c r="J101" s="39" t="n">
        <v>4070</v>
      </c>
      <c r="K101" s="39" t="n">
        <v>550</v>
      </c>
      <c r="L101" s="39" t="n">
        <f aca="false">H101+I101+J101+K101</f>
        <v>4740</v>
      </c>
      <c r="M101" s="39" t="n">
        <f aca="false">H101+I101+J101+K101</f>
        <v>4740</v>
      </c>
      <c r="N101" s="7"/>
      <c r="O101" s="7"/>
      <c r="P101" s="40"/>
      <c r="Q101" s="7"/>
      <c r="R101" s="39" t="n">
        <f aca="false">H101+I101+J101+K101</f>
        <v>4740</v>
      </c>
    </row>
    <row r="102" customFormat="false" ht="13.2" hidden="false" customHeight="false" outlineLevel="0" collapsed="false">
      <c r="A102" s="37"/>
      <c r="B102" s="20"/>
      <c r="C102" s="20"/>
      <c r="D102" s="20"/>
      <c r="E102" s="38"/>
      <c r="F102" s="38"/>
      <c r="G102" s="39" t="s">
        <v>30</v>
      </c>
      <c r="H102" s="39"/>
      <c r="I102" s="39"/>
      <c r="J102" s="39"/>
      <c r="K102" s="39"/>
      <c r="L102" s="39" t="n">
        <f aca="false">H102+I102+J102+K102</f>
        <v>0</v>
      </c>
      <c r="M102" s="39" t="n">
        <f aca="false">H102+I102+J102+K102</f>
        <v>0</v>
      </c>
      <c r="N102" s="7"/>
      <c r="O102" s="7"/>
      <c r="P102" s="40"/>
      <c r="Q102" s="7"/>
      <c r="R102" s="39" t="n">
        <f aca="false">H102+I102+J102+K102</f>
        <v>0</v>
      </c>
    </row>
    <row r="103" customFormat="false" ht="13.2" hidden="false" customHeight="false" outlineLevel="0" collapsed="false">
      <c r="A103" s="37"/>
      <c r="B103" s="20"/>
      <c r="C103" s="20"/>
      <c r="D103" s="20"/>
      <c r="E103" s="38"/>
      <c r="F103" s="38"/>
      <c r="G103" s="39" t="s">
        <v>31</v>
      </c>
      <c r="H103" s="39"/>
      <c r="I103" s="39"/>
      <c r="J103" s="39"/>
      <c r="K103" s="39"/>
      <c r="L103" s="39" t="n">
        <f aca="false">H103+I103+J103+K103</f>
        <v>0</v>
      </c>
      <c r="M103" s="39" t="n">
        <f aca="false">H103+I103+J103+K103</f>
        <v>0</v>
      </c>
      <c r="N103" s="7"/>
      <c r="O103" s="7"/>
      <c r="P103" s="40"/>
      <c r="Q103" s="7"/>
      <c r="R103" s="39" t="n">
        <f aca="false">H103+I103+J103+K103</f>
        <v>0</v>
      </c>
    </row>
    <row r="104" customFormat="false" ht="12.75" hidden="false" customHeight="true" outlineLevel="0" collapsed="false">
      <c r="A104" s="37" t="s">
        <v>92</v>
      </c>
      <c r="B104" s="20" t="s">
        <v>93</v>
      </c>
      <c r="C104" s="20"/>
      <c r="D104" s="20" t="s">
        <v>73</v>
      </c>
      <c r="E104" s="38" t="s">
        <v>54</v>
      </c>
      <c r="F104" s="38" t="s">
        <v>94</v>
      </c>
      <c r="G104" s="39" t="s">
        <v>20</v>
      </c>
      <c r="H104" s="39" t="n">
        <f aca="false">H105+H106+H107+H108</f>
        <v>0</v>
      </c>
      <c r="I104" s="39" t="n">
        <f aca="false">I105+I106+I107+I108</f>
        <v>0</v>
      </c>
      <c r="J104" s="39" t="n">
        <f aca="false">J105+J106+J107+J108</f>
        <v>300</v>
      </c>
      <c r="K104" s="39" t="n">
        <f aca="false">K105+K106+K107+K108</f>
        <v>0</v>
      </c>
      <c r="L104" s="39" t="n">
        <f aca="false">H104+I104+J104+K104</f>
        <v>300</v>
      </c>
      <c r="M104" s="39" t="n">
        <f aca="false">H104+I104+J104+K104</f>
        <v>300</v>
      </c>
      <c r="N104" s="7"/>
      <c r="O104" s="7"/>
      <c r="P104" s="40"/>
      <c r="Q104" s="7"/>
      <c r="R104" s="39" t="n">
        <f aca="false">H104+I104+J104+K104</f>
        <v>300</v>
      </c>
    </row>
    <row r="105" customFormat="false" ht="13.2" hidden="false" customHeight="false" outlineLevel="0" collapsed="false">
      <c r="A105" s="37"/>
      <c r="B105" s="20"/>
      <c r="C105" s="20"/>
      <c r="D105" s="20"/>
      <c r="E105" s="38"/>
      <c r="F105" s="38"/>
      <c r="G105" s="39" t="s">
        <v>28</v>
      </c>
      <c r="H105" s="39"/>
      <c r="I105" s="39"/>
      <c r="J105" s="39" t="n">
        <v>300</v>
      </c>
      <c r="K105" s="39"/>
      <c r="L105" s="39" t="n">
        <f aca="false">H105+I105+J105+K105</f>
        <v>300</v>
      </c>
      <c r="M105" s="39" t="n">
        <f aca="false">H105+I105+J105+K105</f>
        <v>300</v>
      </c>
      <c r="N105" s="7"/>
      <c r="O105" s="7"/>
      <c r="P105" s="40"/>
      <c r="Q105" s="7"/>
      <c r="R105" s="39" t="n">
        <f aca="false">H105+I105+J105+K105</f>
        <v>300</v>
      </c>
    </row>
    <row r="106" customFormat="false" ht="13.2" hidden="false" customHeight="false" outlineLevel="0" collapsed="false">
      <c r="A106" s="37"/>
      <c r="B106" s="20"/>
      <c r="C106" s="20"/>
      <c r="D106" s="20"/>
      <c r="E106" s="38"/>
      <c r="F106" s="38"/>
      <c r="G106" s="39" t="s">
        <v>29</v>
      </c>
      <c r="H106" s="39"/>
      <c r="I106" s="39"/>
      <c r="J106" s="39"/>
      <c r="K106" s="39"/>
      <c r="L106" s="39" t="n">
        <f aca="false">H106+I106+J106+K106</f>
        <v>0</v>
      </c>
      <c r="M106" s="39" t="n">
        <f aca="false">H106+I106+J106+K106</f>
        <v>0</v>
      </c>
      <c r="N106" s="7"/>
      <c r="O106" s="7"/>
      <c r="P106" s="40"/>
      <c r="Q106" s="7"/>
      <c r="R106" s="39" t="n">
        <f aca="false">H106+I106+J106+K106</f>
        <v>0</v>
      </c>
    </row>
    <row r="107" customFormat="false" ht="15.6" hidden="false" customHeight="true" outlineLevel="0" collapsed="false">
      <c r="A107" s="37"/>
      <c r="B107" s="20"/>
      <c r="C107" s="20"/>
      <c r="D107" s="20"/>
      <c r="E107" s="38"/>
      <c r="F107" s="38"/>
      <c r="G107" s="39" t="s">
        <v>30</v>
      </c>
      <c r="H107" s="39"/>
      <c r="I107" s="39"/>
      <c r="J107" s="39"/>
      <c r="K107" s="39"/>
      <c r="L107" s="39" t="n">
        <f aca="false">H107+I107+J107+K107</f>
        <v>0</v>
      </c>
      <c r="M107" s="39" t="n">
        <f aca="false">H107+I107+J107+K107</f>
        <v>0</v>
      </c>
      <c r="N107" s="7"/>
      <c r="O107" s="7"/>
      <c r="P107" s="40"/>
      <c r="Q107" s="7"/>
      <c r="R107" s="39" t="n">
        <f aca="false">H107+I107+J107+K107</f>
        <v>0</v>
      </c>
    </row>
    <row r="108" customFormat="false" ht="16.35" hidden="false" customHeight="true" outlineLevel="0" collapsed="false">
      <c r="A108" s="37"/>
      <c r="B108" s="20"/>
      <c r="C108" s="20"/>
      <c r="D108" s="20"/>
      <c r="E108" s="38"/>
      <c r="F108" s="38"/>
      <c r="G108" s="39" t="s">
        <v>31</v>
      </c>
      <c r="H108" s="39"/>
      <c r="I108" s="39"/>
      <c r="J108" s="39"/>
      <c r="K108" s="39"/>
      <c r="L108" s="39" t="n">
        <f aca="false">H108+I108+J108+K108</f>
        <v>0</v>
      </c>
      <c r="M108" s="39" t="n">
        <f aca="false">H108+I108+J108+K108</f>
        <v>0</v>
      </c>
      <c r="N108" s="7"/>
      <c r="O108" s="7"/>
      <c r="P108" s="40"/>
      <c r="Q108" s="7"/>
      <c r="R108" s="39" t="n">
        <f aca="false">H108+I108+J108+K108</f>
        <v>0</v>
      </c>
    </row>
    <row r="109" customFormat="false" ht="29.1" hidden="false" customHeight="true" outlineLevel="0" collapsed="false">
      <c r="A109" s="37" t="s">
        <v>95</v>
      </c>
      <c r="B109" s="20" t="s">
        <v>96</v>
      </c>
      <c r="C109" s="20"/>
      <c r="D109" s="20" t="s">
        <v>37</v>
      </c>
      <c r="E109" s="38" t="s">
        <v>26</v>
      </c>
      <c r="F109" s="38" t="s">
        <v>97</v>
      </c>
      <c r="G109" s="39" t="s">
        <v>20</v>
      </c>
      <c r="H109" s="39" t="n">
        <f aca="false">H110+H111+H112+H113</f>
        <v>400</v>
      </c>
      <c r="I109" s="39" t="n">
        <f aca="false">I110+I111+I112+I113</f>
        <v>428.8</v>
      </c>
      <c r="J109" s="39" t="n">
        <f aca="false">J110+J111+J112+J113</f>
        <v>2155.5</v>
      </c>
      <c r="K109" s="39" t="n">
        <f aca="false">K110+K111+K112+K113</f>
        <v>496.2</v>
      </c>
      <c r="L109" s="39" t="n">
        <f aca="false">H109+I109+J109+K109</f>
        <v>3480.5</v>
      </c>
      <c r="M109" s="39" t="n">
        <f aca="false">H109+I109+J109+K109</f>
        <v>3480.5</v>
      </c>
      <c r="N109" s="7"/>
      <c r="O109" s="7"/>
      <c r="P109" s="40"/>
      <c r="Q109" s="7"/>
      <c r="R109" s="39" t="n">
        <f aca="false">H109+I109+J109+K109</f>
        <v>3480.5</v>
      </c>
    </row>
    <row r="110" customFormat="false" ht="13.2" hidden="false" customHeight="false" outlineLevel="0" collapsed="false">
      <c r="A110" s="37"/>
      <c r="B110" s="20"/>
      <c r="C110" s="20"/>
      <c r="D110" s="20"/>
      <c r="E110" s="38"/>
      <c r="F110" s="38"/>
      <c r="G110" s="39" t="s">
        <v>28</v>
      </c>
      <c r="H110" s="39"/>
      <c r="I110" s="39"/>
      <c r="J110" s="39"/>
      <c r="K110" s="39"/>
      <c r="L110" s="39" t="n">
        <f aca="false">H110+I110+J110+K110</f>
        <v>0</v>
      </c>
      <c r="M110" s="39" t="n">
        <f aca="false">H110+I110+J110+K110</f>
        <v>0</v>
      </c>
      <c r="N110" s="7"/>
      <c r="O110" s="7"/>
      <c r="P110" s="40"/>
      <c r="Q110" s="7"/>
      <c r="R110" s="39" t="n">
        <f aca="false">H110+I110+J110+K110</f>
        <v>0</v>
      </c>
    </row>
    <row r="111" customFormat="false" ht="27.6" hidden="false" customHeight="true" outlineLevel="0" collapsed="false">
      <c r="A111" s="37"/>
      <c r="B111" s="20"/>
      <c r="C111" s="20"/>
      <c r="D111" s="20"/>
      <c r="E111" s="38"/>
      <c r="F111" s="38"/>
      <c r="G111" s="39" t="s">
        <v>29</v>
      </c>
      <c r="H111" s="39" t="n">
        <v>400</v>
      </c>
      <c r="I111" s="39" t="n">
        <v>428.8</v>
      </c>
      <c r="J111" s="39" t="n">
        <v>2155.5</v>
      </c>
      <c r="K111" s="39" t="n">
        <f aca="false">420+76.2</f>
        <v>496.2</v>
      </c>
      <c r="L111" s="39" t="n">
        <f aca="false">H111+I111+J111+K111</f>
        <v>3480.5</v>
      </c>
      <c r="M111" s="39" t="n">
        <f aca="false">H111+I111+J111+K111</f>
        <v>3480.5</v>
      </c>
      <c r="N111" s="7"/>
      <c r="O111" s="7"/>
      <c r="P111" s="40"/>
      <c r="Q111" s="7"/>
      <c r="R111" s="39" t="n">
        <f aca="false">H111+I111+J111+K111</f>
        <v>3480.5</v>
      </c>
    </row>
    <row r="112" customFormat="false" ht="22.35" hidden="false" customHeight="true" outlineLevel="0" collapsed="false">
      <c r="A112" s="37"/>
      <c r="B112" s="20"/>
      <c r="C112" s="20"/>
      <c r="D112" s="20"/>
      <c r="E112" s="38"/>
      <c r="F112" s="38"/>
      <c r="G112" s="39" t="s">
        <v>30</v>
      </c>
      <c r="H112" s="39"/>
      <c r="I112" s="39"/>
      <c r="J112" s="39"/>
      <c r="K112" s="39"/>
      <c r="L112" s="39" t="n">
        <f aca="false">H112+I112+J112+K112</f>
        <v>0</v>
      </c>
      <c r="M112" s="39" t="n">
        <f aca="false">H112+I112+J112+K112</f>
        <v>0</v>
      </c>
      <c r="N112" s="7"/>
      <c r="O112" s="7"/>
      <c r="P112" s="40"/>
      <c r="Q112" s="7"/>
      <c r="R112" s="39" t="n">
        <f aca="false">H112+I112+J112+K112</f>
        <v>0</v>
      </c>
    </row>
    <row r="113" customFormat="false" ht="53.7" hidden="false" customHeight="true" outlineLevel="0" collapsed="false">
      <c r="A113" s="37"/>
      <c r="B113" s="20"/>
      <c r="C113" s="20"/>
      <c r="D113" s="20"/>
      <c r="E113" s="38"/>
      <c r="F113" s="38"/>
      <c r="G113" s="39" t="s">
        <v>31</v>
      </c>
      <c r="H113" s="39"/>
      <c r="I113" s="39"/>
      <c r="J113" s="39"/>
      <c r="K113" s="39"/>
      <c r="L113" s="39" t="n">
        <f aca="false">H113+I113+J113+K113</f>
        <v>0</v>
      </c>
      <c r="M113" s="39" t="n">
        <f aca="false">H113+I113+J113+K113</f>
        <v>0</v>
      </c>
      <c r="N113" s="7"/>
      <c r="O113" s="7"/>
      <c r="P113" s="40"/>
      <c r="Q113" s="7"/>
      <c r="R113" s="39" t="n">
        <f aca="false">H113+I113+J113+K113</f>
        <v>0</v>
      </c>
    </row>
    <row r="114" customFormat="false" ht="85.05" hidden="false" customHeight="true" outlineLevel="0" collapsed="false">
      <c r="A114" s="46"/>
      <c r="B114" s="20" t="s">
        <v>98</v>
      </c>
      <c r="C114" s="47"/>
      <c r="D114" s="20" t="s">
        <v>37</v>
      </c>
      <c r="E114" s="48" t="n">
        <v>43768</v>
      </c>
      <c r="F114" s="48" t="s">
        <v>27</v>
      </c>
      <c r="G114" s="49" t="s">
        <v>27</v>
      </c>
      <c r="H114" s="49" t="s">
        <v>27</v>
      </c>
      <c r="I114" s="49" t="s">
        <v>27</v>
      </c>
      <c r="J114" s="49" t="s">
        <v>27</v>
      </c>
      <c r="K114" s="49" t="s">
        <v>27</v>
      </c>
      <c r="L114" s="49" t="e">
        <f aca="false">H114+I114+J114+K114</f>
        <v>#VALUE!</v>
      </c>
      <c r="M114" s="49" t="e">
        <f aca="false">H114+I114+J114+K114</f>
        <v>#VALUE!</v>
      </c>
      <c r="N114" s="49"/>
      <c r="O114" s="49"/>
      <c r="P114" s="49"/>
      <c r="Q114" s="50"/>
      <c r="R114" s="49" t="s">
        <v>27</v>
      </c>
    </row>
    <row r="115" customFormat="false" ht="16.35" hidden="true" customHeight="true" outlineLevel="0" collapsed="false">
      <c r="A115" s="37" t="s">
        <v>99</v>
      </c>
      <c r="B115" s="20" t="s">
        <v>100</v>
      </c>
      <c r="C115" s="20"/>
      <c r="D115" s="20" t="s">
        <v>101</v>
      </c>
      <c r="E115" s="38" t="s">
        <v>26</v>
      </c>
      <c r="F115" s="38" t="s">
        <v>102</v>
      </c>
      <c r="G115" s="39" t="s">
        <v>20</v>
      </c>
      <c r="H115" s="39" t="n">
        <f aca="false">H116+H117+H118+H119</f>
        <v>0</v>
      </c>
      <c r="I115" s="39" t="n">
        <f aca="false">I116+I117+I118+I119</f>
        <v>0</v>
      </c>
      <c r="J115" s="39" t="n">
        <f aca="false">J116+J117+J118+J119</f>
        <v>0</v>
      </c>
      <c r="K115" s="39" t="n">
        <f aca="false">K116+K117+K118+K119</f>
        <v>0</v>
      </c>
      <c r="L115" s="39" t="n">
        <f aca="false">H115+I115+J115+K115</f>
        <v>0</v>
      </c>
      <c r="M115" s="39" t="n">
        <f aca="false">H115+I115+J115+K115</f>
        <v>0</v>
      </c>
      <c r="N115" s="7"/>
      <c r="O115" s="7"/>
      <c r="P115" s="40"/>
      <c r="Q115" s="7"/>
      <c r="R115" s="39" t="n">
        <f aca="false">H115+I115+J115+K115</f>
        <v>0</v>
      </c>
    </row>
    <row r="116" customFormat="false" ht="23.1" hidden="true" customHeight="true" outlineLevel="0" collapsed="false">
      <c r="A116" s="37"/>
      <c r="B116" s="20"/>
      <c r="C116" s="20"/>
      <c r="D116" s="20"/>
      <c r="E116" s="38"/>
      <c r="F116" s="38"/>
      <c r="G116" s="39" t="s">
        <v>28</v>
      </c>
      <c r="H116" s="39"/>
      <c r="I116" s="39"/>
      <c r="J116" s="39"/>
      <c r="K116" s="39"/>
      <c r="L116" s="39" t="n">
        <f aca="false">H116+I116+J116+K116</f>
        <v>0</v>
      </c>
      <c r="M116" s="39" t="n">
        <f aca="false">H116+I116+J116+K116</f>
        <v>0</v>
      </c>
      <c r="N116" s="7"/>
      <c r="O116" s="7"/>
      <c r="P116" s="40"/>
      <c r="Q116" s="7"/>
      <c r="R116" s="39" t="n">
        <f aca="false">H116+I116+J116+K116</f>
        <v>0</v>
      </c>
    </row>
    <row r="117" customFormat="false" ht="13.2" hidden="true" customHeight="false" outlineLevel="0" collapsed="false">
      <c r="A117" s="37"/>
      <c r="B117" s="20"/>
      <c r="C117" s="20"/>
      <c r="D117" s="20"/>
      <c r="E117" s="38"/>
      <c r="F117" s="38"/>
      <c r="G117" s="39" t="s">
        <v>29</v>
      </c>
      <c r="H117" s="39"/>
      <c r="I117" s="39"/>
      <c r="J117" s="39"/>
      <c r="K117" s="39"/>
      <c r="L117" s="39" t="n">
        <f aca="false">H117+I117+J117+K117</f>
        <v>0</v>
      </c>
      <c r="M117" s="39" t="n">
        <f aca="false">H117+I117+J117+K117</f>
        <v>0</v>
      </c>
      <c r="N117" s="7"/>
      <c r="O117" s="7"/>
      <c r="P117" s="40"/>
      <c r="Q117" s="7"/>
      <c r="R117" s="39" t="n">
        <f aca="false">H117+I117+J117+K117</f>
        <v>0</v>
      </c>
    </row>
    <row r="118" customFormat="false" ht="13.2" hidden="true" customHeight="false" outlineLevel="0" collapsed="false">
      <c r="A118" s="37"/>
      <c r="B118" s="20"/>
      <c r="C118" s="20"/>
      <c r="D118" s="20"/>
      <c r="E118" s="38"/>
      <c r="F118" s="38"/>
      <c r="G118" s="39" t="s">
        <v>30</v>
      </c>
      <c r="H118" s="39"/>
      <c r="I118" s="39"/>
      <c r="J118" s="39"/>
      <c r="K118" s="39"/>
      <c r="L118" s="39" t="n">
        <f aca="false">H118+I118+J118+K118</f>
        <v>0</v>
      </c>
      <c r="M118" s="39" t="n">
        <f aca="false">H118+I118+J118+K118</f>
        <v>0</v>
      </c>
      <c r="N118" s="7"/>
      <c r="O118" s="7"/>
      <c r="P118" s="40"/>
      <c r="Q118" s="7"/>
      <c r="R118" s="39" t="n">
        <f aca="false">H118+I118+J118+K118</f>
        <v>0</v>
      </c>
    </row>
    <row r="119" customFormat="false" ht="52.2" hidden="true" customHeight="true" outlineLevel="0" collapsed="false">
      <c r="A119" s="37"/>
      <c r="B119" s="20"/>
      <c r="C119" s="20"/>
      <c r="D119" s="20"/>
      <c r="E119" s="38"/>
      <c r="F119" s="38"/>
      <c r="G119" s="39" t="s">
        <v>31</v>
      </c>
      <c r="H119" s="39"/>
      <c r="I119" s="39"/>
      <c r="J119" s="39"/>
      <c r="K119" s="39"/>
      <c r="L119" s="39" t="n">
        <f aca="false">H119+I119+J119+K119</f>
        <v>0</v>
      </c>
      <c r="M119" s="39" t="n">
        <f aca="false">H119+I119+J119+K119</f>
        <v>0</v>
      </c>
      <c r="N119" s="7"/>
      <c r="O119" s="7"/>
      <c r="P119" s="40"/>
      <c r="Q119" s="7"/>
      <c r="R119" s="39" t="n">
        <f aca="false">H119+I119+J119+K119</f>
        <v>0</v>
      </c>
    </row>
    <row r="120" customFormat="false" ht="25.35" hidden="false" customHeight="true" outlineLevel="0" collapsed="false">
      <c r="A120" s="37" t="s">
        <v>103</v>
      </c>
      <c r="B120" s="43" t="s">
        <v>104</v>
      </c>
      <c r="C120" s="43"/>
      <c r="D120" s="20" t="s">
        <v>53</v>
      </c>
      <c r="E120" s="38" t="s">
        <v>65</v>
      </c>
      <c r="F120" s="38" t="s">
        <v>105</v>
      </c>
      <c r="G120" s="39" t="s">
        <v>20</v>
      </c>
      <c r="H120" s="39" t="n">
        <f aca="false">H121+H122+H123+H124</f>
        <v>0</v>
      </c>
      <c r="I120" s="39" t="n">
        <f aca="false">I121+I122+I123+I124</f>
        <v>0</v>
      </c>
      <c r="J120" s="39" t="n">
        <f aca="false">J121+J122+J123+J124</f>
        <v>13680.9</v>
      </c>
      <c r="K120" s="39" t="n">
        <f aca="false">K121+K122+K123+K124</f>
        <v>3079.8</v>
      </c>
      <c r="L120" s="39" t="n">
        <f aca="false">H120+I120+J120+K120</f>
        <v>16760.7</v>
      </c>
      <c r="M120" s="39" t="n">
        <f aca="false">H120+I120+J120+K120</f>
        <v>16760.7</v>
      </c>
      <c r="N120" s="7"/>
      <c r="O120" s="7"/>
      <c r="P120" s="40"/>
      <c r="Q120" s="7"/>
      <c r="R120" s="39" t="n">
        <f aca="false">H120+I120+J120+K120</f>
        <v>16760.7</v>
      </c>
    </row>
    <row r="121" customFormat="false" ht="23.1" hidden="false" customHeight="true" outlineLevel="0" collapsed="false">
      <c r="A121" s="37"/>
      <c r="B121" s="43"/>
      <c r="C121" s="43"/>
      <c r="D121" s="43"/>
      <c r="E121" s="38"/>
      <c r="F121" s="38"/>
      <c r="G121" s="39" t="s">
        <v>28</v>
      </c>
      <c r="H121" s="39"/>
      <c r="I121" s="39"/>
      <c r="J121" s="39" t="n">
        <v>1368.3</v>
      </c>
      <c r="K121" s="39" t="n">
        <f aca="false">484.1-176</f>
        <v>308.1</v>
      </c>
      <c r="L121" s="39" t="n">
        <f aca="false">H121+I121+J121+K121</f>
        <v>1676.4</v>
      </c>
      <c r="M121" s="39" t="n">
        <f aca="false">H121+I121+J121+K121</f>
        <v>1676.4</v>
      </c>
      <c r="N121" s="7"/>
      <c r="O121" s="7"/>
      <c r="P121" s="40"/>
      <c r="Q121" s="7"/>
      <c r="R121" s="39" t="n">
        <f aca="false">H121+I121+J121+K121</f>
        <v>1676.4</v>
      </c>
    </row>
    <row r="122" customFormat="false" ht="23.1" hidden="false" customHeight="true" outlineLevel="0" collapsed="false">
      <c r="A122" s="37"/>
      <c r="B122" s="43"/>
      <c r="C122" s="43"/>
      <c r="D122" s="43"/>
      <c r="E122" s="38"/>
      <c r="F122" s="38"/>
      <c r="G122" s="39" t="s">
        <v>29</v>
      </c>
      <c r="H122" s="39"/>
      <c r="I122" s="39"/>
      <c r="J122" s="39" t="n">
        <v>12312.6</v>
      </c>
      <c r="K122" s="39" t="n">
        <f aca="false">4356.6-1584.9</f>
        <v>2771.7</v>
      </c>
      <c r="L122" s="39" t="n">
        <f aca="false">H122+I122+J122+K122</f>
        <v>15084.3</v>
      </c>
      <c r="M122" s="39" t="n">
        <f aca="false">H122+I122+J122+K122</f>
        <v>15084.3</v>
      </c>
      <c r="N122" s="7"/>
      <c r="O122" s="7"/>
      <c r="P122" s="40"/>
      <c r="Q122" s="7"/>
      <c r="R122" s="39" t="n">
        <f aca="false">H122+I122+J122+K122</f>
        <v>15084.3</v>
      </c>
    </row>
    <row r="123" customFormat="false" ht="23.85" hidden="false" customHeight="true" outlineLevel="0" collapsed="false">
      <c r="A123" s="37"/>
      <c r="B123" s="43"/>
      <c r="C123" s="43"/>
      <c r="D123" s="43"/>
      <c r="E123" s="38"/>
      <c r="F123" s="38"/>
      <c r="G123" s="39" t="s">
        <v>30</v>
      </c>
      <c r="H123" s="39"/>
      <c r="I123" s="39"/>
      <c r="J123" s="39"/>
      <c r="K123" s="39"/>
      <c r="L123" s="39" t="n">
        <f aca="false">H123+I123+J123+K123</f>
        <v>0</v>
      </c>
      <c r="M123" s="39" t="n">
        <f aca="false">H123+I123+J123+K123</f>
        <v>0</v>
      </c>
      <c r="N123" s="7"/>
      <c r="O123" s="7"/>
      <c r="P123" s="40"/>
      <c r="Q123" s="7"/>
      <c r="R123" s="39" t="n">
        <f aca="false">H123+I123+J123+K123</f>
        <v>0</v>
      </c>
    </row>
    <row r="124" customFormat="false" ht="24.6" hidden="false" customHeight="true" outlineLevel="0" collapsed="false">
      <c r="A124" s="37"/>
      <c r="B124" s="43"/>
      <c r="C124" s="43"/>
      <c r="D124" s="43"/>
      <c r="E124" s="38"/>
      <c r="F124" s="38"/>
      <c r="G124" s="39" t="s">
        <v>31</v>
      </c>
      <c r="H124" s="39"/>
      <c r="I124" s="39"/>
      <c r="J124" s="39"/>
      <c r="K124" s="39"/>
      <c r="L124" s="39" t="n">
        <f aca="false">H124+I124+J124+K124</f>
        <v>0</v>
      </c>
      <c r="M124" s="39" t="n">
        <f aca="false">H124+I124+J124+K124</f>
        <v>0</v>
      </c>
      <c r="N124" s="7"/>
      <c r="O124" s="7"/>
      <c r="P124" s="40"/>
      <c r="Q124" s="7"/>
      <c r="R124" s="39" t="n">
        <f aca="false">H124+I124+J124+K124</f>
        <v>0</v>
      </c>
    </row>
    <row r="125" customFormat="false" ht="77.55" hidden="false" customHeight="true" outlineLevel="0" collapsed="false">
      <c r="A125" s="37"/>
      <c r="B125" s="43" t="s">
        <v>106</v>
      </c>
      <c r="C125" s="43"/>
      <c r="D125" s="43" t="s">
        <v>53</v>
      </c>
      <c r="E125" s="48" t="n">
        <v>43829</v>
      </c>
      <c r="F125" s="48" t="s">
        <v>27</v>
      </c>
      <c r="G125" s="49" t="s">
        <v>27</v>
      </c>
      <c r="H125" s="49" t="s">
        <v>27</v>
      </c>
      <c r="I125" s="49" t="s">
        <v>27</v>
      </c>
      <c r="J125" s="49" t="s">
        <v>27</v>
      </c>
      <c r="K125" s="49" t="s">
        <v>27</v>
      </c>
      <c r="L125" s="49" t="e">
        <f aca="false">H125+I125+J125+K125</f>
        <v>#VALUE!</v>
      </c>
      <c r="M125" s="49" t="e">
        <f aca="false">H125+I125+J125+K125</f>
        <v>#VALUE!</v>
      </c>
      <c r="N125" s="49"/>
      <c r="O125" s="49"/>
      <c r="P125" s="49"/>
      <c r="Q125" s="50"/>
      <c r="R125" s="49" t="s">
        <v>27</v>
      </c>
    </row>
    <row r="126" customFormat="false" ht="21.6" hidden="false" customHeight="true" outlineLevel="0" collapsed="false">
      <c r="A126" s="37" t="s">
        <v>107</v>
      </c>
      <c r="B126" s="43" t="s">
        <v>108</v>
      </c>
      <c r="C126" s="43"/>
      <c r="D126" s="20" t="s">
        <v>53</v>
      </c>
      <c r="E126" s="38" t="s">
        <v>65</v>
      </c>
      <c r="F126" s="38" t="s">
        <v>105</v>
      </c>
      <c r="G126" s="39" t="s">
        <v>20</v>
      </c>
      <c r="H126" s="39" t="n">
        <f aca="false">H127+H128+H129+H130</f>
        <v>0</v>
      </c>
      <c r="I126" s="39" t="n">
        <f aca="false">I127+I128+I129+I130</f>
        <v>0</v>
      </c>
      <c r="J126" s="39" t="n">
        <f aca="false">J127+J128+J129+J130</f>
        <v>19399.8</v>
      </c>
      <c r="K126" s="39" t="n">
        <f aca="false">K127+K128+K129+K130</f>
        <v>0</v>
      </c>
      <c r="L126" s="39" t="n">
        <f aca="false">H126+I126+J126+K126</f>
        <v>19399.8</v>
      </c>
      <c r="M126" s="39" t="n">
        <f aca="false">H126+I126+J126+K126</f>
        <v>19399.8</v>
      </c>
      <c r="N126" s="7"/>
      <c r="O126" s="7"/>
      <c r="P126" s="40"/>
      <c r="Q126" s="7"/>
      <c r="R126" s="39" t="n">
        <f aca="false">H126+I126+J126+K126</f>
        <v>19399.8</v>
      </c>
    </row>
    <row r="127" customFormat="false" ht="20.85" hidden="false" customHeight="true" outlineLevel="0" collapsed="false">
      <c r="A127" s="37"/>
      <c r="B127" s="43"/>
      <c r="C127" s="43"/>
      <c r="D127" s="43"/>
      <c r="E127" s="38"/>
      <c r="F127" s="38"/>
      <c r="G127" s="39" t="s">
        <v>28</v>
      </c>
      <c r="H127" s="39"/>
      <c r="I127" s="39"/>
      <c r="J127" s="39" t="n">
        <v>970</v>
      </c>
      <c r="K127" s="39"/>
      <c r="L127" s="39" t="n">
        <f aca="false">H127+I127+J127+K127</f>
        <v>970</v>
      </c>
      <c r="M127" s="39" t="n">
        <f aca="false">H127+I127+J127+K127</f>
        <v>970</v>
      </c>
      <c r="N127" s="7"/>
      <c r="O127" s="7"/>
      <c r="P127" s="40"/>
      <c r="Q127" s="7"/>
      <c r="R127" s="39" t="n">
        <f aca="false">H127+I127+J127+K127</f>
        <v>970</v>
      </c>
    </row>
    <row r="128" customFormat="false" ht="21.6" hidden="false" customHeight="true" outlineLevel="0" collapsed="false">
      <c r="A128" s="37"/>
      <c r="B128" s="43"/>
      <c r="C128" s="43"/>
      <c r="D128" s="43"/>
      <c r="E128" s="38"/>
      <c r="F128" s="38"/>
      <c r="G128" s="39" t="s">
        <v>29</v>
      </c>
      <c r="H128" s="39"/>
      <c r="I128" s="39"/>
      <c r="J128" s="39" t="n">
        <v>18429.8</v>
      </c>
      <c r="K128" s="39"/>
      <c r="L128" s="39" t="n">
        <f aca="false">H128+I128+J128+K128</f>
        <v>18429.8</v>
      </c>
      <c r="M128" s="39" t="n">
        <f aca="false">H128+I128+J128+K128</f>
        <v>18429.8</v>
      </c>
      <c r="N128" s="7"/>
      <c r="O128" s="7"/>
      <c r="P128" s="40"/>
      <c r="Q128" s="7"/>
      <c r="R128" s="39" t="n">
        <f aca="false">H128+I128+J128+K128</f>
        <v>18429.8</v>
      </c>
    </row>
    <row r="129" customFormat="false" ht="23.85" hidden="false" customHeight="true" outlineLevel="0" collapsed="false">
      <c r="A129" s="37"/>
      <c r="B129" s="43"/>
      <c r="C129" s="43"/>
      <c r="D129" s="43"/>
      <c r="E129" s="38"/>
      <c r="F129" s="38"/>
      <c r="G129" s="39" t="s">
        <v>30</v>
      </c>
      <c r="H129" s="39"/>
      <c r="I129" s="39"/>
      <c r="J129" s="39"/>
      <c r="K129" s="39"/>
      <c r="L129" s="39" t="n">
        <f aca="false">H129+I129+J129+K129</f>
        <v>0</v>
      </c>
      <c r="M129" s="39" t="n">
        <f aca="false">H129+I129+J129+K129</f>
        <v>0</v>
      </c>
      <c r="N129" s="7"/>
      <c r="O129" s="7"/>
      <c r="P129" s="40"/>
      <c r="Q129" s="7"/>
      <c r="R129" s="39" t="n">
        <f aca="false">H129+I129+J129+K129</f>
        <v>0</v>
      </c>
    </row>
    <row r="130" customFormat="false" ht="20.85" hidden="false" customHeight="true" outlineLevel="0" collapsed="false">
      <c r="A130" s="37"/>
      <c r="B130" s="43"/>
      <c r="C130" s="43"/>
      <c r="D130" s="43"/>
      <c r="E130" s="38"/>
      <c r="F130" s="38"/>
      <c r="G130" s="39" t="s">
        <v>31</v>
      </c>
      <c r="H130" s="39"/>
      <c r="I130" s="39"/>
      <c r="J130" s="39"/>
      <c r="K130" s="39"/>
      <c r="L130" s="39" t="n">
        <f aca="false">H130+I130+J130+K130</f>
        <v>0</v>
      </c>
      <c r="M130" s="39" t="n">
        <f aca="false">H130+I130+J130+K130</f>
        <v>0</v>
      </c>
      <c r="N130" s="7"/>
      <c r="O130" s="7"/>
      <c r="P130" s="40"/>
      <c r="Q130" s="7"/>
      <c r="R130" s="39" t="n">
        <f aca="false">H130+I130+J130+K130</f>
        <v>0</v>
      </c>
    </row>
    <row r="131" customFormat="false" ht="61.2" hidden="false" customHeight="true" outlineLevel="0" collapsed="false">
      <c r="A131" s="37"/>
      <c r="B131" s="43" t="s">
        <v>109</v>
      </c>
      <c r="C131" s="43"/>
      <c r="D131" s="43" t="s">
        <v>53</v>
      </c>
      <c r="E131" s="48" t="n">
        <v>43829</v>
      </c>
      <c r="F131" s="48" t="s">
        <v>27</v>
      </c>
      <c r="G131" s="49" t="s">
        <v>27</v>
      </c>
      <c r="H131" s="49" t="s">
        <v>27</v>
      </c>
      <c r="I131" s="49" t="s">
        <v>27</v>
      </c>
      <c r="J131" s="49" t="s">
        <v>27</v>
      </c>
      <c r="K131" s="49" t="s">
        <v>27</v>
      </c>
      <c r="L131" s="49" t="e">
        <f aca="false">H131+I131+J131+K131</f>
        <v>#VALUE!</v>
      </c>
      <c r="M131" s="49" t="e">
        <f aca="false">H131+I131+J131+K131</f>
        <v>#VALUE!</v>
      </c>
      <c r="N131" s="49"/>
      <c r="O131" s="49"/>
      <c r="P131" s="49"/>
      <c r="Q131" s="50"/>
      <c r="R131" s="49" t="s">
        <v>27</v>
      </c>
    </row>
    <row r="132" customFormat="false" ht="22.35" hidden="false" customHeight="true" outlineLevel="0" collapsed="false">
      <c r="A132" s="37" t="s">
        <v>110</v>
      </c>
      <c r="B132" s="43" t="s">
        <v>111</v>
      </c>
      <c r="C132" s="43" t="n">
        <v>2</v>
      </c>
      <c r="D132" s="20" t="s">
        <v>53</v>
      </c>
      <c r="E132" s="38" t="s">
        <v>65</v>
      </c>
      <c r="F132" s="38" t="s">
        <v>112</v>
      </c>
      <c r="G132" s="39" t="s">
        <v>20</v>
      </c>
      <c r="H132" s="39" t="n">
        <f aca="false">H133+H134+H135+H136</f>
        <v>0</v>
      </c>
      <c r="I132" s="39" t="n">
        <f aca="false">I133+I134+I135+I136</f>
        <v>0</v>
      </c>
      <c r="J132" s="39" t="n">
        <f aca="false">J133+J134+J135+J136</f>
        <v>6741.9</v>
      </c>
      <c r="K132" s="39" t="n">
        <f aca="false">K133+K134+K135+K136</f>
        <v>0</v>
      </c>
      <c r="L132" s="39" t="n">
        <f aca="false">H132+I132+J132+K132</f>
        <v>6741.9</v>
      </c>
      <c r="M132" s="39" t="n">
        <f aca="false">H132+I132+J132+K132</f>
        <v>6741.9</v>
      </c>
      <c r="N132" s="7"/>
      <c r="O132" s="7"/>
      <c r="P132" s="40"/>
      <c r="Q132" s="7"/>
      <c r="R132" s="39" t="n">
        <f aca="false">H132+I132+J132+K132</f>
        <v>6741.9</v>
      </c>
    </row>
    <row r="133" customFormat="false" ht="21.6" hidden="false" customHeight="true" outlineLevel="0" collapsed="false">
      <c r="A133" s="37"/>
      <c r="B133" s="43"/>
      <c r="C133" s="43"/>
      <c r="D133" s="43"/>
      <c r="E133" s="38"/>
      <c r="F133" s="38"/>
      <c r="G133" s="39" t="s">
        <v>28</v>
      </c>
      <c r="H133" s="39"/>
      <c r="I133" s="39"/>
      <c r="J133" s="39" t="n">
        <v>337.1</v>
      </c>
      <c r="K133" s="39"/>
      <c r="L133" s="39" t="n">
        <f aca="false">H133+I133+J133+K133</f>
        <v>337.1</v>
      </c>
      <c r="M133" s="39" t="n">
        <f aca="false">H133+I133+J133+K133</f>
        <v>337.1</v>
      </c>
      <c r="N133" s="7"/>
      <c r="O133" s="7"/>
      <c r="P133" s="40"/>
      <c r="Q133" s="7"/>
      <c r="R133" s="39" t="n">
        <f aca="false">H133+I133+J133+K133</f>
        <v>337.1</v>
      </c>
    </row>
    <row r="134" customFormat="false" ht="20.85" hidden="false" customHeight="true" outlineLevel="0" collapsed="false">
      <c r="A134" s="37"/>
      <c r="B134" s="43"/>
      <c r="C134" s="43"/>
      <c r="D134" s="43"/>
      <c r="E134" s="38"/>
      <c r="F134" s="38"/>
      <c r="G134" s="39" t="s">
        <v>29</v>
      </c>
      <c r="H134" s="39"/>
      <c r="I134" s="39"/>
      <c r="J134" s="39" t="n">
        <v>256.2</v>
      </c>
      <c r="K134" s="39"/>
      <c r="L134" s="39" t="n">
        <f aca="false">H134+I134+J134+K134</f>
        <v>256.2</v>
      </c>
      <c r="M134" s="39" t="n">
        <f aca="false">H134+I134+J134+K134</f>
        <v>256.2</v>
      </c>
      <c r="N134" s="7"/>
      <c r="O134" s="7"/>
      <c r="P134" s="40"/>
      <c r="Q134" s="7"/>
      <c r="R134" s="39" t="n">
        <f aca="false">H134+I134+J134+K134</f>
        <v>256.2</v>
      </c>
    </row>
    <row r="135" customFormat="false" ht="23.1" hidden="false" customHeight="true" outlineLevel="0" collapsed="false">
      <c r="A135" s="37"/>
      <c r="B135" s="43"/>
      <c r="C135" s="43"/>
      <c r="D135" s="43"/>
      <c r="E135" s="38"/>
      <c r="F135" s="38"/>
      <c r="G135" s="39" t="s">
        <v>30</v>
      </c>
      <c r="H135" s="39"/>
      <c r="I135" s="39"/>
      <c r="J135" s="39" t="n">
        <v>6148.6</v>
      </c>
      <c r="K135" s="39"/>
      <c r="L135" s="39" t="n">
        <f aca="false">H135+I135+J135+K135</f>
        <v>6148.6</v>
      </c>
      <c r="M135" s="39" t="n">
        <f aca="false">H135+I135+J135+K135</f>
        <v>6148.6</v>
      </c>
      <c r="N135" s="7"/>
      <c r="O135" s="7"/>
      <c r="P135" s="40"/>
      <c r="Q135" s="7"/>
      <c r="R135" s="39" t="n">
        <f aca="false">H135+I135+J135+K135</f>
        <v>6148.6</v>
      </c>
    </row>
    <row r="136" customFormat="false" ht="26.85" hidden="false" customHeight="true" outlineLevel="0" collapsed="false">
      <c r="A136" s="37"/>
      <c r="B136" s="43"/>
      <c r="C136" s="43"/>
      <c r="D136" s="43"/>
      <c r="E136" s="38"/>
      <c r="F136" s="38"/>
      <c r="G136" s="39" t="s">
        <v>31</v>
      </c>
      <c r="H136" s="39"/>
      <c r="I136" s="39"/>
      <c r="J136" s="39"/>
      <c r="K136" s="39"/>
      <c r="L136" s="39" t="n">
        <f aca="false">H136+I136+J136+K136</f>
        <v>0</v>
      </c>
      <c r="M136" s="39" t="n">
        <f aca="false">H136+I136+J136+K136</f>
        <v>0</v>
      </c>
      <c r="N136" s="7"/>
      <c r="O136" s="7"/>
      <c r="P136" s="40"/>
      <c r="Q136" s="7"/>
      <c r="R136" s="39" t="n">
        <f aca="false">H136+I136+J136+K136</f>
        <v>0</v>
      </c>
    </row>
    <row r="137" customFormat="false" ht="66.45" hidden="false" customHeight="true" outlineLevel="0" collapsed="false">
      <c r="A137" s="37"/>
      <c r="B137" s="43" t="s">
        <v>113</v>
      </c>
      <c r="C137" s="43" t="n">
        <v>2</v>
      </c>
      <c r="D137" s="43" t="s">
        <v>53</v>
      </c>
      <c r="E137" s="48" t="n">
        <v>43768</v>
      </c>
      <c r="F137" s="48" t="s">
        <v>27</v>
      </c>
      <c r="G137" s="49" t="s">
        <v>27</v>
      </c>
      <c r="H137" s="49" t="s">
        <v>27</v>
      </c>
      <c r="I137" s="49" t="s">
        <v>27</v>
      </c>
      <c r="J137" s="49" t="s">
        <v>27</v>
      </c>
      <c r="K137" s="49" t="s">
        <v>27</v>
      </c>
      <c r="L137" s="49" t="e">
        <f aca="false">H137+I137+J137+K137</f>
        <v>#VALUE!</v>
      </c>
      <c r="M137" s="49" t="e">
        <f aca="false">H137+I137+J137+K137</f>
        <v>#VALUE!</v>
      </c>
      <c r="N137" s="49"/>
      <c r="O137" s="49"/>
      <c r="P137" s="49"/>
      <c r="Q137" s="50"/>
      <c r="R137" s="49" t="s">
        <v>27</v>
      </c>
    </row>
    <row r="138" customFormat="false" ht="23.1" hidden="false" customHeight="true" outlineLevel="0" collapsed="false">
      <c r="A138" s="37" t="s">
        <v>114</v>
      </c>
      <c r="B138" s="43" t="s">
        <v>115</v>
      </c>
      <c r="C138" s="43"/>
      <c r="D138" s="20" t="s">
        <v>53</v>
      </c>
      <c r="E138" s="38" t="s">
        <v>65</v>
      </c>
      <c r="F138" s="38" t="s">
        <v>105</v>
      </c>
      <c r="G138" s="39" t="s">
        <v>20</v>
      </c>
      <c r="H138" s="39" t="n">
        <f aca="false">H139+H140+H141+H142</f>
        <v>0</v>
      </c>
      <c r="I138" s="39" t="n">
        <f aca="false">I139+I140+I141+I142</f>
        <v>0</v>
      </c>
      <c r="J138" s="39" t="n">
        <f aca="false">J139+J140+J141+J142</f>
        <v>6840.6</v>
      </c>
      <c r="K138" s="39" t="n">
        <f aca="false">K139+K140+K141+K142</f>
        <v>0</v>
      </c>
      <c r="L138" s="39" t="n">
        <f aca="false">H138+I138+J138+K138</f>
        <v>6840.6</v>
      </c>
      <c r="M138" s="39" t="n">
        <f aca="false">H138+I138+J138+K138</f>
        <v>6840.6</v>
      </c>
      <c r="N138" s="7"/>
      <c r="O138" s="7"/>
      <c r="P138" s="40"/>
      <c r="Q138" s="7"/>
      <c r="R138" s="39" t="n">
        <f aca="false">H138+I138+J138+K138</f>
        <v>6840.6</v>
      </c>
    </row>
    <row r="139" customFormat="false" ht="23.1" hidden="false" customHeight="true" outlineLevel="0" collapsed="false">
      <c r="A139" s="37"/>
      <c r="B139" s="43"/>
      <c r="C139" s="43"/>
      <c r="D139" s="43"/>
      <c r="E139" s="38"/>
      <c r="F139" s="38"/>
      <c r="G139" s="39" t="s">
        <v>28</v>
      </c>
      <c r="H139" s="39"/>
      <c r="I139" s="39"/>
      <c r="J139" s="39" t="n">
        <v>3351.9</v>
      </c>
      <c r="K139" s="39"/>
      <c r="L139" s="39" t="n">
        <f aca="false">H139+I139+J139+K139</f>
        <v>3351.9</v>
      </c>
      <c r="M139" s="39" t="n">
        <f aca="false">H139+I139+J139+K139</f>
        <v>3351.9</v>
      </c>
      <c r="N139" s="7"/>
      <c r="O139" s="7"/>
      <c r="P139" s="40"/>
      <c r="Q139" s="7"/>
      <c r="R139" s="39" t="n">
        <f aca="false">H139+I139+J139+K139</f>
        <v>3351.9</v>
      </c>
    </row>
    <row r="140" customFormat="false" ht="23.1" hidden="false" customHeight="true" outlineLevel="0" collapsed="false">
      <c r="A140" s="37"/>
      <c r="B140" s="43"/>
      <c r="C140" s="43"/>
      <c r="D140" s="43"/>
      <c r="E140" s="38"/>
      <c r="F140" s="38"/>
      <c r="G140" s="39" t="s">
        <v>29</v>
      </c>
      <c r="H140" s="39"/>
      <c r="I140" s="39"/>
      <c r="J140" s="39" t="n">
        <v>3488.7</v>
      </c>
      <c r="K140" s="39"/>
      <c r="L140" s="39" t="n">
        <f aca="false">H140+I140+J140+K140</f>
        <v>3488.7</v>
      </c>
      <c r="M140" s="39" t="n">
        <f aca="false">H140+I140+J140+K140</f>
        <v>3488.7</v>
      </c>
      <c r="N140" s="7"/>
      <c r="O140" s="7"/>
      <c r="P140" s="40"/>
      <c r="Q140" s="7"/>
      <c r="R140" s="39" t="n">
        <f aca="false">H140+I140+J140+K140</f>
        <v>3488.7</v>
      </c>
    </row>
    <row r="141" customFormat="false" ht="20.1" hidden="false" customHeight="true" outlineLevel="0" collapsed="false">
      <c r="A141" s="37"/>
      <c r="B141" s="43"/>
      <c r="C141" s="43"/>
      <c r="D141" s="43"/>
      <c r="E141" s="38"/>
      <c r="F141" s="38"/>
      <c r="G141" s="39" t="s">
        <v>30</v>
      </c>
      <c r="H141" s="39"/>
      <c r="I141" s="39"/>
      <c r="J141" s="39"/>
      <c r="K141" s="39"/>
      <c r="L141" s="39" t="n">
        <f aca="false">H141+I141+J141+K141</f>
        <v>0</v>
      </c>
      <c r="M141" s="39" t="n">
        <f aca="false">H141+I141+J141+K141</f>
        <v>0</v>
      </c>
      <c r="N141" s="7"/>
      <c r="O141" s="7"/>
      <c r="P141" s="40"/>
      <c r="Q141" s="7"/>
      <c r="R141" s="39" t="n">
        <f aca="false">H141+I141+J141+K141</f>
        <v>0</v>
      </c>
    </row>
    <row r="142" customFormat="false" ht="23.1" hidden="false" customHeight="true" outlineLevel="0" collapsed="false">
      <c r="A142" s="37"/>
      <c r="B142" s="43"/>
      <c r="C142" s="43"/>
      <c r="D142" s="43"/>
      <c r="E142" s="38"/>
      <c r="F142" s="38"/>
      <c r="G142" s="39" t="s">
        <v>31</v>
      </c>
      <c r="H142" s="39"/>
      <c r="I142" s="39"/>
      <c r="J142" s="39"/>
      <c r="K142" s="39"/>
      <c r="L142" s="39" t="n">
        <f aca="false">H142+I142+J142+K142</f>
        <v>0</v>
      </c>
      <c r="M142" s="39" t="n">
        <f aca="false">H142+I142+J142+K142</f>
        <v>0</v>
      </c>
      <c r="N142" s="7"/>
      <c r="O142" s="7"/>
      <c r="P142" s="40"/>
      <c r="Q142" s="7"/>
      <c r="R142" s="39" t="n">
        <f aca="false">H142+I142+J142+K142</f>
        <v>0</v>
      </c>
    </row>
    <row r="143" customFormat="false" ht="46.2" hidden="false" customHeight="true" outlineLevel="0" collapsed="false">
      <c r="A143" s="37"/>
      <c r="B143" s="43" t="s">
        <v>116</v>
      </c>
      <c r="C143" s="43"/>
      <c r="D143" s="43" t="s">
        <v>53</v>
      </c>
      <c r="E143" s="48" t="n">
        <v>43768</v>
      </c>
      <c r="F143" s="48" t="s">
        <v>27</v>
      </c>
      <c r="G143" s="49" t="s">
        <v>27</v>
      </c>
      <c r="H143" s="49" t="s">
        <v>27</v>
      </c>
      <c r="I143" s="49" t="s">
        <v>27</v>
      </c>
      <c r="J143" s="49" t="s">
        <v>27</v>
      </c>
      <c r="K143" s="49" t="s">
        <v>27</v>
      </c>
      <c r="L143" s="49" t="e">
        <f aca="false">H143+I143+J143+K143</f>
        <v>#VALUE!</v>
      </c>
      <c r="M143" s="49" t="e">
        <f aca="false">H143+I143+J143+K143</f>
        <v>#VALUE!</v>
      </c>
      <c r="N143" s="49"/>
      <c r="O143" s="49"/>
      <c r="P143" s="49"/>
      <c r="Q143" s="50"/>
      <c r="R143" s="49" t="s">
        <v>27</v>
      </c>
    </row>
    <row r="144" customFormat="false" ht="23.1" hidden="false" customHeight="true" outlineLevel="0" collapsed="false">
      <c r="A144" s="37" t="s">
        <v>117</v>
      </c>
      <c r="B144" s="43" t="s">
        <v>118</v>
      </c>
      <c r="C144" s="43" t="n">
        <v>2</v>
      </c>
      <c r="D144" s="43" t="s">
        <v>53</v>
      </c>
      <c r="E144" s="38" t="s">
        <v>119</v>
      </c>
      <c r="F144" s="51" t="s">
        <v>120</v>
      </c>
      <c r="G144" s="39" t="s">
        <v>20</v>
      </c>
      <c r="H144" s="39" t="n">
        <f aca="false">H145+H146+H147+H148</f>
        <v>0</v>
      </c>
      <c r="I144" s="39" t="n">
        <f aca="false">I145+I146+I147+I148</f>
        <v>0</v>
      </c>
      <c r="J144" s="39" t="n">
        <f aca="false">J145+J146+J147+J148</f>
        <v>0</v>
      </c>
      <c r="K144" s="39" t="n">
        <f aca="false">K145+K146+K147+K148</f>
        <v>5697.8</v>
      </c>
      <c r="L144" s="39" t="n">
        <f aca="false">H144+I144+J144+K144</f>
        <v>5697.8</v>
      </c>
      <c r="M144" s="39" t="n">
        <f aca="false">H144+I144+J144+K144</f>
        <v>5697.8</v>
      </c>
      <c r="N144" s="7"/>
      <c r="O144" s="7"/>
      <c r="P144" s="40"/>
      <c r="Q144" s="7"/>
      <c r="R144" s="39" t="n">
        <f aca="false">H144+I144+J144+K144</f>
        <v>5697.8</v>
      </c>
    </row>
    <row r="145" customFormat="false" ht="23.1" hidden="false" customHeight="true" outlineLevel="0" collapsed="false">
      <c r="A145" s="37"/>
      <c r="B145" s="43"/>
      <c r="C145" s="43"/>
      <c r="D145" s="43"/>
      <c r="E145" s="38"/>
      <c r="F145" s="38"/>
      <c r="G145" s="39" t="s">
        <v>28</v>
      </c>
      <c r="H145" s="39"/>
      <c r="I145" s="39"/>
      <c r="J145" s="39"/>
      <c r="K145" s="39" t="n">
        <v>284.9</v>
      </c>
      <c r="L145" s="39" t="n">
        <f aca="false">H145+I145+J145+K145</f>
        <v>284.9</v>
      </c>
      <c r="M145" s="39" t="n">
        <f aca="false">H145+I145+J145+K145</f>
        <v>284.9</v>
      </c>
      <c r="N145" s="7"/>
      <c r="O145" s="7"/>
      <c r="P145" s="40"/>
      <c r="Q145" s="7"/>
      <c r="R145" s="39" t="n">
        <f aca="false">H145+I145+J145+K145</f>
        <v>284.9</v>
      </c>
    </row>
    <row r="146" customFormat="false" ht="23.1" hidden="false" customHeight="true" outlineLevel="0" collapsed="false">
      <c r="A146" s="37"/>
      <c r="B146" s="43"/>
      <c r="C146" s="43"/>
      <c r="D146" s="43"/>
      <c r="E146" s="38"/>
      <c r="F146" s="38"/>
      <c r="G146" s="39" t="s">
        <v>29</v>
      </c>
      <c r="H146" s="39"/>
      <c r="I146" s="39"/>
      <c r="J146" s="39"/>
      <c r="K146" s="39" t="n">
        <v>5412.9</v>
      </c>
      <c r="L146" s="39" t="n">
        <f aca="false">H146+I146+J146+K146</f>
        <v>5412.9</v>
      </c>
      <c r="M146" s="39" t="n">
        <f aca="false">H146+I146+J146+K146</f>
        <v>5412.9</v>
      </c>
      <c r="N146" s="7"/>
      <c r="O146" s="7"/>
      <c r="P146" s="40"/>
      <c r="Q146" s="7"/>
      <c r="R146" s="39" t="n">
        <f aca="false">H146+I146+J146+K146</f>
        <v>5412.9</v>
      </c>
    </row>
    <row r="147" customFormat="false" ht="23.1" hidden="false" customHeight="true" outlineLevel="0" collapsed="false">
      <c r="A147" s="37"/>
      <c r="B147" s="43"/>
      <c r="C147" s="43"/>
      <c r="D147" s="43"/>
      <c r="E147" s="38"/>
      <c r="F147" s="38"/>
      <c r="G147" s="39" t="s">
        <v>30</v>
      </c>
      <c r="H147" s="39"/>
      <c r="I147" s="39"/>
      <c r="J147" s="39"/>
      <c r="K147" s="39"/>
      <c r="L147" s="39" t="n">
        <f aca="false">H147+I147+J147+K147</f>
        <v>0</v>
      </c>
      <c r="M147" s="39" t="n">
        <f aca="false">H147+I147+J147+K147</f>
        <v>0</v>
      </c>
      <c r="N147" s="7"/>
      <c r="O147" s="7"/>
      <c r="P147" s="40"/>
      <c r="Q147" s="7"/>
      <c r="R147" s="39" t="n">
        <f aca="false">H147+I147+J147+K147</f>
        <v>0</v>
      </c>
    </row>
    <row r="148" customFormat="false" ht="117.9" hidden="false" customHeight="true" outlineLevel="0" collapsed="false">
      <c r="A148" s="37"/>
      <c r="B148" s="43"/>
      <c r="C148" s="43"/>
      <c r="D148" s="43"/>
      <c r="E148" s="38"/>
      <c r="F148" s="38"/>
      <c r="G148" s="39" t="s">
        <v>31</v>
      </c>
      <c r="H148" s="39"/>
      <c r="I148" s="39"/>
      <c r="J148" s="39"/>
      <c r="K148" s="39"/>
      <c r="L148" s="39" t="n">
        <f aca="false">H148+I148+J148+K148</f>
        <v>0</v>
      </c>
      <c r="M148" s="39" t="n">
        <f aca="false">H148+I148+J148+K148</f>
        <v>0</v>
      </c>
      <c r="N148" s="7"/>
      <c r="O148" s="7"/>
      <c r="P148" s="40"/>
      <c r="Q148" s="7"/>
      <c r="R148" s="39" t="n">
        <f aca="false">H148+I148+J148+K148</f>
        <v>0</v>
      </c>
    </row>
    <row r="149" customFormat="false" ht="77.55" hidden="false" customHeight="true" outlineLevel="0" collapsed="false">
      <c r="A149" s="37"/>
      <c r="B149" s="43" t="s">
        <v>121</v>
      </c>
      <c r="C149" s="43" t="n">
        <v>2</v>
      </c>
      <c r="D149" s="43" t="s">
        <v>53</v>
      </c>
      <c r="E149" s="48" t="n">
        <v>43829</v>
      </c>
      <c r="F149" s="48" t="s">
        <v>27</v>
      </c>
      <c r="G149" s="49" t="s">
        <v>27</v>
      </c>
      <c r="H149" s="49" t="s">
        <v>27</v>
      </c>
      <c r="I149" s="49" t="s">
        <v>27</v>
      </c>
      <c r="J149" s="49" t="s">
        <v>27</v>
      </c>
      <c r="K149" s="49" t="s">
        <v>27</v>
      </c>
      <c r="L149" s="49" t="e">
        <f aca="false">H149+I149+J149+K149</f>
        <v>#VALUE!</v>
      </c>
      <c r="M149" s="49" t="e">
        <f aca="false">H149+I149+J149+K149</f>
        <v>#VALUE!</v>
      </c>
      <c r="N149" s="49"/>
      <c r="O149" s="49"/>
      <c r="P149" s="49"/>
      <c r="Q149" s="50"/>
      <c r="R149" s="49" t="s">
        <v>27</v>
      </c>
    </row>
    <row r="150" customFormat="false" ht="17.85" hidden="false" customHeight="true" outlineLevel="0" collapsed="false">
      <c r="A150" s="31" t="n">
        <v>3</v>
      </c>
      <c r="B150" s="14" t="s">
        <v>122</v>
      </c>
      <c r="C150" s="14"/>
      <c r="D150" s="14" t="s">
        <v>73</v>
      </c>
      <c r="E150" s="32" t="s">
        <v>26</v>
      </c>
      <c r="F150" s="52" t="s">
        <v>123</v>
      </c>
      <c r="G150" s="19" t="s">
        <v>20</v>
      </c>
      <c r="H150" s="19" t="n">
        <f aca="false">H151+H152+H153+H154</f>
        <v>10543.8</v>
      </c>
      <c r="I150" s="19" t="n">
        <f aca="false">I151+I152+I153+I154</f>
        <v>13870.3</v>
      </c>
      <c r="J150" s="19" t="n">
        <f aca="false">J151+J152+J153+J154</f>
        <v>11136.4</v>
      </c>
      <c r="K150" s="19" t="n">
        <f aca="false">K151+K152+K153+K154</f>
        <v>16401.8</v>
      </c>
      <c r="L150" s="19" t="n">
        <f aca="false">H150+I150+J150+K150</f>
        <v>51952.3</v>
      </c>
      <c r="M150" s="19" t="n">
        <f aca="false">H150+I150+J150+K150</f>
        <v>51952.3</v>
      </c>
      <c r="N150" s="34"/>
      <c r="O150" s="34"/>
      <c r="P150" s="18"/>
      <c r="Q150" s="34"/>
      <c r="R150" s="19" t="n">
        <f aca="false">H150+I150+J150+K150</f>
        <v>51952.3</v>
      </c>
    </row>
    <row r="151" customFormat="false" ht="13.2" hidden="false" customHeight="false" outlineLevel="0" collapsed="false">
      <c r="A151" s="31"/>
      <c r="B151" s="14"/>
      <c r="C151" s="14"/>
      <c r="D151" s="14"/>
      <c r="E151" s="32"/>
      <c r="F151" s="52"/>
      <c r="G151" s="19" t="s">
        <v>28</v>
      </c>
      <c r="H151" s="19" t="n">
        <f aca="false">H156+H161+H166+H171+H177</f>
        <v>9463.8</v>
      </c>
      <c r="I151" s="19" t="n">
        <f aca="false">I156+I161+I166+I171+I177</f>
        <v>13610.3</v>
      </c>
      <c r="J151" s="19" t="n">
        <f aca="false">J156+J161+J166+J171+J177</f>
        <v>10118.3</v>
      </c>
      <c r="K151" s="19" t="n">
        <f aca="false">K156+K161+K166+K171+K177</f>
        <v>15253.9</v>
      </c>
      <c r="L151" s="19" t="n">
        <f aca="false">H151+I151+J151+K151</f>
        <v>48446.3</v>
      </c>
      <c r="M151" s="19" t="n">
        <f aca="false">H151+I151+J151+K151</f>
        <v>48446.3</v>
      </c>
      <c r="N151" s="34"/>
      <c r="O151" s="34"/>
      <c r="P151" s="18"/>
      <c r="Q151" s="34"/>
      <c r="R151" s="19" t="n">
        <f aca="false">H151+I151+J151+K151</f>
        <v>48446.3</v>
      </c>
    </row>
    <row r="152" customFormat="false" ht="13.2" hidden="false" customHeight="false" outlineLevel="0" collapsed="false">
      <c r="A152" s="31"/>
      <c r="B152" s="14"/>
      <c r="C152" s="14"/>
      <c r="D152" s="14"/>
      <c r="E152" s="32"/>
      <c r="F152" s="52"/>
      <c r="G152" s="19" t="s">
        <v>29</v>
      </c>
      <c r="H152" s="19" t="n">
        <f aca="false">H157+H162+H167+H172+H178</f>
        <v>80</v>
      </c>
      <c r="I152" s="19" t="n">
        <f aca="false">I157+I162+I167+I172</f>
        <v>50</v>
      </c>
      <c r="J152" s="19" t="n">
        <f aca="false">J157+J162+J167+J172</f>
        <v>823.1</v>
      </c>
      <c r="K152" s="19" t="n">
        <f aca="false">K157+K162+K167+K172</f>
        <v>252.9</v>
      </c>
      <c r="L152" s="19" t="n">
        <f aca="false">H152+I152+J152+K152</f>
        <v>1206</v>
      </c>
      <c r="M152" s="19" t="n">
        <f aca="false">H152+I152+J152+K152</f>
        <v>1206</v>
      </c>
      <c r="N152" s="34"/>
      <c r="O152" s="34"/>
      <c r="P152" s="18"/>
      <c r="Q152" s="34"/>
      <c r="R152" s="19" t="n">
        <f aca="false">H152+I152+J152+K152</f>
        <v>1206</v>
      </c>
    </row>
    <row r="153" customFormat="false" ht="13.2" hidden="false" customHeight="false" outlineLevel="0" collapsed="false">
      <c r="A153" s="31"/>
      <c r="B153" s="14"/>
      <c r="C153" s="14"/>
      <c r="D153" s="14"/>
      <c r="E153" s="32"/>
      <c r="F153" s="52"/>
      <c r="G153" s="19" t="s">
        <v>30</v>
      </c>
      <c r="H153" s="19" t="n">
        <f aca="false">H158+H163+H168</f>
        <v>0</v>
      </c>
      <c r="I153" s="19" t="n">
        <f aca="false">I158+I163+I168</f>
        <v>0</v>
      </c>
      <c r="J153" s="19" t="n">
        <f aca="false">J158+J163+J168</f>
        <v>0</v>
      </c>
      <c r="K153" s="19" t="n">
        <f aca="false">K158+K163+K168</f>
        <v>0</v>
      </c>
      <c r="L153" s="19" t="n">
        <f aca="false">H153+I153+J153+K153</f>
        <v>0</v>
      </c>
      <c r="M153" s="19" t="n">
        <f aca="false">H153+I153+J153+K153</f>
        <v>0</v>
      </c>
      <c r="N153" s="34"/>
      <c r="O153" s="34"/>
      <c r="P153" s="18"/>
      <c r="Q153" s="34"/>
      <c r="R153" s="19" t="n">
        <f aca="false">H153+I153+J153+K153</f>
        <v>0</v>
      </c>
    </row>
    <row r="154" customFormat="false" ht="13.2" hidden="false" customHeight="false" outlineLevel="0" collapsed="false">
      <c r="A154" s="31"/>
      <c r="B154" s="14"/>
      <c r="C154" s="14"/>
      <c r="D154" s="14"/>
      <c r="E154" s="32"/>
      <c r="F154" s="52"/>
      <c r="G154" s="19" t="s">
        <v>31</v>
      </c>
      <c r="H154" s="19" t="n">
        <f aca="false">H159+H164+H169</f>
        <v>1000</v>
      </c>
      <c r="I154" s="19" t="n">
        <f aca="false">I159+I164+I169</f>
        <v>210</v>
      </c>
      <c r="J154" s="19" t="n">
        <f aca="false">J159+J164+J169</f>
        <v>195</v>
      </c>
      <c r="K154" s="19" t="n">
        <f aca="false">K159+K164+K169</f>
        <v>895</v>
      </c>
      <c r="L154" s="19" t="n">
        <f aca="false">H154+I154+J154+K154</f>
        <v>2300</v>
      </c>
      <c r="M154" s="19" t="n">
        <f aca="false">H154+I154+J154+K154</f>
        <v>2300</v>
      </c>
      <c r="N154" s="34"/>
      <c r="O154" s="34"/>
      <c r="P154" s="18"/>
      <c r="Q154" s="34"/>
      <c r="R154" s="19" t="n">
        <f aca="false">H154+I154+J154+K154</f>
        <v>2300</v>
      </c>
    </row>
    <row r="155" customFormat="false" ht="17.85" hidden="false" customHeight="true" outlineLevel="0" collapsed="false">
      <c r="A155" s="37" t="s">
        <v>124</v>
      </c>
      <c r="B155" s="20" t="s">
        <v>125</v>
      </c>
      <c r="C155" s="20"/>
      <c r="D155" s="20" t="s">
        <v>68</v>
      </c>
      <c r="E155" s="38" t="s">
        <v>26</v>
      </c>
      <c r="F155" s="53" t="s">
        <v>126</v>
      </c>
      <c r="G155" s="39" t="s">
        <v>20</v>
      </c>
      <c r="H155" s="39" t="n">
        <f aca="false">H156+H157+H158+H159</f>
        <v>80</v>
      </c>
      <c r="I155" s="39" t="n">
        <f aca="false">I156+I157+I158+I159</f>
        <v>50</v>
      </c>
      <c r="J155" s="39" t="n">
        <f aca="false">J156+J157+J158+J159</f>
        <v>40</v>
      </c>
      <c r="K155" s="39" t="n">
        <f aca="false">K156+K157+K158+K159</f>
        <v>252.9</v>
      </c>
      <c r="L155" s="39" t="n">
        <f aca="false">H155+I155+J155+K155</f>
        <v>422.9</v>
      </c>
      <c r="M155" s="39" t="n">
        <f aca="false">H155+I155+J155+K155</f>
        <v>422.9</v>
      </c>
      <c r="N155" s="7"/>
      <c r="O155" s="7"/>
      <c r="P155" s="40"/>
      <c r="Q155" s="7"/>
      <c r="R155" s="39" t="n">
        <f aca="false">H155+I155+J155+K155</f>
        <v>422.9</v>
      </c>
    </row>
    <row r="156" customFormat="false" ht="16.95" hidden="false" customHeight="true" outlineLevel="0" collapsed="false">
      <c r="A156" s="37"/>
      <c r="B156" s="20"/>
      <c r="C156" s="20"/>
      <c r="D156" s="20"/>
      <c r="E156" s="38"/>
      <c r="F156" s="53"/>
      <c r="G156" s="39" t="s">
        <v>28</v>
      </c>
      <c r="H156" s="39"/>
      <c r="I156" s="39"/>
      <c r="J156" s="39"/>
      <c r="K156" s="39"/>
      <c r="L156" s="39" t="n">
        <f aca="false">H156+I156+J156+K156</f>
        <v>0</v>
      </c>
      <c r="M156" s="39" t="n">
        <f aca="false">H156+I156+J156+K156</f>
        <v>0</v>
      </c>
      <c r="N156" s="7"/>
      <c r="O156" s="7"/>
      <c r="P156" s="40"/>
      <c r="Q156" s="7"/>
      <c r="R156" s="39" t="n">
        <f aca="false">H156+I156+J156+K156</f>
        <v>0</v>
      </c>
    </row>
    <row r="157" customFormat="false" ht="17.85" hidden="false" customHeight="true" outlineLevel="0" collapsed="false">
      <c r="A157" s="37"/>
      <c r="B157" s="20"/>
      <c r="C157" s="20"/>
      <c r="D157" s="20"/>
      <c r="E157" s="38"/>
      <c r="F157" s="53"/>
      <c r="G157" s="39" t="s">
        <v>29</v>
      </c>
      <c r="H157" s="39" t="n">
        <v>80</v>
      </c>
      <c r="I157" s="39" t="n">
        <v>50</v>
      </c>
      <c r="J157" s="39" t="n">
        <v>40</v>
      </c>
      <c r="K157" s="39" t="n">
        <f aca="false">202.9+50</f>
        <v>252.9</v>
      </c>
      <c r="L157" s="39" t="n">
        <f aca="false">H157+I157+J157+K157</f>
        <v>422.9</v>
      </c>
      <c r="M157" s="39" t="n">
        <f aca="false">H157+I157+J157+K157</f>
        <v>422.9</v>
      </c>
      <c r="N157" s="7"/>
      <c r="O157" s="7"/>
      <c r="P157" s="40"/>
      <c r="Q157" s="7"/>
      <c r="R157" s="39" t="n">
        <f aca="false">H157+I157+J157+K157</f>
        <v>422.9</v>
      </c>
    </row>
    <row r="158" customFormat="false" ht="16.35" hidden="false" customHeight="true" outlineLevel="0" collapsed="false">
      <c r="A158" s="37"/>
      <c r="B158" s="20"/>
      <c r="C158" s="20"/>
      <c r="D158" s="20"/>
      <c r="E158" s="38"/>
      <c r="F158" s="53"/>
      <c r="G158" s="39" t="s">
        <v>30</v>
      </c>
      <c r="H158" s="39"/>
      <c r="I158" s="39"/>
      <c r="J158" s="39"/>
      <c r="K158" s="39"/>
      <c r="L158" s="39" t="n">
        <f aca="false">H158+I158+J158+K158</f>
        <v>0</v>
      </c>
      <c r="M158" s="39" t="n">
        <f aca="false">H158+I158+J158+K158</f>
        <v>0</v>
      </c>
      <c r="N158" s="7"/>
      <c r="O158" s="7"/>
      <c r="P158" s="40"/>
      <c r="Q158" s="7"/>
      <c r="R158" s="39" t="n">
        <f aca="false">H158+I158+J158+K158</f>
        <v>0</v>
      </c>
    </row>
    <row r="159" customFormat="false" ht="15.45" hidden="false" customHeight="true" outlineLevel="0" collapsed="false">
      <c r="A159" s="37"/>
      <c r="B159" s="20"/>
      <c r="C159" s="20"/>
      <c r="D159" s="20"/>
      <c r="E159" s="38"/>
      <c r="F159" s="53"/>
      <c r="G159" s="39" t="s">
        <v>31</v>
      </c>
      <c r="H159" s="39"/>
      <c r="I159" s="39"/>
      <c r="J159" s="39"/>
      <c r="K159" s="39"/>
      <c r="L159" s="39" t="n">
        <f aca="false">H159+I159+J159+K159</f>
        <v>0</v>
      </c>
      <c r="M159" s="39" t="n">
        <f aca="false">H159+I159+J159+K159</f>
        <v>0</v>
      </c>
      <c r="N159" s="7"/>
      <c r="O159" s="7"/>
      <c r="P159" s="40"/>
      <c r="Q159" s="7"/>
      <c r="R159" s="39" t="n">
        <f aca="false">H159+I159+J159+K159</f>
        <v>0</v>
      </c>
    </row>
    <row r="160" customFormat="false" ht="17.85" hidden="false" customHeight="true" outlineLevel="0" collapsed="false">
      <c r="A160" s="37" t="s">
        <v>127</v>
      </c>
      <c r="B160" s="20" t="s">
        <v>128</v>
      </c>
      <c r="C160" s="20"/>
      <c r="D160" s="20" t="s">
        <v>129</v>
      </c>
      <c r="E160" s="38" t="s">
        <v>26</v>
      </c>
      <c r="F160" s="38" t="s">
        <v>130</v>
      </c>
      <c r="G160" s="39" t="s">
        <v>20</v>
      </c>
      <c r="H160" s="39" t="n">
        <f aca="false">H161+H162+H163+H164</f>
        <v>10463.8</v>
      </c>
      <c r="I160" s="39" t="n">
        <f aca="false">I161+I162+I163+I164</f>
        <v>13820.3</v>
      </c>
      <c r="J160" s="39" t="n">
        <f aca="false">J161+J162+J163+J164</f>
        <v>10272</v>
      </c>
      <c r="K160" s="39" t="n">
        <f aca="false">K161+K162+K163+K164</f>
        <v>16098.9</v>
      </c>
      <c r="L160" s="39" t="n">
        <f aca="false">H160+I160+J160+K160</f>
        <v>50655</v>
      </c>
      <c r="M160" s="39" t="n">
        <f aca="false">H160+I160+J160+K160</f>
        <v>50655</v>
      </c>
      <c r="N160" s="7"/>
      <c r="O160" s="7"/>
      <c r="P160" s="40"/>
      <c r="Q160" s="7"/>
      <c r="R160" s="39" t="n">
        <f aca="false">H160+I160+J160+K160</f>
        <v>50655</v>
      </c>
    </row>
    <row r="161" customFormat="false" ht="17.85" hidden="false" customHeight="true" outlineLevel="0" collapsed="false">
      <c r="A161" s="37"/>
      <c r="B161" s="20"/>
      <c r="C161" s="20"/>
      <c r="D161" s="20"/>
      <c r="E161" s="38"/>
      <c r="F161" s="38"/>
      <c r="G161" s="39" t="s">
        <v>28</v>
      </c>
      <c r="H161" s="39" t="n">
        <v>9463.8</v>
      </c>
      <c r="I161" s="39" t="n">
        <v>13610.3</v>
      </c>
      <c r="J161" s="39" t="n">
        <v>10077</v>
      </c>
      <c r="K161" s="39" t="n">
        <v>15203.9</v>
      </c>
      <c r="L161" s="39" t="n">
        <f aca="false">H161+I161+J161+K161</f>
        <v>48355</v>
      </c>
      <c r="M161" s="39" t="n">
        <f aca="false">H161+I161+J161+K161</f>
        <v>48355</v>
      </c>
      <c r="N161" s="7"/>
      <c r="O161" s="7"/>
      <c r="P161" s="40"/>
      <c r="Q161" s="7"/>
      <c r="R161" s="39" t="n">
        <f aca="false">H161+I161+J161+K161</f>
        <v>48355</v>
      </c>
    </row>
    <row r="162" customFormat="false" ht="13.95" hidden="false" customHeight="true" outlineLevel="0" collapsed="false">
      <c r="A162" s="37"/>
      <c r="B162" s="20"/>
      <c r="C162" s="20"/>
      <c r="D162" s="20"/>
      <c r="E162" s="38"/>
      <c r="F162" s="38"/>
      <c r="G162" s="39" t="s">
        <v>29</v>
      </c>
      <c r="H162" s="39"/>
      <c r="I162" s="39"/>
      <c r="J162" s="39"/>
      <c r="K162" s="39"/>
      <c r="L162" s="39" t="n">
        <f aca="false">H162+I162+J162+K162</f>
        <v>0</v>
      </c>
      <c r="M162" s="39" t="n">
        <f aca="false">H162+I162+J162+K162</f>
        <v>0</v>
      </c>
      <c r="N162" s="7"/>
      <c r="O162" s="7"/>
      <c r="P162" s="40"/>
      <c r="Q162" s="7"/>
      <c r="R162" s="39" t="n">
        <f aca="false">H162+I162+J162+K162</f>
        <v>0</v>
      </c>
    </row>
    <row r="163" customFormat="false" ht="14.85" hidden="false" customHeight="true" outlineLevel="0" collapsed="false">
      <c r="A163" s="37"/>
      <c r="B163" s="20"/>
      <c r="C163" s="20"/>
      <c r="D163" s="20"/>
      <c r="E163" s="38"/>
      <c r="F163" s="38"/>
      <c r="G163" s="39" t="s">
        <v>30</v>
      </c>
      <c r="H163" s="39"/>
      <c r="I163" s="39"/>
      <c r="J163" s="39"/>
      <c r="K163" s="39"/>
      <c r="L163" s="39" t="n">
        <f aca="false">H163+I163+J163+K163</f>
        <v>0</v>
      </c>
      <c r="M163" s="39" t="n">
        <f aca="false">H163+I163+J163+K163</f>
        <v>0</v>
      </c>
      <c r="N163" s="7"/>
      <c r="O163" s="7"/>
      <c r="P163" s="40"/>
      <c r="Q163" s="7"/>
      <c r="R163" s="39" t="n">
        <f aca="false">H163+I163+J163+K163</f>
        <v>0</v>
      </c>
    </row>
    <row r="164" customFormat="false" ht="13.2" hidden="false" customHeight="false" outlineLevel="0" collapsed="false">
      <c r="A164" s="37"/>
      <c r="B164" s="20"/>
      <c r="C164" s="20"/>
      <c r="D164" s="20"/>
      <c r="E164" s="38"/>
      <c r="F164" s="38"/>
      <c r="G164" s="39" t="s">
        <v>31</v>
      </c>
      <c r="H164" s="39" t="n">
        <v>1000</v>
      </c>
      <c r="I164" s="39" t="n">
        <v>210</v>
      </c>
      <c r="J164" s="39" t="n">
        <v>195</v>
      </c>
      <c r="K164" s="39" t="n">
        <f aca="false">1295-400</f>
        <v>895</v>
      </c>
      <c r="L164" s="39" t="n">
        <f aca="false">H164+I164+J164+K164</f>
        <v>2300</v>
      </c>
      <c r="M164" s="39" t="n">
        <f aca="false">H164+I164+J164+K164</f>
        <v>2300</v>
      </c>
      <c r="N164" s="7"/>
      <c r="O164" s="7"/>
      <c r="P164" s="40"/>
      <c r="Q164" s="7"/>
      <c r="R164" s="39" t="n">
        <f aca="false">H164+I164+J164+K164</f>
        <v>2300</v>
      </c>
    </row>
    <row r="165" customFormat="false" ht="16.95" hidden="false" customHeight="true" outlineLevel="0" collapsed="false">
      <c r="A165" s="37" t="s">
        <v>131</v>
      </c>
      <c r="B165" s="20" t="s">
        <v>132</v>
      </c>
      <c r="C165" s="20"/>
      <c r="D165" s="20" t="s">
        <v>133</v>
      </c>
      <c r="E165" s="38" t="s">
        <v>27</v>
      </c>
      <c r="F165" s="38" t="s">
        <v>134</v>
      </c>
      <c r="G165" s="39" t="s">
        <v>20</v>
      </c>
      <c r="H165" s="39" t="n">
        <f aca="false">H166+H168+H169+H167</f>
        <v>0</v>
      </c>
      <c r="I165" s="39" t="n">
        <f aca="false">I166+I168+I169+I167</f>
        <v>0</v>
      </c>
      <c r="J165" s="39" t="n">
        <f aca="false">J166+J168+J169+J167</f>
        <v>0</v>
      </c>
      <c r="K165" s="39" t="n">
        <f aca="false">K166+K168+K169+K167</f>
        <v>0</v>
      </c>
      <c r="L165" s="39" t="n">
        <f aca="false">H165+I165+J165+K165</f>
        <v>0</v>
      </c>
      <c r="M165" s="39" t="n">
        <f aca="false">H165+I165+J165+K165</f>
        <v>0</v>
      </c>
      <c r="N165" s="7"/>
      <c r="O165" s="7"/>
      <c r="P165" s="40"/>
      <c r="Q165" s="7"/>
      <c r="R165" s="39" t="n">
        <f aca="false">H165+I165+J165+K165</f>
        <v>0</v>
      </c>
    </row>
    <row r="166" customFormat="false" ht="13.2" hidden="false" customHeight="false" outlineLevel="0" collapsed="false">
      <c r="A166" s="37"/>
      <c r="B166" s="20"/>
      <c r="C166" s="20"/>
      <c r="D166" s="20"/>
      <c r="E166" s="38"/>
      <c r="F166" s="38"/>
      <c r="G166" s="39" t="s">
        <v>28</v>
      </c>
      <c r="H166" s="39"/>
      <c r="I166" s="39"/>
      <c r="J166" s="39"/>
      <c r="K166" s="39"/>
      <c r="L166" s="39" t="n">
        <f aca="false">H166+I166+J166+K166</f>
        <v>0</v>
      </c>
      <c r="M166" s="39" t="n">
        <f aca="false">H166+I166+J166+K166</f>
        <v>0</v>
      </c>
      <c r="N166" s="7"/>
      <c r="O166" s="7"/>
      <c r="P166" s="40"/>
      <c r="Q166" s="7"/>
      <c r="R166" s="39" t="n">
        <f aca="false">H166+I166+J166+K166</f>
        <v>0</v>
      </c>
    </row>
    <row r="167" customFormat="false" ht="13.2" hidden="false" customHeight="false" outlineLevel="0" collapsed="false">
      <c r="A167" s="37"/>
      <c r="B167" s="20"/>
      <c r="C167" s="20"/>
      <c r="D167" s="20"/>
      <c r="E167" s="38"/>
      <c r="F167" s="38"/>
      <c r="G167" s="39" t="s">
        <v>29</v>
      </c>
      <c r="H167" s="39"/>
      <c r="I167" s="39"/>
      <c r="J167" s="39"/>
      <c r="K167" s="39"/>
      <c r="L167" s="39" t="n">
        <f aca="false">H167+I167+J167+K167</f>
        <v>0</v>
      </c>
      <c r="M167" s="39" t="n">
        <f aca="false">H167+I167+J167+K167</f>
        <v>0</v>
      </c>
      <c r="N167" s="7"/>
      <c r="O167" s="7"/>
      <c r="P167" s="40"/>
      <c r="Q167" s="7"/>
      <c r="R167" s="39" t="n">
        <f aca="false">H167+I167+J167+K167</f>
        <v>0</v>
      </c>
    </row>
    <row r="168" customFormat="false" ht="13.2" hidden="false" customHeight="false" outlineLevel="0" collapsed="false">
      <c r="A168" s="37"/>
      <c r="B168" s="20"/>
      <c r="C168" s="20"/>
      <c r="D168" s="20"/>
      <c r="E168" s="38"/>
      <c r="F168" s="38"/>
      <c r="G168" s="39" t="s">
        <v>30</v>
      </c>
      <c r="H168" s="39"/>
      <c r="I168" s="39"/>
      <c r="J168" s="39"/>
      <c r="K168" s="39"/>
      <c r="L168" s="39" t="n">
        <f aca="false">H168+I168+J168+K168</f>
        <v>0</v>
      </c>
      <c r="M168" s="39" t="n">
        <f aca="false">H168+I168+J168+K168</f>
        <v>0</v>
      </c>
      <c r="N168" s="7"/>
      <c r="O168" s="7"/>
      <c r="P168" s="40"/>
      <c r="Q168" s="7"/>
      <c r="R168" s="39" t="n">
        <f aca="false">H168+I168+J168+K168</f>
        <v>0</v>
      </c>
    </row>
    <row r="169" customFormat="false" ht="13.2" hidden="false" customHeight="false" outlineLevel="0" collapsed="false">
      <c r="A169" s="37"/>
      <c r="B169" s="20"/>
      <c r="C169" s="20"/>
      <c r="D169" s="20"/>
      <c r="E169" s="38"/>
      <c r="F169" s="38"/>
      <c r="G169" s="39" t="s">
        <v>31</v>
      </c>
      <c r="H169" s="39"/>
      <c r="I169" s="39"/>
      <c r="J169" s="39"/>
      <c r="K169" s="39"/>
      <c r="L169" s="39" t="n">
        <f aca="false">H169+I169+J169+K169</f>
        <v>0</v>
      </c>
      <c r="M169" s="39" t="n">
        <f aca="false">H169+I169+J169+K169</f>
        <v>0</v>
      </c>
      <c r="N169" s="7"/>
      <c r="O169" s="7"/>
      <c r="P169" s="40"/>
      <c r="Q169" s="7"/>
      <c r="R169" s="39" t="n">
        <f aca="false">H169+I169+J169+K169</f>
        <v>0</v>
      </c>
    </row>
    <row r="170" customFormat="false" ht="12.75" hidden="false" customHeight="true" outlineLevel="0" collapsed="false">
      <c r="A170" s="37" t="s">
        <v>135</v>
      </c>
      <c r="B170" s="43" t="s">
        <v>136</v>
      </c>
      <c r="C170" s="43"/>
      <c r="D170" s="20" t="s">
        <v>129</v>
      </c>
      <c r="E170" s="38" t="s">
        <v>65</v>
      </c>
      <c r="F170" s="38" t="s">
        <v>137</v>
      </c>
      <c r="G170" s="39" t="s">
        <v>20</v>
      </c>
      <c r="H170" s="39" t="n">
        <f aca="false">H171+H173+H174+H172</f>
        <v>0</v>
      </c>
      <c r="I170" s="39" t="n">
        <f aca="false">I171+I173+I174+I172</f>
        <v>0</v>
      </c>
      <c r="J170" s="39" t="n">
        <f aca="false">J171+J173+J174+J172</f>
        <v>824.4</v>
      </c>
      <c r="K170" s="39" t="n">
        <f aca="false">K171+K173+K174+K172</f>
        <v>0</v>
      </c>
      <c r="L170" s="39" t="n">
        <f aca="false">H170+I170+J170+K170</f>
        <v>824.4</v>
      </c>
      <c r="M170" s="39" t="n">
        <f aca="false">H170+I170+J170+K170</f>
        <v>824.4</v>
      </c>
      <c r="N170" s="7"/>
      <c r="O170" s="7"/>
      <c r="P170" s="40"/>
      <c r="Q170" s="7"/>
      <c r="R170" s="39" t="n">
        <f aca="false">H170+I170+J170+K170</f>
        <v>824.4</v>
      </c>
    </row>
    <row r="171" customFormat="false" ht="13.2" hidden="false" customHeight="false" outlineLevel="0" collapsed="false">
      <c r="A171" s="37"/>
      <c r="B171" s="43"/>
      <c r="C171" s="43"/>
      <c r="D171" s="43"/>
      <c r="E171" s="38"/>
      <c r="F171" s="38"/>
      <c r="G171" s="39" t="s">
        <v>28</v>
      </c>
      <c r="H171" s="39"/>
      <c r="I171" s="39"/>
      <c r="J171" s="39" t="n">
        <v>41.3</v>
      </c>
      <c r="K171" s="39"/>
      <c r="L171" s="39" t="n">
        <f aca="false">H171+I171+J171+K171</f>
        <v>41.3</v>
      </c>
      <c r="M171" s="39" t="n">
        <f aca="false">H171+I171+J171+K171</f>
        <v>41.3</v>
      </c>
      <c r="N171" s="7"/>
      <c r="O171" s="7"/>
      <c r="P171" s="40"/>
      <c r="Q171" s="7"/>
      <c r="R171" s="39" t="n">
        <f aca="false">H171+I171+J171+K171</f>
        <v>41.3</v>
      </c>
    </row>
    <row r="172" customFormat="false" ht="13.2" hidden="false" customHeight="false" outlineLevel="0" collapsed="false">
      <c r="A172" s="37"/>
      <c r="B172" s="43"/>
      <c r="C172" s="43"/>
      <c r="D172" s="43"/>
      <c r="E172" s="38"/>
      <c r="F172" s="38"/>
      <c r="G172" s="39" t="s">
        <v>29</v>
      </c>
      <c r="H172" s="39"/>
      <c r="I172" s="39"/>
      <c r="J172" s="39" t="n">
        <v>783.1</v>
      </c>
      <c r="K172" s="39"/>
      <c r="L172" s="39" t="n">
        <f aca="false">H172+I172+J172+K172</f>
        <v>783.1</v>
      </c>
      <c r="M172" s="39" t="n">
        <f aca="false">H172+I172+J172+K172</f>
        <v>783.1</v>
      </c>
      <c r="N172" s="7"/>
      <c r="O172" s="7"/>
      <c r="P172" s="40"/>
      <c r="Q172" s="7"/>
      <c r="R172" s="39" t="n">
        <f aca="false">H172+I172+J172+K172</f>
        <v>783.1</v>
      </c>
    </row>
    <row r="173" customFormat="false" ht="13.2" hidden="false" customHeight="false" outlineLevel="0" collapsed="false">
      <c r="A173" s="37"/>
      <c r="B173" s="43"/>
      <c r="C173" s="43"/>
      <c r="D173" s="43"/>
      <c r="E173" s="38"/>
      <c r="F173" s="38"/>
      <c r="G173" s="39" t="s">
        <v>30</v>
      </c>
      <c r="H173" s="39"/>
      <c r="I173" s="39"/>
      <c r="J173" s="39"/>
      <c r="K173" s="39"/>
      <c r="L173" s="39" t="n">
        <f aca="false">H173+I173+J173+K173</f>
        <v>0</v>
      </c>
      <c r="M173" s="39" t="n">
        <f aca="false">H173+I173+J173+K173</f>
        <v>0</v>
      </c>
      <c r="N173" s="7"/>
      <c r="O173" s="7"/>
      <c r="P173" s="40"/>
      <c r="Q173" s="7"/>
      <c r="R173" s="39" t="n">
        <f aca="false">H173+I173+J173+K173</f>
        <v>0</v>
      </c>
    </row>
    <row r="174" customFormat="false" ht="41.7" hidden="false" customHeight="true" outlineLevel="0" collapsed="false">
      <c r="A174" s="37"/>
      <c r="B174" s="43"/>
      <c r="C174" s="43"/>
      <c r="D174" s="43"/>
      <c r="E174" s="38"/>
      <c r="F174" s="38"/>
      <c r="G174" s="39" t="s">
        <v>31</v>
      </c>
      <c r="H174" s="39"/>
      <c r="I174" s="39"/>
      <c r="J174" s="39"/>
      <c r="K174" s="39"/>
      <c r="L174" s="39" t="n">
        <f aca="false">H174+I174+J174+K174</f>
        <v>0</v>
      </c>
      <c r="M174" s="39" t="n">
        <f aca="false">H174+I174+J174+K174</f>
        <v>0</v>
      </c>
      <c r="N174" s="7"/>
      <c r="O174" s="7"/>
      <c r="P174" s="40"/>
      <c r="Q174" s="7"/>
      <c r="R174" s="39" t="n">
        <f aca="false">H174+I174+J174+K174</f>
        <v>0</v>
      </c>
    </row>
    <row r="175" customFormat="false" ht="79.05" hidden="false" customHeight="true" outlineLevel="0" collapsed="false">
      <c r="A175" s="37"/>
      <c r="B175" s="43" t="s">
        <v>138</v>
      </c>
      <c r="C175" s="43"/>
      <c r="D175" s="43" t="s">
        <v>73</v>
      </c>
      <c r="E175" s="54" t="n">
        <v>43829</v>
      </c>
      <c r="F175" s="48" t="s">
        <v>27</v>
      </c>
      <c r="G175" s="49" t="s">
        <v>27</v>
      </c>
      <c r="H175" s="49" t="s">
        <v>27</v>
      </c>
      <c r="I175" s="49" t="s">
        <v>27</v>
      </c>
      <c r="J175" s="49" t="s">
        <v>27</v>
      </c>
      <c r="K175" s="49" t="s">
        <v>27</v>
      </c>
      <c r="L175" s="49" t="e">
        <f aca="false">H175+I175+J175+K175</f>
        <v>#VALUE!</v>
      </c>
      <c r="M175" s="49" t="e">
        <f aca="false">H175+I175+J175+K175</f>
        <v>#VALUE!</v>
      </c>
      <c r="N175" s="49"/>
      <c r="O175" s="49"/>
      <c r="P175" s="49"/>
      <c r="Q175" s="50"/>
      <c r="R175" s="49" t="s">
        <v>27</v>
      </c>
    </row>
    <row r="176" customFormat="false" ht="16.35" hidden="false" customHeight="true" outlineLevel="0" collapsed="false">
      <c r="A176" s="37" t="s">
        <v>139</v>
      </c>
      <c r="B176" s="20" t="s">
        <v>140</v>
      </c>
      <c r="C176" s="43"/>
      <c r="D176" s="43" t="s">
        <v>129</v>
      </c>
      <c r="E176" s="38" t="s">
        <v>119</v>
      </c>
      <c r="F176" s="48" t="s">
        <v>141</v>
      </c>
      <c r="G176" s="39" t="s">
        <v>20</v>
      </c>
      <c r="H176" s="39" t="n">
        <f aca="false">H177+H179+H180+H178</f>
        <v>0</v>
      </c>
      <c r="I176" s="39" t="n">
        <f aca="false">I177+I179+I180+I178</f>
        <v>0</v>
      </c>
      <c r="J176" s="39" t="n">
        <f aca="false">J177+J179+J180+J178</f>
        <v>0</v>
      </c>
      <c r="K176" s="39" t="n">
        <f aca="false">K177+K179+K180+K178</f>
        <v>50</v>
      </c>
      <c r="L176" s="39" t="n">
        <f aca="false">H176+I176+J176+K176</f>
        <v>50</v>
      </c>
      <c r="M176" s="39" t="n">
        <f aca="false">H176+I176+J176+K176</f>
        <v>50</v>
      </c>
      <c r="N176" s="7"/>
      <c r="O176" s="7"/>
      <c r="P176" s="40"/>
      <c r="Q176" s="7"/>
      <c r="R176" s="39" t="n">
        <f aca="false">H176+I176+J176+K176</f>
        <v>50</v>
      </c>
    </row>
    <row r="177" customFormat="false" ht="16.35" hidden="false" customHeight="true" outlineLevel="0" collapsed="false">
      <c r="A177" s="37"/>
      <c r="B177" s="20"/>
      <c r="C177" s="20"/>
      <c r="D177" s="20"/>
      <c r="E177" s="38"/>
      <c r="F177" s="48"/>
      <c r="G177" s="39" t="s">
        <v>28</v>
      </c>
      <c r="H177" s="39" t="n">
        <v>0</v>
      </c>
      <c r="I177" s="39" t="n">
        <v>0</v>
      </c>
      <c r="J177" s="39" t="n">
        <v>0</v>
      </c>
      <c r="K177" s="39" t="n">
        <v>50</v>
      </c>
      <c r="L177" s="39" t="n">
        <f aca="false">H177+I177+J177+K177</f>
        <v>50</v>
      </c>
      <c r="M177" s="39" t="n">
        <f aca="false">H177+I177+J177+K177</f>
        <v>50</v>
      </c>
      <c r="N177" s="7"/>
      <c r="O177" s="7"/>
      <c r="P177" s="40"/>
      <c r="Q177" s="7"/>
      <c r="R177" s="39" t="n">
        <f aca="false">H177+I177+J177+K177</f>
        <v>50</v>
      </c>
    </row>
    <row r="178" customFormat="false" ht="17.1" hidden="false" customHeight="true" outlineLevel="0" collapsed="false">
      <c r="A178" s="37"/>
      <c r="B178" s="20"/>
      <c r="C178" s="20"/>
      <c r="D178" s="20"/>
      <c r="E178" s="38"/>
      <c r="F178" s="48"/>
      <c r="G178" s="39" t="s">
        <v>29</v>
      </c>
      <c r="H178" s="39"/>
      <c r="I178" s="39"/>
      <c r="J178" s="39"/>
      <c r="K178" s="39"/>
      <c r="L178" s="39" t="n">
        <f aca="false">H178+I178+J178+K178</f>
        <v>0</v>
      </c>
      <c r="M178" s="39" t="n">
        <f aca="false">H178+I178+J178+K178</f>
        <v>0</v>
      </c>
      <c r="N178" s="7"/>
      <c r="O178" s="7"/>
      <c r="P178" s="40"/>
      <c r="Q178" s="7"/>
      <c r="R178" s="39" t="n">
        <f aca="false">H178+I178+J178+K178</f>
        <v>0</v>
      </c>
    </row>
    <row r="179" customFormat="false" ht="17.1" hidden="false" customHeight="true" outlineLevel="0" collapsed="false">
      <c r="A179" s="37"/>
      <c r="B179" s="20"/>
      <c r="C179" s="20"/>
      <c r="D179" s="20"/>
      <c r="E179" s="38"/>
      <c r="F179" s="48"/>
      <c r="G179" s="39" t="s">
        <v>30</v>
      </c>
      <c r="H179" s="39"/>
      <c r="I179" s="39"/>
      <c r="J179" s="39"/>
      <c r="K179" s="39"/>
      <c r="L179" s="39" t="n">
        <f aca="false">H179+I179+J179+K179</f>
        <v>0</v>
      </c>
      <c r="M179" s="39" t="n">
        <f aca="false">H179+I179+J179+K179</f>
        <v>0</v>
      </c>
      <c r="N179" s="7"/>
      <c r="O179" s="7"/>
      <c r="P179" s="40"/>
      <c r="Q179" s="7"/>
      <c r="R179" s="39" t="n">
        <f aca="false">H179+I179+J179+K179</f>
        <v>0</v>
      </c>
    </row>
    <row r="180" customFormat="false" ht="17.85" hidden="false" customHeight="true" outlineLevel="0" collapsed="false">
      <c r="A180" s="37"/>
      <c r="B180" s="20"/>
      <c r="C180" s="20"/>
      <c r="D180" s="20"/>
      <c r="E180" s="38"/>
      <c r="F180" s="48"/>
      <c r="G180" s="39" t="s">
        <v>31</v>
      </c>
      <c r="H180" s="39"/>
      <c r="I180" s="39"/>
      <c r="J180" s="39"/>
      <c r="K180" s="39"/>
      <c r="L180" s="39" t="n">
        <f aca="false">H180+I180+J180+K180</f>
        <v>0</v>
      </c>
      <c r="M180" s="39" t="n">
        <f aca="false">H180+I180+J180+K180</f>
        <v>0</v>
      </c>
      <c r="N180" s="7"/>
      <c r="O180" s="7"/>
      <c r="P180" s="40"/>
      <c r="Q180" s="7"/>
      <c r="R180" s="39" t="n">
        <f aca="false">H180+I180+J180+K180</f>
        <v>0</v>
      </c>
    </row>
    <row r="181" customFormat="false" ht="47" hidden="false" customHeight="true" outlineLevel="0" collapsed="false">
      <c r="A181" s="37"/>
      <c r="B181" s="20" t="s">
        <v>142</v>
      </c>
      <c r="C181" s="20"/>
      <c r="D181" s="43" t="s">
        <v>68</v>
      </c>
      <c r="E181" s="42" t="n">
        <v>43829</v>
      </c>
      <c r="F181" s="42" t="s">
        <v>27</v>
      </c>
      <c r="G181" s="41"/>
      <c r="H181" s="41" t="s">
        <v>27</v>
      </c>
      <c r="I181" s="41" t="s">
        <v>27</v>
      </c>
      <c r="J181" s="41" t="s">
        <v>27</v>
      </c>
      <c r="K181" s="41" t="s">
        <v>27</v>
      </c>
      <c r="L181" s="7"/>
      <c r="M181" s="39" t="e">
        <f aca="false">H181+I181+J181+K181</f>
        <v>#VALUE!</v>
      </c>
      <c r="N181" s="7"/>
      <c r="O181" s="7"/>
      <c r="P181" s="39"/>
      <c r="Q181" s="7"/>
      <c r="R181" s="41" t="s">
        <v>27</v>
      </c>
    </row>
    <row r="182" customFormat="false" ht="12.75" hidden="false" customHeight="true" outlineLevel="0" collapsed="false">
      <c r="A182" s="31" t="n">
        <v>4</v>
      </c>
      <c r="B182" s="14" t="s">
        <v>143</v>
      </c>
      <c r="C182" s="14"/>
      <c r="D182" s="14" t="s">
        <v>129</v>
      </c>
      <c r="E182" s="32" t="s">
        <v>26</v>
      </c>
      <c r="F182" s="32" t="s">
        <v>144</v>
      </c>
      <c r="G182" s="19" t="s">
        <v>20</v>
      </c>
      <c r="H182" s="19" t="n">
        <f aca="false">H183+H184+H185+H186</f>
        <v>1345.7</v>
      </c>
      <c r="I182" s="19" t="n">
        <f aca="false">I183+I184+I185+I186</f>
        <v>1869.8</v>
      </c>
      <c r="J182" s="19" t="n">
        <f aca="false">J183+J184+J185+J186</f>
        <v>1790</v>
      </c>
      <c r="K182" s="19" t="n">
        <f aca="false">K183+K184+K185+K186</f>
        <v>2255.6</v>
      </c>
      <c r="L182" s="19" t="n">
        <f aca="false">H182+I182+J182+K182</f>
        <v>7261.1</v>
      </c>
      <c r="M182" s="19" t="n">
        <f aca="false">H182+I182+J182+K182</f>
        <v>7261.1</v>
      </c>
      <c r="N182" s="34"/>
      <c r="O182" s="34"/>
      <c r="P182" s="18"/>
      <c r="Q182" s="34"/>
      <c r="R182" s="19" t="n">
        <f aca="false">H182+I182+J182+K182</f>
        <v>7261.1</v>
      </c>
    </row>
    <row r="183" customFormat="false" ht="13.2" hidden="false" customHeight="false" outlineLevel="0" collapsed="false">
      <c r="A183" s="31"/>
      <c r="B183" s="14"/>
      <c r="C183" s="14"/>
      <c r="D183" s="14"/>
      <c r="E183" s="32"/>
      <c r="F183" s="32"/>
      <c r="G183" s="19" t="s">
        <v>28</v>
      </c>
      <c r="H183" s="19" t="n">
        <v>1345.7</v>
      </c>
      <c r="I183" s="19" t="n">
        <v>1869.8</v>
      </c>
      <c r="J183" s="19" t="n">
        <v>1790</v>
      </c>
      <c r="K183" s="19" t="n">
        <f aca="false">2215.6+40</f>
        <v>2255.6</v>
      </c>
      <c r="L183" s="19" t="n">
        <f aca="false">H183+I183+J183+K183</f>
        <v>7261.1</v>
      </c>
      <c r="M183" s="19" t="n">
        <f aca="false">H183+I183+J183+K183</f>
        <v>7261.1</v>
      </c>
      <c r="N183" s="34"/>
      <c r="O183" s="34"/>
      <c r="P183" s="18"/>
      <c r="Q183" s="34"/>
      <c r="R183" s="19" t="n">
        <f aca="false">H183+I183+J183+K183</f>
        <v>7261.1</v>
      </c>
    </row>
    <row r="184" customFormat="false" ht="13.2" hidden="false" customHeight="false" outlineLevel="0" collapsed="false">
      <c r="A184" s="31"/>
      <c r="B184" s="14"/>
      <c r="C184" s="14"/>
      <c r="D184" s="14"/>
      <c r="E184" s="32"/>
      <c r="F184" s="32"/>
      <c r="G184" s="19" t="s">
        <v>29</v>
      </c>
      <c r="H184" s="19" t="n">
        <v>0</v>
      </c>
      <c r="I184" s="19" t="n">
        <v>0</v>
      </c>
      <c r="J184" s="19" t="n">
        <v>0</v>
      </c>
      <c r="K184" s="19" t="n">
        <v>0</v>
      </c>
      <c r="L184" s="19" t="n">
        <f aca="false">H184+I184+J184+K184</f>
        <v>0</v>
      </c>
      <c r="M184" s="19" t="n">
        <f aca="false">H184+I184+J184+K184</f>
        <v>0</v>
      </c>
      <c r="N184" s="34"/>
      <c r="O184" s="34"/>
      <c r="P184" s="18"/>
      <c r="Q184" s="34"/>
      <c r="R184" s="19" t="n">
        <f aca="false">H184+I184+J184+K184</f>
        <v>0</v>
      </c>
    </row>
    <row r="185" customFormat="false" ht="13.2" hidden="false" customHeight="false" outlineLevel="0" collapsed="false">
      <c r="A185" s="31"/>
      <c r="B185" s="14"/>
      <c r="C185" s="14"/>
      <c r="D185" s="14"/>
      <c r="E185" s="32"/>
      <c r="F185" s="32"/>
      <c r="G185" s="19" t="s">
        <v>30</v>
      </c>
      <c r="H185" s="19" t="n">
        <v>0</v>
      </c>
      <c r="I185" s="19" t="n">
        <v>0</v>
      </c>
      <c r="J185" s="19" t="n">
        <v>0</v>
      </c>
      <c r="K185" s="19" t="n">
        <v>0</v>
      </c>
      <c r="L185" s="19" t="n">
        <f aca="false">H185+I185+J185+K185</f>
        <v>0</v>
      </c>
      <c r="M185" s="19" t="n">
        <f aca="false">H185+I185+J185+K185</f>
        <v>0</v>
      </c>
      <c r="N185" s="34"/>
      <c r="O185" s="34"/>
      <c r="P185" s="18"/>
      <c r="Q185" s="34"/>
      <c r="R185" s="19" t="n">
        <f aca="false">H185+I185+J185+K185</f>
        <v>0</v>
      </c>
    </row>
    <row r="186" customFormat="false" ht="13.2" hidden="false" customHeight="false" outlineLevel="0" collapsed="false">
      <c r="A186" s="31"/>
      <c r="B186" s="14"/>
      <c r="C186" s="14"/>
      <c r="D186" s="14"/>
      <c r="E186" s="32"/>
      <c r="F186" s="32"/>
      <c r="G186" s="19" t="s">
        <v>31</v>
      </c>
      <c r="H186" s="19" t="n">
        <v>0</v>
      </c>
      <c r="I186" s="19" t="n">
        <v>0</v>
      </c>
      <c r="J186" s="19" t="n">
        <v>0</v>
      </c>
      <c r="K186" s="19" t="n">
        <v>0</v>
      </c>
      <c r="L186" s="19" t="n">
        <f aca="false">H186+I186+J186+K186</f>
        <v>0</v>
      </c>
      <c r="M186" s="19" t="n">
        <f aca="false">H186+I186+J186+K186</f>
        <v>0</v>
      </c>
      <c r="N186" s="34"/>
      <c r="O186" s="34"/>
      <c r="P186" s="18"/>
      <c r="Q186" s="34"/>
      <c r="R186" s="19" t="n">
        <f aca="false">H186+I186+J186+K186</f>
        <v>0</v>
      </c>
    </row>
    <row r="187" customFormat="false" ht="12.75" hidden="false" customHeight="true" outlineLevel="0" collapsed="false">
      <c r="A187" s="31" t="n">
        <v>5</v>
      </c>
      <c r="B187" s="14" t="s">
        <v>145</v>
      </c>
      <c r="C187" s="14"/>
      <c r="D187" s="14" t="s">
        <v>129</v>
      </c>
      <c r="E187" s="32" t="s">
        <v>26</v>
      </c>
      <c r="F187" s="32" t="s">
        <v>146</v>
      </c>
      <c r="G187" s="19" t="s">
        <v>20</v>
      </c>
      <c r="H187" s="19" t="n">
        <f aca="false">H188+H189+H190+H191</f>
        <v>6281</v>
      </c>
      <c r="I187" s="19" t="n">
        <f aca="false">I188+I189+I190+I191</f>
        <v>8191.9</v>
      </c>
      <c r="J187" s="19" t="n">
        <f aca="false">J188+J189+J190+J191</f>
        <v>8014</v>
      </c>
      <c r="K187" s="19" t="n">
        <f aca="false">K188+K189+K190+K191</f>
        <v>10188.9</v>
      </c>
      <c r="L187" s="19" t="n">
        <f aca="false">H187+I187+J187+K187</f>
        <v>32675.8</v>
      </c>
      <c r="M187" s="19" t="n">
        <f aca="false">H187+I187+J187+K187</f>
        <v>32675.8</v>
      </c>
      <c r="N187" s="34"/>
      <c r="O187" s="34"/>
      <c r="P187" s="18"/>
      <c r="Q187" s="34"/>
      <c r="R187" s="19" t="n">
        <f aca="false">H187+I187+J187+K187</f>
        <v>32675.8</v>
      </c>
    </row>
    <row r="188" customFormat="false" ht="13.2" hidden="false" customHeight="false" outlineLevel="0" collapsed="false">
      <c r="A188" s="31"/>
      <c r="B188" s="14"/>
      <c r="C188" s="14"/>
      <c r="D188" s="14"/>
      <c r="E188" s="32"/>
      <c r="F188" s="32"/>
      <c r="G188" s="19" t="s">
        <v>28</v>
      </c>
      <c r="H188" s="19" t="n">
        <v>5115.5</v>
      </c>
      <c r="I188" s="19" t="n">
        <v>6574.2</v>
      </c>
      <c r="J188" s="19" t="n">
        <v>6441.3</v>
      </c>
      <c r="K188" s="19" t="n">
        <f aca="false">7879+44</f>
        <v>7923</v>
      </c>
      <c r="L188" s="19" t="n">
        <f aca="false">H188+I188+J188+K188</f>
        <v>26054</v>
      </c>
      <c r="M188" s="19" t="n">
        <f aca="false">H188+I188+J188+K188</f>
        <v>26054</v>
      </c>
      <c r="N188" s="34"/>
      <c r="O188" s="34"/>
      <c r="P188" s="18"/>
      <c r="Q188" s="34"/>
      <c r="R188" s="19" t="n">
        <f aca="false">H188+I188+J188+K188</f>
        <v>26054</v>
      </c>
    </row>
    <row r="189" customFormat="false" ht="13.2" hidden="false" customHeight="false" outlineLevel="0" collapsed="false">
      <c r="A189" s="31"/>
      <c r="B189" s="14"/>
      <c r="C189" s="14"/>
      <c r="D189" s="14"/>
      <c r="E189" s="32"/>
      <c r="F189" s="32"/>
      <c r="G189" s="19" t="s">
        <v>29</v>
      </c>
      <c r="H189" s="19" t="n">
        <v>1165.5</v>
      </c>
      <c r="I189" s="19" t="n">
        <v>1617.7</v>
      </c>
      <c r="J189" s="19" t="n">
        <v>1572.7</v>
      </c>
      <c r="K189" s="19" t="n">
        <f aca="false">2177.6+88.3</f>
        <v>2265.9</v>
      </c>
      <c r="L189" s="19" t="n">
        <f aca="false">H189+I189+J189+K189</f>
        <v>6621.8</v>
      </c>
      <c r="M189" s="19" t="n">
        <f aca="false">H189+I189+J189+K189</f>
        <v>6621.8</v>
      </c>
      <c r="N189" s="34"/>
      <c r="O189" s="34"/>
      <c r="P189" s="18"/>
      <c r="Q189" s="34"/>
      <c r="R189" s="19" t="n">
        <f aca="false">H189+I189+J189+K189</f>
        <v>6621.8</v>
      </c>
    </row>
    <row r="190" customFormat="false" ht="13.2" hidden="false" customHeight="false" outlineLevel="0" collapsed="false">
      <c r="A190" s="31"/>
      <c r="B190" s="14"/>
      <c r="C190" s="14"/>
      <c r="D190" s="14"/>
      <c r="E190" s="32"/>
      <c r="F190" s="32"/>
      <c r="G190" s="19" t="s">
        <v>30</v>
      </c>
      <c r="H190" s="19" t="n">
        <v>0</v>
      </c>
      <c r="I190" s="19" t="n">
        <v>0</v>
      </c>
      <c r="J190" s="19" t="n">
        <v>0</v>
      </c>
      <c r="K190" s="19" t="n">
        <v>0</v>
      </c>
      <c r="L190" s="19" t="n">
        <f aca="false">H190+I190+J190+K190</f>
        <v>0</v>
      </c>
      <c r="M190" s="19" t="n">
        <f aca="false">H190+I190+J190+K190</f>
        <v>0</v>
      </c>
      <c r="N190" s="34"/>
      <c r="O190" s="34"/>
      <c r="P190" s="18"/>
      <c r="Q190" s="34"/>
      <c r="R190" s="19" t="n">
        <f aca="false">H190+I190+J190+K190</f>
        <v>0</v>
      </c>
    </row>
    <row r="191" customFormat="false" ht="13.2" hidden="false" customHeight="false" outlineLevel="0" collapsed="false">
      <c r="A191" s="31"/>
      <c r="B191" s="14"/>
      <c r="C191" s="14"/>
      <c r="D191" s="14"/>
      <c r="E191" s="32"/>
      <c r="F191" s="32"/>
      <c r="G191" s="19" t="s">
        <v>31</v>
      </c>
      <c r="H191" s="19" t="n">
        <v>0</v>
      </c>
      <c r="I191" s="19" t="n">
        <v>0</v>
      </c>
      <c r="J191" s="19" t="n">
        <v>0</v>
      </c>
      <c r="K191" s="19" t="n">
        <v>0</v>
      </c>
      <c r="L191" s="19" t="n">
        <f aca="false">H191+I191+J191+K191</f>
        <v>0</v>
      </c>
      <c r="M191" s="19" t="n">
        <f aca="false">H191+I191+J191+K191</f>
        <v>0</v>
      </c>
      <c r="N191" s="34"/>
      <c r="O191" s="34"/>
      <c r="P191" s="18"/>
      <c r="Q191" s="34"/>
      <c r="R191" s="19" t="n">
        <f aca="false">H191+I191+J191+K191</f>
        <v>0</v>
      </c>
    </row>
    <row r="192" customFormat="false" ht="12.75" hidden="true" customHeight="true" outlineLevel="0" collapsed="false">
      <c r="A192" s="37" t="n">
        <v>6</v>
      </c>
      <c r="B192" s="20" t="s">
        <v>147</v>
      </c>
      <c r="C192" s="20"/>
      <c r="D192" s="20" t="s">
        <v>148</v>
      </c>
      <c r="E192" s="38"/>
      <c r="F192" s="38"/>
      <c r="G192" s="39" t="s">
        <v>20</v>
      </c>
      <c r="H192" s="39" t="n">
        <f aca="false">H193+H194+H195+H196</f>
        <v>0</v>
      </c>
      <c r="I192" s="39" t="n">
        <f aca="false">I193+I194+I195+I196</f>
        <v>0</v>
      </c>
      <c r="J192" s="39" t="n">
        <f aca="false">J193+J194+J195+J196</f>
        <v>0</v>
      </c>
      <c r="K192" s="39" t="n">
        <f aca="false">K193+K194+K195+K196</f>
        <v>0</v>
      </c>
      <c r="L192" s="39" t="n">
        <f aca="false">H192+I192+J192+K192</f>
        <v>0</v>
      </c>
      <c r="M192" s="39" t="n">
        <f aca="false">H192+I192+J192+K192</f>
        <v>0</v>
      </c>
      <c r="N192" s="7"/>
      <c r="O192" s="7"/>
      <c r="P192" s="40"/>
      <c r="Q192" s="7"/>
      <c r="R192" s="39" t="n">
        <f aca="false">H192+I192+J192+K192</f>
        <v>0</v>
      </c>
    </row>
    <row r="193" customFormat="false" ht="15.9" hidden="true" customHeight="true" outlineLevel="0" collapsed="false">
      <c r="A193" s="37"/>
      <c r="B193" s="20"/>
      <c r="C193" s="20"/>
      <c r="D193" s="20"/>
      <c r="E193" s="38"/>
      <c r="F193" s="38"/>
      <c r="G193" s="39" t="s">
        <v>28</v>
      </c>
      <c r="H193" s="39" t="n">
        <v>0</v>
      </c>
      <c r="I193" s="39" t="n">
        <v>0</v>
      </c>
      <c r="J193" s="39" t="n">
        <v>0</v>
      </c>
      <c r="K193" s="39" t="n">
        <v>0</v>
      </c>
      <c r="L193" s="39" t="n">
        <f aca="false">H193+I193+J193+K193</f>
        <v>0</v>
      </c>
      <c r="M193" s="39" t="n">
        <f aca="false">H193+I193+J193+K193</f>
        <v>0</v>
      </c>
      <c r="N193" s="7"/>
      <c r="O193" s="7"/>
      <c r="P193" s="40"/>
      <c r="Q193" s="7"/>
      <c r="R193" s="39" t="n">
        <f aca="false">H193+I193+J193+K193</f>
        <v>0</v>
      </c>
    </row>
    <row r="194" customFormat="false" ht="13.2" hidden="true" customHeight="false" outlineLevel="0" collapsed="false">
      <c r="A194" s="37"/>
      <c r="B194" s="20"/>
      <c r="C194" s="20"/>
      <c r="D194" s="20"/>
      <c r="E194" s="38"/>
      <c r="F194" s="38"/>
      <c r="G194" s="39" t="s">
        <v>29</v>
      </c>
      <c r="H194" s="39" t="n">
        <v>0</v>
      </c>
      <c r="I194" s="39" t="n">
        <v>0</v>
      </c>
      <c r="J194" s="39" t="n">
        <v>0</v>
      </c>
      <c r="K194" s="39" t="n">
        <v>0</v>
      </c>
      <c r="L194" s="39" t="n">
        <f aca="false">H194+I194+J194+K194</f>
        <v>0</v>
      </c>
      <c r="M194" s="39" t="n">
        <f aca="false">H194+I194+J194+K194</f>
        <v>0</v>
      </c>
      <c r="N194" s="7"/>
      <c r="O194" s="7"/>
      <c r="P194" s="40"/>
      <c r="Q194" s="7"/>
      <c r="R194" s="39" t="n">
        <f aca="false">H194+I194+J194+K194</f>
        <v>0</v>
      </c>
    </row>
    <row r="195" customFormat="false" ht="16.95" hidden="true" customHeight="true" outlineLevel="0" collapsed="false">
      <c r="A195" s="37"/>
      <c r="B195" s="20"/>
      <c r="C195" s="20"/>
      <c r="D195" s="20"/>
      <c r="E195" s="38"/>
      <c r="F195" s="38"/>
      <c r="G195" s="39" t="s">
        <v>30</v>
      </c>
      <c r="H195" s="39" t="n">
        <v>0</v>
      </c>
      <c r="I195" s="39" t="n">
        <v>0</v>
      </c>
      <c r="J195" s="39" t="n">
        <v>0</v>
      </c>
      <c r="K195" s="39" t="n">
        <v>0</v>
      </c>
      <c r="L195" s="39" t="n">
        <f aca="false">H195+I195+J195+K195</f>
        <v>0</v>
      </c>
      <c r="M195" s="39" t="n">
        <f aca="false">H195+I195+J195+K195</f>
        <v>0</v>
      </c>
      <c r="N195" s="7"/>
      <c r="O195" s="7"/>
      <c r="P195" s="40"/>
      <c r="Q195" s="7"/>
      <c r="R195" s="39" t="n">
        <f aca="false">H195+I195+J195+K195</f>
        <v>0</v>
      </c>
    </row>
    <row r="196" customFormat="false" ht="13.2" hidden="true" customHeight="false" outlineLevel="0" collapsed="false">
      <c r="A196" s="37"/>
      <c r="B196" s="20"/>
      <c r="C196" s="20"/>
      <c r="D196" s="20"/>
      <c r="E196" s="38"/>
      <c r="F196" s="38"/>
      <c r="G196" s="39" t="s">
        <v>31</v>
      </c>
      <c r="H196" s="39" t="n">
        <v>0</v>
      </c>
      <c r="I196" s="39" t="n">
        <v>0</v>
      </c>
      <c r="J196" s="39" t="n">
        <v>0</v>
      </c>
      <c r="K196" s="39" t="n">
        <v>0</v>
      </c>
      <c r="L196" s="39" t="n">
        <f aca="false">H196+I196+J196+K196</f>
        <v>0</v>
      </c>
      <c r="M196" s="39" t="n">
        <f aca="false">H196+I196+J196+K196</f>
        <v>0</v>
      </c>
      <c r="N196" s="7"/>
      <c r="O196" s="7"/>
      <c r="P196" s="40"/>
      <c r="Q196" s="7"/>
      <c r="R196" s="39" t="n">
        <f aca="false">H196+I196+J196+K196</f>
        <v>0</v>
      </c>
    </row>
    <row r="197" customFormat="false" ht="12.75" hidden="false" customHeight="true" outlineLevel="0" collapsed="false">
      <c r="A197" s="31" t="n">
        <v>7</v>
      </c>
      <c r="B197" s="14" t="s">
        <v>149</v>
      </c>
      <c r="C197" s="14"/>
      <c r="D197" s="14" t="s">
        <v>150</v>
      </c>
      <c r="E197" s="32" t="s">
        <v>26</v>
      </c>
      <c r="F197" s="32" t="s">
        <v>151</v>
      </c>
      <c r="G197" s="19" t="s">
        <v>20</v>
      </c>
      <c r="H197" s="19" t="n">
        <f aca="false">H198+H199+H200+H201</f>
        <v>645.8</v>
      </c>
      <c r="I197" s="19" t="n">
        <f aca="false">I198+I199+I200+I201</f>
        <v>906.5</v>
      </c>
      <c r="J197" s="19" t="n">
        <f aca="false">J198+J199+J200+J201</f>
        <v>1006.2</v>
      </c>
      <c r="K197" s="19" t="n">
        <f aca="false">K198+K199+K200+K201</f>
        <v>1320.8</v>
      </c>
      <c r="L197" s="19" t="n">
        <f aca="false">H197+I197+J197+K197</f>
        <v>3879.3</v>
      </c>
      <c r="M197" s="19" t="n">
        <f aca="false">H197+I197+J197+K197</f>
        <v>3879.3</v>
      </c>
      <c r="N197" s="34"/>
      <c r="O197" s="34"/>
      <c r="P197" s="18"/>
      <c r="Q197" s="34"/>
      <c r="R197" s="19" t="n">
        <f aca="false">H197+I197+J197+K197</f>
        <v>3879.3</v>
      </c>
    </row>
    <row r="198" customFormat="false" ht="13.2" hidden="false" customHeight="false" outlineLevel="0" collapsed="false">
      <c r="A198" s="31"/>
      <c r="B198" s="14"/>
      <c r="C198" s="14"/>
      <c r="D198" s="14"/>
      <c r="E198" s="32"/>
      <c r="F198" s="32"/>
      <c r="G198" s="19" t="s">
        <v>28</v>
      </c>
      <c r="H198" s="19" t="n">
        <f aca="false">H203+H208+H214</f>
        <v>645.8</v>
      </c>
      <c r="I198" s="19" t="n">
        <f aca="false">I203+I208+I214</f>
        <v>906.5</v>
      </c>
      <c r="J198" s="19" t="n">
        <f aca="false">J203+J208+J214</f>
        <v>1006.2</v>
      </c>
      <c r="K198" s="19" t="n">
        <f aca="false">K203+K208+K214</f>
        <v>1220.5</v>
      </c>
      <c r="L198" s="19" t="n">
        <f aca="false">H198+I198+J198+K198</f>
        <v>3779</v>
      </c>
      <c r="M198" s="19" t="n">
        <f aca="false">H198+I198+J198+K198</f>
        <v>3779</v>
      </c>
      <c r="N198" s="34"/>
      <c r="O198" s="34"/>
      <c r="P198" s="18"/>
      <c r="Q198" s="34"/>
      <c r="R198" s="19" t="n">
        <f aca="false">H198+I198+J198+K198</f>
        <v>3779</v>
      </c>
    </row>
    <row r="199" customFormat="false" ht="13.2" hidden="false" customHeight="false" outlineLevel="0" collapsed="false">
      <c r="A199" s="31"/>
      <c r="B199" s="14"/>
      <c r="C199" s="14"/>
      <c r="D199" s="14"/>
      <c r="E199" s="32"/>
      <c r="F199" s="32"/>
      <c r="G199" s="19" t="s">
        <v>29</v>
      </c>
      <c r="H199" s="19" t="n">
        <f aca="false">H204+H209+H215</f>
        <v>0</v>
      </c>
      <c r="I199" s="19" t="n">
        <f aca="false">I204+I209+I215</f>
        <v>0</v>
      </c>
      <c r="J199" s="19" t="n">
        <f aca="false">J204+J209+J215</f>
        <v>0</v>
      </c>
      <c r="K199" s="19" t="n">
        <f aca="false">K204+K209+K215</f>
        <v>100.3</v>
      </c>
      <c r="L199" s="19" t="n">
        <f aca="false">H199+I199+J199+K199</f>
        <v>100.3</v>
      </c>
      <c r="M199" s="19" t="n">
        <f aca="false">H199+I199+J199+K199</f>
        <v>100.3</v>
      </c>
      <c r="N199" s="34"/>
      <c r="O199" s="34"/>
      <c r="P199" s="18"/>
      <c r="Q199" s="34"/>
      <c r="R199" s="19" t="n">
        <f aca="false">H199+I199+J199+K199</f>
        <v>100.3</v>
      </c>
    </row>
    <row r="200" customFormat="false" ht="13.2" hidden="false" customHeight="false" outlineLevel="0" collapsed="false">
      <c r="A200" s="31"/>
      <c r="B200" s="14"/>
      <c r="C200" s="14"/>
      <c r="D200" s="14"/>
      <c r="E200" s="32"/>
      <c r="F200" s="32"/>
      <c r="G200" s="19" t="s">
        <v>30</v>
      </c>
      <c r="H200" s="19" t="n">
        <f aca="false">H205+H210+H216</f>
        <v>0</v>
      </c>
      <c r="I200" s="19" t="n">
        <f aca="false">I205+I210+I216</f>
        <v>0</v>
      </c>
      <c r="J200" s="19" t="n">
        <f aca="false">J205+J210+J216</f>
        <v>0</v>
      </c>
      <c r="K200" s="19" t="n">
        <f aca="false">K205+K210+K216</f>
        <v>0</v>
      </c>
      <c r="L200" s="19" t="n">
        <f aca="false">H200+I200+J200+K200</f>
        <v>0</v>
      </c>
      <c r="M200" s="19" t="n">
        <f aca="false">H200+I200+J200+K200</f>
        <v>0</v>
      </c>
      <c r="N200" s="34"/>
      <c r="O200" s="34"/>
      <c r="P200" s="18"/>
      <c r="Q200" s="34"/>
      <c r="R200" s="19" t="n">
        <f aca="false">H200+I200+J200+K200</f>
        <v>0</v>
      </c>
    </row>
    <row r="201" customFormat="false" ht="13.2" hidden="false" customHeight="false" outlineLevel="0" collapsed="false">
      <c r="A201" s="31"/>
      <c r="B201" s="14"/>
      <c r="C201" s="14"/>
      <c r="D201" s="14"/>
      <c r="E201" s="32"/>
      <c r="F201" s="32"/>
      <c r="G201" s="19" t="s">
        <v>31</v>
      </c>
      <c r="H201" s="19" t="n">
        <f aca="false">H206+H211+H217</f>
        <v>0</v>
      </c>
      <c r="I201" s="19" t="n">
        <f aca="false">I206+I211+I217</f>
        <v>0</v>
      </c>
      <c r="J201" s="19" t="n">
        <f aca="false">J206+J211+J217</f>
        <v>0</v>
      </c>
      <c r="K201" s="19" t="n">
        <f aca="false">K206+K211+K217</f>
        <v>0</v>
      </c>
      <c r="L201" s="19" t="n">
        <f aca="false">H201+I201+J201+K201</f>
        <v>0</v>
      </c>
      <c r="M201" s="19" t="n">
        <f aca="false">H201+I201+J201+K201</f>
        <v>0</v>
      </c>
      <c r="N201" s="34"/>
      <c r="O201" s="34"/>
      <c r="P201" s="18"/>
      <c r="Q201" s="34"/>
      <c r="R201" s="19" t="n">
        <f aca="false">H201+I201+J201+K201</f>
        <v>0</v>
      </c>
    </row>
    <row r="202" customFormat="false" ht="17.4" hidden="false" customHeight="true" outlineLevel="0" collapsed="false">
      <c r="A202" s="37" t="s">
        <v>152</v>
      </c>
      <c r="B202" s="20" t="s">
        <v>153</v>
      </c>
      <c r="C202" s="20"/>
      <c r="D202" s="20" t="s">
        <v>129</v>
      </c>
      <c r="E202" s="38" t="s">
        <v>26</v>
      </c>
      <c r="F202" s="38" t="s">
        <v>154</v>
      </c>
      <c r="G202" s="39" t="s">
        <v>20</v>
      </c>
      <c r="H202" s="39" t="n">
        <f aca="false">H203+H204+H205+H206</f>
        <v>645.8</v>
      </c>
      <c r="I202" s="39" t="n">
        <f aca="false">I203+I204+I205+I206</f>
        <v>906.5</v>
      </c>
      <c r="J202" s="39" t="n">
        <f aca="false">J203+J204+J205+J206</f>
        <v>1006.2</v>
      </c>
      <c r="K202" s="39" t="n">
        <f aca="false">K203+K204+K205+K206</f>
        <v>1220.5</v>
      </c>
      <c r="L202" s="39" t="n">
        <f aca="false">H202+I202+J202+K202</f>
        <v>3779</v>
      </c>
      <c r="M202" s="39" t="n">
        <f aca="false">H202+I202+J202+K202</f>
        <v>3779</v>
      </c>
      <c r="N202" s="7"/>
      <c r="O202" s="7"/>
      <c r="P202" s="40"/>
      <c r="Q202" s="7"/>
      <c r="R202" s="39" t="n">
        <f aca="false">H202+I202+J202+K202</f>
        <v>3779</v>
      </c>
    </row>
    <row r="203" customFormat="false" ht="13.2" hidden="false" customHeight="false" outlineLevel="0" collapsed="false">
      <c r="A203" s="37"/>
      <c r="B203" s="20"/>
      <c r="C203" s="20"/>
      <c r="D203" s="20"/>
      <c r="E203" s="38"/>
      <c r="F203" s="38"/>
      <c r="G203" s="39" t="s">
        <v>28</v>
      </c>
      <c r="H203" s="39" t="n">
        <v>645.8</v>
      </c>
      <c r="I203" s="39" t="n">
        <v>906.5</v>
      </c>
      <c r="J203" s="39" t="n">
        <v>1006.2</v>
      </c>
      <c r="K203" s="39" t="n">
        <v>1220.5</v>
      </c>
      <c r="L203" s="39" t="n">
        <f aca="false">H203+I203+J203+K203</f>
        <v>3779</v>
      </c>
      <c r="M203" s="39" t="n">
        <f aca="false">H203+I203+J203+K203</f>
        <v>3779</v>
      </c>
      <c r="N203" s="7"/>
      <c r="O203" s="7"/>
      <c r="P203" s="40"/>
      <c r="Q203" s="7"/>
      <c r="R203" s="39" t="n">
        <f aca="false">H203+I203+J203+K203</f>
        <v>3779</v>
      </c>
    </row>
    <row r="204" customFormat="false" ht="14.4" hidden="false" customHeight="true" outlineLevel="0" collapsed="false">
      <c r="A204" s="37"/>
      <c r="B204" s="20"/>
      <c r="C204" s="20"/>
      <c r="D204" s="20"/>
      <c r="E204" s="38"/>
      <c r="F204" s="38"/>
      <c r="G204" s="39" t="s">
        <v>29</v>
      </c>
      <c r="H204" s="39"/>
      <c r="I204" s="39"/>
      <c r="J204" s="39"/>
      <c r="K204" s="39"/>
      <c r="L204" s="39" t="n">
        <f aca="false">H204+I204+J204+K204</f>
        <v>0</v>
      </c>
      <c r="M204" s="39" t="n">
        <f aca="false">H204+I204+J204+K204</f>
        <v>0</v>
      </c>
      <c r="N204" s="7"/>
      <c r="O204" s="7"/>
      <c r="P204" s="40"/>
      <c r="Q204" s="7"/>
      <c r="R204" s="39" t="n">
        <f aca="false">H204+I204+J204+K204</f>
        <v>0</v>
      </c>
    </row>
    <row r="205" customFormat="false" ht="13.2" hidden="false" customHeight="false" outlineLevel="0" collapsed="false">
      <c r="A205" s="37"/>
      <c r="B205" s="20"/>
      <c r="C205" s="20"/>
      <c r="D205" s="20"/>
      <c r="E205" s="38"/>
      <c r="F205" s="38"/>
      <c r="G205" s="39" t="s">
        <v>30</v>
      </c>
      <c r="H205" s="39"/>
      <c r="I205" s="39"/>
      <c r="J205" s="39"/>
      <c r="K205" s="39"/>
      <c r="L205" s="39" t="n">
        <f aca="false">H205+I205+J205+K205</f>
        <v>0</v>
      </c>
      <c r="M205" s="39" t="n">
        <f aca="false">H205+I205+J205+K205</f>
        <v>0</v>
      </c>
      <c r="N205" s="7"/>
      <c r="O205" s="7"/>
      <c r="P205" s="40"/>
      <c r="Q205" s="7"/>
      <c r="R205" s="39" t="n">
        <f aca="false">H205+I205+J205+K205</f>
        <v>0</v>
      </c>
    </row>
    <row r="206" customFormat="false" ht="13.2" hidden="false" customHeight="false" outlineLevel="0" collapsed="false">
      <c r="A206" s="37"/>
      <c r="B206" s="20"/>
      <c r="C206" s="20"/>
      <c r="D206" s="20"/>
      <c r="E206" s="38"/>
      <c r="F206" s="38"/>
      <c r="G206" s="39" t="s">
        <v>31</v>
      </c>
      <c r="H206" s="39"/>
      <c r="I206" s="39"/>
      <c r="J206" s="39"/>
      <c r="K206" s="39"/>
      <c r="L206" s="39" t="n">
        <f aca="false">H206+I206+J206+K206</f>
        <v>0</v>
      </c>
      <c r="M206" s="39" t="n">
        <f aca="false">H206+I206+J206+K206</f>
        <v>0</v>
      </c>
      <c r="N206" s="7"/>
      <c r="O206" s="7"/>
      <c r="P206" s="40"/>
      <c r="Q206" s="7"/>
      <c r="R206" s="39" t="n">
        <f aca="false">H206+I206+J206+K206</f>
        <v>0</v>
      </c>
    </row>
    <row r="207" customFormat="false" ht="16.95" hidden="false" customHeight="true" outlineLevel="0" collapsed="false">
      <c r="A207" s="37" t="s">
        <v>155</v>
      </c>
      <c r="B207" s="20" t="s">
        <v>156</v>
      </c>
      <c r="C207" s="20"/>
      <c r="D207" s="20" t="s">
        <v>37</v>
      </c>
      <c r="E207" s="38" t="s">
        <v>119</v>
      </c>
      <c r="F207" s="38" t="s">
        <v>157</v>
      </c>
      <c r="G207" s="39" t="s">
        <v>20</v>
      </c>
      <c r="H207" s="39" t="n">
        <f aca="false">H208+H209+H210+H211</f>
        <v>0</v>
      </c>
      <c r="I207" s="39" t="n">
        <f aca="false">I208+I209+I210+I211</f>
        <v>0</v>
      </c>
      <c r="J207" s="39" t="n">
        <f aca="false">J208+J209+J210+J211</f>
        <v>0</v>
      </c>
      <c r="K207" s="39" t="n">
        <f aca="false">K208+K209+K210+K211</f>
        <v>100.3</v>
      </c>
      <c r="L207" s="39" t="n">
        <f aca="false">H207+I207+J207+K207</f>
        <v>100.3</v>
      </c>
      <c r="M207" s="39" t="n">
        <f aca="false">H207+I207+J207+K207</f>
        <v>100.3</v>
      </c>
      <c r="N207" s="7"/>
      <c r="O207" s="7"/>
      <c r="P207" s="40"/>
      <c r="Q207" s="7"/>
      <c r="R207" s="39" t="n">
        <f aca="false">H207+I207+J207+K207</f>
        <v>100.3</v>
      </c>
    </row>
    <row r="208" customFormat="false" ht="17.4" hidden="false" customHeight="true" outlineLevel="0" collapsed="false">
      <c r="A208" s="37"/>
      <c r="B208" s="20"/>
      <c r="C208" s="20"/>
      <c r="D208" s="20"/>
      <c r="E208" s="38"/>
      <c r="F208" s="38"/>
      <c r="G208" s="39" t="s">
        <v>28</v>
      </c>
      <c r="H208" s="39"/>
      <c r="I208" s="39"/>
      <c r="J208" s="39"/>
      <c r="K208" s="39"/>
      <c r="L208" s="39" t="n">
        <f aca="false">H208+I208+J208+K208</f>
        <v>0</v>
      </c>
      <c r="M208" s="39" t="n">
        <f aca="false">H208+I208+J208+K208</f>
        <v>0</v>
      </c>
      <c r="N208" s="7"/>
      <c r="O208" s="7"/>
      <c r="P208" s="40"/>
      <c r="Q208" s="7"/>
      <c r="R208" s="39"/>
    </row>
    <row r="209" customFormat="false" ht="15.45" hidden="false" customHeight="true" outlineLevel="0" collapsed="false">
      <c r="A209" s="37"/>
      <c r="B209" s="20"/>
      <c r="C209" s="20"/>
      <c r="D209" s="20"/>
      <c r="E209" s="38"/>
      <c r="F209" s="38"/>
      <c r="G209" s="39" t="s">
        <v>29</v>
      </c>
      <c r="H209" s="39"/>
      <c r="I209" s="39"/>
      <c r="J209" s="39"/>
      <c r="K209" s="39" t="n">
        <f aca="false">176.5-76.2</f>
        <v>100.3</v>
      </c>
      <c r="L209" s="39" t="n">
        <f aca="false">H209+I209+J209+K209</f>
        <v>100.3</v>
      </c>
      <c r="M209" s="39" t="n">
        <f aca="false">H209+I209+J209+K209</f>
        <v>100.3</v>
      </c>
      <c r="N209" s="7"/>
      <c r="O209" s="7"/>
      <c r="P209" s="40"/>
      <c r="Q209" s="7"/>
      <c r="R209" s="39" t="n">
        <f aca="false">H209+I209+K209</f>
        <v>100.3</v>
      </c>
    </row>
    <row r="210" customFormat="false" ht="16.95" hidden="false" customHeight="true" outlineLevel="0" collapsed="false">
      <c r="A210" s="37"/>
      <c r="B210" s="20"/>
      <c r="C210" s="20"/>
      <c r="D210" s="20"/>
      <c r="E210" s="38"/>
      <c r="F210" s="38"/>
      <c r="G210" s="39" t="s">
        <v>30</v>
      </c>
      <c r="H210" s="39"/>
      <c r="I210" s="39"/>
      <c r="J210" s="39"/>
      <c r="K210" s="39"/>
      <c r="L210" s="39" t="n">
        <f aca="false">H210+I210+J210+K210</f>
        <v>0</v>
      </c>
      <c r="M210" s="39" t="n">
        <f aca="false">H210+I210+J210+K210</f>
        <v>0</v>
      </c>
      <c r="N210" s="7"/>
      <c r="O210" s="7"/>
      <c r="P210" s="40"/>
      <c r="Q210" s="7"/>
      <c r="R210" s="39"/>
    </row>
    <row r="211" customFormat="false" ht="17.4" hidden="false" customHeight="true" outlineLevel="0" collapsed="false">
      <c r="A211" s="37"/>
      <c r="B211" s="20"/>
      <c r="C211" s="20"/>
      <c r="D211" s="20"/>
      <c r="E211" s="38"/>
      <c r="F211" s="38"/>
      <c r="G211" s="39" t="s">
        <v>31</v>
      </c>
      <c r="H211" s="39"/>
      <c r="I211" s="39"/>
      <c r="J211" s="39"/>
      <c r="K211" s="39"/>
      <c r="L211" s="39" t="n">
        <f aca="false">H211+I211+J211+K211</f>
        <v>0</v>
      </c>
      <c r="M211" s="39" t="n">
        <f aca="false">H211+I211+J211+K211</f>
        <v>0</v>
      </c>
      <c r="N211" s="7"/>
      <c r="O211" s="7"/>
      <c r="P211" s="40"/>
      <c r="Q211" s="7"/>
      <c r="R211" s="39"/>
    </row>
    <row r="212" customFormat="false" ht="69.45" hidden="false" customHeight="true" outlineLevel="0" collapsed="false">
      <c r="A212" s="37"/>
      <c r="B212" s="43" t="s">
        <v>158</v>
      </c>
      <c r="C212" s="43"/>
      <c r="D212" s="43" t="s">
        <v>37</v>
      </c>
      <c r="E212" s="54" t="n">
        <v>43768</v>
      </c>
      <c r="F212" s="48" t="s">
        <v>27</v>
      </c>
      <c r="G212" s="49" t="s">
        <v>27</v>
      </c>
      <c r="H212" s="49" t="s">
        <v>27</v>
      </c>
      <c r="I212" s="49" t="s">
        <v>27</v>
      </c>
      <c r="J212" s="49" t="s">
        <v>27</v>
      </c>
      <c r="K212" s="49" t="s">
        <v>27</v>
      </c>
      <c r="L212" s="49" t="e">
        <f aca="false">H212+I212+J212+K212</f>
        <v>#VALUE!</v>
      </c>
      <c r="M212" s="49" t="e">
        <f aca="false">H212+I212+J212+K212</f>
        <v>#VALUE!</v>
      </c>
      <c r="N212" s="49"/>
      <c r="O212" s="49"/>
      <c r="P212" s="49"/>
      <c r="Q212" s="50"/>
      <c r="R212" s="49" t="s">
        <v>27</v>
      </c>
    </row>
    <row r="213" customFormat="false" ht="19.35" hidden="true" customHeight="true" outlineLevel="0" collapsed="false">
      <c r="A213" s="37" t="s">
        <v>159</v>
      </c>
      <c r="B213" s="20" t="s">
        <v>160</v>
      </c>
      <c r="C213" s="20"/>
      <c r="D213" s="20" t="s">
        <v>133</v>
      </c>
      <c r="E213" s="38"/>
      <c r="F213" s="38"/>
      <c r="G213" s="39" t="s">
        <v>20</v>
      </c>
      <c r="H213" s="39" t="n">
        <f aca="false">H214+H215+H216+H217</f>
        <v>0</v>
      </c>
      <c r="I213" s="39" t="n">
        <f aca="false">I214+I215+I216+I217</f>
        <v>0</v>
      </c>
      <c r="J213" s="39" t="n">
        <f aca="false">J214+J215+J216+J217</f>
        <v>0</v>
      </c>
      <c r="K213" s="39" t="n">
        <f aca="false">K214+K215+K216+K217</f>
        <v>0</v>
      </c>
      <c r="L213" s="39" t="n">
        <f aca="false">H213+I213+J213+K213</f>
        <v>0</v>
      </c>
      <c r="M213" s="39" t="n">
        <f aca="false">H213+I213+J213+K213</f>
        <v>0</v>
      </c>
      <c r="P213" s="40"/>
      <c r="R213" s="39" t="n">
        <f aca="false">H213+I213+J213+K213</f>
        <v>0</v>
      </c>
    </row>
    <row r="214" customFormat="false" ht="18.45" hidden="true" customHeight="true" outlineLevel="0" collapsed="false">
      <c r="A214" s="37"/>
      <c r="B214" s="20"/>
      <c r="C214" s="20"/>
      <c r="D214" s="20"/>
      <c r="E214" s="38"/>
      <c r="F214" s="38"/>
      <c r="G214" s="39" t="s">
        <v>28</v>
      </c>
      <c r="H214" s="39"/>
      <c r="I214" s="39"/>
      <c r="J214" s="39"/>
      <c r="K214" s="39"/>
      <c r="L214" s="39" t="n">
        <f aca="false">H214+I214+J214+K214</f>
        <v>0</v>
      </c>
      <c r="M214" s="39" t="n">
        <f aca="false">H214+I214+J214+K214</f>
        <v>0</v>
      </c>
      <c r="P214" s="40"/>
      <c r="R214" s="39"/>
    </row>
    <row r="215" customFormat="false" ht="16.95" hidden="true" customHeight="true" outlineLevel="0" collapsed="false">
      <c r="A215" s="37"/>
      <c r="B215" s="20"/>
      <c r="C215" s="20"/>
      <c r="D215" s="20"/>
      <c r="E215" s="38"/>
      <c r="F215" s="38"/>
      <c r="G215" s="39" t="s">
        <v>29</v>
      </c>
      <c r="H215" s="39"/>
      <c r="I215" s="39"/>
      <c r="J215" s="39"/>
      <c r="K215" s="39"/>
      <c r="L215" s="39" t="n">
        <f aca="false">H215+I215+J215+K215</f>
        <v>0</v>
      </c>
      <c r="M215" s="39" t="n">
        <f aca="false">H215+I215+J215+K215</f>
        <v>0</v>
      </c>
      <c r="P215" s="40"/>
      <c r="R215" s="39"/>
    </row>
    <row r="216" customFormat="false" ht="13.2" hidden="true" customHeight="false" outlineLevel="0" collapsed="false">
      <c r="A216" s="37"/>
      <c r="B216" s="20"/>
      <c r="C216" s="20"/>
      <c r="D216" s="20"/>
      <c r="E216" s="38"/>
      <c r="F216" s="38"/>
      <c r="G216" s="39" t="s">
        <v>30</v>
      </c>
      <c r="H216" s="39"/>
      <c r="I216" s="39"/>
      <c r="J216" s="39"/>
      <c r="K216" s="39"/>
      <c r="L216" s="39" t="n">
        <f aca="false">H216+I216+J216+K216</f>
        <v>0</v>
      </c>
      <c r="M216" s="39" t="n">
        <f aca="false">H216+I216+J216+K216</f>
        <v>0</v>
      </c>
      <c r="P216" s="40"/>
      <c r="R216" s="39"/>
    </row>
    <row r="217" customFormat="false" ht="57.45" hidden="true" customHeight="true" outlineLevel="0" collapsed="false">
      <c r="A217" s="37"/>
      <c r="B217" s="20"/>
      <c r="C217" s="20"/>
      <c r="D217" s="20"/>
      <c r="E217" s="38"/>
      <c r="F217" s="38"/>
      <c r="G217" s="39" t="s">
        <v>31</v>
      </c>
      <c r="H217" s="39"/>
      <c r="I217" s="39"/>
      <c r="J217" s="39"/>
      <c r="K217" s="39"/>
      <c r="L217" s="39" t="n">
        <f aca="false">H217+I217+J217+K217</f>
        <v>0</v>
      </c>
      <c r="M217" s="39" t="n">
        <f aca="false">H217+I217+J217+K217</f>
        <v>0</v>
      </c>
      <c r="P217" s="40"/>
      <c r="R217" s="39"/>
    </row>
    <row r="218" customFormat="false" ht="12.8" hidden="false" customHeight="false" outlineLevel="0" collapsed="false">
      <c r="B218" s="7"/>
      <c r="D218" s="7"/>
      <c r="E218" s="7"/>
      <c r="F218" s="7"/>
      <c r="G218" s="7"/>
      <c r="H218" s="7"/>
    </row>
    <row r="219" customFormat="false" ht="15.6" hidden="false" customHeight="false" outlineLevel="0" collapsed="false">
      <c r="B219" s="2" t="s">
        <v>161</v>
      </c>
      <c r="D219" s="55"/>
      <c r="E219" s="55"/>
      <c r="F219" s="56"/>
      <c r="G219" s="56"/>
      <c r="H219" s="57" t="s">
        <v>162</v>
      </c>
    </row>
  </sheetData>
  <mergeCells count="281">
    <mergeCell ref="I2:R2"/>
    <mergeCell ref="I3:R3"/>
    <mergeCell ref="I4:R4"/>
    <mergeCell ref="J5:R5"/>
    <mergeCell ref="I6:R6"/>
    <mergeCell ref="B8:J8"/>
    <mergeCell ref="B9:J9"/>
    <mergeCell ref="B10:J10"/>
    <mergeCell ref="A12:A14"/>
    <mergeCell ref="B12:B14"/>
    <mergeCell ref="C12:C14"/>
    <mergeCell ref="D12:D14"/>
    <mergeCell ref="E12:E14"/>
    <mergeCell ref="F12:F14"/>
    <mergeCell ref="G12:R12"/>
    <mergeCell ref="G13:H13"/>
    <mergeCell ref="P13:P14"/>
    <mergeCell ref="G14:H14"/>
    <mergeCell ref="A16:A20"/>
    <mergeCell ref="B16:B20"/>
    <mergeCell ref="C16:C20"/>
    <mergeCell ref="D16:D20"/>
    <mergeCell ref="E16:E20"/>
    <mergeCell ref="F16:F20"/>
    <mergeCell ref="P16:P20"/>
    <mergeCell ref="A21:A25"/>
    <mergeCell ref="B21:B25"/>
    <mergeCell ref="C21:C25"/>
    <mergeCell ref="D21:D25"/>
    <mergeCell ref="E21:E25"/>
    <mergeCell ref="F21:F25"/>
    <mergeCell ref="P21:P25"/>
    <mergeCell ref="A26:A30"/>
    <mergeCell ref="B26:B30"/>
    <mergeCell ref="C26:C30"/>
    <mergeCell ref="D26:D30"/>
    <mergeCell ref="E26:E30"/>
    <mergeCell ref="F26:F30"/>
    <mergeCell ref="P26:P30"/>
    <mergeCell ref="A31:A35"/>
    <mergeCell ref="B31:B35"/>
    <mergeCell ref="C31:C35"/>
    <mergeCell ref="D31:D35"/>
    <mergeCell ref="E31:E35"/>
    <mergeCell ref="F31:F35"/>
    <mergeCell ref="P31:P35"/>
    <mergeCell ref="A37:A41"/>
    <mergeCell ref="B37:B41"/>
    <mergeCell ref="C37:C41"/>
    <mergeCell ref="D37:D41"/>
    <mergeCell ref="E37:E41"/>
    <mergeCell ref="F37:F41"/>
    <mergeCell ref="P37:P41"/>
    <mergeCell ref="A42:A46"/>
    <mergeCell ref="B42:B46"/>
    <mergeCell ref="C42:C46"/>
    <mergeCell ref="D42:D46"/>
    <mergeCell ref="E42:E46"/>
    <mergeCell ref="F42:F46"/>
    <mergeCell ref="P42:P46"/>
    <mergeCell ref="A47:A51"/>
    <mergeCell ref="B47:B51"/>
    <mergeCell ref="C47:C51"/>
    <mergeCell ref="D47:D51"/>
    <mergeCell ref="E47:E51"/>
    <mergeCell ref="F47:F51"/>
    <mergeCell ref="P47:P51"/>
    <mergeCell ref="A52:A56"/>
    <mergeCell ref="B52:B56"/>
    <mergeCell ref="C52:C56"/>
    <mergeCell ref="D52:D56"/>
    <mergeCell ref="E52:E56"/>
    <mergeCell ref="F52:F56"/>
    <mergeCell ref="P52:P56"/>
    <mergeCell ref="A57:A61"/>
    <mergeCell ref="B57:B61"/>
    <mergeCell ref="C57:C61"/>
    <mergeCell ref="D57:D61"/>
    <mergeCell ref="E57:E61"/>
    <mergeCell ref="F57:F61"/>
    <mergeCell ref="P57:P61"/>
    <mergeCell ref="A62:A66"/>
    <mergeCell ref="B62:B66"/>
    <mergeCell ref="C62:C66"/>
    <mergeCell ref="D62:D66"/>
    <mergeCell ref="E62:E66"/>
    <mergeCell ref="F62:F66"/>
    <mergeCell ref="A68:A72"/>
    <mergeCell ref="B68:B72"/>
    <mergeCell ref="C68:C72"/>
    <mergeCell ref="D68:D72"/>
    <mergeCell ref="E68:E72"/>
    <mergeCell ref="F68:F72"/>
    <mergeCell ref="P68:P72"/>
    <mergeCell ref="A73:A77"/>
    <mergeCell ref="B73:B77"/>
    <mergeCell ref="C73:C77"/>
    <mergeCell ref="D73:D77"/>
    <mergeCell ref="E73:E77"/>
    <mergeCell ref="F73:F77"/>
    <mergeCell ref="P73:P77"/>
    <mergeCell ref="A78:A82"/>
    <mergeCell ref="B78:B82"/>
    <mergeCell ref="C78:C82"/>
    <mergeCell ref="D78:D82"/>
    <mergeCell ref="E78:E82"/>
    <mergeCell ref="F78:F82"/>
    <mergeCell ref="P78:P82"/>
    <mergeCell ref="A83:A87"/>
    <mergeCell ref="B83:B87"/>
    <mergeCell ref="C83:C87"/>
    <mergeCell ref="D83:D87"/>
    <mergeCell ref="E83:E87"/>
    <mergeCell ref="F83:F87"/>
    <mergeCell ref="P83:P87"/>
    <mergeCell ref="A88:A92"/>
    <mergeCell ref="B88:B92"/>
    <mergeCell ref="C88:C92"/>
    <mergeCell ref="D88:D92"/>
    <mergeCell ref="E88:E92"/>
    <mergeCell ref="F88:F92"/>
    <mergeCell ref="P88:P92"/>
    <mergeCell ref="A93:A97"/>
    <mergeCell ref="B93:B97"/>
    <mergeCell ref="C93:C97"/>
    <mergeCell ref="D93:D97"/>
    <mergeCell ref="E93:E97"/>
    <mergeCell ref="F93:F97"/>
    <mergeCell ref="P93:P97"/>
    <mergeCell ref="A99:A103"/>
    <mergeCell ref="B99:B103"/>
    <mergeCell ref="C99:C103"/>
    <mergeCell ref="D99:D103"/>
    <mergeCell ref="E99:E103"/>
    <mergeCell ref="F99:F103"/>
    <mergeCell ref="P99:P103"/>
    <mergeCell ref="A104:A108"/>
    <mergeCell ref="B104:B108"/>
    <mergeCell ref="C104:C108"/>
    <mergeCell ref="D104:D108"/>
    <mergeCell ref="E104:E108"/>
    <mergeCell ref="F104:F108"/>
    <mergeCell ref="P104:P108"/>
    <mergeCell ref="A109:A113"/>
    <mergeCell ref="B109:B113"/>
    <mergeCell ref="C109:C113"/>
    <mergeCell ref="D109:D113"/>
    <mergeCell ref="E109:E113"/>
    <mergeCell ref="F109:F113"/>
    <mergeCell ref="P109:P113"/>
    <mergeCell ref="D114:D118"/>
    <mergeCell ref="A115:A119"/>
    <mergeCell ref="B115:B119"/>
    <mergeCell ref="C115:C119"/>
    <mergeCell ref="E115:E119"/>
    <mergeCell ref="F115:F119"/>
    <mergeCell ref="P115:P119"/>
    <mergeCell ref="A120:A124"/>
    <mergeCell ref="B120:B124"/>
    <mergeCell ref="C120:C124"/>
    <mergeCell ref="D120:D124"/>
    <mergeCell ref="E120:E124"/>
    <mergeCell ref="F120:F124"/>
    <mergeCell ref="P120:P124"/>
    <mergeCell ref="A126:A130"/>
    <mergeCell ref="B126:B130"/>
    <mergeCell ref="C126:C130"/>
    <mergeCell ref="D126:D130"/>
    <mergeCell ref="E126:E130"/>
    <mergeCell ref="F126:F130"/>
    <mergeCell ref="P126:P130"/>
    <mergeCell ref="A132:A136"/>
    <mergeCell ref="B132:B136"/>
    <mergeCell ref="C132:C136"/>
    <mergeCell ref="D132:D136"/>
    <mergeCell ref="E132:E136"/>
    <mergeCell ref="F132:F136"/>
    <mergeCell ref="P132:P136"/>
    <mergeCell ref="A138:A142"/>
    <mergeCell ref="B138:B142"/>
    <mergeCell ref="C138:C142"/>
    <mergeCell ref="D138:D142"/>
    <mergeCell ref="E138:E142"/>
    <mergeCell ref="F138:F142"/>
    <mergeCell ref="P138:P142"/>
    <mergeCell ref="A144:A148"/>
    <mergeCell ref="B144:B148"/>
    <mergeCell ref="C144:C148"/>
    <mergeCell ref="D144:D148"/>
    <mergeCell ref="E144:E148"/>
    <mergeCell ref="F144:F148"/>
    <mergeCell ref="P144:P148"/>
    <mergeCell ref="A150:A154"/>
    <mergeCell ref="B150:B154"/>
    <mergeCell ref="C150:C154"/>
    <mergeCell ref="D150:D154"/>
    <mergeCell ref="E150:E154"/>
    <mergeCell ref="F150:F154"/>
    <mergeCell ref="P150:P154"/>
    <mergeCell ref="A155:A159"/>
    <mergeCell ref="B155:B159"/>
    <mergeCell ref="C155:C159"/>
    <mergeCell ref="D155:D159"/>
    <mergeCell ref="E155:E159"/>
    <mergeCell ref="F155:F159"/>
    <mergeCell ref="P155:P159"/>
    <mergeCell ref="A160:A164"/>
    <mergeCell ref="B160:B164"/>
    <mergeCell ref="C160:C164"/>
    <mergeCell ref="D160:D164"/>
    <mergeCell ref="E160:E164"/>
    <mergeCell ref="F160:F164"/>
    <mergeCell ref="P160:P164"/>
    <mergeCell ref="A165:A169"/>
    <mergeCell ref="B165:B169"/>
    <mergeCell ref="C165:C169"/>
    <mergeCell ref="D165:D169"/>
    <mergeCell ref="E165:E169"/>
    <mergeCell ref="F165:F169"/>
    <mergeCell ref="P165:P169"/>
    <mergeCell ref="A170:A174"/>
    <mergeCell ref="B170:B174"/>
    <mergeCell ref="C170:C174"/>
    <mergeCell ref="D170:D174"/>
    <mergeCell ref="E170:E174"/>
    <mergeCell ref="F170:F174"/>
    <mergeCell ref="P170:P174"/>
    <mergeCell ref="A176:A180"/>
    <mergeCell ref="B176:B180"/>
    <mergeCell ref="C176:C180"/>
    <mergeCell ref="D176:D180"/>
    <mergeCell ref="E176:E180"/>
    <mergeCell ref="F176:F180"/>
    <mergeCell ref="P176:P180"/>
    <mergeCell ref="A182:A186"/>
    <mergeCell ref="B182:B186"/>
    <mergeCell ref="C182:C186"/>
    <mergeCell ref="D182:D186"/>
    <mergeCell ref="E182:E186"/>
    <mergeCell ref="F182:F186"/>
    <mergeCell ref="P182:P186"/>
    <mergeCell ref="A187:A191"/>
    <mergeCell ref="B187:B191"/>
    <mergeCell ref="C187:C191"/>
    <mergeCell ref="D187:D191"/>
    <mergeCell ref="E187:E191"/>
    <mergeCell ref="F187:F191"/>
    <mergeCell ref="P187:P191"/>
    <mergeCell ref="A192:A196"/>
    <mergeCell ref="B192:B196"/>
    <mergeCell ref="D192:D196"/>
    <mergeCell ref="E192:E196"/>
    <mergeCell ref="F192:F196"/>
    <mergeCell ref="P192:P196"/>
    <mergeCell ref="A197:A201"/>
    <mergeCell ref="B197:B201"/>
    <mergeCell ref="C197:C201"/>
    <mergeCell ref="D197:D201"/>
    <mergeCell ref="E197:E201"/>
    <mergeCell ref="F197:F201"/>
    <mergeCell ref="P197:P201"/>
    <mergeCell ref="A202:A206"/>
    <mergeCell ref="B202:B206"/>
    <mergeCell ref="C202:C206"/>
    <mergeCell ref="D202:D206"/>
    <mergeCell ref="E202:E206"/>
    <mergeCell ref="F202:F206"/>
    <mergeCell ref="P202:P206"/>
    <mergeCell ref="A207:A211"/>
    <mergeCell ref="B207:B211"/>
    <mergeCell ref="C207:C211"/>
    <mergeCell ref="D207:D211"/>
    <mergeCell ref="E207:E211"/>
    <mergeCell ref="F207:F211"/>
    <mergeCell ref="P207:P211"/>
    <mergeCell ref="A213:A217"/>
    <mergeCell ref="B213:B217"/>
    <mergeCell ref="D213:D217"/>
    <mergeCell ref="E213:E217"/>
    <mergeCell ref="F213:F217"/>
    <mergeCell ref="P213:P217"/>
  </mergeCells>
  <printOptions headings="false" gridLines="false" gridLinesSet="true" horizontalCentered="false" verticalCentered="false"/>
  <pageMargins left="0.39375" right="0.39375" top="0.45" bottom="0.35" header="0.340277777777778" footer="0.220138888888889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&amp;CСтраница &amp;P</oddFooter>
  </headerFooter>
  <colBreaks count="1" manualBreakCount="1">
    <brk id="18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31179</TotalTime>
  <Application>LibreOffice/6.3.2.2$Windows_x86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2017-03-27T15:09:09Z</dcterms:created>
  <dc:creator/>
  <dc:description/>
  <dc:language>ru-RU</dc:language>
  <cp:lastModifiedBy/>
  <cp:lastPrinted>2019-10-01T12:02:26Z</cp:lastPrinted>
  <dcterms:modified xsi:type="dcterms:W3CDTF">2019-12-30T12:30:37Z</dcterms:modified>
  <cp:revision>220</cp:revision>
  <dc:subject/>
  <dc:title/>
</cp:coreProperties>
</file>