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9720" windowHeight="5640" activeTab="0"/>
  </bookViews>
  <sheets>
    <sheet name="Лист1" sheetId="1" r:id="rId1"/>
  </sheets>
  <definedNames>
    <definedName name="_xlnm.Print_Titles" localSheetId="0">'Лист1'!$10:$10</definedName>
    <definedName name="_xlnm.Print_Area" localSheetId="0">'Лист1'!$A$1:$G$561</definedName>
  </definedNames>
  <calcPr fullCalcOnLoad="1"/>
</workbook>
</file>

<file path=xl/sharedStrings.xml><?xml version="1.0" encoding="utf-8"?>
<sst xmlns="http://schemas.openxmlformats.org/spreadsheetml/2006/main" count="1171" uniqueCount="620">
  <si>
    <t>Обеспечение деятельности Совета муниципального образования Кавказский район</t>
  </si>
  <si>
    <t>Обеспечение функционирования Совета муниципального образования Кавказский район</t>
  </si>
  <si>
    <t>Председатель Совета муниципального образования Кавказский район</t>
  </si>
  <si>
    <t>Осуществление отдельных полномочий Краснодарского края  по организации оздоровления и отдыха детей</t>
  </si>
  <si>
    <t>Осуществление отдельных полномочий Краснодарского края</t>
  </si>
  <si>
    <t>Обеспечение деятельности контрольно-счетной палаты</t>
  </si>
  <si>
    <t>Контрольно-счетная палата муниципального района</t>
  </si>
  <si>
    <t>Осуществление переданных полномочий контрольно-счетных органов поселений муниципального образования Кавказский район</t>
  </si>
  <si>
    <t>Финансовое обеспечение непредвиденных расходов</t>
  </si>
  <si>
    <t>Резервный фонд администрации муниципального образования</t>
  </si>
  <si>
    <t>Расходы на обеспечение деятельности (оказание услуг) муниципальных учреждений</t>
  </si>
  <si>
    <t>Мероприятия в рамках управления имуществом муниципального образования</t>
  </si>
  <si>
    <t>Обеспечение хозяйственного обслуживания</t>
  </si>
  <si>
    <t>Руководитель контрольно-счетной палаты и его заместители</t>
  </si>
  <si>
    <t>Поддержание устойчивого исполнения местных бюджетов</t>
  </si>
  <si>
    <t>Обеспечение деятельности финансового управления</t>
  </si>
  <si>
    <t>Расходы на обеспечение функций органовместного самоуправления</t>
  </si>
  <si>
    <t>Развитие системы дошкольного образования</t>
  </si>
  <si>
    <t>Процентные платежи по муниципальному долгу</t>
  </si>
  <si>
    <t>Обеспечение функционирования администрации муниципального района</t>
  </si>
  <si>
    <t>Расходы на обеспечение функций органов местного самоуправления</t>
  </si>
  <si>
    <t>Прочие обязательства муниципального образования</t>
  </si>
  <si>
    <t>Дотации на выравнивание бюджетной обеспеченности поселений</t>
  </si>
  <si>
    <t>Содержание и обслуживание казны муниципального образования Кавказский район</t>
  </si>
  <si>
    <t>Дополнительная помощь местным бюджетам для решения социально значимых вопросов</t>
  </si>
  <si>
    <t>Проведение мероприятий в области молодежной политики</t>
  </si>
  <si>
    <t>Поддержка сельскохозяйственного производства</t>
  </si>
  <si>
    <t>Предупреждение и ликвидация последствий чрезвычайных ситуаций и стихийных бедствий природного и техногенного характера</t>
  </si>
  <si>
    <t>Осуществление государственных полномочий по поддержке сельскохозяйственного производства</t>
  </si>
  <si>
    <t>ВР</t>
  </si>
  <si>
    <t>Создание и организация деятельности комиссий по делам несовершеннолетних и защите их прав</t>
  </si>
  <si>
    <t>Обеспечение деятельности администрации муниципального образования Кавказский район</t>
  </si>
  <si>
    <t>Проведение выборов и референдумов</t>
  </si>
  <si>
    <t>Мероприятия по обеспечению мобилизационной готовности экономики</t>
  </si>
  <si>
    <t>Строительство объектов социального и производственного комплексов, в том числе объектов общегражданского назначения, жилья, инфраструктуры</t>
  </si>
  <si>
    <t xml:space="preserve">Развитие общественной инфраструктуры муниципального значения </t>
  </si>
  <si>
    <t>Управление муниципальными финансами</t>
  </si>
  <si>
    <t>Управление муниципальным долгом и муниципальными финансовыми активами муниципального образования Кавказский район</t>
  </si>
  <si>
    <t>Управление имуществом муниципального образования Кавказский район</t>
  </si>
  <si>
    <t>Осуществление полномочий, переданных из поселений муниципального образования Кавказский район на содержание аварийно-спасательного отряда</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</si>
  <si>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</si>
  <si>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Обеспечение деятельности высшего органа исполнительной власти муниципального образования Кавказский район</t>
  </si>
  <si>
    <t>Высшее должностное лицо муниципального образования Кавказский район</t>
  </si>
  <si>
    <t>Реализация мероприятий государственной программы Краснодарского края "Дети Кубани"</t>
  </si>
  <si>
    <t>Расходы на обеспечпение функций органов местного самоуправления</t>
  </si>
  <si>
    <t>Реализация мероприятий в области образования</t>
  </si>
  <si>
    <t>Мероприятия по пожарной безопасности</t>
  </si>
  <si>
    <t>Наказы избирателей</t>
  </si>
  <si>
    <t xml:space="preserve">Осуществление полномочий по комплектованию книжных фондов библиотек поселений, переданных из поселений муниципального образования Кавказский район </t>
  </si>
  <si>
    <t>Мероприятия по проведению оздоровительной кампании детей</t>
  </si>
  <si>
    <t>Администрация</t>
  </si>
  <si>
    <t>ФУ</t>
  </si>
  <si>
    <t>УСХ</t>
  </si>
  <si>
    <t>ГОЧС</t>
  </si>
  <si>
    <t>УИО</t>
  </si>
  <si>
    <t>УО</t>
  </si>
  <si>
    <t>ОК</t>
  </si>
  <si>
    <t>ОФКС</t>
  </si>
  <si>
    <t>ОЗ</t>
  </si>
  <si>
    <t>ОМП</t>
  </si>
  <si>
    <t>ВСЕГО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</si>
  <si>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</si>
  <si>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</si>
  <si>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</si>
  <si>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800</t>
  </si>
  <si>
    <t>Иные бюджетные ассигнования</t>
  </si>
  <si>
    <t>Социальное обеспечение и иные выплаты населению</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</si>
  <si>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</si>
  <si>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</si>
  <si>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Межбюджетные трансферты</t>
  </si>
  <si>
    <t xml:space="preserve">к решению Совета </t>
  </si>
  <si>
    <t>муниципального образования</t>
  </si>
  <si>
    <t>Кавказский район</t>
  </si>
  <si>
    <t>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</si>
  <si>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Обеспечение эпизоотического, ветеринарно-санитарного благополучия в муниципальном образовании Кавказский район</t>
  </si>
  <si>
    <t>Расходы на обеспечение деятельности (оказания услуг) муниципальных учреждений</t>
  </si>
  <si>
    <t>Осуществление муниципальными учреждениями капитального ремонта</t>
  </si>
  <si>
    <t>Компенсация расходов на оплату жилых помещений, отопления и освещения работникам муниципальных учреждений, проживающим и работающим в сельской местности</t>
  </si>
  <si>
    <t>Муниципальная программа муниципального образования Кавказский район "Развитие образования"</t>
  </si>
  <si>
    <t>Развитие системы дошкольного  образования в муниципальном образовании Кавказский район</t>
  </si>
  <si>
    <t xml:space="preserve">Реализация мероприятий государственной программы Краснодарского края "Развитие образования" </t>
  </si>
  <si>
    <t>Развитие системы  общего образования в муниципальном образовании Кавказский район</t>
  </si>
  <si>
    <t xml:space="preserve">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t>
  </si>
  <si>
    <t>Развитие системы дополнительного образования в муниципальном образовании Кавказский район</t>
  </si>
  <si>
    <t>600</t>
  </si>
  <si>
    <t>Финансовое обеспечение деятельности органов управления "Руководство и управление в сфере образования"</t>
  </si>
  <si>
    <t>Прочие мероприятия в области образования</t>
  </si>
  <si>
    <t>Муниципальная программа муниципального образования Кавказский район "Социальная поддержка граждан"</t>
  </si>
  <si>
    <t>Подпрограмма "Социальная поддержка детей-сирот и детей, оставшихся без попечения родителей"</t>
  </si>
  <si>
    <t>Подпрограмма "Обеспечение жильем детей-сирот и детей, оставшихся без попечения родителей"</t>
  </si>
  <si>
    <t>Мероприятия по поддержке социально ориентированных некомерческих организаций</t>
  </si>
  <si>
    <t>Осуществление отдельных государственных полномочий по выплате единовременного пособия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t>
  </si>
  <si>
    <t>300</t>
  </si>
  <si>
    <t>Муниципальная программа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</si>
  <si>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Подпрограмма "Повышение безопасности дорожного движения в муниципальном образовании Кавказский район"</t>
  </si>
  <si>
    <t>Выполнение работ  по землеустройству и землепользованию</t>
  </si>
  <si>
    <t>500</t>
  </si>
  <si>
    <t>200</t>
  </si>
  <si>
    <t>Подпрограмма "Строительство объектов социальной инфраструктуры в муниципальном образовании Кавказский район"</t>
  </si>
  <si>
    <t>Ведение учета граждан отдельных категорий в качестве нуждающихся в жилых помещениях</t>
  </si>
  <si>
    <t>Осуществление отдельных государственных полномочий по ведению учета граждан отдельных категорий в качестве нуждающихся в жилых помещениях</t>
  </si>
  <si>
    <t>Реализация отдельных мероприятий подпрограммы "Повышение безопасности дорожного движения в муниципальном образовании Кавказский район"</t>
  </si>
  <si>
    <t>Муниципальная программа муниципального образования Кавказский район "Развитие топливно-энергетического комплекса"</t>
  </si>
  <si>
    <t>Подпрограмма "Энергосбережение и повышение энергетической эффективности на территории муниципального образования Кавказский район"</t>
  </si>
  <si>
    <t>Энергосбережение и повышение энергетической эффективности</t>
  </si>
  <si>
    <t>Подпрограмма "Газификация муниципального образования Кавказский район"</t>
  </si>
  <si>
    <t>Газификация населенных пунктов</t>
  </si>
  <si>
    <t>Подпрограмма "Модернизация систем теплоснабжения в Кавказском районе"</t>
  </si>
  <si>
    <t>Модернизация объектов теплоснабжения социальной сферы</t>
  </si>
  <si>
    <t>Муниципальная программа муниципального образования Кавказский район "Защита населения и территорий от чрезвычайных ситуаций природного и техногенного характера"</t>
  </si>
  <si>
    <t>Подпрограмма "Мероприятия по обеспечению деятельности, связанной с проведением аварийно-спасательных  и других неотложных работ при чрезвычайных ситуациях"</t>
  </si>
  <si>
    <t>Подпрограмма "Снижение рисков, смягчение последствий чрезвычайных ситуаций природного и техногенного характера и гражданская оборона  в муниципальном образовании Кавказский район"</t>
  </si>
  <si>
    <t>Муниципальная программа муниципального образования Кавказский район "Обеспечение безопасности населения"</t>
  </si>
  <si>
    <t>Проведение мероприятий по развитию  казачества на территории муниципального образования Кавказский район</t>
  </si>
  <si>
    <t>Мероприятия по профилактике правонарушений и охране общественного порядка</t>
  </si>
  <si>
    <t>Подпрограмма "Обеспечение пожарной безопасности"</t>
  </si>
  <si>
    <t>Подпрограмма "Гармонизация межнациональных  и межконфессиональных отношений в муниципальном образовании Кавказский район"</t>
  </si>
  <si>
    <t>Мероприятия по гармонизации межнациональных и межконфессиональных отношений</t>
  </si>
  <si>
    <t>Подпрограмма "Противодействие коррупции в муниципальном образовании Кавказский район"</t>
  </si>
  <si>
    <t>Мероприятия по противодействию коррупции в муниципальном образовании Кавказский район</t>
  </si>
  <si>
    <t>Подпрограмма "Создание системы комплексного обеспечения безопасности жизнедеятельности муниципального образования Кавказский район"</t>
  </si>
  <si>
    <t>Реализация дополнительных предпрофессиональных общеобразовательных программ в области искусств</t>
  </si>
  <si>
    <t>Создание условий для  организации досуга  и культуры</t>
  </si>
  <si>
    <t>Реализация мероприятий в области культуры</t>
  </si>
  <si>
    <t>Организация библиотечного обслуживания населения</t>
  </si>
  <si>
    <t>Комплектование книжных фондов библиотек  муниципального образования Кавказский район</t>
  </si>
  <si>
    <t>Руководство  и управление в сфере культуры и искусства</t>
  </si>
  <si>
    <t>Обеспечение организации и осуществления бухгалтерского учета</t>
  </si>
  <si>
    <t>Муниципальная программа муниципального образования Кавказский район "Развитие физической культуры и спорта"</t>
  </si>
  <si>
    <t>Обеспечение условий для развития физической культуры и массового спорта, организация и проведение физкультурно-оздоровительных и спортивных мероприятий</t>
  </si>
  <si>
    <t>Мероприятия в области физической культуры и спорта</t>
  </si>
  <si>
    <t>Реализация программ в области физической культуры и спорта</t>
  </si>
  <si>
    <t>Организация и проведение спортивно-массовых и физкультурно-оздоровительных мероприятий</t>
  </si>
  <si>
    <t>Подпрограмма "Снижение административных барьеров, повышение качества и доступности  предоставления государственных  и муниципальных услуг на базе муниципального казенного учреждения "Многофункциональный центр муниципального образования Кавказский район"</t>
  </si>
  <si>
    <t>Подпрограмма "Формирование и продвижение инвестиционно привлекательного образа муниципального образования Кавказский район"</t>
  </si>
  <si>
    <t>Формирование и продвижение экономически привлекательного образа муниципального образования Кавказский район</t>
  </si>
  <si>
    <t>Подпрограмма "Поддержка и развитие малого и среднего предпринимательства в муниципальном образовании Кавказский район"</t>
  </si>
  <si>
    <t>Государственная поддержка  малого и среднего предпринимательства, включая крестьянские (фермерские) хозяйства</t>
  </si>
  <si>
    <t>Муниципальная программа  муниципального образования Кавказский район "Экономическое развитие и инновационная экономика"</t>
  </si>
  <si>
    <t>Муниципальная программа муниципального образования Кавказский район "Молодежь Кавказского района"</t>
  </si>
  <si>
    <t>Проведение мероприятий в сфере реализации молодежной политики на территории муниципального образования Кавказский район</t>
  </si>
  <si>
    <t>Мероприятия по патриотическому  воспитанию детей и подростков в муниципальном образовании Кавказский район</t>
  </si>
  <si>
    <t>Обеспечение деятельности (оказания услуг) в области молодежной политики</t>
  </si>
  <si>
    <t>Муниципальная программа муниципального образования Кавказский район "Информационное общество муниципального образования Кавказский район"</t>
  </si>
  <si>
    <t>Организация информационного обеспечения населения в средствах печати</t>
  </si>
  <si>
    <t>Обеспечение информирования  граждан о деятельности органов местного самоуправления и социально-политических событиях в муниципальном образовании Кавказский район</t>
  </si>
  <si>
    <t>Организация информационного обеспечения посредством телерадиовещания</t>
  </si>
  <si>
    <t xml:space="preserve">Муниципальная программа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</si>
  <si>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Развитие малых форм хозяйствования в АПК на территории муниципального образования Кавказский район</t>
  </si>
  <si>
    <t xml:space="preserve">Подпрограмма «Стимулирование и повышение эффективности труда в сельскохозяйственном производстве» </t>
  </si>
  <si>
    <t>Стимулирование и повышение  эффективности труда в сельскохозяйственном производстве</t>
  </si>
  <si>
    <t xml:space="preserve">Муниципальная программа  муниципального образования Кавказский район "Организация отдыха, оздоровления и занятости детей и подростков" </t>
  </si>
  <si>
    <t xml:space="preserve">Организация отдыха в краевых и муниципальных профильных сменах в оздоровительных учреждениях Краснодарского края </t>
  </si>
  <si>
    <t>Организация малозатратных форм  отдыха: туристических слетов, палаточных лагерей, многодневных и однодневных походов, многодневных и однодневных экспедиций, участие в соревнованиях, конкурсах и мероприятиях туристическо-краеведческой направленности (круглогодично)</t>
  </si>
  <si>
    <t>Организация экскурсий по краю, за пределами края, за пределами РФ</t>
  </si>
  <si>
    <t>Работа дневных тематических площадок  и вечерних спортивных площадок</t>
  </si>
  <si>
    <t>Оздоровление детей с хроническими патологиями на базе амбулаторно-поликлинических учреждений</t>
  </si>
  <si>
    <t>Муниципальная программа муниципального образования Кавказский район "Развитие здравоохранения"</t>
  </si>
  <si>
    <t>Подпрограмма "Амбулаторно - поликлиническая  помощь (строительство зданий врача общей практики)"</t>
  </si>
  <si>
    <t>400</t>
  </si>
  <si>
    <t>Организация оказания медицинской помощи</t>
  </si>
  <si>
    <t xml:space="preserve">Предоставление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в учреждениях здравоохранения Кавказского района </t>
  </si>
  <si>
    <t xml:space="preserve">Капитальный ремонт общего имущества собственников помещений в многоквартирных домах, находящихся в муниципальной собственности </t>
  </si>
  <si>
    <t xml:space="preserve">Взносы на капитальный ремонт общего имущества собственников помещений в многоквартирных домах, находящихся в муниципальной собственности </t>
  </si>
  <si>
    <t>Предоставление дополнительной денежной компенсации на усиленное питание доноров, безвозмездно сдавшим кровь и (или) ее компоненты в учреждениях здравоохранения Кавказского района</t>
  </si>
  <si>
    <t>Прочие мероприятия здравоохранения</t>
  </si>
  <si>
    <t>Отдельные непрограммные направления деятельности</t>
  </si>
  <si>
    <t>Обеспечение деятельности управления имущественных отношений муниципального образования Кавказский район</t>
  </si>
  <si>
    <t>Подпрограмма "Дополнительное материальное обеспечение лиц, замещавших  муниципальные должности и должности муниципальной службы в муниципальном образовании Кавказский район"</t>
  </si>
  <si>
    <t>(тыс. рублей)</t>
  </si>
  <si>
    <t>Мероприятия по профилактике терроризма и экстремизма</t>
  </si>
  <si>
    <t>Подпрограмма  "Развитие и поддержка казачества на территории муниципального образования Кавказский район"</t>
  </si>
  <si>
    <t>Подпрограмма "Профилактика  правонарушений и охрана общественного порядка  на территории муниципального образования Кавказский район"</t>
  </si>
  <si>
    <t>Методическое обслуживание учреждений культуры</t>
  </si>
  <si>
    <t>Обеспечение функций органов местного самоуправления (отдел молодежной политики)</t>
  </si>
  <si>
    <t>Капитальный ремонт, ремонт и содержание автомобильных дорог общего пользования, проходящих вне населенных пунктов</t>
  </si>
  <si>
    <t>Капитальные вложения в объекты государственной (муниципальной) собственности</t>
  </si>
  <si>
    <t>Развитие игровых видов спорта в Кавказском районе</t>
  </si>
  <si>
    <t>Субсидии физкультурно-спортивным организациям по игровым видам спорта (в том числе клубам и центрам) на возмещение части затрат, связанных с оказанием услуг по обеспечению развития игровых видов спорта в Кавказском районе</t>
  </si>
  <si>
    <t>Подпрограмма "Доступная среда в муниципальном образовании Кавказский район"</t>
  </si>
  <si>
    <t>Создание условий для формирования доступной среды жизнедеятельности для инвалидов и других маломобильных групп населения Кавказского района</t>
  </si>
  <si>
    <t>Повышение квалификации работников муниципальных учреждений здравоохранения</t>
  </si>
  <si>
    <t>01 0 00 00000</t>
  </si>
  <si>
    <t>Отдельные мероприятия муниципальной программы муниципального образования Кавказский район "Развитие образования"</t>
  </si>
  <si>
    <t>01 1 00 00000</t>
  </si>
  <si>
    <t>01 1 01 00000</t>
  </si>
  <si>
    <t>01 1 01 09020</t>
  </si>
  <si>
    <t>01 1 01 10210</t>
  </si>
  <si>
    <t>01 1 01 60710</t>
  </si>
  <si>
    <t>01 1 01 60820</t>
  </si>
  <si>
    <t>01 1 01 60860</t>
  </si>
  <si>
    <t>01 1 01 00590</t>
  </si>
  <si>
    <t>01 1 02 00000</t>
  </si>
  <si>
    <t>01 1 02 00590</t>
  </si>
  <si>
    <t>01 1 02 09020</t>
  </si>
  <si>
    <t>01 1 02 10170</t>
  </si>
  <si>
    <t>01 1 02 10440</t>
  </si>
  <si>
    <t>01 1 02 60820</t>
  </si>
  <si>
    <t>01 1 02 60860</t>
  </si>
  <si>
    <t>01 1 02 62370</t>
  </si>
  <si>
    <t>01 1 02 S0600</t>
  </si>
  <si>
    <t>01 1 03 00000</t>
  </si>
  <si>
    <t>01 1 03 00590</t>
  </si>
  <si>
    <t>01 1 03 60820</t>
  </si>
  <si>
    <t>01 1 04 00000</t>
  </si>
  <si>
    <t>01 1 04 00190</t>
  </si>
  <si>
    <t>01 1 05 00000</t>
  </si>
  <si>
    <t>01 1 05 00590</t>
  </si>
  <si>
    <t>01 1 06 00000</t>
  </si>
  <si>
    <t>01 1 06 00590</t>
  </si>
  <si>
    <t>01 1 07 00000</t>
  </si>
  <si>
    <t>01 1 07 00590</t>
  </si>
  <si>
    <t>02 0 00 00000</t>
  </si>
  <si>
    <t>02 1 00 00000</t>
  </si>
  <si>
    <t>Своевременное обеспечение детей-сирот и детей, оставшихся без попечения родителей, а также лиц из их числа жилыми помещениями</t>
  </si>
  <si>
    <t>02 1 01 00000</t>
  </si>
  <si>
    <t>02 2 00 00000</t>
  </si>
  <si>
    <t>02 2 01 00000</t>
  </si>
  <si>
    <t>02 2 01 10080</t>
  </si>
  <si>
    <t>02 3 00 00000</t>
  </si>
  <si>
    <t>Создание благоприятных условий для государственной поддержки детей, находящихся в трудной жизненной ситуации, жизнедеятельности и комплексного развития детей</t>
  </si>
  <si>
    <t>02 3 01 00000</t>
  </si>
  <si>
    <t>02 3 01 60670</t>
  </si>
  <si>
    <t>02 3 01 60680</t>
  </si>
  <si>
    <t>02 3 01 60720</t>
  </si>
  <si>
    <t>02 3 01 60730</t>
  </si>
  <si>
    <t>Организация и осуществление деятельности по оказанию социальной поддержки детям-сиротам и детям, оставшимся без попечения родителей, и лицам из их числа</t>
  </si>
  <si>
    <t>02 3 02 00000</t>
  </si>
  <si>
    <t xml:space="preserve">02 3 02 60580 </t>
  </si>
  <si>
    <t>02 3 02 60880</t>
  </si>
  <si>
    <t>02 3 02 60900</t>
  </si>
  <si>
    <t xml:space="preserve">02 3 02 61020 </t>
  </si>
  <si>
    <t>02 4 00 00000</t>
  </si>
  <si>
    <t>Меры муниципальной поддержки лиц, замещавших муниципальные должности и должности муниципальной службы в муниципальном образовании Кавказский район</t>
  </si>
  <si>
    <t>02 4 01 00000</t>
  </si>
  <si>
    <t>Решение Совета муниципального образования Кавказский район от 30.09.2015г. № 226 "О пенсии и дополнительном материальном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t>
  </si>
  <si>
    <t>02 4 01 40010</t>
  </si>
  <si>
    <t>02 5 00 00000</t>
  </si>
  <si>
    <t>Обеспечение доступности муниципальных объектов в сфере образования, культуры, объектов спорта и органов местного самоуправления Кавказского района для инвалидов и других маломобильных групп населения Кавказского района</t>
  </si>
  <si>
    <t>02 5 01 00000</t>
  </si>
  <si>
    <t>02 5 01 10580</t>
  </si>
  <si>
    <t>03 0 00 00000</t>
  </si>
  <si>
    <t>03 1 00 00000</t>
  </si>
  <si>
    <t xml:space="preserve">Обеспечение жителей района дополнительными местами в детских дошкольных  образовательных учреждениях           </t>
  </si>
  <si>
    <t>03 1 01 00000</t>
  </si>
  <si>
    <t>03 1 01 10120</t>
  </si>
  <si>
    <t>03 2 00 00000</t>
  </si>
  <si>
    <t>Осуществление ремонтных работ автотранспортных средств (автобусов), закрепленных за образовательными учреждениями, приобретение автозапчастей, комплектующих для безопасной перевозки школьников</t>
  </si>
  <si>
    <t>03 2 01 00000</t>
  </si>
  <si>
    <t>03 2 01 10490</t>
  </si>
  <si>
    <t>Строительство, реконструкция, капитальный ремонт, ремонт и содержание автомобильных дорог общего пользования местного значения, включенных в реестр имущества муниципального образования Кавказский район</t>
  </si>
  <si>
    <t>03 2 02 00000</t>
  </si>
  <si>
    <t>03 2 02 10340</t>
  </si>
  <si>
    <t>Капитальный ремонт и ремонт автомобильных дорог местного значения</t>
  </si>
  <si>
    <t>03 2 02 S2440</t>
  </si>
  <si>
    <t>Отдельные мероприятия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t>
  </si>
  <si>
    <t>03 3 00 00000</t>
  </si>
  <si>
    <t>03 3 01 00000</t>
  </si>
  <si>
    <t>03 3 01 00590</t>
  </si>
  <si>
    <t>03 3 02 00000</t>
  </si>
  <si>
    <t>03 3 02 60870</t>
  </si>
  <si>
    <t>03 3 03 00000</t>
  </si>
  <si>
    <t>03 3 03 10540</t>
  </si>
  <si>
    <t>04 0 00 00000</t>
  </si>
  <si>
    <t>04 1 00 00000</t>
  </si>
  <si>
    <t>Расширение газовых сетей и систем газоснабжения для создания основы по 100 % обеспечению района природным газом, улучшение качества жизни населения Кавказского района</t>
  </si>
  <si>
    <t>04 1 01 00000</t>
  </si>
  <si>
    <t>04 1 01 10530</t>
  </si>
  <si>
    <t>04 2 00 00000</t>
  </si>
  <si>
    <t>Внедрение экономичных энергосберегающих технологий, сокращение потерь и повышение эффективности использования энергетических ресурсов</t>
  </si>
  <si>
    <t>04 2 01 00000</t>
  </si>
  <si>
    <t>04 2 01 09910</t>
  </si>
  <si>
    <t>04 3 00 00000</t>
  </si>
  <si>
    <t>Реализация мероприятий по модернизации теплоснабжения муниципальных учреждений Кавказского района</t>
  </si>
  <si>
    <t>04 3 01 00000</t>
  </si>
  <si>
    <t>04 3 01 09840</t>
  </si>
  <si>
    <t>05 0 00 00000</t>
  </si>
  <si>
    <t>05 1 00 00000</t>
  </si>
  <si>
    <t xml:space="preserve">Организация деятельности МКУ "Управление по делам ГО и ЧС" Кавказского района, как органа, уполномоченного решать задачи в области гражданской обороны и защиты населения при возникновении чрезвычайных ситуаций                                                 </t>
  </si>
  <si>
    <t>05 1 01 00000</t>
  </si>
  <si>
    <t>05 1 01 00590</t>
  </si>
  <si>
    <t>Организация деятельности МБОУ ДПО «Курсы ГО» МО Кавказский район для обучения должностных лиц в области в области гражданской обороны, способам защиты от опасностей, возникающих при чрезвычайных ситуациях природного и техногенного характера.</t>
  </si>
  <si>
    <t>05 1 02 00000</t>
  </si>
  <si>
    <t>05 1 02 00590</t>
  </si>
  <si>
    <t>05 2 00 00000</t>
  </si>
  <si>
    <t>Организация и проведение аварийно-спасательных и других неотложных работ на территории муниципального образования Кавказский район при чрезвычайных ситуациях</t>
  </si>
  <si>
    <t>05 2 01 00000</t>
  </si>
  <si>
    <t>05 2 01 00590</t>
  </si>
  <si>
    <t>05 2 01 20030</t>
  </si>
  <si>
    <t>05 3 00 00000</t>
  </si>
  <si>
    <t>Снижение рисков возникновения чрезвычайных ситуаций</t>
  </si>
  <si>
    <t>05 3 01 00000</t>
  </si>
  <si>
    <t>05 3 01 10100</t>
  </si>
  <si>
    <t>05 3 02 00000</t>
  </si>
  <si>
    <t>06 0 00 00000</t>
  </si>
  <si>
    <t>06 1 00 00000</t>
  </si>
  <si>
    <t>Информационно-пропагандистское сопровождение антитеррористической деятельности на территории Кавказского района, повышение эффективности мер противодействия терроризму, проявлениям политического, этнического и религиозного экстремизма</t>
  </si>
  <si>
    <t>06 1 01 00000</t>
  </si>
  <si>
    <t>06 1 01 10460</t>
  </si>
  <si>
    <t>06 1 01 60480</t>
  </si>
  <si>
    <t>06 2 00 00000</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</si>
  <si>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МО Кавказский район</t>
  </si>
  <si>
    <t>06 2 01 00000</t>
  </si>
  <si>
    <t>06 2 01 10470</t>
  </si>
  <si>
    <t>06 4 00 00000</t>
  </si>
  <si>
    <t xml:space="preserve">Организация работы по предупреждению правонарушений среди несовершеннолетних </t>
  </si>
  <si>
    <t>06 4 01 00000</t>
  </si>
  <si>
    <t>06 4 01 09560</t>
  </si>
  <si>
    <t>06 5 00 00000</t>
  </si>
  <si>
    <t>Реализация мероприятий по совершенствованию противопожарной защиты муниципальных учреждений муниципального образования Кавказский район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</si>
  <si>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06 5 01 00000</t>
  </si>
  <si>
    <t>06 5 01 10280</t>
  </si>
  <si>
    <t>06 6 00 00000</t>
  </si>
  <si>
    <t>Повышение толерантного сознания общества путем проведения мероприятий по вопросам межнациональных и межконфессиональных отношений, воспитание уважительного отношения к истории, традициям и языкам этнических групп и к коренному населению Кавказского района, профилактика конфликтов на почве межнациональных отношений</t>
  </si>
  <si>
    <t>06 6 01 00000</t>
  </si>
  <si>
    <t>06 6 01 10480</t>
  </si>
  <si>
    <t>06 7 00 00000</t>
  </si>
  <si>
    <t>Измерение и оценка существующего уровня коррупции, формирование в обществе нетерпимого отношения к коррупции, совершенствование инструментов и механизмов противодействия коррупции</t>
  </si>
  <si>
    <t>06 7 01 00000</t>
  </si>
  <si>
    <t>06 7 01 09160</t>
  </si>
  <si>
    <t>06 8 00 00000</t>
  </si>
  <si>
    <t>Организация комплексной системы видеонаблюдения и ситуационного центра для целей обеспечения безопасности населения на территории муниципального образования Кавказский район</t>
  </si>
  <si>
    <t>06 8 01 00000</t>
  </si>
  <si>
    <t>06 8 01 00590</t>
  </si>
  <si>
    <t>07 0 00 00000</t>
  </si>
  <si>
    <t>Отдельные мероприятия муниципальной программы муниципального образованмия Кавказский район "Развитие культуры"</t>
  </si>
  <si>
    <t>07 1 00 00000</t>
  </si>
  <si>
    <t>07 1 01 00000</t>
  </si>
  <si>
    <t>07 1 01 00190</t>
  </si>
  <si>
    <t>07 1 02 00000</t>
  </si>
  <si>
    <t>07 1 02 00590</t>
  </si>
  <si>
    <t>07 1 02 60820</t>
  </si>
  <si>
    <t>07 1 03 00000</t>
  </si>
  <si>
    <t>07 1 03 00590</t>
  </si>
  <si>
    <t>07 1 03 09140</t>
  </si>
  <si>
    <t>07 1 03 11390</t>
  </si>
  <si>
    <t>07 1 03 20050</t>
  </si>
  <si>
    <t>07 1 04 00000</t>
  </si>
  <si>
    <t>07 1 04 00590</t>
  </si>
  <si>
    <t>07 1 05 00000</t>
  </si>
  <si>
    <t>07 1 05 00590</t>
  </si>
  <si>
    <t>07 1 06 00000</t>
  </si>
  <si>
    <t>07 1 06 09810</t>
  </si>
  <si>
    <t>08 0 00 00000</t>
  </si>
  <si>
    <t>Отдельные мероприятия муниципальной программы муниципального образования Кавказский район "Развитие физической культуры и спорта"</t>
  </si>
  <si>
    <t>08 1 00 00000</t>
  </si>
  <si>
    <t>08 1 01 00000</t>
  </si>
  <si>
    <t>08 1 01 00190</t>
  </si>
  <si>
    <t>08 1 03 00000</t>
  </si>
  <si>
    <t>08 1 03 00590</t>
  </si>
  <si>
    <t>08 1 03 10210</t>
  </si>
  <si>
    <t>08 1 03 60740</t>
  </si>
  <si>
    <t>08 1 04 00000</t>
  </si>
  <si>
    <t>08 1 04 00590</t>
  </si>
  <si>
    <t>08 1 05 00000</t>
  </si>
  <si>
    <t>08 1 05 10450</t>
  </si>
  <si>
    <t>08 1 06 00000</t>
  </si>
  <si>
    <t>08 1 06 10570</t>
  </si>
  <si>
    <t>09 0 00 00000</t>
  </si>
  <si>
    <t>09 1 00 00000</t>
  </si>
  <si>
    <t>Разработка комплекса мероприятий, направленных на создание и продвижение инвестиционно-привлекательного образа муниципального образования</t>
  </si>
  <si>
    <t>09 1 01 00000</t>
  </si>
  <si>
    <t>09 1 01 10790</t>
  </si>
  <si>
    <t>09 2 00 00000</t>
  </si>
  <si>
    <t>Информационная, правовая и консультационная поддержка малого и среднего предпринимательства</t>
  </si>
  <si>
    <t>09 2 02 00000</t>
  </si>
  <si>
    <t>09 2 02 11450</t>
  </si>
  <si>
    <t>Поддержка в области подготовки, переподготовки и повышения квалификации наемных работников субъектов малого и среднего предпринимательства</t>
  </si>
  <si>
    <t>09 2 03 00000</t>
  </si>
  <si>
    <t>09 2 03 11450</t>
  </si>
  <si>
    <t>09 3 00 00000</t>
  </si>
  <si>
    <t>Упрощение процедур и повышение доступности получения государственных и муниципальных услуг заявителями</t>
  </si>
  <si>
    <t>09 3 01 00000</t>
  </si>
  <si>
    <t>09 3 01 00590</t>
  </si>
  <si>
    <t>10 0 00 00000</t>
  </si>
  <si>
    <t>Отдельные мероприятия муниципальной программы муниципального образования Кавказский район "Молодежь Кавказского района"</t>
  </si>
  <si>
    <t>10 1 00 00000</t>
  </si>
  <si>
    <t>10 1 01 00000</t>
  </si>
  <si>
    <t>10 1 01 10180</t>
  </si>
  <si>
    <t>10 1 01 10230</t>
  </si>
  <si>
    <t>10 1 02 00000</t>
  </si>
  <si>
    <t>10 1 02 00590</t>
  </si>
  <si>
    <t>10 1 04 00000</t>
  </si>
  <si>
    <t>10 1 04 00190</t>
  </si>
  <si>
    <t>11 0 00 00000</t>
  </si>
  <si>
    <t>Отдельные мероприятия муниципальной программы муниципального образования Кавказский район "Информационное общество муниципального образования Кавказский район"</t>
  </si>
  <si>
    <t>11 1 00 00000</t>
  </si>
  <si>
    <t>11 1 01 00000</t>
  </si>
  <si>
    <t>11 1 01 10420</t>
  </si>
  <si>
    <t>11 1 02 00000</t>
  </si>
  <si>
    <t>11 1 02 10420</t>
  </si>
  <si>
    <t>12 0 00 00000</t>
  </si>
  <si>
    <t xml:space="preserve">Отдельные мероприятия муниципальной программы муниципального образования Кавказский район "Развитие сельского хозяйства  и регулирования рынков сельскохозяйственной продукции, сырья и продовольствия" </t>
  </si>
  <si>
    <t>12 1 00 00000</t>
  </si>
  <si>
    <t>12 1 01 00000</t>
  </si>
  <si>
    <t>12 1 01 00190</t>
  </si>
  <si>
    <t>12 1 01 60910</t>
  </si>
  <si>
    <t>12 1 02 00000</t>
  </si>
  <si>
    <t>12 1 02 60090</t>
  </si>
  <si>
    <t>12 1 04 00000</t>
  </si>
  <si>
    <t>12 2 00 00000</t>
  </si>
  <si>
    <t>Увеличение производства сельскохозяйственной продукции за счёт стимулирования эффективности и производительности труда в животноводстве, полеводстве, механизации, малых формах хозяйствования</t>
  </si>
  <si>
    <t>12 2 01 00000</t>
  </si>
  <si>
    <t>12 2 01 10510</t>
  </si>
  <si>
    <t>13 0 00 00000</t>
  </si>
  <si>
    <t xml:space="preserve">Отдельные мероприятия муниципальной программы муниципального образования Кавказский район "Организация отдыха, оздоровления и занятости детей и подростков" </t>
  </si>
  <si>
    <t>13 1 00 00000</t>
  </si>
  <si>
    <t>13 1 01 00000</t>
  </si>
  <si>
    <t>13 1 01 10220</t>
  </si>
  <si>
    <t>13 1 01 S0590</t>
  </si>
  <si>
    <t>13 1 03 00000</t>
  </si>
  <si>
    <t>13 1 03 10220</t>
  </si>
  <si>
    <t>13 1 03 60840</t>
  </si>
  <si>
    <t>13 1 04 00000</t>
  </si>
  <si>
    <t>13 1 04 10220</t>
  </si>
  <si>
    <t>13 1 05 00000</t>
  </si>
  <si>
    <t>13 1 06 00000</t>
  </si>
  <si>
    <t>13 1 07 00000</t>
  </si>
  <si>
    <t>13 1 09 00000</t>
  </si>
  <si>
    <t>14 0 00 00000</t>
  </si>
  <si>
    <t>Отдельные мероприятия муниципальной программы муниципального образования Кавказский район "Развитие здравоохранения"</t>
  </si>
  <si>
    <t>14 1 00 00000</t>
  </si>
  <si>
    <t>14 1 01 00000</t>
  </si>
  <si>
    <t>14 1 01 60850</t>
  </si>
  <si>
    <t>14 1 02 00000</t>
  </si>
  <si>
    <t>14 1 02 61080</t>
  </si>
  <si>
    <t>14 1 03 00000</t>
  </si>
  <si>
    <t>14 1 03 60690</t>
  </si>
  <si>
    <t>14 1 04 00000</t>
  </si>
  <si>
    <t>14 1 04 60810</t>
  </si>
  <si>
    <t>14 1 05 S1630</t>
  </si>
  <si>
    <t>Увеличение зданий офисов врачей общей практики</t>
  </si>
  <si>
    <t>14 2 01 00000</t>
  </si>
  <si>
    <t>14 2 00 00000</t>
  </si>
  <si>
    <t>14 2 01 10120</t>
  </si>
  <si>
    <t>14 2 01 60960</t>
  </si>
  <si>
    <t>70 0 00 00000</t>
  </si>
  <si>
    <t>70 1 00 00000</t>
  </si>
  <si>
    <t>70 1 00 00190</t>
  </si>
  <si>
    <t>71 0 00 00000</t>
  </si>
  <si>
    <t>71 1 00 00000</t>
  </si>
  <si>
    <t>71 1 00 00190</t>
  </si>
  <si>
    <t>71 3 00 00000</t>
  </si>
  <si>
    <t>71 3 00 00190</t>
  </si>
  <si>
    <t>72 0 00 00000</t>
  </si>
  <si>
    <t>72 1 00 00000</t>
  </si>
  <si>
    <t>72 1 00 00190</t>
  </si>
  <si>
    <t>72 1 00 00590</t>
  </si>
  <si>
    <t>72 2 00 00000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</si>
  <si>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</si>
  <si>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72 2 00 60070</t>
  </si>
  <si>
    <t>72 2 00 60890</t>
  </si>
  <si>
    <t>72 3 00 00000</t>
  </si>
  <si>
    <t>72 3 00 20590</t>
  </si>
  <si>
    <t>72 5 00 00000</t>
  </si>
  <si>
    <t>72 5 00 00590</t>
  </si>
  <si>
    <t>72 9 00 00000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</si>
  <si>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</si>
  <si>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72 9 00 51200</t>
  </si>
  <si>
    <t>73 0 00 00000</t>
  </si>
  <si>
    <t>73 1 00 00000</t>
  </si>
  <si>
    <t>73 1 00 00190</t>
  </si>
  <si>
    <t>73 2 00 00000</t>
  </si>
  <si>
    <t>73 2 00 10010</t>
  </si>
  <si>
    <t>73 2 00 10020</t>
  </si>
  <si>
    <t>75 0 00 00000</t>
  </si>
  <si>
    <t>75 1 00 00000</t>
  </si>
  <si>
    <t>75 1 00 00190</t>
  </si>
  <si>
    <t>75 2 00 00000</t>
  </si>
  <si>
    <t>75 2 00 10150</t>
  </si>
  <si>
    <t>75 3 00 00000</t>
  </si>
  <si>
    <t>76 0 00 00000</t>
  </si>
  <si>
    <t>76 1 00 00000</t>
  </si>
  <si>
    <t>76 1 00 00190</t>
  </si>
  <si>
    <t>76 2 00 00000</t>
  </si>
  <si>
    <t>76 2 00 00190</t>
  </si>
  <si>
    <t>76 2 00 20020</t>
  </si>
  <si>
    <t>Реализация иных функций органов местного самоуправления</t>
  </si>
  <si>
    <t>99 0 00 00000</t>
  </si>
  <si>
    <t>Иные непрограммные расходы</t>
  </si>
  <si>
    <t>99 9 00 00000</t>
  </si>
  <si>
    <t>99 9 00 10090</t>
  </si>
  <si>
    <t>99 9 00 10240</t>
  </si>
  <si>
    <t>02 3 02 62340</t>
  </si>
  <si>
    <t>Организация добровольных дружин по охране общественного порядка</t>
  </si>
  <si>
    <t>06 4 02 00000</t>
  </si>
  <si>
    <t>06 4 02 09560</t>
  </si>
  <si>
    <t>01 1 01 62460</t>
  </si>
  <si>
    <t>01 1 02 10210</t>
  </si>
  <si>
    <t>13 1 05 10220</t>
  </si>
  <si>
    <t>13 1 06 10220</t>
  </si>
  <si>
    <t>13 1 07 10220</t>
  </si>
  <si>
    <t>13 1 09 10220</t>
  </si>
  <si>
    <t>14 1 05 60850</t>
  </si>
  <si>
    <t>14 1 05 00000</t>
  </si>
  <si>
    <t>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муниципального образования Кавказский район"</t>
  </si>
  <si>
    <t>Руководство и управление в сфере физической культуры и спорта</t>
  </si>
  <si>
    <t>Закупка товаров, работ и услуг для обеспечения государственных (муниципальных) нужд</t>
  </si>
  <si>
    <t>01 1 02 62500</t>
  </si>
  <si>
    <t>07 1 03 S0120</t>
  </si>
  <si>
    <t>07 1 04 S0120</t>
  </si>
  <si>
    <t>Премия главы муниципального образования Кавказский район для учащихся муниципальных бюджетных учреждений дополнительного образования за достижение выдающихся результатов в учебе и исполнительском мастерстве</t>
  </si>
  <si>
    <t>07 1 02 10670</t>
  </si>
  <si>
    <t>01 1 07 10170</t>
  </si>
  <si>
    <t>Оздоровление подростков в возрасте  от 14 до 17 лет в профильных сменах проводимых министерством образования, науки и молодежной политики Краснодарского края,  подведомственными учреждениями министерству образования, науки и молодежной политики Краснодарского края</t>
  </si>
  <si>
    <t>12 1 04 61650</t>
  </si>
  <si>
    <t>Муниципальная программа муниципального образования Кавказский район "Развитие культуры"</t>
  </si>
  <si>
    <t>Обеспечение жителей района дополнительными местами в общеобразовательных учреждениях</t>
  </si>
  <si>
    <t>03 1 03 00000</t>
  </si>
  <si>
    <t>03 1 03 10120</t>
  </si>
  <si>
    <t>Осуществление отдельных полномочий Краснодарского края  по строительству и реконструкции объектов здравоохранения, включая проектно - 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</si>
  <si>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Осуществление отдельных государственных полномочий по выплате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</si>
  <si>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Подпрограмма "Обеспечение жильём молодых семей"</t>
  </si>
  <si>
    <t>Создание условий для решения жилищной проблемы молодых семей</t>
  </si>
  <si>
    <t>03 4 00 00000</t>
  </si>
  <si>
    <t>03 4 01 00000</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</si>
  <si>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</si>
  <si>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</si>
  <si>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Осуществление государственных полномочий по финансовому обеспечению получения образования в частных дошкольных и общеобразовательных организациях</t>
  </si>
  <si>
    <t>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t>
  </si>
  <si>
    <t>Осуществление отдельных государственных полномочий по выплате ежемесячных денежных средств на содержание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t>
  </si>
  <si>
    <t>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t>
  </si>
  <si>
    <t>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</si>
  <si>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t>
  </si>
  <si>
    <t>Укрепление материально - технической базы, технического оснащения муниципальных учреждений культуры</t>
  </si>
  <si>
    <t>07 1 02 S0640</t>
  </si>
  <si>
    <t>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</si>
  <si>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 xml:space="preserve">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и технологических случаях зубопротезирования </t>
  </si>
  <si>
    <t>Осуществление отдельных государственных полномочий по реализации в медицинских организациях, подведомственных органам местного самоуправления в Краснодарском крае, мероприятий по профилактике терроризма в Краснодарском крае</t>
  </si>
  <si>
    <t>Осуществление отдельных государственных полномочий по предоставлению дополнительной денежной компенсации на усиленное питание доноров крови и (или) ее компонентов</t>
  </si>
  <si>
    <t>Организация и осуществление деятельности по опеке и попечительству в отношении несовершеннолетних</t>
  </si>
  <si>
    <t>ЦСР</t>
  </si>
  <si>
    <t>Подпрограмма "Мероприятия по предупреждению и ликвидации чрезвычайных ситуаций, стихийных бедствий и их последствий и обучение населения в области гражданской обороны и чрезвычайных ситуаций в муниципальном образовании Кавказский район"</t>
  </si>
  <si>
    <t>Обеспечение лекарственными средствами и изделиями медицинского назначения отдельных групп населения, кроме групп населения, получающих инсулин, таблетированные сахаропонижающие препараты, средства самоконтроля и диагностические средства, либо перенесших пересадки органов и тканей, получающих иммунодепресанты</t>
  </si>
  <si>
    <t>08 1 03 10120</t>
  </si>
  <si>
    <t>Финансовое обеспечение деятельности муниципального учреждения детского лагеря "Кубаночка"</t>
  </si>
  <si>
    <t>Обеспечение деятельности в области бухгалтерского и бюджетного учета</t>
  </si>
  <si>
    <t>Частичная компенсация удорожания стоимости питания учащихся дневных муниципальных образовательных учреждений, реализующих общеобразовательные программы</t>
  </si>
  <si>
    <t>Организация  работы профильных лагерей, организованных муниципальными образовательными организациями, осуществляющими организацию отдыха и оздоровления обучающихся в каникулярное время с дневным пребыванием с обязательной организацией их питания</t>
  </si>
  <si>
    <t>75 3 00 S0030</t>
  </si>
  <si>
    <t>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препаратами и медицинскими из-делиями,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t>
  </si>
  <si>
    <t>Осуществление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единого государственного экзамена, компенсации за работу по подготовке и проведению единого государственного экзамена</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</si>
  <si>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организаций дополнительного образования детей Краснодарского края отраслей "Образование" и "Физическая культура и спорт"</t>
  </si>
  <si>
    <t>Реализация расходных обязательств муниципального района по выравниванию бюджетной обеспеченности поселений</t>
  </si>
  <si>
    <t>03 1 01 S0490</t>
  </si>
  <si>
    <t>01 1 07 62500</t>
  </si>
  <si>
    <t>Компенсация расходов на оплату жилых помещений, отопления и освещения работникам государственных и муниципальных учреждений, проживающим и работающим в сельской местности</t>
  </si>
  <si>
    <t xml:space="preserve">Меры социальной поддержки о предоставлении компенсационных выплат на возмещение расходов по оплате жилья, 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t>
  </si>
  <si>
    <t>14 1 06 00000</t>
  </si>
  <si>
    <t>14 1 06 11390</t>
  </si>
  <si>
    <t>01 1 05 60860</t>
  </si>
  <si>
    <t xml:space="preserve">Осуществление отдельных государственных полномочий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t>
  </si>
  <si>
    <t>72 2 00 62600</t>
  </si>
  <si>
    <t>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</si>
  <si>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</si>
  <si>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74 0 00 00000</t>
  </si>
  <si>
    <t>74 1 00 00000</t>
  </si>
  <si>
    <t xml:space="preserve">74 1 00 10030 </t>
  </si>
  <si>
    <t>Проведение выборов в Совет муниципального образования Кавказский район</t>
  </si>
  <si>
    <t xml:space="preserve">Проведение выборов в представительные органы муниципального образования </t>
  </si>
  <si>
    <t>Улучшение взаимодействия экстренных оперативных служб и повышение эффективности их реагирования на вызовы, поступающие от населения, путем развертывания на территории муниципального образования Кавказский район системы обеспечения вызова экстренных оперативных служб по единому номеру "112"</t>
  </si>
  <si>
    <t>Создание на территории муниципального образования Кавказский район системы обеспечения вызова экстренных оперативных служб по единому номеру "112"</t>
  </si>
  <si>
    <t>05 1 03 00000</t>
  </si>
  <si>
    <t>05 1 03 10630</t>
  </si>
  <si>
    <t>Создание и восполнение запасов (резерва) материально-технических, медицинских и иных средств в целях гражданской обороны и ликвидации чрезвычайных ситуаций</t>
  </si>
  <si>
    <t>05 3 02 10690</t>
  </si>
  <si>
    <t xml:space="preserve">Выполнение мероприятий по подготовке к защите и по защите населения, материальных и культурных ценностей на территории Кавказского района от чрезвычайных ситуаций природного и техногенного характера и от опасностей, возникающих при ведении военных действий или вследствие этих действий </t>
  </si>
  <si>
    <t>02 6 00 00000</t>
  </si>
  <si>
    <t>02 6 01 00000</t>
  </si>
  <si>
    <t>02 6 01 10520</t>
  </si>
  <si>
    <t>Подпрограмма "Обеспечение жильем малоимущих граждан, состоящих на учете в качестве нуждающихся в жилых помещениях"</t>
  </si>
  <si>
    <t>Реализация права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</si>
  <si>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Осуществление полномочий по обеспечению жилыми помещениями малоимущих граждан, состоящих на учете в администрации муниципального образования Кавказский район в качестве нуждающихся в жилых помещениях, на получение жилых помещений предоставляемых по договорам социального найма</t>
  </si>
  <si>
    <t>14 1 07 00000</t>
  </si>
  <si>
    <t>14 1 07 10680</t>
  </si>
  <si>
    <t>Создание благоприятных условий в целях привлечения медицинских работников для работы в муниципальных учреждениях здравоохранения</t>
  </si>
  <si>
    <t>МП</t>
  </si>
  <si>
    <t>Непр</t>
  </si>
  <si>
    <t>Приобретение жилых помещений в муниципальную собственность муниципального образования Кавказский район для последующего предоставления их в качестве служебного жилья врачам, находящимся в трудовых отношениях с муниципальными учреждениями здравоохранения муниципального образования Кавказский район</t>
  </si>
  <si>
    <t>75 3 00 10290</t>
  </si>
  <si>
    <t>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t>
  </si>
  <si>
    <t>02 1 01 62730</t>
  </si>
  <si>
    <t>Организация теплоснабжения населения</t>
  </si>
  <si>
    <t>04 3 01 S1070</t>
  </si>
  <si>
    <t xml:space="preserve">Повышение оплаты труда работников муниципальных учреждений Краснодарского края </t>
  </si>
  <si>
    <t>Подпрограмма "Поддержка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</si>
  <si>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Создание условий для деятельности некоммерческой общественной организации "Кавказская районная организация Краснодарской краевой общественной организации ветеранов (пенсионеров, инвалидов) войны, труда, Вооруженных Сил и правоохранительных органов"</t>
  </si>
  <si>
    <t>Реализация мероприятий по обеспечению жильем молодых семей</t>
  </si>
  <si>
    <t>03 4 01 L4970</t>
  </si>
  <si>
    <t>Осуществление части полномочий, переданных из поселений муниципального образования Кавказский район на предупреждение и ликвидацию последствий чрезвычайных ситуаций в границах поселения</t>
  </si>
  <si>
    <t>05 1 01 20010</t>
  </si>
  <si>
    <t>01 1 01 S0050</t>
  </si>
  <si>
    <t>01 1 02 S0050</t>
  </si>
  <si>
    <t>03 1 03 S0470</t>
  </si>
  <si>
    <t>Укрепление материально-технической базы, технического оснащения муниципальных учреждений дополнительного образования детей</t>
  </si>
  <si>
    <t>07 1 02 10610</t>
  </si>
  <si>
    <t>Поддержка отрасли культуры</t>
  </si>
  <si>
    <t>07 1 03 L5190</t>
  </si>
  <si>
    <t>Осуществление части полномочий по организации теплоснабжения населения поселения</t>
  </si>
  <si>
    <t>99 9 00 20060</t>
  </si>
  <si>
    <t>01 1 03 S0050</t>
  </si>
  <si>
    <t xml:space="preserve">Укрепление материально-технической базы муниципальных спортивных учреждений района </t>
  </si>
  <si>
    <t>08 1 03 10700</t>
  </si>
  <si>
    <t>08 1 03 S0050</t>
  </si>
  <si>
    <t>Приобретение спортивно-технологического оборудования, инвентаря и экипировки для физкультурно-спортивных организаций отрасли "Физическая культура и спорт", осуществляющих спортивную подготовку по базовым видам спорта</t>
  </si>
  <si>
    <t>08 1 03 S2690</t>
  </si>
  <si>
    <t>14 1 05 10620</t>
  </si>
  <si>
    <t>Повышение квалификации работников муниципальных учреждений здравоохранения Кавказского района</t>
  </si>
  <si>
    <t>Расходы бюджета муниципального образования Кавказский район по целевым статьям (муниципальным программам муниципального образования Кавказский район и непрограммным направлениям деятельности) и группам видов расходов классификации расходов бюджета муниципального образования Кавказский район за 2018 год</t>
  </si>
  <si>
    <t>Утверждено бюджетом на 2018 год</t>
  </si>
  <si>
    <t>Уточненная сводная бюджетная роспись на 2018 год</t>
  </si>
  <si>
    <t>Кассовое исполнение за 2018 год</t>
  </si>
  <si>
    <t>Процент исполнения к уточненной сводной бюджетной росписи на 2018 год</t>
  </si>
  <si>
    <t>5</t>
  </si>
  <si>
    <t>6</t>
  </si>
  <si>
    <t>7</t>
  </si>
  <si>
    <t>от ____________2019 г. № ___</t>
  </si>
  <si>
    <t>Осуществление отдельных государственных полномочий по обеспечению выплаты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t>
  </si>
  <si>
    <t>Наименование</t>
  </si>
  <si>
    <t>ПРИЛОЖЕНИЕ № 4</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</si>
</sst>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FC19]d\ mmmm\ yyyy\ &quot;г.&quot;"/>
    <numFmt numFmtId="194" formatCode="#,##0.0"/>
  </numFmts>
  <fonts count="49">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2"/>
    </font>
    <font>
      <u val="single"/>
      <sz val="10"/>
      <color indexed="36"/>
      <name val="Arial"/>
      <family val="2"/>
    </font>
    <font>
      <b/>
      <sz val="10"/>
      <name val="Arial"/>
      <family val="2"/>
    </font>
    <font>
      <b/>
      <sz val="11"/>
      <name val="Times New Roman"/>
      <family val="1"/>
    </font>
    <font>
      <b/>
      <sz val="9"/>
      <name val="Times New Roman"/>
      <family val="1"/>
    </font>
    <font>
      <i/>
      <sz val="10"/>
      <name val="Times New Roman"/>
      <family val="1"/>
    </font>
    <font>
      <i/>
      <sz val="10"/>
      <name val="Arial"/>
      <family val="2"/>
    </font>
    <font>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Alignment="1">
      <alignment/>
    </xf>
    <xf numFmtId="4" fontId="8" fillId="0" borderId="10" xfId="0" applyNumberFormat="1" applyFont="1" applyBorder="1" applyAlignment="1">
      <alignment horizontal="center" vertical="top" wrapText="1"/>
    </xf>
    <xf numFmtId="0" fontId="8" fillId="0" borderId="11" xfId="0" applyFont="1" applyBorder="1" applyAlignment="1">
      <alignment horizontal="center"/>
    </xf>
    <xf numFmtId="0" fontId="3" fillId="0" borderId="0" xfId="0" applyFont="1" applyAlignment="1">
      <alignment wrapText="1"/>
    </xf>
    <xf numFmtId="0" fontId="0" fillId="0" borderId="0" xfId="0" applyAlignment="1">
      <alignment wrapText="1"/>
    </xf>
    <xf numFmtId="0" fontId="10" fillId="0" borderId="0" xfId="0" applyFont="1" applyAlignment="1">
      <alignment wrapText="1"/>
    </xf>
    <xf numFmtId="0" fontId="2" fillId="0" borderId="11" xfId="0" applyNumberFormat="1" applyFont="1" applyFill="1" applyBorder="1" applyAlignment="1">
      <alignment vertical="center" wrapText="1"/>
    </xf>
    <xf numFmtId="0" fontId="2" fillId="0" borderId="11" xfId="0" applyFont="1" applyFill="1" applyBorder="1" applyAlignment="1">
      <alignment horizontal="center" vertical="center" wrapText="1"/>
    </xf>
    <xf numFmtId="192" fontId="1" fillId="0" borderId="11" xfId="0" applyNumberFormat="1" applyFont="1" applyFill="1" applyBorder="1" applyAlignment="1">
      <alignment horizontal="center" vertical="top" wrapText="1"/>
    </xf>
    <xf numFmtId="192" fontId="0" fillId="0" borderId="0" xfId="0" applyNumberFormat="1" applyAlignment="1">
      <alignment wrapText="1"/>
    </xf>
    <xf numFmtId="194" fontId="2"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top" wrapText="1"/>
    </xf>
    <xf numFmtId="49" fontId="1" fillId="0" borderId="11" xfId="0" applyNumberFormat="1" applyFont="1" applyFill="1" applyBorder="1" applyAlignment="1">
      <alignment horizontal="center" vertical="center" wrapText="1"/>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wrapText="1"/>
    </xf>
    <xf numFmtId="194" fontId="9" fillId="0" borderId="11" xfId="0" applyNumberFormat="1"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11" xfId="0" applyNumberFormat="1" applyFont="1" applyFill="1" applyBorder="1" applyAlignment="1">
      <alignment horizontal="left" vertical="top" wrapText="1"/>
    </xf>
    <xf numFmtId="49" fontId="9"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9" fillId="0" borderId="11" xfId="0" applyFont="1" applyFill="1" applyBorder="1" applyAlignment="1">
      <alignment horizontal="left" vertical="top" wrapText="1"/>
    </xf>
    <xf numFmtId="0" fontId="9" fillId="0" borderId="11" xfId="0" applyFont="1" applyFill="1" applyBorder="1" applyAlignment="1">
      <alignment horizontal="left" vertical="center" wrapText="1"/>
    </xf>
    <xf numFmtId="0" fontId="1" fillId="0" borderId="11" xfId="0" applyNumberFormat="1" applyFont="1" applyFill="1" applyBorder="1" applyAlignment="1">
      <alignment vertical="center" wrapText="1"/>
    </xf>
    <xf numFmtId="0" fontId="1" fillId="0" borderId="11" xfId="0" applyFont="1" applyFill="1" applyBorder="1" applyAlignment="1">
      <alignment horizontal="center" vertical="center" wrapText="1"/>
    </xf>
    <xf numFmtId="0" fontId="9" fillId="0" borderId="11" xfId="0" applyFont="1" applyFill="1" applyBorder="1" applyAlignment="1">
      <alignment horizontal="left" wrapText="1"/>
    </xf>
    <xf numFmtId="49" fontId="2" fillId="0" borderId="11" xfId="0" applyNumberFormat="1" applyFont="1" applyFill="1" applyBorder="1" applyAlignment="1">
      <alignment horizontal="left" vertical="top" wrapText="1"/>
    </xf>
    <xf numFmtId="0" fontId="2" fillId="0" borderId="11" xfId="0" applyFont="1" applyFill="1" applyBorder="1" applyAlignment="1">
      <alignment horizontal="left" vertical="center" wrapText="1"/>
    </xf>
    <xf numFmtId="0" fontId="9" fillId="0" borderId="11" xfId="0" applyFont="1" applyFill="1" applyBorder="1" applyAlignment="1">
      <alignment horizontal="justify"/>
    </xf>
    <xf numFmtId="0" fontId="2" fillId="0" borderId="11" xfId="0" applyFont="1" applyFill="1" applyBorder="1" applyAlignment="1">
      <alignment horizontal="justify"/>
    </xf>
    <xf numFmtId="49" fontId="9" fillId="0" borderId="11" xfId="0" applyNumberFormat="1" applyFont="1" applyFill="1" applyBorder="1" applyAlignment="1">
      <alignment horizontal="left" vertical="top" wrapText="1"/>
    </xf>
    <xf numFmtId="0" fontId="2" fillId="0" borderId="11" xfId="0" applyFont="1" applyFill="1" applyBorder="1" applyAlignment="1">
      <alignment horizontal="center"/>
    </xf>
    <xf numFmtId="0" fontId="2" fillId="0" borderId="11" xfId="0" applyFont="1" applyFill="1" applyBorder="1" applyAlignment="1">
      <alignment vertical="top" wrapText="1"/>
    </xf>
    <xf numFmtId="0" fontId="9" fillId="0" borderId="11" xfId="0" applyFont="1" applyFill="1" applyBorder="1" applyAlignment="1">
      <alignment vertical="top" wrapText="1"/>
    </xf>
    <xf numFmtId="0" fontId="2" fillId="0" borderId="11" xfId="0" applyFont="1" applyFill="1" applyBorder="1" applyAlignment="1">
      <alignment vertical="center"/>
    </xf>
    <xf numFmtId="0" fontId="9" fillId="0" borderId="11" xfId="0" applyNumberFormat="1" applyFont="1" applyFill="1" applyBorder="1" applyAlignment="1">
      <alignment horizontal="left" vertical="center" wrapText="1"/>
    </xf>
    <xf numFmtId="49" fontId="2" fillId="0" borderId="11" xfId="0" applyNumberFormat="1" applyFont="1" applyFill="1" applyBorder="1" applyAlignment="1">
      <alignment wrapText="1"/>
    </xf>
    <xf numFmtId="0" fontId="2" fillId="0" borderId="11" xfId="0" applyFont="1" applyFill="1" applyBorder="1" applyAlignment="1">
      <alignment horizontal="left" wrapText="1"/>
    </xf>
    <xf numFmtId="0" fontId="9" fillId="0" borderId="11" xfId="0" applyFont="1" applyFill="1" applyBorder="1" applyAlignment="1">
      <alignment/>
    </xf>
    <xf numFmtId="49" fontId="9" fillId="0" borderId="11" xfId="0" applyNumberFormat="1" applyFont="1" applyFill="1" applyBorder="1" applyAlignment="1">
      <alignment wrapText="1"/>
    </xf>
    <xf numFmtId="49" fontId="2" fillId="0" borderId="11" xfId="0" applyNumberFormat="1" applyFont="1" applyFill="1" applyBorder="1" applyAlignment="1">
      <alignment horizontal="justify" wrapText="1"/>
    </xf>
    <xf numFmtId="49" fontId="1" fillId="0" borderId="11" xfId="0" applyNumberFormat="1" applyFont="1" applyFill="1" applyBorder="1" applyAlignment="1">
      <alignment horizontal="left" vertical="top" wrapText="1"/>
    </xf>
    <xf numFmtId="0" fontId="7" fillId="0" borderId="11" xfId="0" applyFont="1" applyFill="1" applyBorder="1" applyAlignment="1">
      <alignment horizontal="center" vertical="center" wrapText="1"/>
    </xf>
    <xf numFmtId="0" fontId="6" fillId="0" borderId="11" xfId="0" applyFont="1" applyFill="1" applyBorder="1" applyAlignment="1">
      <alignment horizontal="left" vertical="center"/>
    </xf>
    <xf numFmtId="0" fontId="2" fillId="33" borderId="11" xfId="0" applyNumberFormat="1" applyFont="1" applyFill="1" applyBorder="1" applyAlignment="1">
      <alignment vertical="center" wrapText="1"/>
    </xf>
    <xf numFmtId="0" fontId="2" fillId="33" borderId="11" xfId="0" applyFont="1" applyFill="1" applyBorder="1" applyAlignment="1">
      <alignment horizontal="left" vertical="top" wrapText="1"/>
    </xf>
    <xf numFmtId="0" fontId="9" fillId="0" borderId="11" xfId="0" applyFont="1" applyBorder="1" applyAlignment="1">
      <alignment wrapText="1"/>
    </xf>
    <xf numFmtId="49" fontId="9" fillId="0" borderId="11"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33" borderId="11" xfId="0" applyFont="1" applyFill="1" applyBorder="1" applyAlignment="1">
      <alignment horizontal="center" vertical="center" wrapText="1"/>
    </xf>
    <xf numFmtId="0" fontId="9" fillId="33" borderId="11" xfId="0" applyNumberFormat="1" applyFont="1" applyFill="1" applyBorder="1" applyAlignment="1">
      <alignment vertical="center" wrapText="1"/>
    </xf>
    <xf numFmtId="0" fontId="9" fillId="0" borderId="11" xfId="0" applyNumberFormat="1" applyFont="1" applyFill="1" applyBorder="1" applyAlignment="1">
      <alignment horizontal="left" vertical="top" wrapText="1"/>
    </xf>
    <xf numFmtId="0" fontId="9" fillId="33" borderId="11" xfId="0" applyFont="1" applyFill="1" applyBorder="1" applyAlignment="1">
      <alignment wrapText="1"/>
    </xf>
    <xf numFmtId="49" fontId="9"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11" fillId="0" borderId="11" xfId="0" applyFont="1" applyBorder="1" applyAlignment="1">
      <alignment horizontal="center" vertical="center" wrapText="1"/>
    </xf>
    <xf numFmtId="0" fontId="9" fillId="33" borderId="11" xfId="0" applyFont="1" applyFill="1" applyBorder="1" applyAlignment="1">
      <alignment vertical="center" wrapText="1"/>
    </xf>
    <xf numFmtId="2" fontId="2" fillId="0" borderId="11" xfId="0" applyNumberFormat="1" applyFont="1" applyFill="1" applyBorder="1" applyAlignment="1">
      <alignment horizontal="left" vertical="center" wrapText="1"/>
    </xf>
    <xf numFmtId="192" fontId="8" fillId="0" borderId="10" xfId="0" applyNumberFormat="1" applyFont="1" applyFill="1" applyBorder="1" applyAlignment="1">
      <alignment horizontal="center" vertical="top" wrapText="1"/>
    </xf>
    <xf numFmtId="194" fontId="1" fillId="33" borderId="11" xfId="0" applyNumberFormat="1" applyFont="1" applyFill="1" applyBorder="1" applyAlignment="1">
      <alignment horizontal="center" vertical="center" wrapText="1"/>
    </xf>
    <xf numFmtId="194" fontId="2" fillId="33" borderId="11" xfId="0" applyNumberFormat="1" applyFont="1" applyFill="1" applyBorder="1" applyAlignment="1">
      <alignment horizontal="center" vertical="center" wrapText="1"/>
    </xf>
    <xf numFmtId="0" fontId="0" fillId="33" borderId="0" xfId="0" applyFill="1" applyAlignment="1">
      <alignment/>
    </xf>
    <xf numFmtId="49" fontId="2" fillId="33" borderId="11" xfId="0" applyNumberFormat="1" applyFont="1" applyFill="1" applyBorder="1" applyAlignment="1">
      <alignment horizontal="center" vertical="center" wrapText="1"/>
    </xf>
    <xf numFmtId="0" fontId="2" fillId="33" borderId="0" xfId="0" applyFont="1" applyFill="1" applyAlignment="1">
      <alignment horizontal="right"/>
    </xf>
    <xf numFmtId="194" fontId="9" fillId="33" borderId="11" xfId="0" applyNumberFormat="1" applyFont="1" applyFill="1" applyBorder="1" applyAlignment="1">
      <alignment horizontal="center" vertical="center" wrapText="1"/>
    </xf>
    <xf numFmtId="194" fontId="2" fillId="33" borderId="11" xfId="0" applyNumberFormat="1" applyFont="1" applyFill="1" applyBorder="1" applyAlignment="1">
      <alignment horizontal="center" vertical="center"/>
    </xf>
    <xf numFmtId="194" fontId="1" fillId="33" borderId="11" xfId="0" applyNumberFormat="1" applyFont="1" applyFill="1" applyBorder="1" applyAlignment="1">
      <alignment horizontal="center" vertical="center"/>
    </xf>
    <xf numFmtId="194" fontId="9" fillId="33" borderId="11" xfId="0" applyNumberFormat="1" applyFont="1" applyFill="1" applyBorder="1" applyAlignment="1">
      <alignment horizontal="center" vertical="center"/>
    </xf>
    <xf numFmtId="192" fontId="10" fillId="33" borderId="0" xfId="0" applyNumberFormat="1" applyFont="1" applyFill="1" applyAlignment="1">
      <alignment wrapText="1"/>
    </xf>
    <xf numFmtId="192" fontId="8" fillId="0" borderId="10" xfId="0" applyNumberFormat="1" applyFont="1" applyFill="1" applyBorder="1" applyAlignment="1">
      <alignment horizontal="center"/>
    </xf>
    <xf numFmtId="192" fontId="8" fillId="0" borderId="11" xfId="0" applyNumberFormat="1" applyFont="1" applyFill="1" applyBorder="1" applyAlignment="1">
      <alignment horizontal="center"/>
    </xf>
    <xf numFmtId="192" fontId="1" fillId="0" borderId="10" xfId="0" applyNumberFormat="1" applyFont="1" applyFill="1" applyBorder="1" applyAlignment="1">
      <alignment horizontal="center" vertical="top" wrapText="1"/>
    </xf>
    <xf numFmtId="192" fontId="2" fillId="0" borderId="11" xfId="0" applyNumberFormat="1" applyFont="1" applyFill="1" applyBorder="1" applyAlignment="1">
      <alignment horizontal="center" vertical="top" wrapText="1"/>
    </xf>
    <xf numFmtId="192" fontId="12" fillId="0" borderId="10" xfId="0" applyNumberFormat="1" applyFont="1" applyFill="1" applyBorder="1" applyAlignment="1">
      <alignment horizontal="center" vertical="top" wrapText="1"/>
    </xf>
    <xf numFmtId="192" fontId="8" fillId="0" borderId="10" xfId="0" applyNumberFormat="1" applyFont="1" applyFill="1" applyBorder="1" applyAlignment="1">
      <alignment horizontal="center" vertical="center" wrapText="1"/>
    </xf>
    <xf numFmtId="192" fontId="48" fillId="0" borderId="10" xfId="0" applyNumberFormat="1" applyFont="1" applyFill="1" applyBorder="1" applyAlignment="1">
      <alignment horizontal="center"/>
    </xf>
    <xf numFmtId="194" fontId="0" fillId="33" borderId="0" xfId="0" applyNumberFormat="1" applyFill="1" applyAlignment="1">
      <alignment/>
    </xf>
    <xf numFmtId="0" fontId="9" fillId="0" borderId="12" xfId="0" applyNumberFormat="1" applyFont="1" applyFill="1" applyBorder="1" applyAlignment="1">
      <alignment vertical="center" wrapText="1"/>
    </xf>
    <xf numFmtId="49" fontId="9"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left" vertical="top" wrapText="1"/>
    </xf>
    <xf numFmtId="0" fontId="2" fillId="0" borderId="13" xfId="0" applyNumberFormat="1" applyFont="1" applyFill="1" applyBorder="1" applyAlignment="1">
      <alignment vertical="center" wrapText="1"/>
    </xf>
    <xf numFmtId="49" fontId="1" fillId="0" borderId="13" xfId="0" applyNumberFormat="1" applyFont="1" applyFill="1" applyBorder="1" applyAlignment="1">
      <alignment horizontal="left" vertical="top" wrapText="1"/>
    </xf>
    <xf numFmtId="49" fontId="2" fillId="0" borderId="11" xfId="0" applyNumberFormat="1" applyFont="1" applyFill="1" applyBorder="1" applyAlignment="1">
      <alignment horizontal="center" vertical="center"/>
    </xf>
    <xf numFmtId="0" fontId="9" fillId="0" borderId="13" xfId="0" applyNumberFormat="1" applyFont="1" applyFill="1" applyBorder="1" applyAlignment="1">
      <alignment vertical="center" wrapText="1"/>
    </xf>
    <xf numFmtId="0" fontId="2" fillId="0" borderId="14" xfId="0" applyFont="1" applyFill="1" applyBorder="1" applyAlignment="1">
      <alignment horizontal="left" wrapText="1"/>
    </xf>
    <xf numFmtId="49" fontId="2" fillId="0" borderId="12" xfId="0" applyNumberFormat="1" applyFont="1" applyFill="1" applyBorder="1" applyAlignment="1">
      <alignment horizontal="center" vertical="center" wrapText="1"/>
    </xf>
    <xf numFmtId="0" fontId="9" fillId="0" borderId="13" xfId="0" applyFont="1" applyFill="1" applyBorder="1" applyAlignment="1">
      <alignment horizontal="left" wrapText="1"/>
    </xf>
    <xf numFmtId="192" fontId="2" fillId="0" borderId="10" xfId="0" applyNumberFormat="1" applyFont="1" applyFill="1" applyBorder="1" applyAlignment="1">
      <alignment horizontal="center" vertical="top" wrapText="1"/>
    </xf>
    <xf numFmtId="192" fontId="12" fillId="0" borderId="10" xfId="0" applyNumberFormat="1" applyFont="1" applyFill="1" applyBorder="1" applyAlignment="1">
      <alignment horizontal="center"/>
    </xf>
    <xf numFmtId="49" fontId="2" fillId="33" borderId="10" xfId="0" applyNumberFormat="1" applyFont="1" applyFill="1" applyBorder="1" applyAlignment="1">
      <alignment horizontal="center" vertical="center" wrapText="1"/>
    </xf>
    <xf numFmtId="194" fontId="2" fillId="33" borderId="10"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49" fontId="9" fillId="0" borderId="11" xfId="0" applyNumberFormat="1" applyFont="1" applyFill="1" applyBorder="1" applyAlignment="1">
      <alignment horizontal="left" vertical="center" wrapText="1"/>
    </xf>
    <xf numFmtId="0" fontId="2" fillId="0" borderId="11" xfId="0" applyFont="1" applyFill="1" applyBorder="1" applyAlignment="1">
      <alignment vertical="center" wrapText="1"/>
    </xf>
    <xf numFmtId="0" fontId="2" fillId="33" borderId="11" xfId="0"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 fontId="8" fillId="0" borderId="10" xfId="0" applyNumberFormat="1" applyFont="1" applyBorder="1" applyAlignment="1">
      <alignment horizontal="center" vertical="center" wrapText="1"/>
    </xf>
    <xf numFmtId="0" fontId="8" fillId="0" borderId="11" xfId="0" applyFont="1" applyBorder="1" applyAlignment="1">
      <alignment horizontal="center" vertical="center"/>
    </xf>
    <xf numFmtId="0" fontId="2" fillId="0" borderId="11" xfId="0" applyFont="1" applyBorder="1" applyAlignment="1">
      <alignment horizontal="center" vertical="center" wrapText="1"/>
    </xf>
    <xf numFmtId="0" fontId="2" fillId="33" borderId="15" xfId="0" applyFont="1" applyFill="1" applyBorder="1" applyAlignment="1">
      <alignment horizontal="right"/>
    </xf>
    <xf numFmtId="0" fontId="11" fillId="0" borderId="0" xfId="0" applyFont="1" applyAlignment="1">
      <alignment horizontal="right"/>
    </xf>
    <xf numFmtId="0" fontId="3"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77"/>
  <sheetViews>
    <sheetView tabSelected="1" zoomScaleSheetLayoutView="75" workbookViewId="0" topLeftCell="A1">
      <selection activeCell="E2" sqref="E2:G2"/>
    </sheetView>
  </sheetViews>
  <sheetFormatPr defaultColWidth="9.140625" defaultRowHeight="12.75"/>
  <cols>
    <col min="1" max="1" width="38.7109375" style="0" customWidth="1"/>
    <col min="2" max="2" width="13.57421875" style="0" customWidth="1"/>
    <col min="3" max="3" width="6.8515625" style="0" customWidth="1"/>
    <col min="4" max="7" width="12.7109375" style="62" customWidth="1"/>
    <col min="8" max="8" width="13.28125" style="0" hidden="1" customWidth="1"/>
    <col min="9" max="17" width="11.00390625" style="0" hidden="1" customWidth="1"/>
  </cols>
  <sheetData>
    <row r="1" spans="5:7" ht="15">
      <c r="E1" s="101" t="s">
        <v>619</v>
      </c>
      <c r="F1" s="101"/>
      <c r="G1" s="101"/>
    </row>
    <row r="2" spans="5:7" ht="15">
      <c r="E2" s="101" t="s">
        <v>70</v>
      </c>
      <c r="F2" s="101"/>
      <c r="G2" s="101"/>
    </row>
    <row r="3" spans="5:7" ht="15">
      <c r="E3" s="101" t="s">
        <v>71</v>
      </c>
      <c r="F3" s="101"/>
      <c r="G3" s="101"/>
    </row>
    <row r="4" spans="5:7" ht="15">
      <c r="E4" s="101" t="s">
        <v>72</v>
      </c>
      <c r="F4" s="101"/>
      <c r="G4" s="101"/>
    </row>
    <row r="5" spans="5:7" ht="15">
      <c r="E5" s="101" t="s">
        <v>616</v>
      </c>
      <c r="F5" s="101"/>
      <c r="G5" s="101"/>
    </row>
    <row r="7" spans="1:8" ht="63.75" customHeight="1">
      <c r="A7" s="102" t="s">
        <v>608</v>
      </c>
      <c r="B7" s="102"/>
      <c r="C7" s="102"/>
      <c r="D7" s="102"/>
      <c r="E7" s="102"/>
      <c r="F7" s="102"/>
      <c r="G7" s="102"/>
      <c r="H7" s="3"/>
    </row>
    <row r="8" spans="5:7" ht="20.25" customHeight="1">
      <c r="E8" s="64"/>
      <c r="F8" s="100" t="s">
        <v>169</v>
      </c>
      <c r="G8" s="100"/>
    </row>
    <row r="9" spans="1:17" ht="89.25">
      <c r="A9" s="55" t="s">
        <v>618</v>
      </c>
      <c r="B9" s="99" t="s">
        <v>531</v>
      </c>
      <c r="C9" s="99" t="s">
        <v>29</v>
      </c>
      <c r="D9" s="48" t="s">
        <v>609</v>
      </c>
      <c r="E9" s="48" t="s">
        <v>610</v>
      </c>
      <c r="F9" s="48" t="s">
        <v>611</v>
      </c>
      <c r="G9" s="48" t="s">
        <v>612</v>
      </c>
      <c r="H9" s="97" t="s">
        <v>50</v>
      </c>
      <c r="I9" s="98" t="s">
        <v>51</v>
      </c>
      <c r="J9" s="98" t="s">
        <v>52</v>
      </c>
      <c r="K9" s="98" t="s">
        <v>53</v>
      </c>
      <c r="L9" s="98" t="s">
        <v>54</v>
      </c>
      <c r="M9" s="98" t="s">
        <v>55</v>
      </c>
      <c r="N9" s="98" t="s">
        <v>56</v>
      </c>
      <c r="O9" s="98" t="s">
        <v>58</v>
      </c>
      <c r="P9" s="98" t="s">
        <v>57</v>
      </c>
      <c r="Q9" s="98" t="s">
        <v>59</v>
      </c>
    </row>
    <row r="10" spans="1:17" ht="15">
      <c r="A10" s="55">
        <v>1</v>
      </c>
      <c r="B10" s="56">
        <v>2</v>
      </c>
      <c r="C10" s="56">
        <v>3</v>
      </c>
      <c r="D10" s="63">
        <v>4</v>
      </c>
      <c r="E10" s="90" t="s">
        <v>613</v>
      </c>
      <c r="F10" s="90" t="s">
        <v>614</v>
      </c>
      <c r="G10" s="63" t="s">
        <v>615</v>
      </c>
      <c r="H10" s="1"/>
      <c r="I10" s="2"/>
      <c r="J10" s="2"/>
      <c r="K10" s="2"/>
      <c r="L10" s="2"/>
      <c r="M10" s="2"/>
      <c r="N10" s="2"/>
      <c r="O10" s="2"/>
      <c r="P10" s="2"/>
      <c r="Q10" s="2"/>
    </row>
    <row r="11" spans="1:17" ht="38.25">
      <c r="A11" s="11" t="s">
        <v>78</v>
      </c>
      <c r="B11" s="12" t="s">
        <v>182</v>
      </c>
      <c r="C11" s="41"/>
      <c r="D11" s="60">
        <f>D12</f>
        <v>1126376.3000000003</v>
      </c>
      <c r="E11" s="60">
        <f>E12</f>
        <v>1126376.3000000003</v>
      </c>
      <c r="F11" s="60">
        <f>F12</f>
        <v>1126359</v>
      </c>
      <c r="G11" s="60">
        <f aca="true" t="shared" si="0" ref="G11:G74">F11/E11*100</f>
        <v>99.99846410120665</v>
      </c>
      <c r="H11" s="60">
        <f aca="true" t="shared" si="1" ref="H11:Q11">H12</f>
        <v>0</v>
      </c>
      <c r="I11" s="60">
        <f t="shared" si="1"/>
        <v>0</v>
      </c>
      <c r="J11" s="60">
        <f t="shared" si="1"/>
        <v>0</v>
      </c>
      <c r="K11" s="60">
        <f t="shared" si="1"/>
        <v>0</v>
      </c>
      <c r="L11" s="60">
        <f t="shared" si="1"/>
        <v>0</v>
      </c>
      <c r="M11" s="60">
        <f t="shared" si="1"/>
        <v>1126359</v>
      </c>
      <c r="N11" s="60">
        <f t="shared" si="1"/>
        <v>0</v>
      </c>
      <c r="O11" s="60">
        <f t="shared" si="1"/>
        <v>0</v>
      </c>
      <c r="P11" s="60">
        <f t="shared" si="1"/>
        <v>0</v>
      </c>
      <c r="Q11" s="60">
        <f t="shared" si="1"/>
        <v>0</v>
      </c>
    </row>
    <row r="12" spans="1:17" ht="38.25">
      <c r="A12" s="45" t="s">
        <v>183</v>
      </c>
      <c r="B12" s="46" t="s">
        <v>184</v>
      </c>
      <c r="C12" s="41"/>
      <c r="D12" s="65">
        <f>D13+D31+D54+D61+D66+D74+D79</f>
        <v>1126376.3000000003</v>
      </c>
      <c r="E12" s="65">
        <f>E13+E31+E54+E61+E66+E74+E79</f>
        <v>1126376.3000000003</v>
      </c>
      <c r="F12" s="65">
        <f>F13+F31+F54+F61+F66+F74+F79</f>
        <v>1126359</v>
      </c>
      <c r="G12" s="65">
        <f t="shared" si="0"/>
        <v>99.99846410120665</v>
      </c>
      <c r="H12" s="65">
        <f aca="true" t="shared" si="2" ref="H12:Q12">H13+H31+H54+H61+H66+H74+H79</f>
        <v>0</v>
      </c>
      <c r="I12" s="65">
        <f t="shared" si="2"/>
        <v>0</v>
      </c>
      <c r="J12" s="65">
        <f t="shared" si="2"/>
        <v>0</v>
      </c>
      <c r="K12" s="65">
        <f t="shared" si="2"/>
        <v>0</v>
      </c>
      <c r="L12" s="65">
        <f t="shared" si="2"/>
        <v>0</v>
      </c>
      <c r="M12" s="65">
        <f t="shared" si="2"/>
        <v>1126359</v>
      </c>
      <c r="N12" s="65">
        <f t="shared" si="2"/>
        <v>0</v>
      </c>
      <c r="O12" s="65">
        <f t="shared" si="2"/>
        <v>0</v>
      </c>
      <c r="P12" s="65">
        <f t="shared" si="2"/>
        <v>0</v>
      </c>
      <c r="Q12" s="65">
        <f t="shared" si="2"/>
        <v>0</v>
      </c>
    </row>
    <row r="13" spans="1:17" ht="38.25">
      <c r="A13" s="13" t="s">
        <v>79</v>
      </c>
      <c r="B13" s="46" t="s">
        <v>185</v>
      </c>
      <c r="C13" s="41"/>
      <c r="D13" s="65">
        <f>D14+D16+D18+D20+D23+D25+D29+D27</f>
        <v>497084.3</v>
      </c>
      <c r="E13" s="65">
        <f aca="true" t="shared" si="3" ref="E13:Q13">E14+E16+E18+E20+E23+E25+E29+E27</f>
        <v>497084.3</v>
      </c>
      <c r="F13" s="65">
        <f t="shared" si="3"/>
        <v>497078.7</v>
      </c>
      <c r="G13" s="65">
        <f t="shared" si="0"/>
        <v>99.99887343052275</v>
      </c>
      <c r="H13" s="65">
        <f t="shared" si="3"/>
        <v>0</v>
      </c>
      <c r="I13" s="65">
        <f t="shared" si="3"/>
        <v>0</v>
      </c>
      <c r="J13" s="65">
        <f t="shared" si="3"/>
        <v>0</v>
      </c>
      <c r="K13" s="65">
        <f t="shared" si="3"/>
        <v>0</v>
      </c>
      <c r="L13" s="65">
        <f t="shared" si="3"/>
        <v>0</v>
      </c>
      <c r="M13" s="65">
        <f t="shared" si="3"/>
        <v>497078.7</v>
      </c>
      <c r="N13" s="65">
        <f t="shared" si="3"/>
        <v>0</v>
      </c>
      <c r="O13" s="65">
        <f t="shared" si="3"/>
        <v>0</v>
      </c>
      <c r="P13" s="65">
        <f t="shared" si="3"/>
        <v>0</v>
      </c>
      <c r="Q13" s="65">
        <f t="shared" si="3"/>
        <v>0</v>
      </c>
    </row>
    <row r="14" spans="1:17" ht="25.5">
      <c r="A14" s="6" t="s">
        <v>75</v>
      </c>
      <c r="B14" s="7" t="s">
        <v>191</v>
      </c>
      <c r="C14" s="7"/>
      <c r="D14" s="61">
        <f>D15</f>
        <v>161189.5</v>
      </c>
      <c r="E14" s="61">
        <f>E15</f>
        <v>161189.5</v>
      </c>
      <c r="F14" s="61">
        <f>F15</f>
        <v>161189.5</v>
      </c>
      <c r="G14" s="61">
        <f t="shared" si="0"/>
        <v>100</v>
      </c>
      <c r="H14" s="61">
        <f aca="true" t="shared" si="4" ref="H14:Q14">H15</f>
        <v>0</v>
      </c>
      <c r="I14" s="61">
        <f t="shared" si="4"/>
        <v>0</v>
      </c>
      <c r="J14" s="61">
        <f t="shared" si="4"/>
        <v>0</v>
      </c>
      <c r="K14" s="61">
        <f t="shared" si="4"/>
        <v>0</v>
      </c>
      <c r="L14" s="61">
        <f t="shared" si="4"/>
        <v>0</v>
      </c>
      <c r="M14" s="61">
        <f t="shared" si="4"/>
        <v>161189.5</v>
      </c>
      <c r="N14" s="61">
        <f t="shared" si="4"/>
        <v>0</v>
      </c>
      <c r="O14" s="61">
        <f t="shared" si="4"/>
        <v>0</v>
      </c>
      <c r="P14" s="61">
        <f t="shared" si="4"/>
        <v>0</v>
      </c>
      <c r="Q14" s="61">
        <f t="shared" si="4"/>
        <v>0</v>
      </c>
    </row>
    <row r="15" spans="1:17" ht="38.25">
      <c r="A15" s="6" t="s">
        <v>67</v>
      </c>
      <c r="B15" s="7" t="s">
        <v>191</v>
      </c>
      <c r="C15" s="7">
        <v>600</v>
      </c>
      <c r="D15" s="91">
        <v>161189.5</v>
      </c>
      <c r="E15" s="91">
        <v>161189.5</v>
      </c>
      <c r="F15" s="91">
        <f>SUM(H15:Q15)</f>
        <v>161189.5</v>
      </c>
      <c r="G15" s="61">
        <f t="shared" si="0"/>
        <v>100</v>
      </c>
      <c r="H15" s="59"/>
      <c r="I15" s="70"/>
      <c r="J15" s="70"/>
      <c r="K15" s="70"/>
      <c r="L15" s="70"/>
      <c r="M15" s="70">
        <v>161189.5</v>
      </c>
      <c r="N15" s="70"/>
      <c r="O15" s="70"/>
      <c r="P15" s="70"/>
      <c r="Q15" s="71"/>
    </row>
    <row r="16" spans="1:17" ht="25.5">
      <c r="A16" s="6" t="s">
        <v>76</v>
      </c>
      <c r="B16" s="47" t="s">
        <v>186</v>
      </c>
      <c r="C16" s="7"/>
      <c r="D16" s="61">
        <f>D17</f>
        <v>670</v>
      </c>
      <c r="E16" s="61">
        <f>E17</f>
        <v>670</v>
      </c>
      <c r="F16" s="61">
        <f>F17</f>
        <v>665.5</v>
      </c>
      <c r="G16" s="61">
        <f t="shared" si="0"/>
        <v>99.32835820895522</v>
      </c>
      <c r="H16" s="61">
        <f aca="true" t="shared" si="5" ref="H16:Q16">H17</f>
        <v>0</v>
      </c>
      <c r="I16" s="61">
        <f t="shared" si="5"/>
        <v>0</v>
      </c>
      <c r="J16" s="61">
        <f t="shared" si="5"/>
        <v>0</v>
      </c>
      <c r="K16" s="61">
        <f t="shared" si="5"/>
        <v>0</v>
      </c>
      <c r="L16" s="61">
        <f t="shared" si="5"/>
        <v>0</v>
      </c>
      <c r="M16" s="61">
        <f t="shared" si="5"/>
        <v>665.5</v>
      </c>
      <c r="N16" s="61">
        <f t="shared" si="5"/>
        <v>0</v>
      </c>
      <c r="O16" s="61">
        <f t="shared" si="5"/>
        <v>0</v>
      </c>
      <c r="P16" s="61">
        <f t="shared" si="5"/>
        <v>0</v>
      </c>
      <c r="Q16" s="61">
        <f t="shared" si="5"/>
        <v>0</v>
      </c>
    </row>
    <row r="17" spans="1:17" ht="38.25">
      <c r="A17" s="6" t="s">
        <v>67</v>
      </c>
      <c r="B17" s="47" t="s">
        <v>186</v>
      </c>
      <c r="C17" s="7">
        <v>600</v>
      </c>
      <c r="D17" s="91">
        <v>670</v>
      </c>
      <c r="E17" s="91">
        <v>670</v>
      </c>
      <c r="F17" s="91">
        <f>SUM(H17:Q17)</f>
        <v>665.5</v>
      </c>
      <c r="G17" s="61">
        <f t="shared" si="0"/>
        <v>99.32835820895522</v>
      </c>
      <c r="H17" s="59"/>
      <c r="I17" s="70"/>
      <c r="J17" s="70"/>
      <c r="K17" s="70"/>
      <c r="L17" s="70"/>
      <c r="M17" s="70">
        <v>665.5</v>
      </c>
      <c r="N17" s="70"/>
      <c r="O17" s="70"/>
      <c r="P17" s="70"/>
      <c r="Q17" s="71"/>
    </row>
    <row r="18" spans="1:17" ht="12.75">
      <c r="A18" s="6" t="s">
        <v>47</v>
      </c>
      <c r="B18" s="47" t="s">
        <v>187</v>
      </c>
      <c r="C18" s="7"/>
      <c r="D18" s="61">
        <f>D19</f>
        <v>825</v>
      </c>
      <c r="E18" s="61">
        <f>E19</f>
        <v>825</v>
      </c>
      <c r="F18" s="61">
        <f>F19</f>
        <v>825</v>
      </c>
      <c r="G18" s="61">
        <f t="shared" si="0"/>
        <v>100</v>
      </c>
      <c r="H18" s="61">
        <f aca="true" t="shared" si="6" ref="H18:Q18">H19</f>
        <v>0</v>
      </c>
      <c r="I18" s="61">
        <f t="shared" si="6"/>
        <v>0</v>
      </c>
      <c r="J18" s="61">
        <f t="shared" si="6"/>
        <v>0</v>
      </c>
      <c r="K18" s="61">
        <f t="shared" si="6"/>
        <v>0</v>
      </c>
      <c r="L18" s="61">
        <f t="shared" si="6"/>
        <v>0</v>
      </c>
      <c r="M18" s="61">
        <f t="shared" si="6"/>
        <v>825</v>
      </c>
      <c r="N18" s="61">
        <f t="shared" si="6"/>
        <v>0</v>
      </c>
      <c r="O18" s="61">
        <f t="shared" si="6"/>
        <v>0</v>
      </c>
      <c r="P18" s="61">
        <f t="shared" si="6"/>
        <v>0</v>
      </c>
      <c r="Q18" s="61">
        <f t="shared" si="6"/>
        <v>0</v>
      </c>
    </row>
    <row r="19" spans="1:17" ht="38.25">
      <c r="A19" s="6" t="s">
        <v>67</v>
      </c>
      <c r="B19" s="47" t="s">
        <v>187</v>
      </c>
      <c r="C19" s="7">
        <v>600</v>
      </c>
      <c r="D19" s="91">
        <v>825</v>
      </c>
      <c r="E19" s="91">
        <v>825</v>
      </c>
      <c r="F19" s="91">
        <f>SUM(H19:Q19)</f>
        <v>825</v>
      </c>
      <c r="G19" s="61">
        <f t="shared" si="0"/>
        <v>100</v>
      </c>
      <c r="H19" s="59"/>
      <c r="I19" s="70"/>
      <c r="J19" s="70"/>
      <c r="K19" s="70"/>
      <c r="L19" s="70"/>
      <c r="M19" s="70">
        <v>825</v>
      </c>
      <c r="N19" s="70"/>
      <c r="O19" s="70"/>
      <c r="P19" s="70"/>
      <c r="Q19" s="71"/>
    </row>
    <row r="20" spans="1:17" ht="89.25">
      <c r="A20" s="17" t="s">
        <v>617</v>
      </c>
      <c r="B20" s="47" t="s">
        <v>188</v>
      </c>
      <c r="C20" s="7"/>
      <c r="D20" s="61">
        <f>D21+D22</f>
        <v>11087.8</v>
      </c>
      <c r="E20" s="61">
        <f>E21+E22</f>
        <v>11087.8</v>
      </c>
      <c r="F20" s="61">
        <f>F21+F22</f>
        <v>11086.699999999999</v>
      </c>
      <c r="G20" s="61">
        <f t="shared" si="0"/>
        <v>99.9900791861325</v>
      </c>
      <c r="H20" s="61">
        <f aca="true" t="shared" si="7" ref="H20:Q20">H21+H22</f>
        <v>0</v>
      </c>
      <c r="I20" s="61">
        <f t="shared" si="7"/>
        <v>0</v>
      </c>
      <c r="J20" s="61">
        <f t="shared" si="7"/>
        <v>0</v>
      </c>
      <c r="K20" s="61">
        <f t="shared" si="7"/>
        <v>0</v>
      </c>
      <c r="L20" s="61">
        <f t="shared" si="7"/>
        <v>0</v>
      </c>
      <c r="M20" s="61">
        <f t="shared" si="7"/>
        <v>11086.699999999999</v>
      </c>
      <c r="N20" s="61">
        <f t="shared" si="7"/>
        <v>0</v>
      </c>
      <c r="O20" s="61">
        <f t="shared" si="7"/>
        <v>0</v>
      </c>
      <c r="P20" s="61">
        <f t="shared" si="7"/>
        <v>0</v>
      </c>
      <c r="Q20" s="61">
        <f t="shared" si="7"/>
        <v>0</v>
      </c>
    </row>
    <row r="21" spans="1:17" ht="38.25">
      <c r="A21" s="6" t="s">
        <v>497</v>
      </c>
      <c r="B21" s="47" t="s">
        <v>188</v>
      </c>
      <c r="C21" s="7">
        <v>200</v>
      </c>
      <c r="D21" s="91">
        <v>40.9</v>
      </c>
      <c r="E21" s="91">
        <v>40.9</v>
      </c>
      <c r="F21" s="91">
        <f>SUM(H21:Q21)</f>
        <v>39.8</v>
      </c>
      <c r="G21" s="61">
        <f t="shared" si="0"/>
        <v>97.31051344743275</v>
      </c>
      <c r="H21" s="59"/>
      <c r="I21" s="70"/>
      <c r="J21" s="70"/>
      <c r="K21" s="70"/>
      <c r="L21" s="70"/>
      <c r="M21" s="70">
        <v>39.8</v>
      </c>
      <c r="N21" s="70"/>
      <c r="O21" s="70"/>
      <c r="P21" s="70"/>
      <c r="Q21" s="71"/>
    </row>
    <row r="22" spans="1:17" ht="25.5">
      <c r="A22" s="6" t="s">
        <v>66</v>
      </c>
      <c r="B22" s="47" t="s">
        <v>188</v>
      </c>
      <c r="C22" s="7">
        <v>300</v>
      </c>
      <c r="D22" s="91">
        <v>11046.9</v>
      </c>
      <c r="E22" s="91">
        <v>11046.9</v>
      </c>
      <c r="F22" s="91">
        <f>SUM(H22:Q22)</f>
        <v>11046.9</v>
      </c>
      <c r="G22" s="61">
        <f t="shared" si="0"/>
        <v>100</v>
      </c>
      <c r="H22" s="59"/>
      <c r="I22" s="70"/>
      <c r="J22" s="70"/>
      <c r="K22" s="70"/>
      <c r="L22" s="70"/>
      <c r="M22" s="70">
        <v>11046.9</v>
      </c>
      <c r="N22" s="70"/>
      <c r="O22" s="70"/>
      <c r="P22" s="70"/>
      <c r="Q22" s="71"/>
    </row>
    <row r="23" spans="1:17" ht="129.75" customHeight="1">
      <c r="A23" s="6" t="s">
        <v>516</v>
      </c>
      <c r="B23" s="47" t="s">
        <v>189</v>
      </c>
      <c r="C23" s="7"/>
      <c r="D23" s="61">
        <f>D24</f>
        <v>2098.7</v>
      </c>
      <c r="E23" s="61">
        <f>E24</f>
        <v>2098.7</v>
      </c>
      <c r="F23" s="61">
        <f>F24</f>
        <v>2098.7</v>
      </c>
      <c r="G23" s="61">
        <f t="shared" si="0"/>
        <v>100</v>
      </c>
      <c r="H23" s="61">
        <f aca="true" t="shared" si="8" ref="H23:Q23">H24</f>
        <v>0</v>
      </c>
      <c r="I23" s="61">
        <f t="shared" si="8"/>
        <v>0</v>
      </c>
      <c r="J23" s="61">
        <f t="shared" si="8"/>
        <v>0</v>
      </c>
      <c r="K23" s="61">
        <f t="shared" si="8"/>
        <v>0</v>
      </c>
      <c r="L23" s="61">
        <f t="shared" si="8"/>
        <v>0</v>
      </c>
      <c r="M23" s="61">
        <f t="shared" si="8"/>
        <v>2098.7</v>
      </c>
      <c r="N23" s="61">
        <f t="shared" si="8"/>
        <v>0</v>
      </c>
      <c r="O23" s="61">
        <f t="shared" si="8"/>
        <v>0</v>
      </c>
      <c r="P23" s="61">
        <f t="shared" si="8"/>
        <v>0</v>
      </c>
      <c r="Q23" s="61">
        <f t="shared" si="8"/>
        <v>0</v>
      </c>
    </row>
    <row r="24" spans="1:17" ht="38.25">
      <c r="A24" s="6" t="s">
        <v>67</v>
      </c>
      <c r="B24" s="47" t="s">
        <v>189</v>
      </c>
      <c r="C24" s="7">
        <v>600</v>
      </c>
      <c r="D24" s="91">
        <v>2098.7</v>
      </c>
      <c r="E24" s="91">
        <v>2098.7</v>
      </c>
      <c r="F24" s="91">
        <f>SUM(H24:Q24)</f>
        <v>2098.7</v>
      </c>
      <c r="G24" s="61">
        <f t="shared" si="0"/>
        <v>100</v>
      </c>
      <c r="H24" s="59"/>
      <c r="I24" s="70"/>
      <c r="J24" s="70"/>
      <c r="K24" s="70"/>
      <c r="L24" s="70"/>
      <c r="M24" s="70">
        <v>2098.7</v>
      </c>
      <c r="N24" s="70"/>
      <c r="O24" s="70"/>
      <c r="P24" s="70"/>
      <c r="Q24" s="71"/>
    </row>
    <row r="25" spans="1:17" ht="76.5">
      <c r="A25" s="6" t="s">
        <v>517</v>
      </c>
      <c r="B25" s="7" t="s">
        <v>190</v>
      </c>
      <c r="C25" s="7"/>
      <c r="D25" s="61">
        <f>D26</f>
        <v>306518.3</v>
      </c>
      <c r="E25" s="61">
        <f>E26</f>
        <v>306518.3</v>
      </c>
      <c r="F25" s="61">
        <f>F26</f>
        <v>306518.3</v>
      </c>
      <c r="G25" s="61">
        <f t="shared" si="0"/>
        <v>100</v>
      </c>
      <c r="H25" s="61">
        <f aca="true" t="shared" si="9" ref="H25:Q25">H26</f>
        <v>0</v>
      </c>
      <c r="I25" s="61">
        <f t="shared" si="9"/>
        <v>0</v>
      </c>
      <c r="J25" s="61">
        <f t="shared" si="9"/>
        <v>0</v>
      </c>
      <c r="K25" s="61">
        <f t="shared" si="9"/>
        <v>0</v>
      </c>
      <c r="L25" s="61">
        <f t="shared" si="9"/>
        <v>0</v>
      </c>
      <c r="M25" s="61">
        <f t="shared" si="9"/>
        <v>306518.3</v>
      </c>
      <c r="N25" s="61">
        <f t="shared" si="9"/>
        <v>0</v>
      </c>
      <c r="O25" s="61">
        <f t="shared" si="9"/>
        <v>0</v>
      </c>
      <c r="P25" s="61">
        <f t="shared" si="9"/>
        <v>0</v>
      </c>
      <c r="Q25" s="61">
        <f t="shared" si="9"/>
        <v>0</v>
      </c>
    </row>
    <row r="26" spans="1:17" ht="38.25">
      <c r="A26" s="6" t="s">
        <v>67</v>
      </c>
      <c r="B26" s="7" t="s">
        <v>190</v>
      </c>
      <c r="C26" s="7">
        <v>600</v>
      </c>
      <c r="D26" s="91">
        <v>306518.3</v>
      </c>
      <c r="E26" s="91">
        <v>306518.3</v>
      </c>
      <c r="F26" s="91">
        <f>SUM(H26:Q26)</f>
        <v>306518.3</v>
      </c>
      <c r="G26" s="61">
        <f t="shared" si="0"/>
        <v>100</v>
      </c>
      <c r="H26" s="59"/>
      <c r="I26" s="70"/>
      <c r="J26" s="70"/>
      <c r="K26" s="70"/>
      <c r="L26" s="70"/>
      <c r="M26" s="70">
        <v>306518.3</v>
      </c>
      <c r="N26" s="70"/>
      <c r="O26" s="70"/>
      <c r="P26" s="70"/>
      <c r="Q26" s="71"/>
    </row>
    <row r="27" spans="1:17" ht="54.75" customHeight="1">
      <c r="A27" s="6" t="s">
        <v>518</v>
      </c>
      <c r="B27" s="7" t="s">
        <v>487</v>
      </c>
      <c r="C27" s="7"/>
      <c r="D27" s="61">
        <f>D28</f>
        <v>6653.3</v>
      </c>
      <c r="E27" s="61">
        <f>E28</f>
        <v>6653.3</v>
      </c>
      <c r="F27" s="61">
        <f>F28</f>
        <v>6653.3</v>
      </c>
      <c r="G27" s="61">
        <f t="shared" si="0"/>
        <v>100</v>
      </c>
      <c r="H27" s="61">
        <f aca="true" t="shared" si="10" ref="H27:Q27">H28</f>
        <v>0</v>
      </c>
      <c r="I27" s="61">
        <f t="shared" si="10"/>
        <v>0</v>
      </c>
      <c r="J27" s="61">
        <f t="shared" si="10"/>
        <v>0</v>
      </c>
      <c r="K27" s="61">
        <f t="shared" si="10"/>
        <v>0</v>
      </c>
      <c r="L27" s="61">
        <f t="shared" si="10"/>
        <v>0</v>
      </c>
      <c r="M27" s="61">
        <f t="shared" si="10"/>
        <v>6653.3</v>
      </c>
      <c r="N27" s="61">
        <f t="shared" si="10"/>
        <v>0</v>
      </c>
      <c r="O27" s="61">
        <f t="shared" si="10"/>
        <v>0</v>
      </c>
      <c r="P27" s="61">
        <f t="shared" si="10"/>
        <v>0</v>
      </c>
      <c r="Q27" s="61">
        <f t="shared" si="10"/>
        <v>0</v>
      </c>
    </row>
    <row r="28" spans="1:17" ht="38.25">
      <c r="A28" s="6" t="s">
        <v>67</v>
      </c>
      <c r="B28" s="7" t="s">
        <v>487</v>
      </c>
      <c r="C28" s="7">
        <v>600</v>
      </c>
      <c r="D28" s="91">
        <v>6653.3</v>
      </c>
      <c r="E28" s="91">
        <v>6653.3</v>
      </c>
      <c r="F28" s="91">
        <f>SUM(H28:Q28)</f>
        <v>6653.3</v>
      </c>
      <c r="G28" s="61">
        <f t="shared" si="0"/>
        <v>100</v>
      </c>
      <c r="H28" s="59"/>
      <c r="I28" s="70"/>
      <c r="J28" s="70"/>
      <c r="K28" s="70"/>
      <c r="L28" s="70"/>
      <c r="M28" s="70">
        <v>6653.3</v>
      </c>
      <c r="N28" s="70"/>
      <c r="O28" s="70"/>
      <c r="P28" s="70"/>
      <c r="Q28" s="71"/>
    </row>
    <row r="29" spans="1:17" ht="25.5">
      <c r="A29" s="81" t="s">
        <v>24</v>
      </c>
      <c r="B29" s="47" t="s">
        <v>591</v>
      </c>
      <c r="C29" s="7"/>
      <c r="D29" s="61">
        <f>D30</f>
        <v>8041.7</v>
      </c>
      <c r="E29" s="61">
        <f>E30</f>
        <v>8041.7</v>
      </c>
      <c r="F29" s="61">
        <f>F30</f>
        <v>8041.7</v>
      </c>
      <c r="G29" s="61">
        <f t="shared" si="0"/>
        <v>100</v>
      </c>
      <c r="H29" s="61">
        <f aca="true" t="shared" si="11" ref="H29:Q29">H30</f>
        <v>0</v>
      </c>
      <c r="I29" s="61">
        <f t="shared" si="11"/>
        <v>0</v>
      </c>
      <c r="J29" s="61">
        <f t="shared" si="11"/>
        <v>0</v>
      </c>
      <c r="K29" s="61">
        <f t="shared" si="11"/>
        <v>0</v>
      </c>
      <c r="L29" s="61">
        <f t="shared" si="11"/>
        <v>0</v>
      </c>
      <c r="M29" s="61">
        <f t="shared" si="11"/>
        <v>8041.7</v>
      </c>
      <c r="N29" s="61">
        <f t="shared" si="11"/>
        <v>0</v>
      </c>
      <c r="O29" s="61">
        <f t="shared" si="11"/>
        <v>0</v>
      </c>
      <c r="P29" s="61">
        <f t="shared" si="11"/>
        <v>0</v>
      </c>
      <c r="Q29" s="61">
        <f t="shared" si="11"/>
        <v>0</v>
      </c>
    </row>
    <row r="30" spans="1:17" ht="38.25">
      <c r="A30" s="6" t="s">
        <v>67</v>
      </c>
      <c r="B30" s="47" t="s">
        <v>591</v>
      </c>
      <c r="C30" s="7">
        <v>600</v>
      </c>
      <c r="D30" s="91">
        <v>8041.7</v>
      </c>
      <c r="E30" s="91">
        <v>8041.7</v>
      </c>
      <c r="F30" s="91">
        <f>SUM(H30:Q30)</f>
        <v>8041.7</v>
      </c>
      <c r="G30" s="61">
        <f t="shared" si="0"/>
        <v>100</v>
      </c>
      <c r="H30" s="59"/>
      <c r="I30" s="70"/>
      <c r="J30" s="70"/>
      <c r="K30" s="70"/>
      <c r="L30" s="70"/>
      <c r="M30" s="70">
        <v>8041.7</v>
      </c>
      <c r="N30" s="70"/>
      <c r="O30" s="70"/>
      <c r="P30" s="70"/>
      <c r="Q30" s="71"/>
    </row>
    <row r="31" spans="1:17" ht="38.25">
      <c r="A31" s="13" t="s">
        <v>81</v>
      </c>
      <c r="B31" s="14" t="s">
        <v>192</v>
      </c>
      <c r="C31" s="18"/>
      <c r="D31" s="65">
        <f>D32+D34+D36+D38+D40+D42+D44+D46+D52+D48+D50</f>
        <v>538027.7</v>
      </c>
      <c r="E31" s="65">
        <f aca="true" t="shared" si="12" ref="E31:Q31">E32+E34+E36+E38+E40+E42+E44+E46+E52+E48+E50</f>
        <v>538027.7</v>
      </c>
      <c r="F31" s="65">
        <f t="shared" si="12"/>
        <v>538024.9</v>
      </c>
      <c r="G31" s="65">
        <f t="shared" si="0"/>
        <v>99.99947958069818</v>
      </c>
      <c r="H31" s="65">
        <f t="shared" si="12"/>
        <v>0</v>
      </c>
      <c r="I31" s="65">
        <f t="shared" si="12"/>
        <v>0</v>
      </c>
      <c r="J31" s="65">
        <f t="shared" si="12"/>
        <v>0</v>
      </c>
      <c r="K31" s="65">
        <f t="shared" si="12"/>
        <v>0</v>
      </c>
      <c r="L31" s="65">
        <f t="shared" si="12"/>
        <v>0</v>
      </c>
      <c r="M31" s="65">
        <f t="shared" si="12"/>
        <v>538024.9</v>
      </c>
      <c r="N31" s="65">
        <f t="shared" si="12"/>
        <v>0</v>
      </c>
      <c r="O31" s="65">
        <f t="shared" si="12"/>
        <v>0</v>
      </c>
      <c r="P31" s="65">
        <f t="shared" si="12"/>
        <v>0</v>
      </c>
      <c r="Q31" s="65">
        <f t="shared" si="12"/>
        <v>0</v>
      </c>
    </row>
    <row r="32" spans="1:17" ht="25.5">
      <c r="A32" s="6" t="s">
        <v>10</v>
      </c>
      <c r="B32" s="7" t="s">
        <v>193</v>
      </c>
      <c r="C32" s="7"/>
      <c r="D32" s="61">
        <f>D33</f>
        <v>89778</v>
      </c>
      <c r="E32" s="61">
        <f>E33</f>
        <v>89778</v>
      </c>
      <c r="F32" s="61">
        <f>F33</f>
        <v>89778</v>
      </c>
      <c r="G32" s="61">
        <f t="shared" si="0"/>
        <v>100</v>
      </c>
      <c r="H32" s="61">
        <f aca="true" t="shared" si="13" ref="H32:Q32">H33</f>
        <v>0</v>
      </c>
      <c r="I32" s="61">
        <f t="shared" si="13"/>
        <v>0</v>
      </c>
      <c r="J32" s="61">
        <f t="shared" si="13"/>
        <v>0</v>
      </c>
      <c r="K32" s="61">
        <f t="shared" si="13"/>
        <v>0</v>
      </c>
      <c r="L32" s="61">
        <f t="shared" si="13"/>
        <v>0</v>
      </c>
      <c r="M32" s="61">
        <f t="shared" si="13"/>
        <v>89778</v>
      </c>
      <c r="N32" s="61">
        <f t="shared" si="13"/>
        <v>0</v>
      </c>
      <c r="O32" s="61">
        <f t="shared" si="13"/>
        <v>0</v>
      </c>
      <c r="P32" s="61">
        <f t="shared" si="13"/>
        <v>0</v>
      </c>
      <c r="Q32" s="61">
        <f t="shared" si="13"/>
        <v>0</v>
      </c>
    </row>
    <row r="33" spans="1:17" ht="38.25">
      <c r="A33" s="6" t="s">
        <v>67</v>
      </c>
      <c r="B33" s="7" t="s">
        <v>193</v>
      </c>
      <c r="C33" s="7">
        <v>600</v>
      </c>
      <c r="D33" s="91">
        <v>89778</v>
      </c>
      <c r="E33" s="91">
        <v>89778</v>
      </c>
      <c r="F33" s="91">
        <f>SUM(H33:Q33)</f>
        <v>89778</v>
      </c>
      <c r="G33" s="61">
        <f t="shared" si="0"/>
        <v>100</v>
      </c>
      <c r="H33" s="59"/>
      <c r="I33" s="70"/>
      <c r="J33" s="70"/>
      <c r="K33" s="70"/>
      <c r="L33" s="70"/>
      <c r="M33" s="70">
        <v>89778</v>
      </c>
      <c r="N33" s="70"/>
      <c r="O33" s="70"/>
      <c r="P33" s="70"/>
      <c r="Q33" s="71"/>
    </row>
    <row r="34" spans="1:17" ht="25.5">
      <c r="A34" s="6" t="s">
        <v>76</v>
      </c>
      <c r="B34" s="7" t="s">
        <v>194</v>
      </c>
      <c r="C34" s="7"/>
      <c r="D34" s="61">
        <f>D35</f>
        <v>520</v>
      </c>
      <c r="E34" s="61">
        <f>E35</f>
        <v>520</v>
      </c>
      <c r="F34" s="61">
        <f>F35</f>
        <v>518.7</v>
      </c>
      <c r="G34" s="61">
        <f t="shared" si="0"/>
        <v>99.75</v>
      </c>
      <c r="H34" s="61">
        <f aca="true" t="shared" si="14" ref="H34:Q34">H35</f>
        <v>0</v>
      </c>
      <c r="I34" s="61">
        <f t="shared" si="14"/>
        <v>0</v>
      </c>
      <c r="J34" s="61">
        <f t="shared" si="14"/>
        <v>0</v>
      </c>
      <c r="K34" s="61">
        <f t="shared" si="14"/>
        <v>0</v>
      </c>
      <c r="L34" s="61">
        <f t="shared" si="14"/>
        <v>0</v>
      </c>
      <c r="M34" s="61">
        <f t="shared" si="14"/>
        <v>518.7</v>
      </c>
      <c r="N34" s="61">
        <f t="shared" si="14"/>
        <v>0</v>
      </c>
      <c r="O34" s="61">
        <f t="shared" si="14"/>
        <v>0</v>
      </c>
      <c r="P34" s="61">
        <f t="shared" si="14"/>
        <v>0</v>
      </c>
      <c r="Q34" s="61">
        <f t="shared" si="14"/>
        <v>0</v>
      </c>
    </row>
    <row r="35" spans="1:17" ht="38.25">
      <c r="A35" s="6" t="s">
        <v>67</v>
      </c>
      <c r="B35" s="7" t="s">
        <v>194</v>
      </c>
      <c r="C35" s="7">
        <v>600</v>
      </c>
      <c r="D35" s="91">
        <v>520</v>
      </c>
      <c r="E35" s="91">
        <v>520</v>
      </c>
      <c r="F35" s="91">
        <f>SUM(H35:Q35)</f>
        <v>518.7</v>
      </c>
      <c r="G35" s="61">
        <f t="shared" si="0"/>
        <v>99.75</v>
      </c>
      <c r="H35" s="59"/>
      <c r="I35" s="70"/>
      <c r="J35" s="70"/>
      <c r="K35" s="70"/>
      <c r="L35" s="70"/>
      <c r="M35" s="70">
        <v>518.7</v>
      </c>
      <c r="N35" s="70"/>
      <c r="O35" s="70"/>
      <c r="P35" s="70"/>
      <c r="Q35" s="71"/>
    </row>
    <row r="36" spans="1:17" ht="25.5">
      <c r="A36" s="6" t="s">
        <v>45</v>
      </c>
      <c r="B36" s="7" t="s">
        <v>195</v>
      </c>
      <c r="C36" s="7"/>
      <c r="D36" s="61">
        <f>D37</f>
        <v>550</v>
      </c>
      <c r="E36" s="61">
        <f>E37</f>
        <v>550</v>
      </c>
      <c r="F36" s="61">
        <f>F37</f>
        <v>550</v>
      </c>
      <c r="G36" s="61">
        <f t="shared" si="0"/>
        <v>100</v>
      </c>
      <c r="H36" s="8">
        <f aca="true" t="shared" si="15" ref="H36:Q36">H37</f>
        <v>0</v>
      </c>
      <c r="I36" s="8">
        <f t="shared" si="15"/>
        <v>0</v>
      </c>
      <c r="J36" s="8">
        <f t="shared" si="15"/>
        <v>0</v>
      </c>
      <c r="K36" s="8">
        <f t="shared" si="15"/>
        <v>0</v>
      </c>
      <c r="L36" s="8">
        <f t="shared" si="15"/>
        <v>0</v>
      </c>
      <c r="M36" s="8">
        <f t="shared" si="15"/>
        <v>550</v>
      </c>
      <c r="N36" s="8">
        <f t="shared" si="15"/>
        <v>0</v>
      </c>
      <c r="O36" s="8">
        <f t="shared" si="15"/>
        <v>0</v>
      </c>
      <c r="P36" s="8">
        <f t="shared" si="15"/>
        <v>0</v>
      </c>
      <c r="Q36" s="8">
        <f t="shared" si="15"/>
        <v>0</v>
      </c>
    </row>
    <row r="37" spans="1:17" ht="38.25">
      <c r="A37" s="6" t="s">
        <v>67</v>
      </c>
      <c r="B37" s="7" t="s">
        <v>195</v>
      </c>
      <c r="C37" s="7">
        <v>600</v>
      </c>
      <c r="D37" s="91">
        <v>550</v>
      </c>
      <c r="E37" s="91">
        <v>550</v>
      </c>
      <c r="F37" s="91">
        <f>SUM(H37:Q37)</f>
        <v>550</v>
      </c>
      <c r="G37" s="61">
        <f t="shared" si="0"/>
        <v>100</v>
      </c>
      <c r="H37" s="59"/>
      <c r="I37" s="70"/>
      <c r="J37" s="70"/>
      <c r="K37" s="70"/>
      <c r="L37" s="70"/>
      <c r="M37" s="70">
        <v>550</v>
      </c>
      <c r="N37" s="70"/>
      <c r="O37" s="70"/>
      <c r="P37" s="70"/>
      <c r="Q37" s="71"/>
    </row>
    <row r="38" spans="1:17" ht="12.75">
      <c r="A38" s="6" t="s">
        <v>47</v>
      </c>
      <c r="B38" s="7" t="s">
        <v>488</v>
      </c>
      <c r="C38" s="7"/>
      <c r="D38" s="61">
        <f>D39</f>
        <v>1625</v>
      </c>
      <c r="E38" s="61">
        <f>E39</f>
        <v>1625</v>
      </c>
      <c r="F38" s="61">
        <f>F39</f>
        <v>1623.7</v>
      </c>
      <c r="G38" s="61">
        <f t="shared" si="0"/>
        <v>99.92</v>
      </c>
      <c r="H38" s="61">
        <f aca="true" t="shared" si="16" ref="H38:Q38">H39</f>
        <v>0</v>
      </c>
      <c r="I38" s="61">
        <f t="shared" si="16"/>
        <v>0</v>
      </c>
      <c r="J38" s="61">
        <f t="shared" si="16"/>
        <v>0</v>
      </c>
      <c r="K38" s="61">
        <f t="shared" si="16"/>
        <v>0</v>
      </c>
      <c r="L38" s="61">
        <f t="shared" si="16"/>
        <v>0</v>
      </c>
      <c r="M38" s="61">
        <f t="shared" si="16"/>
        <v>1623.7</v>
      </c>
      <c r="N38" s="61">
        <f t="shared" si="16"/>
        <v>0</v>
      </c>
      <c r="O38" s="61">
        <f t="shared" si="16"/>
        <v>0</v>
      </c>
      <c r="P38" s="61">
        <f t="shared" si="16"/>
        <v>0</v>
      </c>
      <c r="Q38" s="61">
        <f t="shared" si="16"/>
        <v>0</v>
      </c>
    </row>
    <row r="39" spans="1:17" ht="38.25">
      <c r="A39" s="6" t="s">
        <v>67</v>
      </c>
      <c r="B39" s="7" t="s">
        <v>488</v>
      </c>
      <c r="C39" s="7">
        <v>600</v>
      </c>
      <c r="D39" s="91">
        <v>1625</v>
      </c>
      <c r="E39" s="91">
        <v>1625</v>
      </c>
      <c r="F39" s="91">
        <f>SUM(H39:Q39)</f>
        <v>1623.7</v>
      </c>
      <c r="G39" s="61">
        <f t="shared" si="0"/>
        <v>99.92</v>
      </c>
      <c r="H39" s="59"/>
      <c r="I39" s="70"/>
      <c r="J39" s="70"/>
      <c r="K39" s="70"/>
      <c r="L39" s="70"/>
      <c r="M39" s="70">
        <v>1623.7</v>
      </c>
      <c r="N39" s="70"/>
      <c r="O39" s="70"/>
      <c r="P39" s="70"/>
      <c r="Q39" s="71"/>
    </row>
    <row r="40" spans="1:17" ht="63.75">
      <c r="A40" s="6" t="s">
        <v>537</v>
      </c>
      <c r="B40" s="7" t="s">
        <v>196</v>
      </c>
      <c r="C40" s="7"/>
      <c r="D40" s="61">
        <f>D41</f>
        <v>13255</v>
      </c>
      <c r="E40" s="61">
        <f>E41</f>
        <v>13255</v>
      </c>
      <c r="F40" s="61">
        <f>F41</f>
        <v>13255</v>
      </c>
      <c r="G40" s="61">
        <f t="shared" si="0"/>
        <v>100</v>
      </c>
      <c r="H40" s="61">
        <f aca="true" t="shared" si="17" ref="H40:Q40">H41</f>
        <v>0</v>
      </c>
      <c r="I40" s="61">
        <f t="shared" si="17"/>
        <v>0</v>
      </c>
      <c r="J40" s="61">
        <f t="shared" si="17"/>
        <v>0</v>
      </c>
      <c r="K40" s="61">
        <f t="shared" si="17"/>
        <v>0</v>
      </c>
      <c r="L40" s="61">
        <f t="shared" si="17"/>
        <v>0</v>
      </c>
      <c r="M40" s="61">
        <f t="shared" si="17"/>
        <v>13255</v>
      </c>
      <c r="N40" s="61">
        <f t="shared" si="17"/>
        <v>0</v>
      </c>
      <c r="O40" s="61">
        <f t="shared" si="17"/>
        <v>0</v>
      </c>
      <c r="P40" s="61">
        <f t="shared" si="17"/>
        <v>0</v>
      </c>
      <c r="Q40" s="61">
        <f t="shared" si="17"/>
        <v>0</v>
      </c>
    </row>
    <row r="41" spans="1:17" ht="38.25">
      <c r="A41" s="6" t="s">
        <v>67</v>
      </c>
      <c r="B41" s="7" t="s">
        <v>196</v>
      </c>
      <c r="C41" s="7">
        <v>600</v>
      </c>
      <c r="D41" s="91">
        <v>13255</v>
      </c>
      <c r="E41" s="91">
        <v>13255</v>
      </c>
      <c r="F41" s="91">
        <f>SUM(H41:Q41)</f>
        <v>13255</v>
      </c>
      <c r="G41" s="61">
        <f t="shared" si="0"/>
        <v>100</v>
      </c>
      <c r="H41" s="59"/>
      <c r="I41" s="70"/>
      <c r="J41" s="70"/>
      <c r="K41" s="70"/>
      <c r="L41" s="70"/>
      <c r="M41" s="70">
        <v>13255</v>
      </c>
      <c r="N41" s="70"/>
      <c r="O41" s="70"/>
      <c r="P41" s="70"/>
      <c r="Q41" s="71"/>
    </row>
    <row r="42" spans="1:17" ht="131.25" customHeight="1">
      <c r="A42" s="6" t="s">
        <v>516</v>
      </c>
      <c r="B42" s="7" t="s">
        <v>197</v>
      </c>
      <c r="C42" s="7"/>
      <c r="D42" s="61">
        <f>D43</f>
        <v>3666.4</v>
      </c>
      <c r="E42" s="61">
        <f>E43</f>
        <v>3666.4</v>
      </c>
      <c r="F42" s="61">
        <f>F43</f>
        <v>3666.4</v>
      </c>
      <c r="G42" s="61">
        <f t="shared" si="0"/>
        <v>100</v>
      </c>
      <c r="H42" s="61">
        <f aca="true" t="shared" si="18" ref="H42:Q42">H43</f>
        <v>0</v>
      </c>
      <c r="I42" s="61">
        <f t="shared" si="18"/>
        <v>0</v>
      </c>
      <c r="J42" s="61">
        <f t="shared" si="18"/>
        <v>0</v>
      </c>
      <c r="K42" s="61">
        <f t="shared" si="18"/>
        <v>0</v>
      </c>
      <c r="L42" s="61">
        <f t="shared" si="18"/>
        <v>0</v>
      </c>
      <c r="M42" s="61">
        <f t="shared" si="18"/>
        <v>3666.4</v>
      </c>
      <c r="N42" s="61">
        <f t="shared" si="18"/>
        <v>0</v>
      </c>
      <c r="O42" s="61">
        <f t="shared" si="18"/>
        <v>0</v>
      </c>
      <c r="P42" s="61">
        <f t="shared" si="18"/>
        <v>0</v>
      </c>
      <c r="Q42" s="61">
        <f t="shared" si="18"/>
        <v>0</v>
      </c>
    </row>
    <row r="43" spans="1:17" ht="38.25">
      <c r="A43" s="6" t="s">
        <v>67</v>
      </c>
      <c r="B43" s="7" t="s">
        <v>197</v>
      </c>
      <c r="C43" s="7">
        <v>600</v>
      </c>
      <c r="D43" s="91">
        <v>3666.4</v>
      </c>
      <c r="E43" s="91">
        <v>3666.4</v>
      </c>
      <c r="F43" s="91">
        <f>SUM(H43:Q43)</f>
        <v>3666.4</v>
      </c>
      <c r="G43" s="61">
        <f t="shared" si="0"/>
        <v>100</v>
      </c>
      <c r="H43" s="59"/>
      <c r="I43" s="70"/>
      <c r="J43" s="70"/>
      <c r="K43" s="70"/>
      <c r="L43" s="70"/>
      <c r="M43" s="70">
        <v>3666.4</v>
      </c>
      <c r="N43" s="70"/>
      <c r="O43" s="70"/>
      <c r="P43" s="70"/>
      <c r="Q43" s="71"/>
    </row>
    <row r="44" spans="1:17" ht="76.5">
      <c r="A44" s="6" t="s">
        <v>517</v>
      </c>
      <c r="B44" s="7" t="s">
        <v>198</v>
      </c>
      <c r="C44" s="7"/>
      <c r="D44" s="61">
        <f>D45</f>
        <v>413779.2</v>
      </c>
      <c r="E44" s="61">
        <f>E45</f>
        <v>413779.2</v>
      </c>
      <c r="F44" s="61">
        <f>F45</f>
        <v>413779.2</v>
      </c>
      <c r="G44" s="61">
        <f t="shared" si="0"/>
        <v>100</v>
      </c>
      <c r="H44" s="61">
        <f aca="true" t="shared" si="19" ref="H44:Q44">H45</f>
        <v>0</v>
      </c>
      <c r="I44" s="61">
        <f t="shared" si="19"/>
        <v>0</v>
      </c>
      <c r="J44" s="61">
        <f t="shared" si="19"/>
        <v>0</v>
      </c>
      <c r="K44" s="61">
        <f t="shared" si="19"/>
        <v>0</v>
      </c>
      <c r="L44" s="61">
        <f t="shared" si="19"/>
        <v>0</v>
      </c>
      <c r="M44" s="61">
        <f t="shared" si="19"/>
        <v>413779.2</v>
      </c>
      <c r="N44" s="61">
        <f t="shared" si="19"/>
        <v>0</v>
      </c>
      <c r="O44" s="61">
        <f t="shared" si="19"/>
        <v>0</v>
      </c>
      <c r="P44" s="61">
        <f t="shared" si="19"/>
        <v>0</v>
      </c>
      <c r="Q44" s="61">
        <f t="shared" si="19"/>
        <v>0</v>
      </c>
    </row>
    <row r="45" spans="1:17" ht="38.25">
      <c r="A45" s="6" t="s">
        <v>67</v>
      </c>
      <c r="B45" s="7" t="s">
        <v>198</v>
      </c>
      <c r="C45" s="7">
        <v>600</v>
      </c>
      <c r="D45" s="91">
        <v>413779.2</v>
      </c>
      <c r="E45" s="91">
        <v>413779.2</v>
      </c>
      <c r="F45" s="91">
        <f>SUM(H45:Q45)</f>
        <v>413779.2</v>
      </c>
      <c r="G45" s="61">
        <f t="shared" si="0"/>
        <v>100</v>
      </c>
      <c r="H45" s="59"/>
      <c r="I45" s="70"/>
      <c r="J45" s="70"/>
      <c r="K45" s="70"/>
      <c r="L45" s="70"/>
      <c r="M45" s="70">
        <v>413779.2</v>
      </c>
      <c r="N45" s="70"/>
      <c r="O45" s="70"/>
      <c r="P45" s="70"/>
      <c r="Q45" s="71"/>
    </row>
    <row r="46" spans="1:17" ht="63.75">
      <c r="A46" s="6" t="s">
        <v>82</v>
      </c>
      <c r="B46" s="7" t="s">
        <v>199</v>
      </c>
      <c r="C46" s="7"/>
      <c r="D46" s="61">
        <f>D47</f>
        <v>2966.5</v>
      </c>
      <c r="E46" s="61">
        <f>E47</f>
        <v>2966.5</v>
      </c>
      <c r="F46" s="61">
        <f>F47</f>
        <v>2966.5</v>
      </c>
      <c r="G46" s="61">
        <f t="shared" si="0"/>
        <v>100</v>
      </c>
      <c r="H46" s="61">
        <f aca="true" t="shared" si="20" ref="H46:Q46">H47</f>
        <v>0</v>
      </c>
      <c r="I46" s="61">
        <f t="shared" si="20"/>
        <v>0</v>
      </c>
      <c r="J46" s="61">
        <f t="shared" si="20"/>
        <v>0</v>
      </c>
      <c r="K46" s="61">
        <f t="shared" si="20"/>
        <v>0</v>
      </c>
      <c r="L46" s="61">
        <f t="shared" si="20"/>
        <v>0</v>
      </c>
      <c r="M46" s="61">
        <f t="shared" si="20"/>
        <v>2966.5</v>
      </c>
      <c r="N46" s="61">
        <f t="shared" si="20"/>
        <v>0</v>
      </c>
      <c r="O46" s="61">
        <f t="shared" si="20"/>
        <v>0</v>
      </c>
      <c r="P46" s="61">
        <f t="shared" si="20"/>
        <v>0</v>
      </c>
      <c r="Q46" s="61">
        <f t="shared" si="20"/>
        <v>0</v>
      </c>
    </row>
    <row r="47" spans="1:17" ht="38.25">
      <c r="A47" s="6" t="s">
        <v>67</v>
      </c>
      <c r="B47" s="7" t="s">
        <v>199</v>
      </c>
      <c r="C47" s="7">
        <v>600</v>
      </c>
      <c r="D47" s="91">
        <v>2966.5</v>
      </c>
      <c r="E47" s="91">
        <v>2966.5</v>
      </c>
      <c r="F47" s="91">
        <f>SUM(H47:Q47)</f>
        <v>2966.5</v>
      </c>
      <c r="G47" s="61">
        <f t="shared" si="0"/>
        <v>100</v>
      </c>
      <c r="H47" s="59"/>
      <c r="I47" s="70"/>
      <c r="J47" s="70"/>
      <c r="K47" s="70"/>
      <c r="L47" s="70"/>
      <c r="M47" s="70">
        <v>2966.5</v>
      </c>
      <c r="N47" s="70"/>
      <c r="O47" s="70"/>
      <c r="P47" s="70"/>
      <c r="Q47" s="71"/>
    </row>
    <row r="48" spans="1:17" ht="140.25">
      <c r="A48" s="6" t="s">
        <v>541</v>
      </c>
      <c r="B48" s="7" t="s">
        <v>498</v>
      </c>
      <c r="C48" s="7"/>
      <c r="D48" s="61">
        <f>D49</f>
        <v>1887.8</v>
      </c>
      <c r="E48" s="61">
        <f>E49</f>
        <v>1887.8</v>
      </c>
      <c r="F48" s="61">
        <f>F49</f>
        <v>1887.8</v>
      </c>
      <c r="G48" s="61">
        <f t="shared" si="0"/>
        <v>100</v>
      </c>
      <c r="H48" s="61">
        <f aca="true" t="shared" si="21" ref="H48:Q48">H49</f>
        <v>0</v>
      </c>
      <c r="I48" s="61">
        <f t="shared" si="21"/>
        <v>0</v>
      </c>
      <c r="J48" s="61">
        <f t="shared" si="21"/>
        <v>0</v>
      </c>
      <c r="K48" s="61">
        <f t="shared" si="21"/>
        <v>0</v>
      </c>
      <c r="L48" s="61">
        <f t="shared" si="21"/>
        <v>0</v>
      </c>
      <c r="M48" s="61">
        <f t="shared" si="21"/>
        <v>1887.8</v>
      </c>
      <c r="N48" s="61">
        <f t="shared" si="21"/>
        <v>0</v>
      </c>
      <c r="O48" s="61">
        <f t="shared" si="21"/>
        <v>0</v>
      </c>
      <c r="P48" s="61">
        <f t="shared" si="21"/>
        <v>0</v>
      </c>
      <c r="Q48" s="61">
        <f t="shared" si="21"/>
        <v>0</v>
      </c>
    </row>
    <row r="49" spans="1:17" ht="38.25">
      <c r="A49" s="6" t="s">
        <v>67</v>
      </c>
      <c r="B49" s="7" t="s">
        <v>498</v>
      </c>
      <c r="C49" s="7">
        <v>600</v>
      </c>
      <c r="D49" s="91">
        <v>1887.8</v>
      </c>
      <c r="E49" s="91">
        <v>1887.8</v>
      </c>
      <c r="F49" s="91">
        <f>SUM(H49:Q49)</f>
        <v>1887.8</v>
      </c>
      <c r="G49" s="61">
        <f t="shared" si="0"/>
        <v>100</v>
      </c>
      <c r="H49" s="59"/>
      <c r="I49" s="70"/>
      <c r="J49" s="70"/>
      <c r="K49" s="70"/>
      <c r="L49" s="70"/>
      <c r="M49" s="70">
        <v>1887.8</v>
      </c>
      <c r="N49" s="70"/>
      <c r="O49" s="70"/>
      <c r="P49" s="70"/>
      <c r="Q49" s="71"/>
    </row>
    <row r="50" spans="1:17" ht="25.5">
      <c r="A50" s="81" t="s">
        <v>24</v>
      </c>
      <c r="B50" s="7" t="s">
        <v>592</v>
      </c>
      <c r="C50" s="7"/>
      <c r="D50" s="61">
        <f>D51</f>
        <v>7700.2</v>
      </c>
      <c r="E50" s="61">
        <f>E51</f>
        <v>7700.2</v>
      </c>
      <c r="F50" s="61">
        <f>F51</f>
        <v>7700.2</v>
      </c>
      <c r="G50" s="61">
        <f t="shared" si="0"/>
        <v>100</v>
      </c>
      <c r="H50" s="61">
        <f aca="true" t="shared" si="22" ref="H50:Q50">H51</f>
        <v>0</v>
      </c>
      <c r="I50" s="61">
        <f t="shared" si="22"/>
        <v>0</v>
      </c>
      <c r="J50" s="61">
        <f t="shared" si="22"/>
        <v>0</v>
      </c>
      <c r="K50" s="61">
        <f t="shared" si="22"/>
        <v>0</v>
      </c>
      <c r="L50" s="61">
        <f t="shared" si="22"/>
        <v>0</v>
      </c>
      <c r="M50" s="61">
        <f t="shared" si="22"/>
        <v>7700.2</v>
      </c>
      <c r="N50" s="61">
        <f t="shared" si="22"/>
        <v>0</v>
      </c>
      <c r="O50" s="61">
        <f t="shared" si="22"/>
        <v>0</v>
      </c>
      <c r="P50" s="61">
        <f t="shared" si="22"/>
        <v>0</v>
      </c>
      <c r="Q50" s="61">
        <f t="shared" si="22"/>
        <v>0</v>
      </c>
    </row>
    <row r="51" spans="1:17" ht="38.25">
      <c r="A51" s="6" t="s">
        <v>67</v>
      </c>
      <c r="B51" s="7" t="s">
        <v>592</v>
      </c>
      <c r="C51" s="7">
        <v>600</v>
      </c>
      <c r="D51" s="91">
        <v>7700.2</v>
      </c>
      <c r="E51" s="91">
        <v>7700.2</v>
      </c>
      <c r="F51" s="91">
        <f>SUM(H51:Q51)</f>
        <v>7700.2</v>
      </c>
      <c r="G51" s="61">
        <f t="shared" si="0"/>
        <v>100</v>
      </c>
      <c r="H51" s="59"/>
      <c r="I51" s="70"/>
      <c r="J51" s="70"/>
      <c r="K51" s="70"/>
      <c r="L51" s="70"/>
      <c r="M51" s="70">
        <v>7700.2</v>
      </c>
      <c r="N51" s="70"/>
      <c r="O51" s="70"/>
      <c r="P51" s="70"/>
      <c r="Q51" s="71"/>
    </row>
    <row r="52" spans="1:17" ht="38.25">
      <c r="A52" s="6" t="s">
        <v>80</v>
      </c>
      <c r="B52" s="48" t="s">
        <v>200</v>
      </c>
      <c r="C52" s="7"/>
      <c r="D52" s="61">
        <f>D53</f>
        <v>2299.6</v>
      </c>
      <c r="E52" s="61">
        <f>E53</f>
        <v>2299.6</v>
      </c>
      <c r="F52" s="61">
        <f>F53</f>
        <v>2299.4</v>
      </c>
      <c r="G52" s="61">
        <f t="shared" si="0"/>
        <v>99.9913028352757</v>
      </c>
      <c r="H52" s="61">
        <f aca="true" t="shared" si="23" ref="H52:Q52">H53</f>
        <v>0</v>
      </c>
      <c r="I52" s="61">
        <f t="shared" si="23"/>
        <v>0</v>
      </c>
      <c r="J52" s="61">
        <f t="shared" si="23"/>
        <v>0</v>
      </c>
      <c r="K52" s="61">
        <f t="shared" si="23"/>
        <v>0</v>
      </c>
      <c r="L52" s="61">
        <f t="shared" si="23"/>
        <v>0</v>
      </c>
      <c r="M52" s="61">
        <f t="shared" si="23"/>
        <v>2299.4</v>
      </c>
      <c r="N52" s="61">
        <f t="shared" si="23"/>
        <v>0</v>
      </c>
      <c r="O52" s="61">
        <f t="shared" si="23"/>
        <v>0</v>
      </c>
      <c r="P52" s="61">
        <f t="shared" si="23"/>
        <v>0</v>
      </c>
      <c r="Q52" s="61">
        <f t="shared" si="23"/>
        <v>0</v>
      </c>
    </row>
    <row r="53" spans="1:17" ht="38.25">
      <c r="A53" s="6" t="s">
        <v>67</v>
      </c>
      <c r="B53" s="48" t="s">
        <v>200</v>
      </c>
      <c r="C53" s="7">
        <v>600</v>
      </c>
      <c r="D53" s="91">
        <v>2299.6</v>
      </c>
      <c r="E53" s="91">
        <v>2299.6</v>
      </c>
      <c r="F53" s="91">
        <f>SUM(H53:Q53)</f>
        <v>2299.4</v>
      </c>
      <c r="G53" s="61">
        <f t="shared" si="0"/>
        <v>99.9913028352757</v>
      </c>
      <c r="H53" s="59"/>
      <c r="I53" s="70"/>
      <c r="J53" s="70"/>
      <c r="K53" s="70"/>
      <c r="L53" s="70"/>
      <c r="M53" s="70">
        <v>2299.4</v>
      </c>
      <c r="N53" s="70"/>
      <c r="O53" s="70"/>
      <c r="P53" s="70"/>
      <c r="Q53" s="71"/>
    </row>
    <row r="54" spans="1:17" ht="38.25">
      <c r="A54" s="13" t="s">
        <v>83</v>
      </c>
      <c r="B54" s="14" t="s">
        <v>201</v>
      </c>
      <c r="C54" s="7"/>
      <c r="D54" s="65">
        <f>D55+D57+D59</f>
        <v>46690.7</v>
      </c>
      <c r="E54" s="65">
        <f aca="true" t="shared" si="24" ref="E54:Q54">E55+E57+E59</f>
        <v>46690.7</v>
      </c>
      <c r="F54" s="65">
        <f t="shared" si="24"/>
        <v>46690.7</v>
      </c>
      <c r="G54" s="65">
        <f t="shared" si="0"/>
        <v>100</v>
      </c>
      <c r="H54" s="65">
        <f t="shared" si="24"/>
        <v>0</v>
      </c>
      <c r="I54" s="65">
        <f t="shared" si="24"/>
        <v>0</v>
      </c>
      <c r="J54" s="65">
        <f t="shared" si="24"/>
        <v>0</v>
      </c>
      <c r="K54" s="65">
        <f t="shared" si="24"/>
        <v>0</v>
      </c>
      <c r="L54" s="65">
        <f t="shared" si="24"/>
        <v>0</v>
      </c>
      <c r="M54" s="65">
        <f t="shared" si="24"/>
        <v>46690.7</v>
      </c>
      <c r="N54" s="65">
        <f t="shared" si="24"/>
        <v>0</v>
      </c>
      <c r="O54" s="65">
        <f t="shared" si="24"/>
        <v>0</v>
      </c>
      <c r="P54" s="65">
        <f t="shared" si="24"/>
        <v>0</v>
      </c>
      <c r="Q54" s="65">
        <f t="shared" si="24"/>
        <v>0</v>
      </c>
    </row>
    <row r="55" spans="1:17" ht="25.5">
      <c r="A55" s="6" t="s">
        <v>10</v>
      </c>
      <c r="B55" s="7" t="s">
        <v>202</v>
      </c>
      <c r="C55" s="7"/>
      <c r="D55" s="61">
        <f>D56</f>
        <v>46007</v>
      </c>
      <c r="E55" s="61">
        <f>E56</f>
        <v>46007</v>
      </c>
      <c r="F55" s="61">
        <f>F56</f>
        <v>46007</v>
      </c>
      <c r="G55" s="61">
        <f t="shared" si="0"/>
        <v>100</v>
      </c>
      <c r="H55" s="61">
        <f aca="true" t="shared" si="25" ref="H55:Q55">H56</f>
        <v>0</v>
      </c>
      <c r="I55" s="61">
        <f t="shared" si="25"/>
        <v>0</v>
      </c>
      <c r="J55" s="61">
        <f t="shared" si="25"/>
        <v>0</v>
      </c>
      <c r="K55" s="61">
        <f t="shared" si="25"/>
        <v>0</v>
      </c>
      <c r="L55" s="61">
        <f t="shared" si="25"/>
        <v>0</v>
      </c>
      <c r="M55" s="61">
        <f t="shared" si="25"/>
        <v>46007</v>
      </c>
      <c r="N55" s="61">
        <f t="shared" si="25"/>
        <v>0</v>
      </c>
      <c r="O55" s="61">
        <f t="shared" si="25"/>
        <v>0</v>
      </c>
      <c r="P55" s="61">
        <f t="shared" si="25"/>
        <v>0</v>
      </c>
      <c r="Q55" s="61">
        <f t="shared" si="25"/>
        <v>0</v>
      </c>
    </row>
    <row r="56" spans="1:17" ht="38.25">
      <c r="A56" s="6" t="s">
        <v>67</v>
      </c>
      <c r="B56" s="7" t="s">
        <v>202</v>
      </c>
      <c r="C56" s="7">
        <v>600</v>
      </c>
      <c r="D56" s="91">
        <v>46007</v>
      </c>
      <c r="E56" s="91">
        <v>46007</v>
      </c>
      <c r="F56" s="91">
        <f>SUM(H56:Q56)</f>
        <v>46007</v>
      </c>
      <c r="G56" s="61">
        <f t="shared" si="0"/>
        <v>100</v>
      </c>
      <c r="H56" s="59"/>
      <c r="I56" s="70"/>
      <c r="J56" s="70"/>
      <c r="K56" s="70"/>
      <c r="L56" s="70"/>
      <c r="M56" s="89">
        <v>46007</v>
      </c>
      <c r="N56" s="70"/>
      <c r="O56" s="70"/>
      <c r="P56" s="70"/>
      <c r="Q56" s="71"/>
    </row>
    <row r="57" spans="1:17" ht="129" customHeight="1">
      <c r="A57" s="6" t="s">
        <v>516</v>
      </c>
      <c r="B57" s="7" t="s">
        <v>203</v>
      </c>
      <c r="C57" s="7"/>
      <c r="D57" s="61">
        <f>D58</f>
        <v>320</v>
      </c>
      <c r="E57" s="61">
        <f>E58</f>
        <v>320</v>
      </c>
      <c r="F57" s="61">
        <f>F58</f>
        <v>320</v>
      </c>
      <c r="G57" s="61">
        <f t="shared" si="0"/>
        <v>100</v>
      </c>
      <c r="H57" s="61">
        <f aca="true" t="shared" si="26" ref="H57:Q57">H58</f>
        <v>0</v>
      </c>
      <c r="I57" s="61">
        <f t="shared" si="26"/>
        <v>0</v>
      </c>
      <c r="J57" s="61">
        <f t="shared" si="26"/>
        <v>0</v>
      </c>
      <c r="K57" s="61">
        <f t="shared" si="26"/>
        <v>0</v>
      </c>
      <c r="L57" s="61">
        <f t="shared" si="26"/>
        <v>0</v>
      </c>
      <c r="M57" s="61">
        <f t="shared" si="26"/>
        <v>320</v>
      </c>
      <c r="N57" s="61">
        <f t="shared" si="26"/>
        <v>0</v>
      </c>
      <c r="O57" s="61">
        <f t="shared" si="26"/>
        <v>0</v>
      </c>
      <c r="P57" s="61">
        <f t="shared" si="26"/>
        <v>0</v>
      </c>
      <c r="Q57" s="61">
        <f t="shared" si="26"/>
        <v>0</v>
      </c>
    </row>
    <row r="58" spans="1:17" ht="38.25">
      <c r="A58" s="6" t="s">
        <v>67</v>
      </c>
      <c r="B58" s="7" t="s">
        <v>203</v>
      </c>
      <c r="C58" s="7">
        <v>600</v>
      </c>
      <c r="D58" s="91">
        <v>320</v>
      </c>
      <c r="E58" s="91">
        <v>320</v>
      </c>
      <c r="F58" s="91">
        <f>SUM(H58:Q58)</f>
        <v>320</v>
      </c>
      <c r="G58" s="61">
        <f t="shared" si="0"/>
        <v>100</v>
      </c>
      <c r="H58" s="59"/>
      <c r="I58" s="70"/>
      <c r="J58" s="70"/>
      <c r="K58" s="70"/>
      <c r="L58" s="70"/>
      <c r="M58" s="70">
        <v>320</v>
      </c>
      <c r="N58" s="70"/>
      <c r="O58" s="70"/>
      <c r="P58" s="70"/>
      <c r="Q58" s="71"/>
    </row>
    <row r="59" spans="1:17" ht="25.5">
      <c r="A59" s="81" t="s">
        <v>24</v>
      </c>
      <c r="B59" s="7" t="s">
        <v>600</v>
      </c>
      <c r="C59" s="7"/>
      <c r="D59" s="61">
        <f>D60</f>
        <v>363.7</v>
      </c>
      <c r="E59" s="61">
        <f>E60</f>
        <v>363.7</v>
      </c>
      <c r="F59" s="61">
        <f>F60</f>
        <v>363.7</v>
      </c>
      <c r="G59" s="61">
        <f t="shared" si="0"/>
        <v>100</v>
      </c>
      <c r="H59" s="10">
        <f aca="true" t="shared" si="27" ref="H59:Q59">H60</f>
        <v>0</v>
      </c>
      <c r="I59" s="10">
        <f t="shared" si="27"/>
        <v>0</v>
      </c>
      <c r="J59" s="10">
        <f t="shared" si="27"/>
        <v>0</v>
      </c>
      <c r="K59" s="10">
        <f t="shared" si="27"/>
        <v>0</v>
      </c>
      <c r="L59" s="10">
        <f t="shared" si="27"/>
        <v>0</v>
      </c>
      <c r="M59" s="10">
        <f t="shared" si="27"/>
        <v>363.7</v>
      </c>
      <c r="N59" s="10">
        <f t="shared" si="27"/>
        <v>0</v>
      </c>
      <c r="O59" s="10">
        <f t="shared" si="27"/>
        <v>0</v>
      </c>
      <c r="P59" s="10">
        <f t="shared" si="27"/>
        <v>0</v>
      </c>
      <c r="Q59" s="10">
        <f t="shared" si="27"/>
        <v>0</v>
      </c>
    </row>
    <row r="60" spans="1:17" ht="38.25">
      <c r="A60" s="6" t="s">
        <v>67</v>
      </c>
      <c r="B60" s="7" t="s">
        <v>600</v>
      </c>
      <c r="C60" s="7">
        <v>600</v>
      </c>
      <c r="D60" s="91">
        <v>363.7</v>
      </c>
      <c r="E60" s="91">
        <v>363.7</v>
      </c>
      <c r="F60" s="91">
        <f>SUM(H60:Q60)</f>
        <v>363.7</v>
      </c>
      <c r="G60" s="61">
        <f t="shared" si="0"/>
        <v>100</v>
      </c>
      <c r="H60" s="59"/>
      <c r="I60" s="70"/>
      <c r="J60" s="70"/>
      <c r="K60" s="70"/>
      <c r="L60" s="70"/>
      <c r="M60" s="70">
        <v>363.7</v>
      </c>
      <c r="N60" s="70"/>
      <c r="O60" s="70"/>
      <c r="P60" s="70"/>
      <c r="Q60" s="71"/>
    </row>
    <row r="61" spans="1:17" ht="38.25">
      <c r="A61" s="20" t="s">
        <v>85</v>
      </c>
      <c r="B61" s="18" t="s">
        <v>204</v>
      </c>
      <c r="C61" s="7"/>
      <c r="D61" s="65">
        <f>D62</f>
        <v>6673.8</v>
      </c>
      <c r="E61" s="65">
        <f>E62</f>
        <v>6673.8</v>
      </c>
      <c r="F61" s="65">
        <f>F62</f>
        <v>6673.8</v>
      </c>
      <c r="G61" s="65">
        <f t="shared" si="0"/>
        <v>100</v>
      </c>
      <c r="H61" s="65">
        <f aca="true" t="shared" si="28" ref="H61:Q61">H62</f>
        <v>0</v>
      </c>
      <c r="I61" s="65">
        <f t="shared" si="28"/>
        <v>0</v>
      </c>
      <c r="J61" s="65">
        <f t="shared" si="28"/>
        <v>0</v>
      </c>
      <c r="K61" s="65">
        <f t="shared" si="28"/>
        <v>0</v>
      </c>
      <c r="L61" s="65">
        <f t="shared" si="28"/>
        <v>0</v>
      </c>
      <c r="M61" s="65">
        <f t="shared" si="28"/>
        <v>6673.8</v>
      </c>
      <c r="N61" s="65">
        <f t="shared" si="28"/>
        <v>0</v>
      </c>
      <c r="O61" s="65">
        <f t="shared" si="28"/>
        <v>0</v>
      </c>
      <c r="P61" s="65">
        <f t="shared" si="28"/>
        <v>0</v>
      </c>
      <c r="Q61" s="65">
        <f t="shared" si="28"/>
        <v>0</v>
      </c>
    </row>
    <row r="62" spans="1:17" ht="25.5">
      <c r="A62" s="6" t="s">
        <v>44</v>
      </c>
      <c r="B62" s="19" t="s">
        <v>205</v>
      </c>
      <c r="C62" s="19"/>
      <c r="D62" s="61">
        <f>D63+D64+D65</f>
        <v>6673.8</v>
      </c>
      <c r="E62" s="61">
        <f>E63+E64+E65</f>
        <v>6673.8</v>
      </c>
      <c r="F62" s="61">
        <f>F63+F64+F65</f>
        <v>6673.8</v>
      </c>
      <c r="G62" s="61">
        <f t="shared" si="0"/>
        <v>100</v>
      </c>
      <c r="H62" s="61">
        <f aca="true" t="shared" si="29" ref="H62:Q62">H63+H64+H65</f>
        <v>0</v>
      </c>
      <c r="I62" s="61">
        <f t="shared" si="29"/>
        <v>0</v>
      </c>
      <c r="J62" s="61">
        <f t="shared" si="29"/>
        <v>0</v>
      </c>
      <c r="K62" s="61">
        <f t="shared" si="29"/>
        <v>0</v>
      </c>
      <c r="L62" s="61">
        <f t="shared" si="29"/>
        <v>0</v>
      </c>
      <c r="M62" s="61">
        <f t="shared" si="29"/>
        <v>6673.8</v>
      </c>
      <c r="N62" s="61">
        <f t="shared" si="29"/>
        <v>0</v>
      </c>
      <c r="O62" s="61">
        <f t="shared" si="29"/>
        <v>0</v>
      </c>
      <c r="P62" s="61">
        <f t="shared" si="29"/>
        <v>0</v>
      </c>
      <c r="Q62" s="61">
        <f t="shared" si="29"/>
        <v>0</v>
      </c>
    </row>
    <row r="63" spans="1:17" ht="76.5">
      <c r="A63" s="6" t="s">
        <v>61</v>
      </c>
      <c r="B63" s="19" t="s">
        <v>205</v>
      </c>
      <c r="C63" s="7">
        <v>100</v>
      </c>
      <c r="D63" s="91">
        <v>6390.7</v>
      </c>
      <c r="E63" s="91">
        <v>6390.7</v>
      </c>
      <c r="F63" s="91">
        <f>SUM(H63:Q63)</f>
        <v>6390.7</v>
      </c>
      <c r="G63" s="61">
        <f t="shared" si="0"/>
        <v>100</v>
      </c>
      <c r="H63" s="59"/>
      <c r="I63" s="70"/>
      <c r="J63" s="70"/>
      <c r="K63" s="70"/>
      <c r="L63" s="70"/>
      <c r="M63" s="70">
        <v>6390.7</v>
      </c>
      <c r="N63" s="70"/>
      <c r="O63" s="70"/>
      <c r="P63" s="70"/>
      <c r="Q63" s="71"/>
    </row>
    <row r="64" spans="1:17" ht="38.25">
      <c r="A64" s="6" t="s">
        <v>497</v>
      </c>
      <c r="B64" s="19" t="s">
        <v>205</v>
      </c>
      <c r="C64" s="7">
        <v>200</v>
      </c>
      <c r="D64" s="91">
        <v>282.8</v>
      </c>
      <c r="E64" s="91">
        <v>282.8</v>
      </c>
      <c r="F64" s="91">
        <f>SUM(H64:Q64)</f>
        <v>282.8</v>
      </c>
      <c r="G64" s="61">
        <f t="shared" si="0"/>
        <v>100</v>
      </c>
      <c r="H64" s="59"/>
      <c r="I64" s="70"/>
      <c r="J64" s="70"/>
      <c r="K64" s="70"/>
      <c r="L64" s="70"/>
      <c r="M64" s="70">
        <v>282.8</v>
      </c>
      <c r="N64" s="70"/>
      <c r="O64" s="70"/>
      <c r="P64" s="70"/>
      <c r="Q64" s="71"/>
    </row>
    <row r="65" spans="1:17" ht="12.75">
      <c r="A65" s="6" t="s">
        <v>65</v>
      </c>
      <c r="B65" s="19" t="s">
        <v>205</v>
      </c>
      <c r="C65" s="7">
        <v>800</v>
      </c>
      <c r="D65" s="91">
        <v>0.3</v>
      </c>
      <c r="E65" s="91">
        <v>0.3</v>
      </c>
      <c r="F65" s="91">
        <f>SUM(H65:Q65)</f>
        <v>0.3</v>
      </c>
      <c r="G65" s="61">
        <f t="shared" si="0"/>
        <v>100</v>
      </c>
      <c r="H65" s="59"/>
      <c r="I65" s="70"/>
      <c r="J65" s="70"/>
      <c r="K65" s="70"/>
      <c r="L65" s="70"/>
      <c r="M65" s="70">
        <v>0.3</v>
      </c>
      <c r="N65" s="70"/>
      <c r="O65" s="70"/>
      <c r="P65" s="70"/>
      <c r="Q65" s="71"/>
    </row>
    <row r="66" spans="1:17" ht="25.5">
      <c r="A66" s="13" t="s">
        <v>536</v>
      </c>
      <c r="B66" s="14" t="s">
        <v>206</v>
      </c>
      <c r="C66" s="7"/>
      <c r="D66" s="65">
        <f>D67+D71</f>
        <v>30636.6</v>
      </c>
      <c r="E66" s="65">
        <f>E67+E71</f>
        <v>30636.6</v>
      </c>
      <c r="F66" s="65">
        <f>F67+F71</f>
        <v>30636.6</v>
      </c>
      <c r="G66" s="65">
        <f t="shared" si="0"/>
        <v>100</v>
      </c>
      <c r="H66" s="65">
        <f aca="true" t="shared" si="30" ref="H66:Q66">H67+H71</f>
        <v>0</v>
      </c>
      <c r="I66" s="65">
        <f t="shared" si="30"/>
        <v>0</v>
      </c>
      <c r="J66" s="65">
        <f t="shared" si="30"/>
        <v>0</v>
      </c>
      <c r="K66" s="65">
        <f t="shared" si="30"/>
        <v>0</v>
      </c>
      <c r="L66" s="65">
        <f t="shared" si="30"/>
        <v>0</v>
      </c>
      <c r="M66" s="65">
        <f t="shared" si="30"/>
        <v>30636.6</v>
      </c>
      <c r="N66" s="65">
        <f t="shared" si="30"/>
        <v>0</v>
      </c>
      <c r="O66" s="65">
        <f t="shared" si="30"/>
        <v>0</v>
      </c>
      <c r="P66" s="65">
        <f t="shared" si="30"/>
        <v>0</v>
      </c>
      <c r="Q66" s="65">
        <f t="shared" si="30"/>
        <v>0</v>
      </c>
    </row>
    <row r="67" spans="1:17" ht="25.5">
      <c r="A67" s="6" t="s">
        <v>10</v>
      </c>
      <c r="B67" s="7" t="s">
        <v>207</v>
      </c>
      <c r="C67" s="7"/>
      <c r="D67" s="61">
        <f>D68+D69+D70</f>
        <v>24430</v>
      </c>
      <c r="E67" s="61">
        <f>E68+E69+E70</f>
        <v>24430</v>
      </c>
      <c r="F67" s="61">
        <f>F68+F69+F70</f>
        <v>24430</v>
      </c>
      <c r="G67" s="61">
        <f t="shared" si="0"/>
        <v>100</v>
      </c>
      <c r="H67" s="61">
        <f aca="true" t="shared" si="31" ref="H67:Q67">H68+H69+H70</f>
        <v>0</v>
      </c>
      <c r="I67" s="61">
        <f t="shared" si="31"/>
        <v>0</v>
      </c>
      <c r="J67" s="61">
        <f t="shared" si="31"/>
        <v>0</v>
      </c>
      <c r="K67" s="61">
        <f t="shared" si="31"/>
        <v>0</v>
      </c>
      <c r="L67" s="61">
        <f t="shared" si="31"/>
        <v>0</v>
      </c>
      <c r="M67" s="61">
        <f t="shared" si="31"/>
        <v>24430</v>
      </c>
      <c r="N67" s="61">
        <f t="shared" si="31"/>
        <v>0</v>
      </c>
      <c r="O67" s="61">
        <f t="shared" si="31"/>
        <v>0</v>
      </c>
      <c r="P67" s="61">
        <f t="shared" si="31"/>
        <v>0</v>
      </c>
      <c r="Q67" s="61">
        <f t="shared" si="31"/>
        <v>0</v>
      </c>
    </row>
    <row r="68" spans="1:17" ht="76.5">
      <c r="A68" s="6" t="s">
        <v>61</v>
      </c>
      <c r="B68" s="7" t="s">
        <v>207</v>
      </c>
      <c r="C68" s="7">
        <v>100</v>
      </c>
      <c r="D68" s="91">
        <v>21314</v>
      </c>
      <c r="E68" s="91">
        <v>21314</v>
      </c>
      <c r="F68" s="91">
        <f>SUM(H68:Q68)</f>
        <v>21314</v>
      </c>
      <c r="G68" s="61">
        <f t="shared" si="0"/>
        <v>100</v>
      </c>
      <c r="H68" s="59"/>
      <c r="I68" s="70"/>
      <c r="J68" s="70"/>
      <c r="K68" s="70"/>
      <c r="L68" s="70"/>
      <c r="M68" s="70">
        <v>21314</v>
      </c>
      <c r="N68" s="70"/>
      <c r="O68" s="70"/>
      <c r="P68" s="70"/>
      <c r="Q68" s="71"/>
    </row>
    <row r="69" spans="1:17" ht="38.25">
      <c r="A69" s="6" t="s">
        <v>497</v>
      </c>
      <c r="B69" s="7" t="s">
        <v>207</v>
      </c>
      <c r="C69" s="7">
        <v>200</v>
      </c>
      <c r="D69" s="91">
        <v>3076.7</v>
      </c>
      <c r="E69" s="91">
        <v>3076.7</v>
      </c>
      <c r="F69" s="91">
        <f>SUM(H69:Q69)</f>
        <v>3076.7</v>
      </c>
      <c r="G69" s="61">
        <f t="shared" si="0"/>
        <v>100</v>
      </c>
      <c r="H69" s="59"/>
      <c r="I69" s="70"/>
      <c r="J69" s="70"/>
      <c r="K69" s="70"/>
      <c r="L69" s="70"/>
      <c r="M69" s="70">
        <v>3076.7</v>
      </c>
      <c r="N69" s="70"/>
      <c r="O69" s="70"/>
      <c r="P69" s="70"/>
      <c r="Q69" s="71"/>
    </row>
    <row r="70" spans="1:17" ht="12.75">
      <c r="A70" s="6" t="s">
        <v>65</v>
      </c>
      <c r="B70" s="7" t="s">
        <v>207</v>
      </c>
      <c r="C70" s="7">
        <v>800</v>
      </c>
      <c r="D70" s="91">
        <v>39.3</v>
      </c>
      <c r="E70" s="91">
        <v>39.3</v>
      </c>
      <c r="F70" s="91">
        <f>SUM(H70:Q70)</f>
        <v>39.3</v>
      </c>
      <c r="G70" s="61">
        <f t="shared" si="0"/>
        <v>100</v>
      </c>
      <c r="H70" s="59"/>
      <c r="I70" s="70"/>
      <c r="J70" s="70"/>
      <c r="K70" s="70"/>
      <c r="L70" s="70"/>
      <c r="M70" s="70">
        <v>39.3</v>
      </c>
      <c r="N70" s="70"/>
      <c r="O70" s="70"/>
      <c r="P70" s="70"/>
      <c r="Q70" s="71"/>
    </row>
    <row r="71" spans="1:17" ht="76.5">
      <c r="A71" s="6" t="s">
        <v>517</v>
      </c>
      <c r="B71" s="7" t="s">
        <v>550</v>
      </c>
      <c r="C71" s="7"/>
      <c r="D71" s="61">
        <f>D72+D73</f>
        <v>6206.599999999999</v>
      </c>
      <c r="E71" s="61">
        <f>E72+E73</f>
        <v>6206.599999999999</v>
      </c>
      <c r="F71" s="61">
        <f>F72+F73</f>
        <v>6206.599999999999</v>
      </c>
      <c r="G71" s="61">
        <f t="shared" si="0"/>
        <v>100</v>
      </c>
      <c r="H71" s="61">
        <f aca="true" t="shared" si="32" ref="H71:Q71">H72+H73</f>
        <v>0</v>
      </c>
      <c r="I71" s="61">
        <f t="shared" si="32"/>
        <v>0</v>
      </c>
      <c r="J71" s="61">
        <f t="shared" si="32"/>
        <v>0</v>
      </c>
      <c r="K71" s="61">
        <f t="shared" si="32"/>
        <v>0</v>
      </c>
      <c r="L71" s="61">
        <f t="shared" si="32"/>
        <v>0</v>
      </c>
      <c r="M71" s="61">
        <f t="shared" si="32"/>
        <v>6206.599999999999</v>
      </c>
      <c r="N71" s="61">
        <f t="shared" si="32"/>
        <v>0</v>
      </c>
      <c r="O71" s="61">
        <f t="shared" si="32"/>
        <v>0</v>
      </c>
      <c r="P71" s="61">
        <f t="shared" si="32"/>
        <v>0</v>
      </c>
      <c r="Q71" s="61">
        <f t="shared" si="32"/>
        <v>0</v>
      </c>
    </row>
    <row r="72" spans="1:17" ht="76.5">
      <c r="A72" s="6" t="s">
        <v>61</v>
      </c>
      <c r="B72" s="7" t="s">
        <v>550</v>
      </c>
      <c r="C72" s="7">
        <v>100</v>
      </c>
      <c r="D72" s="91">
        <v>6067.4</v>
      </c>
      <c r="E72" s="91">
        <v>6067.4</v>
      </c>
      <c r="F72" s="91">
        <f>SUM(H72:Q72)</f>
        <v>6067.4</v>
      </c>
      <c r="G72" s="61">
        <f t="shared" si="0"/>
        <v>100</v>
      </c>
      <c r="H72" s="59"/>
      <c r="I72" s="70"/>
      <c r="J72" s="70"/>
      <c r="K72" s="70"/>
      <c r="L72" s="70"/>
      <c r="M72" s="70">
        <v>6067.4</v>
      </c>
      <c r="N72" s="70"/>
      <c r="O72" s="70"/>
      <c r="P72" s="70"/>
      <c r="Q72" s="71"/>
    </row>
    <row r="73" spans="1:17" ht="38.25">
      <c r="A73" s="6" t="s">
        <v>497</v>
      </c>
      <c r="B73" s="7" t="s">
        <v>550</v>
      </c>
      <c r="C73" s="7">
        <v>200</v>
      </c>
      <c r="D73" s="91">
        <v>139.2</v>
      </c>
      <c r="E73" s="91">
        <v>139.2</v>
      </c>
      <c r="F73" s="91">
        <f>SUM(H73:Q73)</f>
        <v>139.2</v>
      </c>
      <c r="G73" s="61">
        <f t="shared" si="0"/>
        <v>100</v>
      </c>
      <c r="H73" s="59"/>
      <c r="I73" s="70"/>
      <c r="J73" s="70"/>
      <c r="K73" s="70"/>
      <c r="L73" s="70"/>
      <c r="M73" s="70">
        <v>139.2</v>
      </c>
      <c r="N73" s="70"/>
      <c r="O73" s="70"/>
      <c r="P73" s="70"/>
      <c r="Q73" s="71"/>
    </row>
    <row r="74" spans="1:17" ht="38.25">
      <c r="A74" s="21" t="s">
        <v>535</v>
      </c>
      <c r="B74" s="14" t="s">
        <v>208</v>
      </c>
      <c r="C74" s="7"/>
      <c r="D74" s="65">
        <f>D75</f>
        <v>1443.1</v>
      </c>
      <c r="E74" s="65">
        <f>E75</f>
        <v>1443.1</v>
      </c>
      <c r="F74" s="65">
        <f>F75</f>
        <v>1437.8999999999999</v>
      </c>
      <c r="G74" s="65">
        <f t="shared" si="0"/>
        <v>99.63966461090708</v>
      </c>
      <c r="H74" s="65">
        <f aca="true" t="shared" si="33" ref="H74:Q74">H75</f>
        <v>0</v>
      </c>
      <c r="I74" s="65">
        <f t="shared" si="33"/>
        <v>0</v>
      </c>
      <c r="J74" s="65">
        <f t="shared" si="33"/>
        <v>0</v>
      </c>
      <c r="K74" s="65">
        <f t="shared" si="33"/>
        <v>0</v>
      </c>
      <c r="L74" s="65">
        <f t="shared" si="33"/>
        <v>0</v>
      </c>
      <c r="M74" s="65">
        <f t="shared" si="33"/>
        <v>1437.8999999999999</v>
      </c>
      <c r="N74" s="65">
        <f t="shared" si="33"/>
        <v>0</v>
      </c>
      <c r="O74" s="65">
        <f t="shared" si="33"/>
        <v>0</v>
      </c>
      <c r="P74" s="65">
        <f t="shared" si="33"/>
        <v>0</v>
      </c>
      <c r="Q74" s="65">
        <f t="shared" si="33"/>
        <v>0</v>
      </c>
    </row>
    <row r="75" spans="1:17" ht="25.5">
      <c r="A75" s="6" t="s">
        <v>10</v>
      </c>
      <c r="B75" s="47" t="s">
        <v>209</v>
      </c>
      <c r="C75" s="7"/>
      <c r="D75" s="61">
        <f>D76+D77+D78</f>
        <v>1443.1</v>
      </c>
      <c r="E75" s="61">
        <f aca="true" t="shared" si="34" ref="E75:Q75">E76+E77+E78</f>
        <v>1443.1</v>
      </c>
      <c r="F75" s="61">
        <f t="shared" si="34"/>
        <v>1437.8999999999999</v>
      </c>
      <c r="G75" s="61">
        <f aca="true" t="shared" si="35" ref="G75:G138">F75/E75*100</f>
        <v>99.63966461090708</v>
      </c>
      <c r="H75" s="61">
        <f t="shared" si="34"/>
        <v>0</v>
      </c>
      <c r="I75" s="61">
        <f t="shared" si="34"/>
        <v>0</v>
      </c>
      <c r="J75" s="61">
        <f t="shared" si="34"/>
        <v>0</v>
      </c>
      <c r="K75" s="61">
        <f t="shared" si="34"/>
        <v>0</v>
      </c>
      <c r="L75" s="61">
        <f t="shared" si="34"/>
        <v>0</v>
      </c>
      <c r="M75" s="61">
        <f t="shared" si="34"/>
        <v>1437.8999999999999</v>
      </c>
      <c r="N75" s="61">
        <f t="shared" si="34"/>
        <v>0</v>
      </c>
      <c r="O75" s="61">
        <f t="shared" si="34"/>
        <v>0</v>
      </c>
      <c r="P75" s="61">
        <f t="shared" si="34"/>
        <v>0</v>
      </c>
      <c r="Q75" s="61">
        <f t="shared" si="34"/>
        <v>0</v>
      </c>
    </row>
    <row r="76" spans="1:17" ht="76.5">
      <c r="A76" s="6" t="s">
        <v>61</v>
      </c>
      <c r="B76" s="47" t="s">
        <v>209</v>
      </c>
      <c r="C76" s="7">
        <v>100</v>
      </c>
      <c r="D76" s="91">
        <v>1145.6</v>
      </c>
      <c r="E76" s="91">
        <v>1145.6</v>
      </c>
      <c r="F76" s="91">
        <f>SUM(H76:Q76)</f>
        <v>1145.6</v>
      </c>
      <c r="G76" s="61">
        <f t="shared" si="35"/>
        <v>100</v>
      </c>
      <c r="H76" s="72"/>
      <c r="I76" s="72"/>
      <c r="J76" s="72"/>
      <c r="K76" s="72"/>
      <c r="L76" s="72"/>
      <c r="M76" s="72">
        <v>1145.6</v>
      </c>
      <c r="N76" s="72"/>
      <c r="O76" s="72"/>
      <c r="P76" s="72"/>
      <c r="Q76" s="8"/>
    </row>
    <row r="77" spans="1:17" ht="38.25">
      <c r="A77" s="6" t="s">
        <v>497</v>
      </c>
      <c r="B77" s="47" t="s">
        <v>209</v>
      </c>
      <c r="C77" s="7">
        <v>200</v>
      </c>
      <c r="D77" s="91">
        <v>225.4</v>
      </c>
      <c r="E77" s="91">
        <v>225.4</v>
      </c>
      <c r="F77" s="91">
        <f>SUM(H77:Q77)</f>
        <v>220.2</v>
      </c>
      <c r="G77" s="61">
        <f t="shared" si="35"/>
        <v>97.69299023957409</v>
      </c>
      <c r="H77" s="72"/>
      <c r="I77" s="72"/>
      <c r="J77" s="72"/>
      <c r="K77" s="72"/>
      <c r="L77" s="72"/>
      <c r="M77" s="72">
        <v>220.2</v>
      </c>
      <c r="N77" s="72"/>
      <c r="O77" s="72"/>
      <c r="P77" s="72"/>
      <c r="Q77" s="8"/>
    </row>
    <row r="78" spans="1:17" ht="12.75">
      <c r="A78" s="6" t="s">
        <v>65</v>
      </c>
      <c r="B78" s="47" t="s">
        <v>209</v>
      </c>
      <c r="C78" s="7">
        <v>800</v>
      </c>
      <c r="D78" s="91">
        <v>72.1</v>
      </c>
      <c r="E78" s="91">
        <v>72.1</v>
      </c>
      <c r="F78" s="91">
        <f>SUM(H78:Q78)</f>
        <v>72.1</v>
      </c>
      <c r="G78" s="61">
        <f t="shared" si="35"/>
        <v>100</v>
      </c>
      <c r="H78" s="59"/>
      <c r="I78" s="70"/>
      <c r="J78" s="70"/>
      <c r="K78" s="70"/>
      <c r="L78" s="70"/>
      <c r="M78" s="70">
        <v>72.1</v>
      </c>
      <c r="N78" s="70"/>
      <c r="O78" s="70"/>
      <c r="P78" s="70"/>
      <c r="Q78" s="71"/>
    </row>
    <row r="79" spans="1:17" ht="25.5">
      <c r="A79" s="13" t="s">
        <v>86</v>
      </c>
      <c r="B79" s="14" t="s">
        <v>210</v>
      </c>
      <c r="C79" s="7"/>
      <c r="D79" s="65">
        <f>D80+D86+D84</f>
        <v>5820.1</v>
      </c>
      <c r="E79" s="65">
        <f aca="true" t="shared" si="36" ref="E79:Q79">E80+E86+E84</f>
        <v>5820.1</v>
      </c>
      <c r="F79" s="65">
        <f t="shared" si="36"/>
        <v>5816.400000000001</v>
      </c>
      <c r="G79" s="65">
        <f t="shared" si="35"/>
        <v>99.93642720915449</v>
      </c>
      <c r="H79" s="65">
        <f t="shared" si="36"/>
        <v>0</v>
      </c>
      <c r="I79" s="65">
        <f t="shared" si="36"/>
        <v>0</v>
      </c>
      <c r="J79" s="65">
        <f t="shared" si="36"/>
        <v>0</v>
      </c>
      <c r="K79" s="65">
        <f t="shared" si="36"/>
        <v>0</v>
      </c>
      <c r="L79" s="65">
        <f t="shared" si="36"/>
        <v>0</v>
      </c>
      <c r="M79" s="65">
        <f t="shared" si="36"/>
        <v>5816.400000000001</v>
      </c>
      <c r="N79" s="65">
        <f t="shared" si="36"/>
        <v>0</v>
      </c>
      <c r="O79" s="65">
        <f t="shared" si="36"/>
        <v>0</v>
      </c>
      <c r="P79" s="65">
        <f t="shared" si="36"/>
        <v>0</v>
      </c>
      <c r="Q79" s="65">
        <f t="shared" si="36"/>
        <v>0</v>
      </c>
    </row>
    <row r="80" spans="1:17" ht="25.5">
      <c r="A80" s="6" t="s">
        <v>10</v>
      </c>
      <c r="B80" s="7" t="s">
        <v>211</v>
      </c>
      <c r="C80" s="7"/>
      <c r="D80" s="61">
        <f>D81+D82+D83</f>
        <v>5735</v>
      </c>
      <c r="E80" s="61">
        <f aca="true" t="shared" si="37" ref="E80:Q80">E81+E82+E83</f>
        <v>5735</v>
      </c>
      <c r="F80" s="61">
        <f t="shared" si="37"/>
        <v>5731.3</v>
      </c>
      <c r="G80" s="61">
        <f t="shared" si="35"/>
        <v>99.93548387096774</v>
      </c>
      <c r="H80" s="61">
        <f t="shared" si="37"/>
        <v>0</v>
      </c>
      <c r="I80" s="61">
        <f t="shared" si="37"/>
        <v>0</v>
      </c>
      <c r="J80" s="61">
        <f t="shared" si="37"/>
        <v>0</v>
      </c>
      <c r="K80" s="61">
        <f t="shared" si="37"/>
        <v>0</v>
      </c>
      <c r="L80" s="61">
        <f t="shared" si="37"/>
        <v>0</v>
      </c>
      <c r="M80" s="61">
        <f t="shared" si="37"/>
        <v>5731.3</v>
      </c>
      <c r="N80" s="61">
        <f t="shared" si="37"/>
        <v>0</v>
      </c>
      <c r="O80" s="61">
        <f t="shared" si="37"/>
        <v>0</v>
      </c>
      <c r="P80" s="61">
        <f t="shared" si="37"/>
        <v>0</v>
      </c>
      <c r="Q80" s="61">
        <f t="shared" si="37"/>
        <v>0</v>
      </c>
    </row>
    <row r="81" spans="1:17" ht="76.5">
      <c r="A81" s="6" t="s">
        <v>61</v>
      </c>
      <c r="B81" s="7" t="s">
        <v>211</v>
      </c>
      <c r="C81" s="7">
        <v>100</v>
      </c>
      <c r="D81" s="91">
        <v>5565</v>
      </c>
      <c r="E81" s="91">
        <v>5565</v>
      </c>
      <c r="F81" s="91">
        <f>SUM(H81:Q81)</f>
        <v>5565</v>
      </c>
      <c r="G81" s="61">
        <f t="shared" si="35"/>
        <v>100</v>
      </c>
      <c r="H81" s="72"/>
      <c r="I81" s="72"/>
      <c r="J81" s="72"/>
      <c r="K81" s="72"/>
      <c r="L81" s="72"/>
      <c r="M81" s="72">
        <v>5565</v>
      </c>
      <c r="N81" s="72"/>
      <c r="O81" s="72"/>
      <c r="P81" s="72"/>
      <c r="Q81" s="8"/>
    </row>
    <row r="82" spans="1:17" ht="38.25">
      <c r="A82" s="6" t="s">
        <v>497</v>
      </c>
      <c r="B82" s="7" t="s">
        <v>211</v>
      </c>
      <c r="C82" s="7">
        <v>200</v>
      </c>
      <c r="D82" s="91">
        <v>151.5</v>
      </c>
      <c r="E82" s="91">
        <v>151.5</v>
      </c>
      <c r="F82" s="91">
        <f>SUM(H82:Q82)</f>
        <v>151.5</v>
      </c>
      <c r="G82" s="61">
        <f t="shared" si="35"/>
        <v>100</v>
      </c>
      <c r="H82" s="72"/>
      <c r="I82" s="72"/>
      <c r="J82" s="72"/>
      <c r="K82" s="72"/>
      <c r="L82" s="72"/>
      <c r="M82" s="72">
        <v>151.5</v>
      </c>
      <c r="N82" s="72"/>
      <c r="O82" s="72"/>
      <c r="P82" s="72"/>
      <c r="Q82" s="8"/>
    </row>
    <row r="83" spans="1:17" ht="12.75">
      <c r="A83" s="6" t="s">
        <v>65</v>
      </c>
      <c r="B83" s="7" t="s">
        <v>211</v>
      </c>
      <c r="C83" s="7">
        <v>800</v>
      </c>
      <c r="D83" s="91">
        <v>18.5</v>
      </c>
      <c r="E83" s="91">
        <v>18.5</v>
      </c>
      <c r="F83" s="91">
        <f>SUM(H83:Q83)</f>
        <v>14.8</v>
      </c>
      <c r="G83" s="61">
        <f t="shared" si="35"/>
        <v>80</v>
      </c>
      <c r="H83" s="59"/>
      <c r="I83" s="70"/>
      <c r="J83" s="70"/>
      <c r="K83" s="70"/>
      <c r="L83" s="70"/>
      <c r="M83" s="70">
        <v>14.8</v>
      </c>
      <c r="N83" s="70"/>
      <c r="O83" s="70"/>
      <c r="P83" s="70"/>
      <c r="Q83" s="71"/>
    </row>
    <row r="84" spans="1:17" ht="25.5">
      <c r="A84" s="6" t="s">
        <v>45</v>
      </c>
      <c r="B84" s="7" t="s">
        <v>503</v>
      </c>
      <c r="C84" s="7"/>
      <c r="D84" s="61">
        <f>D85</f>
        <v>60</v>
      </c>
      <c r="E84" s="61">
        <f>E85</f>
        <v>60</v>
      </c>
      <c r="F84" s="61">
        <f>F85</f>
        <v>60</v>
      </c>
      <c r="G84" s="61">
        <f t="shared" si="35"/>
        <v>100</v>
      </c>
      <c r="H84" s="61">
        <f aca="true" t="shared" si="38" ref="H84:Q84">H85</f>
        <v>0</v>
      </c>
      <c r="I84" s="61">
        <f t="shared" si="38"/>
        <v>0</v>
      </c>
      <c r="J84" s="61">
        <f t="shared" si="38"/>
        <v>0</v>
      </c>
      <c r="K84" s="61">
        <f t="shared" si="38"/>
        <v>0</v>
      </c>
      <c r="L84" s="61">
        <f t="shared" si="38"/>
        <v>0</v>
      </c>
      <c r="M84" s="61">
        <f t="shared" si="38"/>
        <v>60</v>
      </c>
      <c r="N84" s="61">
        <f t="shared" si="38"/>
        <v>0</v>
      </c>
      <c r="O84" s="61">
        <f t="shared" si="38"/>
        <v>0</v>
      </c>
      <c r="P84" s="61">
        <f t="shared" si="38"/>
        <v>0</v>
      </c>
      <c r="Q84" s="61">
        <f t="shared" si="38"/>
        <v>0</v>
      </c>
    </row>
    <row r="85" spans="1:17" ht="38.25">
      <c r="A85" s="6" t="s">
        <v>497</v>
      </c>
      <c r="B85" s="7" t="s">
        <v>503</v>
      </c>
      <c r="C85" s="7">
        <v>200</v>
      </c>
      <c r="D85" s="91">
        <v>60</v>
      </c>
      <c r="E85" s="91">
        <v>60</v>
      </c>
      <c r="F85" s="91">
        <f>SUM(H85:Q85)</f>
        <v>60</v>
      </c>
      <c r="G85" s="61">
        <f t="shared" si="35"/>
        <v>100</v>
      </c>
      <c r="H85" s="59"/>
      <c r="I85" s="70"/>
      <c r="J85" s="70"/>
      <c r="K85" s="70"/>
      <c r="L85" s="70"/>
      <c r="M85" s="70">
        <v>60</v>
      </c>
      <c r="N85" s="70"/>
      <c r="O85" s="70"/>
      <c r="P85" s="70"/>
      <c r="Q85" s="71"/>
    </row>
    <row r="86" spans="1:17" s="62" customFormat="1" ht="140.25">
      <c r="A86" s="43" t="s">
        <v>541</v>
      </c>
      <c r="B86" s="48" t="s">
        <v>545</v>
      </c>
      <c r="C86" s="48"/>
      <c r="D86" s="61">
        <f>D87</f>
        <v>25.1</v>
      </c>
      <c r="E86" s="61">
        <f>E87</f>
        <v>25.1</v>
      </c>
      <c r="F86" s="61">
        <f>F87</f>
        <v>25.1</v>
      </c>
      <c r="G86" s="61">
        <f t="shared" si="35"/>
        <v>100</v>
      </c>
      <c r="H86" s="61">
        <f aca="true" t="shared" si="39" ref="H86:Q86">H87</f>
        <v>0</v>
      </c>
      <c r="I86" s="61">
        <f t="shared" si="39"/>
        <v>0</v>
      </c>
      <c r="J86" s="61">
        <f t="shared" si="39"/>
        <v>0</v>
      </c>
      <c r="K86" s="61">
        <f t="shared" si="39"/>
        <v>0</v>
      </c>
      <c r="L86" s="61">
        <f t="shared" si="39"/>
        <v>0</v>
      </c>
      <c r="M86" s="61">
        <f t="shared" si="39"/>
        <v>25.1</v>
      </c>
      <c r="N86" s="61">
        <f t="shared" si="39"/>
        <v>0</v>
      </c>
      <c r="O86" s="61">
        <f t="shared" si="39"/>
        <v>0</v>
      </c>
      <c r="P86" s="61">
        <f t="shared" si="39"/>
        <v>0</v>
      </c>
      <c r="Q86" s="61">
        <f t="shared" si="39"/>
        <v>0</v>
      </c>
    </row>
    <row r="87" spans="1:17" s="62" customFormat="1" ht="38.25">
      <c r="A87" s="43" t="s">
        <v>67</v>
      </c>
      <c r="B87" s="48" t="s">
        <v>545</v>
      </c>
      <c r="C87" s="48">
        <v>600</v>
      </c>
      <c r="D87" s="91">
        <v>25.1</v>
      </c>
      <c r="E87" s="91">
        <v>25.1</v>
      </c>
      <c r="F87" s="91">
        <f>SUM(H87:Q87)</f>
        <v>25.1</v>
      </c>
      <c r="G87" s="61">
        <f t="shared" si="35"/>
        <v>100</v>
      </c>
      <c r="H87" s="59"/>
      <c r="I87" s="70"/>
      <c r="J87" s="70"/>
      <c r="K87" s="70"/>
      <c r="L87" s="70"/>
      <c r="M87" s="70">
        <v>25.1</v>
      </c>
      <c r="N87" s="70"/>
      <c r="O87" s="70"/>
      <c r="P87" s="70"/>
      <c r="Q87" s="71"/>
    </row>
    <row r="88" spans="1:17" ht="38.25">
      <c r="A88" s="22" t="s">
        <v>87</v>
      </c>
      <c r="B88" s="23" t="s">
        <v>212</v>
      </c>
      <c r="C88" s="7"/>
      <c r="D88" s="60">
        <f>D89+D94+D98+D122+D126+D130</f>
        <v>159777.4</v>
      </c>
      <c r="E88" s="60">
        <f>E89+E94+E98+E122+E126+E130</f>
        <v>159777.4</v>
      </c>
      <c r="F88" s="60">
        <f>F89+F94+F98+F122+F126+F130</f>
        <v>158673</v>
      </c>
      <c r="G88" s="60">
        <f t="shared" si="35"/>
        <v>99.30878835179445</v>
      </c>
      <c r="H88" s="60">
        <f aca="true" t="shared" si="40" ref="H88:Q88">H89+H94+H98+H122+H126+H130</f>
        <v>9229</v>
      </c>
      <c r="I88" s="60">
        <f t="shared" si="40"/>
        <v>0</v>
      </c>
      <c r="J88" s="60">
        <f t="shared" si="40"/>
        <v>0</v>
      </c>
      <c r="K88" s="60">
        <f t="shared" si="40"/>
        <v>0</v>
      </c>
      <c r="L88" s="60">
        <f t="shared" si="40"/>
        <v>47294.7</v>
      </c>
      <c r="M88" s="60">
        <f t="shared" si="40"/>
        <v>102149.3</v>
      </c>
      <c r="N88" s="60">
        <f t="shared" si="40"/>
        <v>0</v>
      </c>
      <c r="O88" s="60">
        <f t="shared" si="40"/>
        <v>0</v>
      </c>
      <c r="P88" s="60">
        <f t="shared" si="40"/>
        <v>0</v>
      </c>
      <c r="Q88" s="60">
        <f t="shared" si="40"/>
        <v>0</v>
      </c>
    </row>
    <row r="89" spans="1:17" ht="38.25">
      <c r="A89" s="13" t="s">
        <v>89</v>
      </c>
      <c r="B89" s="14" t="s">
        <v>213</v>
      </c>
      <c r="C89" s="7"/>
      <c r="D89" s="65">
        <f aca="true" t="shared" si="41" ref="D89:F90">D90</f>
        <v>45182.799999999996</v>
      </c>
      <c r="E89" s="65">
        <f t="shared" si="41"/>
        <v>45182.799999999996</v>
      </c>
      <c r="F89" s="65">
        <f t="shared" si="41"/>
        <v>45182.7</v>
      </c>
      <c r="G89" s="65">
        <f t="shared" si="35"/>
        <v>99.99977867684163</v>
      </c>
      <c r="H89" s="65">
        <f aca="true" t="shared" si="42" ref="H89:Q90">H90</f>
        <v>0</v>
      </c>
      <c r="I89" s="65">
        <f t="shared" si="42"/>
        <v>0</v>
      </c>
      <c r="J89" s="65">
        <f t="shared" si="42"/>
        <v>0</v>
      </c>
      <c r="K89" s="65">
        <f t="shared" si="42"/>
        <v>0</v>
      </c>
      <c r="L89" s="65">
        <f t="shared" si="42"/>
        <v>45182.7</v>
      </c>
      <c r="M89" s="65">
        <f t="shared" si="42"/>
        <v>0</v>
      </c>
      <c r="N89" s="65">
        <f t="shared" si="42"/>
        <v>0</v>
      </c>
      <c r="O89" s="65">
        <f t="shared" si="42"/>
        <v>0</v>
      </c>
      <c r="P89" s="65">
        <f t="shared" si="42"/>
        <v>0</v>
      </c>
      <c r="Q89" s="65">
        <f t="shared" si="42"/>
        <v>0</v>
      </c>
    </row>
    <row r="90" spans="1:17" ht="51">
      <c r="A90" s="13" t="s">
        <v>214</v>
      </c>
      <c r="B90" s="14" t="s">
        <v>215</v>
      </c>
      <c r="C90" s="7"/>
      <c r="D90" s="65">
        <f t="shared" si="41"/>
        <v>45182.799999999996</v>
      </c>
      <c r="E90" s="65">
        <f t="shared" si="41"/>
        <v>45182.799999999996</v>
      </c>
      <c r="F90" s="65">
        <f t="shared" si="41"/>
        <v>45182.7</v>
      </c>
      <c r="G90" s="65">
        <f t="shared" si="35"/>
        <v>99.99977867684163</v>
      </c>
      <c r="H90" s="65">
        <f t="shared" si="42"/>
        <v>0</v>
      </c>
      <c r="I90" s="65">
        <f t="shared" si="42"/>
        <v>0</v>
      </c>
      <c r="J90" s="65">
        <f t="shared" si="42"/>
        <v>0</v>
      </c>
      <c r="K90" s="65">
        <f t="shared" si="42"/>
        <v>0</v>
      </c>
      <c r="L90" s="65">
        <f t="shared" si="42"/>
        <v>45182.7</v>
      </c>
      <c r="M90" s="65">
        <f t="shared" si="42"/>
        <v>0</v>
      </c>
      <c r="N90" s="65">
        <f t="shared" si="42"/>
        <v>0</v>
      </c>
      <c r="O90" s="65">
        <f t="shared" si="42"/>
        <v>0</v>
      </c>
      <c r="P90" s="65">
        <f t="shared" si="42"/>
        <v>0</v>
      </c>
      <c r="Q90" s="65">
        <f t="shared" si="42"/>
        <v>0</v>
      </c>
    </row>
    <row r="91" spans="1:17" ht="140.25">
      <c r="A91" s="6" t="s">
        <v>580</v>
      </c>
      <c r="B91" s="47" t="s">
        <v>581</v>
      </c>
      <c r="C91" s="7"/>
      <c r="D91" s="61">
        <f>D93+D92</f>
        <v>45182.799999999996</v>
      </c>
      <c r="E91" s="61">
        <f>E93+E92</f>
        <v>45182.799999999996</v>
      </c>
      <c r="F91" s="61">
        <f>F93+F92</f>
        <v>45182.7</v>
      </c>
      <c r="G91" s="61">
        <f t="shared" si="35"/>
        <v>99.99977867684163</v>
      </c>
      <c r="H91" s="61">
        <f aca="true" t="shared" si="43" ref="H91:Q91">H93+H92</f>
        <v>0</v>
      </c>
      <c r="I91" s="61">
        <f t="shared" si="43"/>
        <v>0</v>
      </c>
      <c r="J91" s="61">
        <f t="shared" si="43"/>
        <v>0</v>
      </c>
      <c r="K91" s="61">
        <f t="shared" si="43"/>
        <v>0</v>
      </c>
      <c r="L91" s="61">
        <f t="shared" si="43"/>
        <v>45182.7</v>
      </c>
      <c r="M91" s="61">
        <f t="shared" si="43"/>
        <v>0</v>
      </c>
      <c r="N91" s="61">
        <f t="shared" si="43"/>
        <v>0</v>
      </c>
      <c r="O91" s="61">
        <f t="shared" si="43"/>
        <v>0</v>
      </c>
      <c r="P91" s="61">
        <f t="shared" si="43"/>
        <v>0</v>
      </c>
      <c r="Q91" s="61">
        <f t="shared" si="43"/>
        <v>0</v>
      </c>
    </row>
    <row r="92" spans="1:17" ht="38.25">
      <c r="A92" s="6" t="s">
        <v>497</v>
      </c>
      <c r="B92" s="47" t="s">
        <v>581</v>
      </c>
      <c r="C92" s="7">
        <v>200</v>
      </c>
      <c r="D92" s="91">
        <v>43.6</v>
      </c>
      <c r="E92" s="91">
        <v>43.6</v>
      </c>
      <c r="F92" s="91">
        <f>SUM(H92:Q92)</f>
        <v>43.6</v>
      </c>
      <c r="G92" s="61">
        <f t="shared" si="35"/>
        <v>100</v>
      </c>
      <c r="H92" s="88"/>
      <c r="I92" s="88"/>
      <c r="J92" s="88"/>
      <c r="K92" s="88"/>
      <c r="L92" s="88">
        <v>43.6</v>
      </c>
      <c r="M92" s="88"/>
      <c r="N92" s="88"/>
      <c r="O92" s="88"/>
      <c r="P92" s="88"/>
      <c r="Q92" s="73"/>
    </row>
    <row r="93" spans="1:17" ht="38.25">
      <c r="A93" s="6" t="s">
        <v>176</v>
      </c>
      <c r="B93" s="47" t="s">
        <v>581</v>
      </c>
      <c r="C93" s="7">
        <v>400</v>
      </c>
      <c r="D93" s="91">
        <v>45139.2</v>
      </c>
      <c r="E93" s="91">
        <v>45139.2</v>
      </c>
      <c r="F93" s="91">
        <f>SUM(H93:Q93)</f>
        <v>45139.1</v>
      </c>
      <c r="G93" s="61">
        <f t="shared" si="35"/>
        <v>99.99977846306537</v>
      </c>
      <c r="H93" s="59">
        <v>0</v>
      </c>
      <c r="I93" s="70"/>
      <c r="J93" s="70"/>
      <c r="K93" s="70"/>
      <c r="L93" s="70">
        <v>45139.1</v>
      </c>
      <c r="M93" s="70"/>
      <c r="N93" s="70"/>
      <c r="O93" s="70"/>
      <c r="P93" s="70"/>
      <c r="Q93" s="71"/>
    </row>
    <row r="94" spans="1:17" ht="89.25">
      <c r="A94" s="87" t="s">
        <v>585</v>
      </c>
      <c r="B94" s="14" t="s">
        <v>216</v>
      </c>
      <c r="C94" s="7"/>
      <c r="D94" s="65">
        <f aca="true" t="shared" si="44" ref="D94:F96">D95</f>
        <v>500</v>
      </c>
      <c r="E94" s="65">
        <f t="shared" si="44"/>
        <v>500</v>
      </c>
      <c r="F94" s="65">
        <f t="shared" si="44"/>
        <v>500</v>
      </c>
      <c r="G94" s="65">
        <f t="shared" si="35"/>
        <v>100</v>
      </c>
      <c r="H94" s="65">
        <f aca="true" t="shared" si="45" ref="H94:Q96">H95</f>
        <v>500</v>
      </c>
      <c r="I94" s="65">
        <f t="shared" si="45"/>
        <v>0</v>
      </c>
      <c r="J94" s="65">
        <f t="shared" si="45"/>
        <v>0</v>
      </c>
      <c r="K94" s="65">
        <f t="shared" si="45"/>
        <v>0</v>
      </c>
      <c r="L94" s="65">
        <f t="shared" si="45"/>
        <v>0</v>
      </c>
      <c r="M94" s="65">
        <f t="shared" si="45"/>
        <v>0</v>
      </c>
      <c r="N94" s="65">
        <f t="shared" si="45"/>
        <v>0</v>
      </c>
      <c r="O94" s="65">
        <f t="shared" si="45"/>
        <v>0</v>
      </c>
      <c r="P94" s="65">
        <f t="shared" si="45"/>
        <v>0</v>
      </c>
      <c r="Q94" s="65">
        <f t="shared" si="45"/>
        <v>0</v>
      </c>
    </row>
    <row r="95" spans="1:17" ht="89.25">
      <c r="A95" s="87" t="s">
        <v>586</v>
      </c>
      <c r="B95" s="14" t="s">
        <v>217</v>
      </c>
      <c r="C95" s="7"/>
      <c r="D95" s="65">
        <f t="shared" si="44"/>
        <v>500</v>
      </c>
      <c r="E95" s="65">
        <f t="shared" si="44"/>
        <v>500</v>
      </c>
      <c r="F95" s="65">
        <f t="shared" si="44"/>
        <v>500</v>
      </c>
      <c r="G95" s="65">
        <f t="shared" si="35"/>
        <v>100</v>
      </c>
      <c r="H95" s="65">
        <f t="shared" si="45"/>
        <v>500</v>
      </c>
      <c r="I95" s="65">
        <f t="shared" si="45"/>
        <v>0</v>
      </c>
      <c r="J95" s="65">
        <f t="shared" si="45"/>
        <v>0</v>
      </c>
      <c r="K95" s="65">
        <f t="shared" si="45"/>
        <v>0</v>
      </c>
      <c r="L95" s="65">
        <f t="shared" si="45"/>
        <v>0</v>
      </c>
      <c r="M95" s="65">
        <f t="shared" si="45"/>
        <v>0</v>
      </c>
      <c r="N95" s="65">
        <f t="shared" si="45"/>
        <v>0</v>
      </c>
      <c r="O95" s="65">
        <f t="shared" si="45"/>
        <v>0</v>
      </c>
      <c r="P95" s="65">
        <f t="shared" si="45"/>
        <v>0</v>
      </c>
      <c r="Q95" s="65">
        <f t="shared" si="45"/>
        <v>0</v>
      </c>
    </row>
    <row r="96" spans="1:17" ht="29.25" customHeight="1">
      <c r="A96" s="6" t="s">
        <v>90</v>
      </c>
      <c r="B96" s="7" t="s">
        <v>218</v>
      </c>
      <c r="C96" s="7"/>
      <c r="D96" s="61">
        <f t="shared" si="44"/>
        <v>500</v>
      </c>
      <c r="E96" s="61">
        <f t="shared" si="44"/>
        <v>500</v>
      </c>
      <c r="F96" s="61">
        <f t="shared" si="44"/>
        <v>500</v>
      </c>
      <c r="G96" s="61">
        <f t="shared" si="35"/>
        <v>100</v>
      </c>
      <c r="H96" s="61">
        <f t="shared" si="45"/>
        <v>500</v>
      </c>
      <c r="I96" s="61">
        <f t="shared" si="45"/>
        <v>0</v>
      </c>
      <c r="J96" s="61">
        <f t="shared" si="45"/>
        <v>0</v>
      </c>
      <c r="K96" s="61">
        <f t="shared" si="45"/>
        <v>0</v>
      </c>
      <c r="L96" s="61">
        <f t="shared" si="45"/>
        <v>0</v>
      </c>
      <c r="M96" s="61">
        <f t="shared" si="45"/>
        <v>0</v>
      </c>
      <c r="N96" s="61">
        <f t="shared" si="45"/>
        <v>0</v>
      </c>
      <c r="O96" s="61">
        <f t="shared" si="45"/>
        <v>0</v>
      </c>
      <c r="P96" s="61">
        <f t="shared" si="45"/>
        <v>0</v>
      </c>
      <c r="Q96" s="61">
        <f t="shared" si="45"/>
        <v>0</v>
      </c>
    </row>
    <row r="97" spans="1:17" ht="38.25">
      <c r="A97" s="6" t="s">
        <v>67</v>
      </c>
      <c r="B97" s="7" t="s">
        <v>218</v>
      </c>
      <c r="C97" s="7">
        <v>600</v>
      </c>
      <c r="D97" s="91">
        <v>500</v>
      </c>
      <c r="E97" s="91">
        <v>500</v>
      </c>
      <c r="F97" s="91">
        <f>SUM(H97:Q97)</f>
        <v>500</v>
      </c>
      <c r="G97" s="61">
        <f t="shared" si="35"/>
        <v>100</v>
      </c>
      <c r="H97" s="59">
        <v>500</v>
      </c>
      <c r="I97" s="70"/>
      <c r="J97" s="70"/>
      <c r="K97" s="70"/>
      <c r="L97" s="70"/>
      <c r="M97" s="70"/>
      <c r="N97" s="70"/>
      <c r="O97" s="70"/>
      <c r="P97" s="70"/>
      <c r="Q97" s="71"/>
    </row>
    <row r="98" spans="1:17" ht="38.25">
      <c r="A98" s="13" t="s">
        <v>88</v>
      </c>
      <c r="B98" s="14" t="s">
        <v>219</v>
      </c>
      <c r="C98" s="7"/>
      <c r="D98" s="65">
        <f>D99+D108</f>
        <v>109473.59999999999</v>
      </c>
      <c r="E98" s="65">
        <f>E99+E108</f>
        <v>109473.59999999999</v>
      </c>
      <c r="F98" s="65">
        <f>F99+F108</f>
        <v>108458.2</v>
      </c>
      <c r="G98" s="65">
        <f t="shared" si="35"/>
        <v>99.07247044036188</v>
      </c>
      <c r="H98" s="65">
        <f aca="true" t="shared" si="46" ref="H98:Q98">H99+H108</f>
        <v>6408.9</v>
      </c>
      <c r="I98" s="65">
        <f t="shared" si="46"/>
        <v>0</v>
      </c>
      <c r="J98" s="65">
        <f t="shared" si="46"/>
        <v>0</v>
      </c>
      <c r="K98" s="65">
        <f t="shared" si="46"/>
        <v>0</v>
      </c>
      <c r="L98" s="65">
        <f t="shared" si="46"/>
        <v>0</v>
      </c>
      <c r="M98" s="65">
        <f t="shared" si="46"/>
        <v>102049.3</v>
      </c>
      <c r="N98" s="65">
        <f t="shared" si="46"/>
        <v>0</v>
      </c>
      <c r="O98" s="65">
        <f t="shared" si="46"/>
        <v>0</v>
      </c>
      <c r="P98" s="65">
        <f t="shared" si="46"/>
        <v>0</v>
      </c>
      <c r="Q98" s="65">
        <f t="shared" si="46"/>
        <v>0</v>
      </c>
    </row>
    <row r="99" spans="1:17" ht="63.75">
      <c r="A99" s="13" t="s">
        <v>220</v>
      </c>
      <c r="B99" s="14" t="s">
        <v>221</v>
      </c>
      <c r="C99" s="7"/>
      <c r="D99" s="65">
        <f>D100+D102+D104+D106</f>
        <v>102791.9</v>
      </c>
      <c r="E99" s="65">
        <f aca="true" t="shared" si="47" ref="E99:Q99">E100+E102+E104+E106</f>
        <v>102791.9</v>
      </c>
      <c r="F99" s="65">
        <f t="shared" si="47"/>
        <v>102049.3</v>
      </c>
      <c r="G99" s="65">
        <f t="shared" si="35"/>
        <v>99.27756953612105</v>
      </c>
      <c r="H99" s="65">
        <f t="shared" si="47"/>
        <v>0</v>
      </c>
      <c r="I99" s="65">
        <f t="shared" si="47"/>
        <v>0</v>
      </c>
      <c r="J99" s="65">
        <f t="shared" si="47"/>
        <v>0</v>
      </c>
      <c r="K99" s="65">
        <f t="shared" si="47"/>
        <v>0</v>
      </c>
      <c r="L99" s="65">
        <f t="shared" si="47"/>
        <v>0</v>
      </c>
      <c r="M99" s="65">
        <f t="shared" si="47"/>
        <v>102049.3</v>
      </c>
      <c r="N99" s="65">
        <f t="shared" si="47"/>
        <v>0</v>
      </c>
      <c r="O99" s="65">
        <f t="shared" si="47"/>
        <v>0</v>
      </c>
      <c r="P99" s="65">
        <f t="shared" si="47"/>
        <v>0</v>
      </c>
      <c r="Q99" s="65">
        <f t="shared" si="47"/>
        <v>0</v>
      </c>
    </row>
    <row r="100" spans="1:17" ht="102">
      <c r="A100" s="6" t="s">
        <v>520</v>
      </c>
      <c r="B100" s="7" t="s">
        <v>222</v>
      </c>
      <c r="C100" s="7"/>
      <c r="D100" s="61">
        <f>D101</f>
        <v>56618.5</v>
      </c>
      <c r="E100" s="61">
        <f>E101</f>
        <v>56618.5</v>
      </c>
      <c r="F100" s="61">
        <f>F101</f>
        <v>56113.5</v>
      </c>
      <c r="G100" s="61">
        <f t="shared" si="35"/>
        <v>99.108065384989</v>
      </c>
      <c r="H100" s="61">
        <f aca="true" t="shared" si="48" ref="H100:Q100">H101</f>
        <v>0</v>
      </c>
      <c r="I100" s="61">
        <f t="shared" si="48"/>
        <v>0</v>
      </c>
      <c r="J100" s="61">
        <f t="shared" si="48"/>
        <v>0</v>
      </c>
      <c r="K100" s="61">
        <f t="shared" si="48"/>
        <v>0</v>
      </c>
      <c r="L100" s="61">
        <f t="shared" si="48"/>
        <v>0</v>
      </c>
      <c r="M100" s="61">
        <f t="shared" si="48"/>
        <v>56113.5</v>
      </c>
      <c r="N100" s="61">
        <f t="shared" si="48"/>
        <v>0</v>
      </c>
      <c r="O100" s="61">
        <f t="shared" si="48"/>
        <v>0</v>
      </c>
      <c r="P100" s="61">
        <f t="shared" si="48"/>
        <v>0</v>
      </c>
      <c r="Q100" s="61">
        <f t="shared" si="48"/>
        <v>0</v>
      </c>
    </row>
    <row r="101" spans="1:17" ht="25.5">
      <c r="A101" s="6" t="s">
        <v>66</v>
      </c>
      <c r="B101" s="7" t="s">
        <v>222</v>
      </c>
      <c r="C101" s="7">
        <v>300</v>
      </c>
      <c r="D101" s="91">
        <v>56618.5</v>
      </c>
      <c r="E101" s="91">
        <v>56618.5</v>
      </c>
      <c r="F101" s="91">
        <f>SUM(H101:Q101)</f>
        <v>56113.5</v>
      </c>
      <c r="G101" s="61">
        <f t="shared" si="35"/>
        <v>99.108065384989</v>
      </c>
      <c r="H101" s="59"/>
      <c r="I101" s="70"/>
      <c r="J101" s="70"/>
      <c r="K101" s="70"/>
      <c r="L101" s="70"/>
      <c r="M101" s="70">
        <v>56113.5</v>
      </c>
      <c r="N101" s="70"/>
      <c r="O101" s="70"/>
      <c r="P101" s="70"/>
      <c r="Q101" s="71"/>
    </row>
    <row r="102" spans="1:17" ht="63.75">
      <c r="A102" s="6" t="s">
        <v>521</v>
      </c>
      <c r="B102" s="7" t="s">
        <v>223</v>
      </c>
      <c r="C102" s="7"/>
      <c r="D102" s="66">
        <f>D103</f>
        <v>45230.7</v>
      </c>
      <c r="E102" s="66">
        <f>E103</f>
        <v>45230.7</v>
      </c>
      <c r="F102" s="66">
        <f>F103</f>
        <v>45022.9</v>
      </c>
      <c r="G102" s="61">
        <f t="shared" si="35"/>
        <v>99.54057752809487</v>
      </c>
      <c r="H102" s="66">
        <f aca="true" t="shared" si="49" ref="H102:Q102">H103</f>
        <v>0</v>
      </c>
      <c r="I102" s="66">
        <f t="shared" si="49"/>
        <v>0</v>
      </c>
      <c r="J102" s="66">
        <f t="shared" si="49"/>
        <v>0</v>
      </c>
      <c r="K102" s="66">
        <f t="shared" si="49"/>
        <v>0</v>
      </c>
      <c r="L102" s="66">
        <f t="shared" si="49"/>
        <v>0</v>
      </c>
      <c r="M102" s="66">
        <f t="shared" si="49"/>
        <v>45022.9</v>
      </c>
      <c r="N102" s="66">
        <f t="shared" si="49"/>
        <v>0</v>
      </c>
      <c r="O102" s="66">
        <f t="shared" si="49"/>
        <v>0</v>
      </c>
      <c r="P102" s="66">
        <f t="shared" si="49"/>
        <v>0</v>
      </c>
      <c r="Q102" s="66">
        <f t="shared" si="49"/>
        <v>0</v>
      </c>
    </row>
    <row r="103" spans="1:17" ht="25.5">
      <c r="A103" s="6" t="s">
        <v>66</v>
      </c>
      <c r="B103" s="7" t="s">
        <v>223</v>
      </c>
      <c r="C103" s="7">
        <v>300</v>
      </c>
      <c r="D103" s="91">
        <v>45230.7</v>
      </c>
      <c r="E103" s="91">
        <v>45230.7</v>
      </c>
      <c r="F103" s="91">
        <f>SUM(H103:Q103)</f>
        <v>45022.9</v>
      </c>
      <c r="G103" s="61">
        <f t="shared" si="35"/>
        <v>99.54057752809487</v>
      </c>
      <c r="H103" s="59"/>
      <c r="I103" s="70"/>
      <c r="J103" s="70"/>
      <c r="K103" s="70"/>
      <c r="L103" s="70"/>
      <c r="M103" s="70">
        <v>45022.9</v>
      </c>
      <c r="N103" s="70"/>
      <c r="O103" s="70"/>
      <c r="P103" s="70"/>
      <c r="Q103" s="71"/>
    </row>
    <row r="104" spans="1:17" ht="63.75">
      <c r="A104" s="6" t="s">
        <v>522</v>
      </c>
      <c r="B104" s="7" t="s">
        <v>224</v>
      </c>
      <c r="C104" s="7"/>
      <c r="D104" s="66">
        <f>D105</f>
        <v>432.5</v>
      </c>
      <c r="E104" s="66">
        <f>E105</f>
        <v>432.5</v>
      </c>
      <c r="F104" s="66">
        <f>F105</f>
        <v>405.8</v>
      </c>
      <c r="G104" s="61">
        <f t="shared" si="35"/>
        <v>93.82658959537572</v>
      </c>
      <c r="H104" s="66">
        <f aca="true" t="shared" si="50" ref="H104:Q104">H105</f>
        <v>0</v>
      </c>
      <c r="I104" s="66">
        <f t="shared" si="50"/>
        <v>0</v>
      </c>
      <c r="J104" s="66">
        <f t="shared" si="50"/>
        <v>0</v>
      </c>
      <c r="K104" s="66">
        <f t="shared" si="50"/>
        <v>0</v>
      </c>
      <c r="L104" s="66">
        <f t="shared" si="50"/>
        <v>0</v>
      </c>
      <c r="M104" s="66">
        <f t="shared" si="50"/>
        <v>405.8</v>
      </c>
      <c r="N104" s="66">
        <f t="shared" si="50"/>
        <v>0</v>
      </c>
      <c r="O104" s="66">
        <f t="shared" si="50"/>
        <v>0</v>
      </c>
      <c r="P104" s="66">
        <f t="shared" si="50"/>
        <v>0</v>
      </c>
      <c r="Q104" s="66">
        <f t="shared" si="50"/>
        <v>0</v>
      </c>
    </row>
    <row r="105" spans="1:17" ht="25.5">
      <c r="A105" s="6" t="s">
        <v>66</v>
      </c>
      <c r="B105" s="7" t="s">
        <v>224</v>
      </c>
      <c r="C105" s="7">
        <v>300</v>
      </c>
      <c r="D105" s="91">
        <v>432.5</v>
      </c>
      <c r="E105" s="91">
        <v>432.5</v>
      </c>
      <c r="F105" s="91">
        <f>SUM(H105:Q105)</f>
        <v>405.8</v>
      </c>
      <c r="G105" s="61">
        <f t="shared" si="35"/>
        <v>93.82658959537572</v>
      </c>
      <c r="H105" s="59"/>
      <c r="I105" s="70"/>
      <c r="J105" s="70"/>
      <c r="K105" s="70"/>
      <c r="L105" s="70"/>
      <c r="M105" s="70">
        <v>405.8</v>
      </c>
      <c r="N105" s="70"/>
      <c r="O105" s="70"/>
      <c r="P105" s="70"/>
      <c r="Q105" s="71"/>
    </row>
    <row r="106" spans="1:17" ht="76.5">
      <c r="A106" s="6" t="s">
        <v>523</v>
      </c>
      <c r="B106" s="7" t="s">
        <v>225</v>
      </c>
      <c r="C106" s="7"/>
      <c r="D106" s="66">
        <f>D107</f>
        <v>510.2</v>
      </c>
      <c r="E106" s="66">
        <f>E107</f>
        <v>510.2</v>
      </c>
      <c r="F106" s="66">
        <f>F107</f>
        <v>507.1</v>
      </c>
      <c r="G106" s="61">
        <f t="shared" si="35"/>
        <v>99.39239513916111</v>
      </c>
      <c r="H106" s="66">
        <f aca="true" t="shared" si="51" ref="H106:Q106">H107</f>
        <v>0</v>
      </c>
      <c r="I106" s="66">
        <f t="shared" si="51"/>
        <v>0</v>
      </c>
      <c r="J106" s="66">
        <f t="shared" si="51"/>
        <v>0</v>
      </c>
      <c r="K106" s="66">
        <f t="shared" si="51"/>
        <v>0</v>
      </c>
      <c r="L106" s="66">
        <f t="shared" si="51"/>
        <v>0</v>
      </c>
      <c r="M106" s="66">
        <f t="shared" si="51"/>
        <v>507.1</v>
      </c>
      <c r="N106" s="66">
        <f t="shared" si="51"/>
        <v>0</v>
      </c>
      <c r="O106" s="66">
        <f t="shared" si="51"/>
        <v>0</v>
      </c>
      <c r="P106" s="66">
        <f t="shared" si="51"/>
        <v>0</v>
      </c>
      <c r="Q106" s="66">
        <f t="shared" si="51"/>
        <v>0</v>
      </c>
    </row>
    <row r="107" spans="1:17" ht="25.5">
      <c r="A107" s="6" t="s">
        <v>66</v>
      </c>
      <c r="B107" s="7" t="s">
        <v>225</v>
      </c>
      <c r="C107" s="7">
        <v>300</v>
      </c>
      <c r="D107" s="91">
        <v>510.2</v>
      </c>
      <c r="E107" s="91">
        <v>510.2</v>
      </c>
      <c r="F107" s="91">
        <f>SUM(H107:Q107)</f>
        <v>507.1</v>
      </c>
      <c r="G107" s="61">
        <f t="shared" si="35"/>
        <v>99.39239513916111</v>
      </c>
      <c r="H107" s="59"/>
      <c r="I107" s="70"/>
      <c r="J107" s="70"/>
      <c r="K107" s="70"/>
      <c r="L107" s="70"/>
      <c r="M107" s="70">
        <v>507.1</v>
      </c>
      <c r="N107" s="70"/>
      <c r="O107" s="70"/>
      <c r="P107" s="70"/>
      <c r="Q107" s="71"/>
    </row>
    <row r="108" spans="1:17" ht="53.25" customHeight="1">
      <c r="A108" s="13" t="s">
        <v>226</v>
      </c>
      <c r="B108" s="14" t="s">
        <v>227</v>
      </c>
      <c r="C108" s="7"/>
      <c r="D108" s="61">
        <f>D109+D111+D114+D117+D119</f>
        <v>6681.699999999999</v>
      </c>
      <c r="E108" s="61">
        <f>E109+E111+E114+E117+E119</f>
        <v>6681.699999999999</v>
      </c>
      <c r="F108" s="61">
        <f>F109+F111+F114+F117+F119</f>
        <v>6408.9</v>
      </c>
      <c r="G108" s="65">
        <f t="shared" si="35"/>
        <v>95.917206698894</v>
      </c>
      <c r="H108" s="61">
        <f aca="true" t="shared" si="52" ref="H108:Q108">H109+H111+H114+H117+H119</f>
        <v>6408.9</v>
      </c>
      <c r="I108" s="61">
        <f t="shared" si="52"/>
        <v>0</v>
      </c>
      <c r="J108" s="61">
        <f t="shared" si="52"/>
        <v>0</v>
      </c>
      <c r="K108" s="61">
        <f t="shared" si="52"/>
        <v>0</v>
      </c>
      <c r="L108" s="61">
        <f t="shared" si="52"/>
        <v>0</v>
      </c>
      <c r="M108" s="61">
        <f t="shared" si="52"/>
        <v>0</v>
      </c>
      <c r="N108" s="61">
        <f t="shared" si="52"/>
        <v>0</v>
      </c>
      <c r="O108" s="61">
        <f t="shared" si="52"/>
        <v>0</v>
      </c>
      <c r="P108" s="61">
        <f t="shared" si="52"/>
        <v>0</v>
      </c>
      <c r="Q108" s="61">
        <f t="shared" si="52"/>
        <v>0</v>
      </c>
    </row>
    <row r="109" spans="1:17" ht="140.25">
      <c r="A109" s="16" t="s">
        <v>91</v>
      </c>
      <c r="B109" s="47" t="s">
        <v>228</v>
      </c>
      <c r="C109" s="7"/>
      <c r="D109" s="61">
        <f>D110</f>
        <v>5.2</v>
      </c>
      <c r="E109" s="61">
        <f>E110</f>
        <v>5.2</v>
      </c>
      <c r="F109" s="61">
        <f>F110</f>
        <v>5.2</v>
      </c>
      <c r="G109" s="61">
        <f t="shared" si="35"/>
        <v>100</v>
      </c>
      <c r="H109" s="61">
        <f aca="true" t="shared" si="53" ref="H109:Q109">H110</f>
        <v>5.2</v>
      </c>
      <c r="I109" s="61">
        <f t="shared" si="53"/>
        <v>0</v>
      </c>
      <c r="J109" s="61">
        <f t="shared" si="53"/>
        <v>0</v>
      </c>
      <c r="K109" s="61">
        <f t="shared" si="53"/>
        <v>0</v>
      </c>
      <c r="L109" s="61">
        <f t="shared" si="53"/>
        <v>0</v>
      </c>
      <c r="M109" s="61">
        <f t="shared" si="53"/>
        <v>0</v>
      </c>
      <c r="N109" s="61">
        <f t="shared" si="53"/>
        <v>0</v>
      </c>
      <c r="O109" s="61">
        <f t="shared" si="53"/>
        <v>0</v>
      </c>
      <c r="P109" s="61">
        <f t="shared" si="53"/>
        <v>0</v>
      </c>
      <c r="Q109" s="61">
        <f t="shared" si="53"/>
        <v>0</v>
      </c>
    </row>
    <row r="110" spans="1:17" ht="25.5">
      <c r="A110" s="6" t="s">
        <v>66</v>
      </c>
      <c r="B110" s="47" t="s">
        <v>228</v>
      </c>
      <c r="C110" s="7">
        <v>300</v>
      </c>
      <c r="D110" s="91">
        <v>5.2</v>
      </c>
      <c r="E110" s="91">
        <v>5.2</v>
      </c>
      <c r="F110" s="91">
        <f>SUM(H110:Q110)</f>
        <v>5.2</v>
      </c>
      <c r="G110" s="61">
        <f t="shared" si="35"/>
        <v>100</v>
      </c>
      <c r="H110" s="59">
        <v>5.2</v>
      </c>
      <c r="I110" s="70"/>
      <c r="J110" s="70"/>
      <c r="K110" s="70"/>
      <c r="L110" s="70"/>
      <c r="M110" s="70"/>
      <c r="N110" s="70"/>
      <c r="O110" s="70"/>
      <c r="P110" s="70"/>
      <c r="Q110" s="71"/>
    </row>
    <row r="111" spans="1:17" ht="38.25">
      <c r="A111" s="25" t="s">
        <v>530</v>
      </c>
      <c r="B111" s="7" t="s">
        <v>229</v>
      </c>
      <c r="C111" s="7"/>
      <c r="D111" s="61">
        <f>D112+D113</f>
        <v>5213.599999999999</v>
      </c>
      <c r="E111" s="61">
        <f>E112+E113</f>
        <v>5213.599999999999</v>
      </c>
      <c r="F111" s="61">
        <f>F112+F113</f>
        <v>5011.2</v>
      </c>
      <c r="G111" s="61">
        <f t="shared" si="35"/>
        <v>96.1178456344944</v>
      </c>
      <c r="H111" s="61">
        <f aca="true" t="shared" si="54" ref="H111:Q111">H112+H113</f>
        <v>5011.2</v>
      </c>
      <c r="I111" s="61">
        <f t="shared" si="54"/>
        <v>0</v>
      </c>
      <c r="J111" s="61">
        <f t="shared" si="54"/>
        <v>0</v>
      </c>
      <c r="K111" s="61">
        <f t="shared" si="54"/>
        <v>0</v>
      </c>
      <c r="L111" s="61">
        <f t="shared" si="54"/>
        <v>0</v>
      </c>
      <c r="M111" s="61">
        <f t="shared" si="54"/>
        <v>0</v>
      </c>
      <c r="N111" s="61">
        <f t="shared" si="54"/>
        <v>0</v>
      </c>
      <c r="O111" s="61">
        <f t="shared" si="54"/>
        <v>0</v>
      </c>
      <c r="P111" s="61">
        <f t="shared" si="54"/>
        <v>0</v>
      </c>
      <c r="Q111" s="61">
        <f t="shared" si="54"/>
        <v>0</v>
      </c>
    </row>
    <row r="112" spans="1:17" ht="76.5">
      <c r="A112" s="6" t="s">
        <v>61</v>
      </c>
      <c r="B112" s="7" t="s">
        <v>229</v>
      </c>
      <c r="C112" s="7">
        <v>100</v>
      </c>
      <c r="D112" s="91">
        <v>4666.9</v>
      </c>
      <c r="E112" s="91">
        <v>4666.9</v>
      </c>
      <c r="F112" s="91">
        <f aca="true" t="shared" si="55" ref="F112:F121">SUM(H112:Q112)</f>
        <v>4659.3</v>
      </c>
      <c r="G112" s="61">
        <f t="shared" si="35"/>
        <v>99.8371509995929</v>
      </c>
      <c r="H112" s="59">
        <v>4659.3</v>
      </c>
      <c r="I112" s="70"/>
      <c r="J112" s="70"/>
      <c r="K112" s="70"/>
      <c r="L112" s="70"/>
      <c r="M112" s="70"/>
      <c r="N112" s="70"/>
      <c r="O112" s="70"/>
      <c r="P112" s="70"/>
      <c r="Q112" s="71"/>
    </row>
    <row r="113" spans="1:17" ht="38.25">
      <c r="A113" s="6" t="s">
        <v>497</v>
      </c>
      <c r="B113" s="7" t="s">
        <v>229</v>
      </c>
      <c r="C113" s="7">
        <v>200</v>
      </c>
      <c r="D113" s="91">
        <v>546.7</v>
      </c>
      <c r="E113" s="91">
        <v>546.7</v>
      </c>
      <c r="F113" s="91">
        <f t="shared" si="55"/>
        <v>351.9</v>
      </c>
      <c r="G113" s="61">
        <f t="shared" si="35"/>
        <v>64.36802633985732</v>
      </c>
      <c r="H113" s="59">
        <v>351.9</v>
      </c>
      <c r="I113" s="70"/>
      <c r="J113" s="70"/>
      <c r="K113" s="70"/>
      <c r="L113" s="70"/>
      <c r="M113" s="70"/>
      <c r="N113" s="70"/>
      <c r="O113" s="70"/>
      <c r="P113" s="70"/>
      <c r="Q113" s="71"/>
    </row>
    <row r="114" spans="1:17" ht="38.25">
      <c r="A114" s="25" t="s">
        <v>3</v>
      </c>
      <c r="B114" s="7" t="s">
        <v>230</v>
      </c>
      <c r="C114" s="7"/>
      <c r="D114" s="61">
        <f>D115+D116</f>
        <v>588.7</v>
      </c>
      <c r="E114" s="61">
        <f>E115+E116</f>
        <v>588.7</v>
      </c>
      <c r="F114" s="61">
        <f>F115+F116</f>
        <v>553</v>
      </c>
      <c r="G114" s="61">
        <f t="shared" si="35"/>
        <v>93.93579072532698</v>
      </c>
      <c r="H114" s="61">
        <f aca="true" t="shared" si="56" ref="H114:Q114">H115+H116</f>
        <v>553</v>
      </c>
      <c r="I114" s="61">
        <f t="shared" si="56"/>
        <v>0</v>
      </c>
      <c r="J114" s="61">
        <f t="shared" si="56"/>
        <v>0</v>
      </c>
      <c r="K114" s="61">
        <f t="shared" si="56"/>
        <v>0</v>
      </c>
      <c r="L114" s="61">
        <f t="shared" si="56"/>
        <v>0</v>
      </c>
      <c r="M114" s="61">
        <f t="shared" si="56"/>
        <v>0</v>
      </c>
      <c r="N114" s="61">
        <f t="shared" si="56"/>
        <v>0</v>
      </c>
      <c r="O114" s="61">
        <f t="shared" si="56"/>
        <v>0</v>
      </c>
      <c r="P114" s="61">
        <f t="shared" si="56"/>
        <v>0</v>
      </c>
      <c r="Q114" s="61">
        <f t="shared" si="56"/>
        <v>0</v>
      </c>
    </row>
    <row r="115" spans="1:17" ht="76.5">
      <c r="A115" s="6" t="s">
        <v>61</v>
      </c>
      <c r="B115" s="7" t="s">
        <v>230</v>
      </c>
      <c r="C115" s="7">
        <v>100</v>
      </c>
      <c r="D115" s="91">
        <v>512.7</v>
      </c>
      <c r="E115" s="91">
        <v>512.7</v>
      </c>
      <c r="F115" s="91">
        <f t="shared" si="55"/>
        <v>511.9</v>
      </c>
      <c r="G115" s="61">
        <f t="shared" si="35"/>
        <v>99.84396333138285</v>
      </c>
      <c r="H115" s="59">
        <v>511.9</v>
      </c>
      <c r="I115" s="70"/>
      <c r="J115" s="70"/>
      <c r="K115" s="70"/>
      <c r="L115" s="70"/>
      <c r="M115" s="70"/>
      <c r="N115" s="70"/>
      <c r="O115" s="70"/>
      <c r="P115" s="70"/>
      <c r="Q115" s="71"/>
    </row>
    <row r="116" spans="1:17" ht="38.25">
      <c r="A116" s="6" t="s">
        <v>497</v>
      </c>
      <c r="B116" s="7" t="s">
        <v>230</v>
      </c>
      <c r="C116" s="7">
        <v>200</v>
      </c>
      <c r="D116" s="91">
        <v>76</v>
      </c>
      <c r="E116" s="91">
        <v>76</v>
      </c>
      <c r="F116" s="91">
        <f t="shared" si="55"/>
        <v>41.1</v>
      </c>
      <c r="G116" s="61">
        <f t="shared" si="35"/>
        <v>54.07894736842106</v>
      </c>
      <c r="H116" s="59">
        <v>41.1</v>
      </c>
      <c r="I116" s="70"/>
      <c r="J116" s="70"/>
      <c r="K116" s="70"/>
      <c r="L116" s="70"/>
      <c r="M116" s="70"/>
      <c r="N116" s="70"/>
      <c r="O116" s="70"/>
      <c r="P116" s="70"/>
      <c r="Q116" s="71"/>
    </row>
    <row r="117" spans="1:17" ht="204">
      <c r="A117" s="58" t="s">
        <v>511</v>
      </c>
      <c r="B117" s="47" t="s">
        <v>231</v>
      </c>
      <c r="C117" s="19"/>
      <c r="D117" s="61">
        <f>D118</f>
        <v>66</v>
      </c>
      <c r="E117" s="61">
        <f>E118</f>
        <v>66</v>
      </c>
      <c r="F117" s="61">
        <f>F118</f>
        <v>66</v>
      </c>
      <c r="G117" s="61">
        <f t="shared" si="35"/>
        <v>100</v>
      </c>
      <c r="H117" s="61">
        <f aca="true" t="shared" si="57" ref="H117:Q117">H118</f>
        <v>66</v>
      </c>
      <c r="I117" s="61">
        <f t="shared" si="57"/>
        <v>0</v>
      </c>
      <c r="J117" s="61">
        <f t="shared" si="57"/>
        <v>0</v>
      </c>
      <c r="K117" s="61">
        <f t="shared" si="57"/>
        <v>0</v>
      </c>
      <c r="L117" s="61">
        <f t="shared" si="57"/>
        <v>0</v>
      </c>
      <c r="M117" s="61">
        <f t="shared" si="57"/>
        <v>0</v>
      </c>
      <c r="N117" s="61">
        <f t="shared" si="57"/>
        <v>0</v>
      </c>
      <c r="O117" s="61">
        <f t="shared" si="57"/>
        <v>0</v>
      </c>
      <c r="P117" s="61">
        <f t="shared" si="57"/>
        <v>0</v>
      </c>
      <c r="Q117" s="61">
        <f t="shared" si="57"/>
        <v>0</v>
      </c>
    </row>
    <row r="118" spans="1:17" ht="25.5">
      <c r="A118" s="6" t="s">
        <v>66</v>
      </c>
      <c r="B118" s="47" t="s">
        <v>231</v>
      </c>
      <c r="C118" s="19" t="s">
        <v>92</v>
      </c>
      <c r="D118" s="91">
        <v>66</v>
      </c>
      <c r="E118" s="91">
        <v>66</v>
      </c>
      <c r="F118" s="91">
        <f t="shared" si="55"/>
        <v>66</v>
      </c>
      <c r="G118" s="61">
        <f t="shared" si="35"/>
        <v>100</v>
      </c>
      <c r="H118" s="59">
        <v>66</v>
      </c>
      <c r="I118" s="70"/>
      <c r="J118" s="70"/>
      <c r="K118" s="70"/>
      <c r="L118" s="70"/>
      <c r="M118" s="70"/>
      <c r="N118" s="70"/>
      <c r="O118" s="70"/>
      <c r="P118" s="70"/>
      <c r="Q118" s="71"/>
    </row>
    <row r="119" spans="1:17" ht="181.5" customHeight="1">
      <c r="A119" s="6" t="s">
        <v>73</v>
      </c>
      <c r="B119" s="7" t="s">
        <v>483</v>
      </c>
      <c r="C119" s="7"/>
      <c r="D119" s="61">
        <f>D120+D121</f>
        <v>808.2</v>
      </c>
      <c r="E119" s="61">
        <f>E120+E121</f>
        <v>808.2</v>
      </c>
      <c r="F119" s="61">
        <f>F120+F121</f>
        <v>773.5</v>
      </c>
      <c r="G119" s="61">
        <f t="shared" si="35"/>
        <v>95.70650829002722</v>
      </c>
      <c r="H119" s="61">
        <f aca="true" t="shared" si="58" ref="H119:Q119">H120+H121</f>
        <v>773.5</v>
      </c>
      <c r="I119" s="61">
        <f t="shared" si="58"/>
        <v>0</v>
      </c>
      <c r="J119" s="61">
        <f t="shared" si="58"/>
        <v>0</v>
      </c>
      <c r="K119" s="61">
        <f t="shared" si="58"/>
        <v>0</v>
      </c>
      <c r="L119" s="61">
        <f t="shared" si="58"/>
        <v>0</v>
      </c>
      <c r="M119" s="61">
        <f t="shared" si="58"/>
        <v>0</v>
      </c>
      <c r="N119" s="61">
        <f t="shared" si="58"/>
        <v>0</v>
      </c>
      <c r="O119" s="61">
        <f t="shared" si="58"/>
        <v>0</v>
      </c>
      <c r="P119" s="61">
        <f t="shared" si="58"/>
        <v>0</v>
      </c>
      <c r="Q119" s="61">
        <f t="shared" si="58"/>
        <v>0</v>
      </c>
    </row>
    <row r="120" spans="1:17" ht="76.5">
      <c r="A120" s="6" t="s">
        <v>61</v>
      </c>
      <c r="B120" s="7" t="s">
        <v>483</v>
      </c>
      <c r="C120" s="7">
        <v>100</v>
      </c>
      <c r="D120" s="91">
        <v>656.2</v>
      </c>
      <c r="E120" s="91">
        <v>656.2</v>
      </c>
      <c r="F120" s="91">
        <f t="shared" si="55"/>
        <v>656.2</v>
      </c>
      <c r="G120" s="61">
        <f t="shared" si="35"/>
        <v>100</v>
      </c>
      <c r="H120" s="59">
        <v>656.2</v>
      </c>
      <c r="I120" s="70"/>
      <c r="J120" s="70"/>
      <c r="K120" s="70"/>
      <c r="L120" s="70"/>
      <c r="M120" s="70"/>
      <c r="N120" s="70"/>
      <c r="O120" s="70"/>
      <c r="P120" s="70"/>
      <c r="Q120" s="71"/>
    </row>
    <row r="121" spans="1:17" ht="38.25">
      <c r="A121" s="6" t="s">
        <v>497</v>
      </c>
      <c r="B121" s="7" t="s">
        <v>483</v>
      </c>
      <c r="C121" s="7">
        <v>200</v>
      </c>
      <c r="D121" s="91">
        <v>152</v>
      </c>
      <c r="E121" s="91">
        <v>152</v>
      </c>
      <c r="F121" s="91">
        <f t="shared" si="55"/>
        <v>117.3</v>
      </c>
      <c r="G121" s="61">
        <f t="shared" si="35"/>
        <v>77.17105263157895</v>
      </c>
      <c r="H121" s="59">
        <v>117.3</v>
      </c>
      <c r="I121" s="70"/>
      <c r="J121" s="70"/>
      <c r="K121" s="70"/>
      <c r="L121" s="70"/>
      <c r="M121" s="70"/>
      <c r="N121" s="70"/>
      <c r="O121" s="70"/>
      <c r="P121" s="70"/>
      <c r="Q121" s="71"/>
    </row>
    <row r="122" spans="1:17" ht="66" customHeight="1">
      <c r="A122" s="13" t="s">
        <v>168</v>
      </c>
      <c r="B122" s="14" t="s">
        <v>232</v>
      </c>
      <c r="C122" s="7"/>
      <c r="D122" s="65">
        <f aca="true" t="shared" si="59" ref="D122:F124">D123</f>
        <v>2321</v>
      </c>
      <c r="E122" s="65">
        <f t="shared" si="59"/>
        <v>2321</v>
      </c>
      <c r="F122" s="65">
        <f t="shared" si="59"/>
        <v>2320.1</v>
      </c>
      <c r="G122" s="65">
        <f t="shared" si="35"/>
        <v>99.9612236105127</v>
      </c>
      <c r="H122" s="65">
        <f aca="true" t="shared" si="60" ref="H122:Q124">H123</f>
        <v>2320.1</v>
      </c>
      <c r="I122" s="65">
        <f t="shared" si="60"/>
        <v>0</v>
      </c>
      <c r="J122" s="65">
        <f t="shared" si="60"/>
        <v>0</v>
      </c>
      <c r="K122" s="65">
        <f t="shared" si="60"/>
        <v>0</v>
      </c>
      <c r="L122" s="65">
        <f t="shared" si="60"/>
        <v>0</v>
      </c>
      <c r="M122" s="65">
        <f t="shared" si="60"/>
        <v>0</v>
      </c>
      <c r="N122" s="65">
        <f t="shared" si="60"/>
        <v>0</v>
      </c>
      <c r="O122" s="65">
        <f t="shared" si="60"/>
        <v>0</v>
      </c>
      <c r="P122" s="65">
        <f t="shared" si="60"/>
        <v>0</v>
      </c>
      <c r="Q122" s="65">
        <f t="shared" si="60"/>
        <v>0</v>
      </c>
    </row>
    <row r="123" spans="1:17" ht="63.75">
      <c r="A123" s="13" t="s">
        <v>233</v>
      </c>
      <c r="B123" s="14" t="s">
        <v>234</v>
      </c>
      <c r="C123" s="7"/>
      <c r="D123" s="65">
        <f t="shared" si="59"/>
        <v>2321</v>
      </c>
      <c r="E123" s="65">
        <f t="shared" si="59"/>
        <v>2321</v>
      </c>
      <c r="F123" s="65">
        <f t="shared" si="59"/>
        <v>2320.1</v>
      </c>
      <c r="G123" s="65">
        <f t="shared" si="35"/>
        <v>99.9612236105127</v>
      </c>
      <c r="H123" s="65">
        <f t="shared" si="60"/>
        <v>2320.1</v>
      </c>
      <c r="I123" s="65">
        <f t="shared" si="60"/>
        <v>0</v>
      </c>
      <c r="J123" s="65">
        <f t="shared" si="60"/>
        <v>0</v>
      </c>
      <c r="K123" s="65">
        <f t="shared" si="60"/>
        <v>0</v>
      </c>
      <c r="L123" s="65">
        <f t="shared" si="60"/>
        <v>0</v>
      </c>
      <c r="M123" s="65">
        <f t="shared" si="60"/>
        <v>0</v>
      </c>
      <c r="N123" s="65">
        <f t="shared" si="60"/>
        <v>0</v>
      </c>
      <c r="O123" s="65">
        <f t="shared" si="60"/>
        <v>0</v>
      </c>
      <c r="P123" s="65">
        <f t="shared" si="60"/>
        <v>0</v>
      </c>
      <c r="Q123" s="65">
        <f t="shared" si="60"/>
        <v>0</v>
      </c>
    </row>
    <row r="124" spans="1:17" ht="102">
      <c r="A124" s="26" t="s">
        <v>235</v>
      </c>
      <c r="B124" s="47" t="s">
        <v>236</v>
      </c>
      <c r="C124" s="7"/>
      <c r="D124" s="61">
        <f t="shared" si="59"/>
        <v>2321</v>
      </c>
      <c r="E124" s="61">
        <f t="shared" si="59"/>
        <v>2321</v>
      </c>
      <c r="F124" s="61">
        <f t="shared" si="59"/>
        <v>2320.1</v>
      </c>
      <c r="G124" s="61">
        <f t="shared" si="35"/>
        <v>99.9612236105127</v>
      </c>
      <c r="H124" s="61">
        <f t="shared" si="60"/>
        <v>2320.1</v>
      </c>
      <c r="I124" s="61">
        <f t="shared" si="60"/>
        <v>0</v>
      </c>
      <c r="J124" s="61">
        <f t="shared" si="60"/>
        <v>0</v>
      </c>
      <c r="K124" s="61">
        <f t="shared" si="60"/>
        <v>0</v>
      </c>
      <c r="L124" s="61">
        <f t="shared" si="60"/>
        <v>0</v>
      </c>
      <c r="M124" s="61">
        <f t="shared" si="60"/>
        <v>0</v>
      </c>
      <c r="N124" s="61">
        <f t="shared" si="60"/>
        <v>0</v>
      </c>
      <c r="O124" s="61">
        <f t="shared" si="60"/>
        <v>0</v>
      </c>
      <c r="P124" s="61">
        <f t="shared" si="60"/>
        <v>0</v>
      </c>
      <c r="Q124" s="61">
        <f t="shared" si="60"/>
        <v>0</v>
      </c>
    </row>
    <row r="125" spans="1:17" ht="25.5">
      <c r="A125" s="6" t="s">
        <v>66</v>
      </c>
      <c r="B125" s="47" t="s">
        <v>236</v>
      </c>
      <c r="C125" s="7">
        <v>300</v>
      </c>
      <c r="D125" s="91">
        <v>2321</v>
      </c>
      <c r="E125" s="91">
        <v>2321</v>
      </c>
      <c r="F125" s="91">
        <f>SUM(H125:Q125)</f>
        <v>2320.1</v>
      </c>
      <c r="G125" s="61">
        <f t="shared" si="35"/>
        <v>99.9612236105127</v>
      </c>
      <c r="H125" s="59">
        <v>2320.1</v>
      </c>
      <c r="I125" s="70"/>
      <c r="J125" s="70"/>
      <c r="K125" s="70"/>
      <c r="L125" s="70"/>
      <c r="M125" s="70"/>
      <c r="N125" s="70"/>
      <c r="O125" s="70"/>
      <c r="P125" s="70"/>
      <c r="Q125" s="71"/>
    </row>
    <row r="126" spans="1:17" ht="38.25">
      <c r="A126" s="13" t="s">
        <v>179</v>
      </c>
      <c r="B126" s="14" t="s">
        <v>237</v>
      </c>
      <c r="C126" s="14"/>
      <c r="D126" s="65">
        <f aca="true" t="shared" si="61" ref="D126:Q127">D127</f>
        <v>100</v>
      </c>
      <c r="E126" s="65">
        <f t="shared" si="61"/>
        <v>100</v>
      </c>
      <c r="F126" s="65">
        <f t="shared" si="61"/>
        <v>100</v>
      </c>
      <c r="G126" s="65">
        <f t="shared" si="35"/>
        <v>100</v>
      </c>
      <c r="H126" s="65">
        <f t="shared" si="61"/>
        <v>0</v>
      </c>
      <c r="I126" s="65">
        <f t="shared" si="61"/>
        <v>0</v>
      </c>
      <c r="J126" s="65">
        <f t="shared" si="61"/>
        <v>0</v>
      </c>
      <c r="K126" s="65">
        <f t="shared" si="61"/>
        <v>0</v>
      </c>
      <c r="L126" s="65">
        <f t="shared" si="61"/>
        <v>0</v>
      </c>
      <c r="M126" s="65">
        <f t="shared" si="61"/>
        <v>100</v>
      </c>
      <c r="N126" s="65">
        <f t="shared" si="61"/>
        <v>0</v>
      </c>
      <c r="O126" s="65">
        <f t="shared" si="61"/>
        <v>0</v>
      </c>
      <c r="P126" s="65">
        <f t="shared" si="61"/>
        <v>0</v>
      </c>
      <c r="Q126" s="65">
        <f t="shared" si="61"/>
        <v>0</v>
      </c>
    </row>
    <row r="127" spans="1:17" ht="76.5">
      <c r="A127" s="49" t="s">
        <v>238</v>
      </c>
      <c r="B127" s="14" t="s">
        <v>239</v>
      </c>
      <c r="C127" s="14"/>
      <c r="D127" s="65">
        <f t="shared" si="61"/>
        <v>100</v>
      </c>
      <c r="E127" s="65">
        <f t="shared" si="61"/>
        <v>100</v>
      </c>
      <c r="F127" s="65">
        <f t="shared" si="61"/>
        <v>100</v>
      </c>
      <c r="G127" s="65">
        <f t="shared" si="35"/>
        <v>100</v>
      </c>
      <c r="H127" s="65">
        <f t="shared" si="61"/>
        <v>0</v>
      </c>
      <c r="I127" s="65">
        <f t="shared" si="61"/>
        <v>0</v>
      </c>
      <c r="J127" s="65">
        <f t="shared" si="61"/>
        <v>0</v>
      </c>
      <c r="K127" s="65">
        <f t="shared" si="61"/>
        <v>0</v>
      </c>
      <c r="L127" s="65">
        <f t="shared" si="61"/>
        <v>0</v>
      </c>
      <c r="M127" s="65">
        <f t="shared" si="61"/>
        <v>100</v>
      </c>
      <c r="N127" s="65">
        <f t="shared" si="61"/>
        <v>0</v>
      </c>
      <c r="O127" s="65">
        <f t="shared" si="61"/>
        <v>0</v>
      </c>
      <c r="P127" s="65">
        <f t="shared" si="61"/>
        <v>0</v>
      </c>
      <c r="Q127" s="65">
        <f t="shared" si="61"/>
        <v>0</v>
      </c>
    </row>
    <row r="128" spans="1:17" ht="51">
      <c r="A128" s="6" t="s">
        <v>180</v>
      </c>
      <c r="B128" s="7" t="s">
        <v>240</v>
      </c>
      <c r="C128" s="7"/>
      <c r="D128" s="61">
        <f>D129</f>
        <v>100</v>
      </c>
      <c r="E128" s="61">
        <f>E129</f>
        <v>100</v>
      </c>
      <c r="F128" s="61">
        <f>F129</f>
        <v>100</v>
      </c>
      <c r="G128" s="61">
        <f t="shared" si="35"/>
        <v>100</v>
      </c>
      <c r="H128" s="61">
        <f aca="true" t="shared" si="62" ref="H128:Q128">H129</f>
        <v>0</v>
      </c>
      <c r="I128" s="61">
        <f t="shared" si="62"/>
        <v>0</v>
      </c>
      <c r="J128" s="61">
        <f t="shared" si="62"/>
        <v>0</v>
      </c>
      <c r="K128" s="61">
        <f t="shared" si="62"/>
        <v>0</v>
      </c>
      <c r="L128" s="61">
        <f t="shared" si="62"/>
        <v>0</v>
      </c>
      <c r="M128" s="61">
        <f t="shared" si="62"/>
        <v>100</v>
      </c>
      <c r="N128" s="61">
        <f t="shared" si="62"/>
        <v>0</v>
      </c>
      <c r="O128" s="61">
        <f t="shared" si="62"/>
        <v>0</v>
      </c>
      <c r="P128" s="61">
        <f t="shared" si="62"/>
        <v>0</v>
      </c>
      <c r="Q128" s="61">
        <f t="shared" si="62"/>
        <v>0</v>
      </c>
    </row>
    <row r="129" spans="1:17" ht="38.25">
      <c r="A129" s="6" t="s">
        <v>67</v>
      </c>
      <c r="B129" s="7" t="s">
        <v>240</v>
      </c>
      <c r="C129" s="7">
        <v>600</v>
      </c>
      <c r="D129" s="91">
        <v>100</v>
      </c>
      <c r="E129" s="91">
        <v>100</v>
      </c>
      <c r="F129" s="91">
        <f>SUM(H129:Q129)</f>
        <v>100</v>
      </c>
      <c r="G129" s="61">
        <f t="shared" si="35"/>
        <v>100</v>
      </c>
      <c r="H129" s="59"/>
      <c r="I129" s="70"/>
      <c r="J129" s="70"/>
      <c r="K129" s="70"/>
      <c r="L129" s="70"/>
      <c r="M129" s="70">
        <v>100</v>
      </c>
      <c r="N129" s="70"/>
      <c r="O129" s="70"/>
      <c r="P129" s="70"/>
      <c r="Q129" s="71"/>
    </row>
    <row r="130" spans="1:17" ht="51">
      <c r="A130" s="13" t="s">
        <v>570</v>
      </c>
      <c r="B130" s="14" t="s">
        <v>567</v>
      </c>
      <c r="C130" s="14"/>
      <c r="D130" s="65">
        <f aca="true" t="shared" si="63" ref="D130:F132">D131</f>
        <v>2200</v>
      </c>
      <c r="E130" s="65">
        <f t="shared" si="63"/>
        <v>2200</v>
      </c>
      <c r="F130" s="65">
        <f t="shared" si="63"/>
        <v>2112</v>
      </c>
      <c r="G130" s="65">
        <f t="shared" si="35"/>
        <v>96</v>
      </c>
      <c r="H130" s="65">
        <f aca="true" t="shared" si="64" ref="H130:Q132">H131</f>
        <v>0</v>
      </c>
      <c r="I130" s="65">
        <f t="shared" si="64"/>
        <v>0</v>
      </c>
      <c r="J130" s="65">
        <f t="shared" si="64"/>
        <v>0</v>
      </c>
      <c r="K130" s="65">
        <f t="shared" si="64"/>
        <v>0</v>
      </c>
      <c r="L130" s="65">
        <f t="shared" si="64"/>
        <v>2112</v>
      </c>
      <c r="M130" s="65">
        <f t="shared" si="64"/>
        <v>0</v>
      </c>
      <c r="N130" s="65">
        <f t="shared" si="64"/>
        <v>0</v>
      </c>
      <c r="O130" s="65">
        <f t="shared" si="64"/>
        <v>0</v>
      </c>
      <c r="P130" s="65">
        <f t="shared" si="64"/>
        <v>0</v>
      </c>
      <c r="Q130" s="65">
        <f t="shared" si="64"/>
        <v>0</v>
      </c>
    </row>
    <row r="131" spans="1:17" ht="89.25">
      <c r="A131" s="6" t="s">
        <v>571</v>
      </c>
      <c r="B131" s="7" t="s">
        <v>568</v>
      </c>
      <c r="C131" s="7"/>
      <c r="D131" s="61">
        <f t="shared" si="63"/>
        <v>2200</v>
      </c>
      <c r="E131" s="61">
        <f t="shared" si="63"/>
        <v>2200</v>
      </c>
      <c r="F131" s="61">
        <f t="shared" si="63"/>
        <v>2112</v>
      </c>
      <c r="G131" s="61">
        <f t="shared" si="35"/>
        <v>96</v>
      </c>
      <c r="H131" s="61">
        <f t="shared" si="64"/>
        <v>0</v>
      </c>
      <c r="I131" s="61">
        <f t="shared" si="64"/>
        <v>0</v>
      </c>
      <c r="J131" s="61">
        <f t="shared" si="64"/>
        <v>0</v>
      </c>
      <c r="K131" s="61">
        <f t="shared" si="64"/>
        <v>0</v>
      </c>
      <c r="L131" s="61">
        <f t="shared" si="64"/>
        <v>2112</v>
      </c>
      <c r="M131" s="61">
        <f t="shared" si="64"/>
        <v>0</v>
      </c>
      <c r="N131" s="61">
        <f t="shared" si="64"/>
        <v>0</v>
      </c>
      <c r="O131" s="61">
        <f t="shared" si="64"/>
        <v>0</v>
      </c>
      <c r="P131" s="61">
        <f t="shared" si="64"/>
        <v>0</v>
      </c>
      <c r="Q131" s="61">
        <f t="shared" si="64"/>
        <v>0</v>
      </c>
    </row>
    <row r="132" spans="1:17" ht="105" customHeight="1">
      <c r="A132" s="6" t="s">
        <v>572</v>
      </c>
      <c r="B132" s="7" t="s">
        <v>569</v>
      </c>
      <c r="C132" s="7"/>
      <c r="D132" s="61">
        <f t="shared" si="63"/>
        <v>2200</v>
      </c>
      <c r="E132" s="61">
        <f t="shared" si="63"/>
        <v>2200</v>
      </c>
      <c r="F132" s="61">
        <f t="shared" si="63"/>
        <v>2112</v>
      </c>
      <c r="G132" s="61">
        <f t="shared" si="35"/>
        <v>96</v>
      </c>
      <c r="H132" s="61">
        <f t="shared" si="64"/>
        <v>0</v>
      </c>
      <c r="I132" s="61">
        <f t="shared" si="64"/>
        <v>0</v>
      </c>
      <c r="J132" s="61">
        <f t="shared" si="64"/>
        <v>0</v>
      </c>
      <c r="K132" s="61">
        <f t="shared" si="64"/>
        <v>0</v>
      </c>
      <c r="L132" s="61">
        <f t="shared" si="64"/>
        <v>2112</v>
      </c>
      <c r="M132" s="61">
        <f t="shared" si="64"/>
        <v>0</v>
      </c>
      <c r="N132" s="61">
        <f t="shared" si="64"/>
        <v>0</v>
      </c>
      <c r="O132" s="61">
        <f t="shared" si="64"/>
        <v>0</v>
      </c>
      <c r="P132" s="61">
        <f t="shared" si="64"/>
        <v>0</v>
      </c>
      <c r="Q132" s="61">
        <f t="shared" si="64"/>
        <v>0</v>
      </c>
    </row>
    <row r="133" spans="1:17" ht="38.25">
      <c r="A133" s="6" t="s">
        <v>176</v>
      </c>
      <c r="B133" s="7" t="s">
        <v>569</v>
      </c>
      <c r="C133" s="7">
        <v>400</v>
      </c>
      <c r="D133" s="91">
        <v>2200</v>
      </c>
      <c r="E133" s="91">
        <v>2200</v>
      </c>
      <c r="F133" s="91">
        <f>SUM(H133:Q133)</f>
        <v>2112</v>
      </c>
      <c r="G133" s="61">
        <f t="shared" si="35"/>
        <v>96</v>
      </c>
      <c r="H133" s="74"/>
      <c r="I133" s="70"/>
      <c r="J133" s="70"/>
      <c r="K133" s="70"/>
      <c r="L133" s="70">
        <v>2112</v>
      </c>
      <c r="M133" s="70"/>
      <c r="N133" s="70"/>
      <c r="O133" s="70"/>
      <c r="P133" s="70"/>
      <c r="Q133" s="71"/>
    </row>
    <row r="134" spans="1:17" ht="89.25">
      <c r="A134" s="22" t="s">
        <v>93</v>
      </c>
      <c r="B134" s="12" t="s">
        <v>241</v>
      </c>
      <c r="C134" s="7"/>
      <c r="D134" s="60">
        <f>D135+D146+D155+D166</f>
        <v>134500.8</v>
      </c>
      <c r="E134" s="60">
        <f>E135+E146+E155+E166</f>
        <v>134500.8</v>
      </c>
      <c r="F134" s="60">
        <f>F135+F146+F155+F166</f>
        <v>119660.1</v>
      </c>
      <c r="G134" s="60">
        <f t="shared" si="35"/>
        <v>88.96608793404948</v>
      </c>
      <c r="H134" s="60">
        <f aca="true" t="shared" si="65" ref="H134:Q134">H135+H146+H155+H166</f>
        <v>14568.999999999998</v>
      </c>
      <c r="I134" s="60">
        <f t="shared" si="65"/>
        <v>0</v>
      </c>
      <c r="J134" s="60">
        <f t="shared" si="65"/>
        <v>0</v>
      </c>
      <c r="K134" s="60">
        <f t="shared" si="65"/>
        <v>0</v>
      </c>
      <c r="L134" s="60">
        <f t="shared" si="65"/>
        <v>588.5</v>
      </c>
      <c r="M134" s="60">
        <f t="shared" si="65"/>
        <v>104502.6</v>
      </c>
      <c r="N134" s="60">
        <f t="shared" si="65"/>
        <v>0</v>
      </c>
      <c r="O134" s="60">
        <f t="shared" si="65"/>
        <v>0</v>
      </c>
      <c r="P134" s="60">
        <f t="shared" si="65"/>
        <v>0</v>
      </c>
      <c r="Q134" s="60">
        <f t="shared" si="65"/>
        <v>0</v>
      </c>
    </row>
    <row r="135" spans="1:17" ht="51">
      <c r="A135" s="13" t="s">
        <v>98</v>
      </c>
      <c r="B135" s="14" t="s">
        <v>242</v>
      </c>
      <c r="C135" s="7"/>
      <c r="D135" s="65">
        <f>D136+D141</f>
        <v>118942.79999999999</v>
      </c>
      <c r="E135" s="65">
        <f aca="true" t="shared" si="66" ref="E135:Q135">E136+E141</f>
        <v>118942.79999999999</v>
      </c>
      <c r="F135" s="65">
        <f t="shared" si="66"/>
        <v>104152.6</v>
      </c>
      <c r="G135" s="65">
        <f t="shared" si="35"/>
        <v>87.56528348079918</v>
      </c>
      <c r="H135" s="65">
        <f t="shared" si="66"/>
        <v>0</v>
      </c>
      <c r="I135" s="65">
        <f t="shared" si="66"/>
        <v>0</v>
      </c>
      <c r="J135" s="65">
        <f t="shared" si="66"/>
        <v>0</v>
      </c>
      <c r="K135" s="65">
        <f t="shared" si="66"/>
        <v>0</v>
      </c>
      <c r="L135" s="65">
        <f t="shared" si="66"/>
        <v>0</v>
      </c>
      <c r="M135" s="65">
        <f t="shared" si="66"/>
        <v>104152.6</v>
      </c>
      <c r="N135" s="65">
        <f t="shared" si="66"/>
        <v>0</v>
      </c>
      <c r="O135" s="65">
        <f t="shared" si="66"/>
        <v>0</v>
      </c>
      <c r="P135" s="65">
        <f t="shared" si="66"/>
        <v>0</v>
      </c>
      <c r="Q135" s="65">
        <f t="shared" si="66"/>
        <v>0</v>
      </c>
    </row>
    <row r="136" spans="1:17" ht="51">
      <c r="A136" s="49" t="s">
        <v>243</v>
      </c>
      <c r="B136" s="14" t="s">
        <v>244</v>
      </c>
      <c r="C136" s="7"/>
      <c r="D136" s="65">
        <f>D137+D139</f>
        <v>31009.7</v>
      </c>
      <c r="E136" s="65">
        <f>E137+E139</f>
        <v>31009.7</v>
      </c>
      <c r="F136" s="65">
        <f>F137+F139</f>
        <v>30985.8</v>
      </c>
      <c r="G136" s="65">
        <f t="shared" si="35"/>
        <v>99.92292734208974</v>
      </c>
      <c r="H136" s="65">
        <f aca="true" t="shared" si="67" ref="H136:Q136">H137+H139</f>
        <v>0</v>
      </c>
      <c r="I136" s="65">
        <f t="shared" si="67"/>
        <v>0</v>
      </c>
      <c r="J136" s="65">
        <f t="shared" si="67"/>
        <v>0</v>
      </c>
      <c r="K136" s="65">
        <f t="shared" si="67"/>
        <v>0</v>
      </c>
      <c r="L136" s="65">
        <f t="shared" si="67"/>
        <v>0</v>
      </c>
      <c r="M136" s="65">
        <f t="shared" si="67"/>
        <v>30985.8</v>
      </c>
      <c r="N136" s="65">
        <f t="shared" si="67"/>
        <v>0</v>
      </c>
      <c r="O136" s="65">
        <f t="shared" si="67"/>
        <v>0</v>
      </c>
      <c r="P136" s="65">
        <f t="shared" si="67"/>
        <v>0</v>
      </c>
      <c r="Q136" s="65">
        <f t="shared" si="67"/>
        <v>0</v>
      </c>
    </row>
    <row r="137" spans="1:17" ht="51">
      <c r="A137" s="6" t="s">
        <v>34</v>
      </c>
      <c r="B137" s="7" t="s">
        <v>245</v>
      </c>
      <c r="C137" s="7"/>
      <c r="D137" s="61">
        <f>D138</f>
        <v>4966.2</v>
      </c>
      <c r="E137" s="61">
        <f>E138</f>
        <v>4966.2</v>
      </c>
      <c r="F137" s="61">
        <f>F138</f>
        <v>4942.3</v>
      </c>
      <c r="G137" s="61">
        <f t="shared" si="35"/>
        <v>99.51874672788048</v>
      </c>
      <c r="H137" s="61">
        <f aca="true" t="shared" si="68" ref="H137:Q137">H138</f>
        <v>0</v>
      </c>
      <c r="I137" s="61">
        <f t="shared" si="68"/>
        <v>0</v>
      </c>
      <c r="J137" s="61">
        <f t="shared" si="68"/>
        <v>0</v>
      </c>
      <c r="K137" s="61">
        <f t="shared" si="68"/>
        <v>0</v>
      </c>
      <c r="L137" s="61">
        <f t="shared" si="68"/>
        <v>0</v>
      </c>
      <c r="M137" s="61">
        <f t="shared" si="68"/>
        <v>4942.3</v>
      </c>
      <c r="N137" s="61">
        <f t="shared" si="68"/>
        <v>0</v>
      </c>
      <c r="O137" s="61">
        <f t="shared" si="68"/>
        <v>0</v>
      </c>
      <c r="P137" s="61">
        <f t="shared" si="68"/>
        <v>0</v>
      </c>
      <c r="Q137" s="61">
        <f t="shared" si="68"/>
        <v>0</v>
      </c>
    </row>
    <row r="138" spans="1:17" ht="38.25">
      <c r="A138" s="6" t="s">
        <v>176</v>
      </c>
      <c r="B138" s="7" t="s">
        <v>245</v>
      </c>
      <c r="C138" s="7">
        <v>400</v>
      </c>
      <c r="D138" s="91">
        <v>4966.2</v>
      </c>
      <c r="E138" s="91">
        <v>4966.2</v>
      </c>
      <c r="F138" s="91">
        <f>SUM(H138:Q138)</f>
        <v>4942.3</v>
      </c>
      <c r="G138" s="61">
        <f t="shared" si="35"/>
        <v>99.51874672788048</v>
      </c>
      <c r="H138" s="59">
        <v>0</v>
      </c>
      <c r="I138" s="70"/>
      <c r="J138" s="70"/>
      <c r="K138" s="70"/>
      <c r="L138" s="70"/>
      <c r="M138" s="70">
        <v>4942.3</v>
      </c>
      <c r="N138" s="70"/>
      <c r="O138" s="70"/>
      <c r="P138" s="70"/>
      <c r="Q138" s="71"/>
    </row>
    <row r="139" spans="1:17" ht="12.75">
      <c r="A139" s="6" t="s">
        <v>17</v>
      </c>
      <c r="B139" s="7" t="s">
        <v>544</v>
      </c>
      <c r="C139" s="7"/>
      <c r="D139" s="61">
        <f>D140</f>
        <v>26043.5</v>
      </c>
      <c r="E139" s="61">
        <f>E140</f>
        <v>26043.5</v>
      </c>
      <c r="F139" s="61">
        <f>F140</f>
        <v>26043.5</v>
      </c>
      <c r="G139" s="61">
        <f aca="true" t="shared" si="69" ref="G139:G202">F139/E139*100</f>
        <v>100</v>
      </c>
      <c r="H139" s="61">
        <f aca="true" t="shared" si="70" ref="H139:Q139">H140</f>
        <v>0</v>
      </c>
      <c r="I139" s="61">
        <f t="shared" si="70"/>
        <v>0</v>
      </c>
      <c r="J139" s="61">
        <f t="shared" si="70"/>
        <v>0</v>
      </c>
      <c r="K139" s="61">
        <f t="shared" si="70"/>
        <v>0</v>
      </c>
      <c r="L139" s="61">
        <f t="shared" si="70"/>
        <v>0</v>
      </c>
      <c r="M139" s="61">
        <f t="shared" si="70"/>
        <v>26043.5</v>
      </c>
      <c r="N139" s="61">
        <f t="shared" si="70"/>
        <v>0</v>
      </c>
      <c r="O139" s="61">
        <f t="shared" si="70"/>
        <v>0</v>
      </c>
      <c r="P139" s="61">
        <f t="shared" si="70"/>
        <v>0</v>
      </c>
      <c r="Q139" s="61">
        <f t="shared" si="70"/>
        <v>0</v>
      </c>
    </row>
    <row r="140" spans="1:17" ht="38.25">
      <c r="A140" s="6" t="s">
        <v>176</v>
      </c>
      <c r="B140" s="7" t="s">
        <v>544</v>
      </c>
      <c r="C140" s="7">
        <v>400</v>
      </c>
      <c r="D140" s="91">
        <v>26043.5</v>
      </c>
      <c r="E140" s="91">
        <v>26043.5</v>
      </c>
      <c r="F140" s="91">
        <f>SUM(H140:Q140)</f>
        <v>26043.5</v>
      </c>
      <c r="G140" s="61">
        <f t="shared" si="69"/>
        <v>100</v>
      </c>
      <c r="H140" s="59"/>
      <c r="I140" s="70"/>
      <c r="J140" s="70"/>
      <c r="K140" s="70"/>
      <c r="L140" s="70"/>
      <c r="M140" s="70">
        <v>26043.5</v>
      </c>
      <c r="N140" s="70"/>
      <c r="O140" s="70"/>
      <c r="P140" s="70"/>
      <c r="Q140" s="71"/>
    </row>
    <row r="141" spans="1:17" ht="38.25">
      <c r="A141" s="49" t="s">
        <v>507</v>
      </c>
      <c r="B141" s="14" t="s">
        <v>508</v>
      </c>
      <c r="C141" s="14"/>
      <c r="D141" s="65">
        <f>D142+D144</f>
        <v>87933.09999999999</v>
      </c>
      <c r="E141" s="65">
        <f>E142+E144</f>
        <v>87933.09999999999</v>
      </c>
      <c r="F141" s="65">
        <f>F142+F144</f>
        <v>73166.8</v>
      </c>
      <c r="G141" s="65">
        <f t="shared" si="69"/>
        <v>83.20734740387864</v>
      </c>
      <c r="H141" s="61">
        <f aca="true" t="shared" si="71" ref="H141:Q141">H142+H144</f>
        <v>0</v>
      </c>
      <c r="I141" s="61">
        <f t="shared" si="71"/>
        <v>0</v>
      </c>
      <c r="J141" s="61">
        <f t="shared" si="71"/>
        <v>0</v>
      </c>
      <c r="K141" s="61">
        <f t="shared" si="71"/>
        <v>0</v>
      </c>
      <c r="L141" s="61">
        <f t="shared" si="71"/>
        <v>0</v>
      </c>
      <c r="M141" s="61">
        <f t="shared" si="71"/>
        <v>73166.8</v>
      </c>
      <c r="N141" s="61">
        <f t="shared" si="71"/>
        <v>0</v>
      </c>
      <c r="O141" s="61">
        <f t="shared" si="71"/>
        <v>0</v>
      </c>
      <c r="P141" s="61">
        <f t="shared" si="71"/>
        <v>0</v>
      </c>
      <c r="Q141" s="61">
        <f t="shared" si="71"/>
        <v>0</v>
      </c>
    </row>
    <row r="142" spans="1:17" ht="51">
      <c r="A142" s="6" t="s">
        <v>34</v>
      </c>
      <c r="B142" s="7" t="s">
        <v>509</v>
      </c>
      <c r="C142" s="7"/>
      <c r="D142" s="61">
        <f>D143</f>
        <v>8291.9</v>
      </c>
      <c r="E142" s="61">
        <f>E143</f>
        <v>8291.9</v>
      </c>
      <c r="F142" s="61">
        <f>F143</f>
        <v>2140</v>
      </c>
      <c r="G142" s="61">
        <f t="shared" si="69"/>
        <v>25.808318961878463</v>
      </c>
      <c r="H142" s="61">
        <f aca="true" t="shared" si="72" ref="H142:Q142">H143</f>
        <v>0</v>
      </c>
      <c r="I142" s="61">
        <f t="shared" si="72"/>
        <v>0</v>
      </c>
      <c r="J142" s="61">
        <f t="shared" si="72"/>
        <v>0</v>
      </c>
      <c r="K142" s="61">
        <f t="shared" si="72"/>
        <v>0</v>
      </c>
      <c r="L142" s="61">
        <f t="shared" si="72"/>
        <v>0</v>
      </c>
      <c r="M142" s="61">
        <f t="shared" si="72"/>
        <v>2140</v>
      </c>
      <c r="N142" s="61">
        <f t="shared" si="72"/>
        <v>0</v>
      </c>
      <c r="O142" s="61">
        <f t="shared" si="72"/>
        <v>0</v>
      </c>
      <c r="P142" s="61">
        <f t="shared" si="72"/>
        <v>0</v>
      </c>
      <c r="Q142" s="61">
        <f t="shared" si="72"/>
        <v>0</v>
      </c>
    </row>
    <row r="143" spans="1:17" ht="38.25">
      <c r="A143" s="6" t="s">
        <v>176</v>
      </c>
      <c r="B143" s="7" t="s">
        <v>509</v>
      </c>
      <c r="C143" s="7">
        <v>400</v>
      </c>
      <c r="D143" s="91">
        <v>8291.9</v>
      </c>
      <c r="E143" s="91">
        <v>8291.9</v>
      </c>
      <c r="F143" s="91">
        <f>SUM(H143:Q143)</f>
        <v>2140</v>
      </c>
      <c r="G143" s="61">
        <f t="shared" si="69"/>
        <v>25.808318961878463</v>
      </c>
      <c r="H143" s="59">
        <v>0</v>
      </c>
      <c r="I143" s="70"/>
      <c r="J143" s="70"/>
      <c r="K143" s="70"/>
      <c r="L143" s="70"/>
      <c r="M143" s="70">
        <v>2140</v>
      </c>
      <c r="N143" s="70"/>
      <c r="O143" s="70"/>
      <c r="P143" s="70"/>
      <c r="Q143" s="71"/>
    </row>
    <row r="144" spans="1:17" ht="25.5">
      <c r="A144" s="81" t="s">
        <v>35</v>
      </c>
      <c r="B144" s="7" t="s">
        <v>593</v>
      </c>
      <c r="C144" s="7"/>
      <c r="D144" s="61">
        <f>D145</f>
        <v>79641.2</v>
      </c>
      <c r="E144" s="61">
        <f>E145</f>
        <v>79641.2</v>
      </c>
      <c r="F144" s="61">
        <f>F145</f>
        <v>71026.8</v>
      </c>
      <c r="G144" s="61">
        <f t="shared" si="69"/>
        <v>89.18348794342627</v>
      </c>
      <c r="H144" s="61">
        <f aca="true" t="shared" si="73" ref="H144:Q144">H145</f>
        <v>0</v>
      </c>
      <c r="I144" s="61">
        <f t="shared" si="73"/>
        <v>0</v>
      </c>
      <c r="J144" s="61">
        <f t="shared" si="73"/>
        <v>0</v>
      </c>
      <c r="K144" s="61">
        <f t="shared" si="73"/>
        <v>0</v>
      </c>
      <c r="L144" s="61">
        <f t="shared" si="73"/>
        <v>0</v>
      </c>
      <c r="M144" s="61">
        <f t="shared" si="73"/>
        <v>71026.8</v>
      </c>
      <c r="N144" s="61">
        <f t="shared" si="73"/>
        <v>0</v>
      </c>
      <c r="O144" s="61">
        <f t="shared" si="73"/>
        <v>0</v>
      </c>
      <c r="P144" s="61">
        <f t="shared" si="73"/>
        <v>0</v>
      </c>
      <c r="Q144" s="61">
        <f t="shared" si="73"/>
        <v>0</v>
      </c>
    </row>
    <row r="145" spans="1:17" ht="38.25">
      <c r="A145" s="6" t="s">
        <v>176</v>
      </c>
      <c r="B145" s="7" t="s">
        <v>593</v>
      </c>
      <c r="C145" s="7">
        <v>400</v>
      </c>
      <c r="D145" s="91">
        <v>79641.2</v>
      </c>
      <c r="E145" s="91">
        <v>79641.2</v>
      </c>
      <c r="F145" s="91">
        <f>SUM(H145:Q145)</f>
        <v>71026.8</v>
      </c>
      <c r="G145" s="61">
        <f t="shared" si="69"/>
        <v>89.18348794342627</v>
      </c>
      <c r="H145" s="59"/>
      <c r="I145" s="70"/>
      <c r="J145" s="70"/>
      <c r="K145" s="70"/>
      <c r="L145" s="70"/>
      <c r="M145" s="70">
        <v>71026.8</v>
      </c>
      <c r="N145" s="70"/>
      <c r="O145" s="70"/>
      <c r="P145" s="70"/>
      <c r="Q145" s="71"/>
    </row>
    <row r="146" spans="1:17" ht="38.25">
      <c r="A146" s="13" t="s">
        <v>94</v>
      </c>
      <c r="B146" s="18" t="s">
        <v>246</v>
      </c>
      <c r="C146" s="7"/>
      <c r="D146" s="65">
        <f>D147+D150</f>
        <v>13700.4</v>
      </c>
      <c r="E146" s="65">
        <f aca="true" t="shared" si="74" ref="E146:Q146">E147+E150</f>
        <v>13700.4</v>
      </c>
      <c r="F146" s="65">
        <f t="shared" si="74"/>
        <v>13651.199999999999</v>
      </c>
      <c r="G146" s="65">
        <f t="shared" si="69"/>
        <v>99.64088639747744</v>
      </c>
      <c r="H146" s="65">
        <f t="shared" si="74"/>
        <v>13301.199999999999</v>
      </c>
      <c r="I146" s="65">
        <f t="shared" si="74"/>
        <v>0</v>
      </c>
      <c r="J146" s="65">
        <f t="shared" si="74"/>
        <v>0</v>
      </c>
      <c r="K146" s="65">
        <f t="shared" si="74"/>
        <v>0</v>
      </c>
      <c r="L146" s="65">
        <f t="shared" si="74"/>
        <v>0</v>
      </c>
      <c r="M146" s="65">
        <f t="shared" si="74"/>
        <v>350</v>
      </c>
      <c r="N146" s="65">
        <f t="shared" si="74"/>
        <v>0</v>
      </c>
      <c r="O146" s="65">
        <f t="shared" si="74"/>
        <v>0</v>
      </c>
      <c r="P146" s="65">
        <f t="shared" si="74"/>
        <v>0</v>
      </c>
      <c r="Q146" s="65">
        <f t="shared" si="74"/>
        <v>0</v>
      </c>
    </row>
    <row r="147" spans="1:17" ht="76.5">
      <c r="A147" s="49" t="s">
        <v>247</v>
      </c>
      <c r="B147" s="18" t="s">
        <v>248</v>
      </c>
      <c r="C147" s="7"/>
      <c r="D147" s="65">
        <f aca="true" t="shared" si="75" ref="D147:F148">D148</f>
        <v>350</v>
      </c>
      <c r="E147" s="65">
        <f t="shared" si="75"/>
        <v>350</v>
      </c>
      <c r="F147" s="65">
        <f t="shared" si="75"/>
        <v>350</v>
      </c>
      <c r="G147" s="65">
        <f t="shared" si="69"/>
        <v>100</v>
      </c>
      <c r="H147" s="65">
        <f aca="true" t="shared" si="76" ref="H147:Q148">H148</f>
        <v>0</v>
      </c>
      <c r="I147" s="65">
        <f t="shared" si="76"/>
        <v>0</v>
      </c>
      <c r="J147" s="65">
        <f t="shared" si="76"/>
        <v>0</v>
      </c>
      <c r="K147" s="65">
        <f t="shared" si="76"/>
        <v>0</v>
      </c>
      <c r="L147" s="65">
        <f t="shared" si="76"/>
        <v>0</v>
      </c>
      <c r="M147" s="65">
        <f t="shared" si="76"/>
        <v>350</v>
      </c>
      <c r="N147" s="65">
        <f t="shared" si="76"/>
        <v>0</v>
      </c>
      <c r="O147" s="65">
        <f t="shared" si="76"/>
        <v>0</v>
      </c>
      <c r="P147" s="65">
        <f t="shared" si="76"/>
        <v>0</v>
      </c>
      <c r="Q147" s="65">
        <f t="shared" si="76"/>
        <v>0</v>
      </c>
    </row>
    <row r="148" spans="1:17" ht="51">
      <c r="A148" s="6" t="s">
        <v>101</v>
      </c>
      <c r="B148" s="19" t="s">
        <v>249</v>
      </c>
      <c r="C148" s="7"/>
      <c r="D148" s="61">
        <f t="shared" si="75"/>
        <v>350</v>
      </c>
      <c r="E148" s="61">
        <f t="shared" si="75"/>
        <v>350</v>
      </c>
      <c r="F148" s="61">
        <f t="shared" si="75"/>
        <v>350</v>
      </c>
      <c r="G148" s="61">
        <f t="shared" si="69"/>
        <v>100</v>
      </c>
      <c r="H148" s="61">
        <f t="shared" si="76"/>
        <v>0</v>
      </c>
      <c r="I148" s="61">
        <f t="shared" si="76"/>
        <v>0</v>
      </c>
      <c r="J148" s="61">
        <f t="shared" si="76"/>
        <v>0</v>
      </c>
      <c r="K148" s="61">
        <f t="shared" si="76"/>
        <v>0</v>
      </c>
      <c r="L148" s="61">
        <f t="shared" si="76"/>
        <v>0</v>
      </c>
      <c r="M148" s="61">
        <f t="shared" si="76"/>
        <v>350</v>
      </c>
      <c r="N148" s="61">
        <f t="shared" si="76"/>
        <v>0</v>
      </c>
      <c r="O148" s="61">
        <f t="shared" si="76"/>
        <v>0</v>
      </c>
      <c r="P148" s="61">
        <f t="shared" si="76"/>
        <v>0</v>
      </c>
      <c r="Q148" s="61">
        <f t="shared" si="76"/>
        <v>0</v>
      </c>
    </row>
    <row r="149" spans="1:17" ht="38.25">
      <c r="A149" s="6" t="s">
        <v>67</v>
      </c>
      <c r="B149" s="19" t="s">
        <v>249</v>
      </c>
      <c r="C149" s="7">
        <v>600</v>
      </c>
      <c r="D149" s="91">
        <v>350</v>
      </c>
      <c r="E149" s="91">
        <v>350</v>
      </c>
      <c r="F149" s="91">
        <f>SUM(H149:Q149)</f>
        <v>350</v>
      </c>
      <c r="G149" s="61">
        <f t="shared" si="69"/>
        <v>100</v>
      </c>
      <c r="H149" s="59"/>
      <c r="I149" s="70"/>
      <c r="J149" s="70"/>
      <c r="K149" s="70"/>
      <c r="L149" s="70"/>
      <c r="M149" s="70">
        <v>350</v>
      </c>
      <c r="N149" s="70"/>
      <c r="O149" s="70"/>
      <c r="P149" s="70"/>
      <c r="Q149" s="71"/>
    </row>
    <row r="150" spans="1:17" ht="76.5">
      <c r="A150" s="49" t="s">
        <v>250</v>
      </c>
      <c r="B150" s="18" t="s">
        <v>251</v>
      </c>
      <c r="C150" s="7"/>
      <c r="D150" s="61">
        <f>D151+D153</f>
        <v>13350.4</v>
      </c>
      <c r="E150" s="61">
        <f aca="true" t="shared" si="77" ref="E150:Q150">E151+E153</f>
        <v>13350.4</v>
      </c>
      <c r="F150" s="61">
        <f t="shared" si="77"/>
        <v>13301.199999999999</v>
      </c>
      <c r="G150" s="65">
        <f t="shared" si="69"/>
        <v>99.63147171620325</v>
      </c>
      <c r="H150" s="61">
        <f t="shared" si="77"/>
        <v>13301.199999999999</v>
      </c>
      <c r="I150" s="61">
        <f t="shared" si="77"/>
        <v>0</v>
      </c>
      <c r="J150" s="61">
        <f t="shared" si="77"/>
        <v>0</v>
      </c>
      <c r="K150" s="61">
        <f t="shared" si="77"/>
        <v>0</v>
      </c>
      <c r="L150" s="61">
        <f t="shared" si="77"/>
        <v>0</v>
      </c>
      <c r="M150" s="61">
        <f t="shared" si="77"/>
        <v>0</v>
      </c>
      <c r="N150" s="61">
        <f t="shared" si="77"/>
        <v>0</v>
      </c>
      <c r="O150" s="61">
        <f t="shared" si="77"/>
        <v>0</v>
      </c>
      <c r="P150" s="61">
        <f t="shared" si="77"/>
        <v>0</v>
      </c>
      <c r="Q150" s="61">
        <f t="shared" si="77"/>
        <v>0</v>
      </c>
    </row>
    <row r="151" spans="1:17" ht="38.25">
      <c r="A151" s="6" t="s">
        <v>175</v>
      </c>
      <c r="B151" s="19" t="s">
        <v>252</v>
      </c>
      <c r="C151" s="7"/>
      <c r="D151" s="61">
        <f>D152</f>
        <v>1390.9</v>
      </c>
      <c r="E151" s="61">
        <f>E152</f>
        <v>1390.9</v>
      </c>
      <c r="F151" s="61">
        <f>F152</f>
        <v>1349.8</v>
      </c>
      <c r="G151" s="61">
        <f t="shared" si="69"/>
        <v>97.04507872600475</v>
      </c>
      <c r="H151" s="61">
        <f aca="true" t="shared" si="78" ref="H151:Q151">H152</f>
        <v>1349.8</v>
      </c>
      <c r="I151" s="61">
        <f t="shared" si="78"/>
        <v>0</v>
      </c>
      <c r="J151" s="61">
        <f t="shared" si="78"/>
        <v>0</v>
      </c>
      <c r="K151" s="61">
        <f t="shared" si="78"/>
        <v>0</v>
      </c>
      <c r="L151" s="61">
        <f t="shared" si="78"/>
        <v>0</v>
      </c>
      <c r="M151" s="61">
        <f t="shared" si="78"/>
        <v>0</v>
      </c>
      <c r="N151" s="61">
        <f t="shared" si="78"/>
        <v>0</v>
      </c>
      <c r="O151" s="61">
        <f t="shared" si="78"/>
        <v>0</v>
      </c>
      <c r="P151" s="61">
        <f t="shared" si="78"/>
        <v>0</v>
      </c>
      <c r="Q151" s="61">
        <f t="shared" si="78"/>
        <v>0</v>
      </c>
    </row>
    <row r="152" spans="1:17" ht="38.25">
      <c r="A152" s="6" t="s">
        <v>497</v>
      </c>
      <c r="B152" s="19" t="s">
        <v>252</v>
      </c>
      <c r="C152" s="7">
        <v>200</v>
      </c>
      <c r="D152" s="91">
        <v>1390.9</v>
      </c>
      <c r="E152" s="91">
        <v>1390.9</v>
      </c>
      <c r="F152" s="91">
        <f>SUM(H152:Q152)</f>
        <v>1349.8</v>
      </c>
      <c r="G152" s="61">
        <f t="shared" si="69"/>
        <v>97.04507872600475</v>
      </c>
      <c r="H152" s="59">
        <v>1349.8</v>
      </c>
      <c r="I152" s="70"/>
      <c r="J152" s="70"/>
      <c r="K152" s="70"/>
      <c r="L152" s="70"/>
      <c r="M152" s="70"/>
      <c r="N152" s="70"/>
      <c r="O152" s="70"/>
      <c r="P152" s="70"/>
      <c r="Q152" s="71"/>
    </row>
    <row r="153" spans="1:17" ht="25.5">
      <c r="A153" s="16" t="s">
        <v>253</v>
      </c>
      <c r="B153" s="19" t="s">
        <v>254</v>
      </c>
      <c r="C153" s="7"/>
      <c r="D153" s="61">
        <f>D154</f>
        <v>11959.5</v>
      </c>
      <c r="E153" s="61">
        <f>E154</f>
        <v>11959.5</v>
      </c>
      <c r="F153" s="61">
        <f>F154</f>
        <v>11951.4</v>
      </c>
      <c r="G153" s="61">
        <f t="shared" si="69"/>
        <v>99.9322714160291</v>
      </c>
      <c r="H153" s="61">
        <f aca="true" t="shared" si="79" ref="H153:Q153">H154</f>
        <v>11951.4</v>
      </c>
      <c r="I153" s="61">
        <f t="shared" si="79"/>
        <v>0</v>
      </c>
      <c r="J153" s="61">
        <f t="shared" si="79"/>
        <v>0</v>
      </c>
      <c r="K153" s="61">
        <f t="shared" si="79"/>
        <v>0</v>
      </c>
      <c r="L153" s="61">
        <f t="shared" si="79"/>
        <v>0</v>
      </c>
      <c r="M153" s="61">
        <f t="shared" si="79"/>
        <v>0</v>
      </c>
      <c r="N153" s="61">
        <f t="shared" si="79"/>
        <v>0</v>
      </c>
      <c r="O153" s="61">
        <f t="shared" si="79"/>
        <v>0</v>
      </c>
      <c r="P153" s="61">
        <f t="shared" si="79"/>
        <v>0</v>
      </c>
      <c r="Q153" s="61">
        <f t="shared" si="79"/>
        <v>0</v>
      </c>
    </row>
    <row r="154" spans="1:17" ht="25.5">
      <c r="A154" s="6" t="s">
        <v>63</v>
      </c>
      <c r="B154" s="19" t="s">
        <v>254</v>
      </c>
      <c r="C154" s="7">
        <v>200</v>
      </c>
      <c r="D154" s="91">
        <v>11959.5</v>
      </c>
      <c r="E154" s="91">
        <v>11959.5</v>
      </c>
      <c r="F154" s="91">
        <f>SUM(H154:Q154)</f>
        <v>11951.4</v>
      </c>
      <c r="G154" s="61">
        <f t="shared" si="69"/>
        <v>99.9322714160291</v>
      </c>
      <c r="H154" s="59">
        <v>11951.4</v>
      </c>
      <c r="I154" s="70"/>
      <c r="J154" s="70"/>
      <c r="K154" s="70"/>
      <c r="L154" s="70"/>
      <c r="M154" s="70"/>
      <c r="N154" s="70"/>
      <c r="O154" s="70"/>
      <c r="P154" s="70"/>
      <c r="Q154" s="71"/>
    </row>
    <row r="155" spans="1:17" ht="102">
      <c r="A155" s="45" t="s">
        <v>255</v>
      </c>
      <c r="B155" s="46" t="s">
        <v>256</v>
      </c>
      <c r="C155" s="7"/>
      <c r="D155" s="65">
        <f>D156+D159+D163</f>
        <v>1228.5</v>
      </c>
      <c r="E155" s="65">
        <f aca="true" t="shared" si="80" ref="E155:Q155">E156+E159+E163</f>
        <v>1228.5</v>
      </c>
      <c r="F155" s="65">
        <f t="shared" si="80"/>
        <v>1228</v>
      </c>
      <c r="G155" s="65">
        <f t="shared" si="69"/>
        <v>99.95929995929997</v>
      </c>
      <c r="H155" s="65">
        <f t="shared" si="80"/>
        <v>639.5</v>
      </c>
      <c r="I155" s="65">
        <f t="shared" si="80"/>
        <v>0</v>
      </c>
      <c r="J155" s="65">
        <f t="shared" si="80"/>
        <v>0</v>
      </c>
      <c r="K155" s="65">
        <f t="shared" si="80"/>
        <v>0</v>
      </c>
      <c r="L155" s="65">
        <f t="shared" si="80"/>
        <v>588.5</v>
      </c>
      <c r="M155" s="65">
        <f t="shared" si="80"/>
        <v>0</v>
      </c>
      <c r="N155" s="65">
        <f t="shared" si="80"/>
        <v>0</v>
      </c>
      <c r="O155" s="65">
        <f t="shared" si="80"/>
        <v>0</v>
      </c>
      <c r="P155" s="65">
        <f t="shared" si="80"/>
        <v>0</v>
      </c>
      <c r="Q155" s="65">
        <f t="shared" si="80"/>
        <v>0</v>
      </c>
    </row>
    <row r="156" spans="1:17" ht="25.5">
      <c r="A156" s="13" t="s">
        <v>95</v>
      </c>
      <c r="B156" s="46" t="s">
        <v>257</v>
      </c>
      <c r="C156" s="7"/>
      <c r="D156" s="65">
        <f aca="true" t="shared" si="81" ref="D156:Q156">D157</f>
        <v>220</v>
      </c>
      <c r="E156" s="65">
        <f t="shared" si="81"/>
        <v>220</v>
      </c>
      <c r="F156" s="65">
        <f t="shared" si="81"/>
        <v>220</v>
      </c>
      <c r="G156" s="65">
        <f t="shared" si="69"/>
        <v>100</v>
      </c>
      <c r="H156" s="65">
        <f t="shared" si="81"/>
        <v>220</v>
      </c>
      <c r="I156" s="65">
        <f t="shared" si="81"/>
        <v>0</v>
      </c>
      <c r="J156" s="65">
        <f t="shared" si="81"/>
        <v>0</v>
      </c>
      <c r="K156" s="65">
        <f t="shared" si="81"/>
        <v>0</v>
      </c>
      <c r="L156" s="65">
        <f t="shared" si="81"/>
        <v>0</v>
      </c>
      <c r="M156" s="65">
        <f t="shared" si="81"/>
        <v>0</v>
      </c>
      <c r="N156" s="65">
        <f t="shared" si="81"/>
        <v>0</v>
      </c>
      <c r="O156" s="65">
        <f t="shared" si="81"/>
        <v>0</v>
      </c>
      <c r="P156" s="65">
        <f t="shared" si="81"/>
        <v>0</v>
      </c>
      <c r="Q156" s="65">
        <f t="shared" si="81"/>
        <v>0</v>
      </c>
    </row>
    <row r="157" spans="1:17" ht="25.5">
      <c r="A157" s="6" t="s">
        <v>10</v>
      </c>
      <c r="B157" s="47" t="s">
        <v>258</v>
      </c>
      <c r="C157" s="7"/>
      <c r="D157" s="61">
        <f>D158</f>
        <v>220</v>
      </c>
      <c r="E157" s="61">
        <f>E158</f>
        <v>220</v>
      </c>
      <c r="F157" s="61">
        <f>F158</f>
        <v>220</v>
      </c>
      <c r="G157" s="61">
        <f t="shared" si="69"/>
        <v>100</v>
      </c>
      <c r="H157" s="61">
        <f aca="true" t="shared" si="82" ref="H157:Q157">H158</f>
        <v>220</v>
      </c>
      <c r="I157" s="61">
        <f t="shared" si="82"/>
        <v>0</v>
      </c>
      <c r="J157" s="61">
        <f t="shared" si="82"/>
        <v>0</v>
      </c>
      <c r="K157" s="61">
        <f t="shared" si="82"/>
        <v>0</v>
      </c>
      <c r="L157" s="61">
        <f t="shared" si="82"/>
        <v>0</v>
      </c>
      <c r="M157" s="61">
        <f t="shared" si="82"/>
        <v>0</v>
      </c>
      <c r="N157" s="61">
        <f t="shared" si="82"/>
        <v>0</v>
      </c>
      <c r="O157" s="61">
        <f t="shared" si="82"/>
        <v>0</v>
      </c>
      <c r="P157" s="61">
        <f t="shared" si="82"/>
        <v>0</v>
      </c>
      <c r="Q157" s="61">
        <f t="shared" si="82"/>
        <v>0</v>
      </c>
    </row>
    <row r="158" spans="1:17" ht="38.25">
      <c r="A158" s="6" t="s">
        <v>67</v>
      </c>
      <c r="B158" s="47" t="s">
        <v>258</v>
      </c>
      <c r="C158" s="7">
        <v>600</v>
      </c>
      <c r="D158" s="91">
        <v>220</v>
      </c>
      <c r="E158" s="91">
        <v>220</v>
      </c>
      <c r="F158" s="91">
        <f>SUM(H158:Q158)</f>
        <v>220</v>
      </c>
      <c r="G158" s="61">
        <f t="shared" si="69"/>
        <v>100</v>
      </c>
      <c r="H158" s="59">
        <v>220</v>
      </c>
      <c r="I158" s="70"/>
      <c r="J158" s="70"/>
      <c r="K158" s="70"/>
      <c r="L158" s="70"/>
      <c r="M158" s="70"/>
      <c r="N158" s="70"/>
      <c r="O158" s="70"/>
      <c r="P158" s="70"/>
      <c r="Q158" s="71"/>
    </row>
    <row r="159" spans="1:17" ht="38.25">
      <c r="A159" s="27" t="s">
        <v>99</v>
      </c>
      <c r="B159" s="46" t="s">
        <v>259</v>
      </c>
      <c r="C159" s="7"/>
      <c r="D159" s="65">
        <f>D160</f>
        <v>588.5</v>
      </c>
      <c r="E159" s="65">
        <f>E160</f>
        <v>588.5</v>
      </c>
      <c r="F159" s="65">
        <f>F160</f>
        <v>588.5</v>
      </c>
      <c r="G159" s="65">
        <f t="shared" si="69"/>
        <v>100</v>
      </c>
      <c r="H159" s="65">
        <f aca="true" t="shared" si="83" ref="H159:Q159">H160</f>
        <v>0</v>
      </c>
      <c r="I159" s="65">
        <f t="shared" si="83"/>
        <v>0</v>
      </c>
      <c r="J159" s="65">
        <f t="shared" si="83"/>
        <v>0</v>
      </c>
      <c r="K159" s="65">
        <f t="shared" si="83"/>
        <v>0</v>
      </c>
      <c r="L159" s="65">
        <f t="shared" si="83"/>
        <v>588.5</v>
      </c>
      <c r="M159" s="65">
        <f t="shared" si="83"/>
        <v>0</v>
      </c>
      <c r="N159" s="65">
        <f t="shared" si="83"/>
        <v>0</v>
      </c>
      <c r="O159" s="65">
        <f t="shared" si="83"/>
        <v>0</v>
      </c>
      <c r="P159" s="65">
        <f t="shared" si="83"/>
        <v>0</v>
      </c>
      <c r="Q159" s="65">
        <f t="shared" si="83"/>
        <v>0</v>
      </c>
    </row>
    <row r="160" spans="1:17" ht="51">
      <c r="A160" s="28" t="s">
        <v>100</v>
      </c>
      <c r="B160" s="47" t="s">
        <v>260</v>
      </c>
      <c r="C160" s="19"/>
      <c r="D160" s="61">
        <f>D161+D162</f>
        <v>588.5</v>
      </c>
      <c r="E160" s="61">
        <f>E161+E162</f>
        <v>588.5</v>
      </c>
      <c r="F160" s="61">
        <f>F161+F162</f>
        <v>588.5</v>
      </c>
      <c r="G160" s="61">
        <f t="shared" si="69"/>
        <v>100</v>
      </c>
      <c r="H160" s="61">
        <f aca="true" t="shared" si="84" ref="H160:Q160">H161+H162</f>
        <v>0</v>
      </c>
      <c r="I160" s="61">
        <f t="shared" si="84"/>
        <v>0</v>
      </c>
      <c r="J160" s="61">
        <f t="shared" si="84"/>
        <v>0</v>
      </c>
      <c r="K160" s="61">
        <f t="shared" si="84"/>
        <v>0</v>
      </c>
      <c r="L160" s="61">
        <f t="shared" si="84"/>
        <v>588.5</v>
      </c>
      <c r="M160" s="61">
        <f t="shared" si="84"/>
        <v>0</v>
      </c>
      <c r="N160" s="61">
        <f t="shared" si="84"/>
        <v>0</v>
      </c>
      <c r="O160" s="61">
        <f t="shared" si="84"/>
        <v>0</v>
      </c>
      <c r="P160" s="61">
        <f t="shared" si="84"/>
        <v>0</v>
      </c>
      <c r="Q160" s="61">
        <f t="shared" si="84"/>
        <v>0</v>
      </c>
    </row>
    <row r="161" spans="1:17" ht="76.5">
      <c r="A161" s="6" t="s">
        <v>61</v>
      </c>
      <c r="B161" s="47" t="s">
        <v>260</v>
      </c>
      <c r="C161" s="19" t="s">
        <v>62</v>
      </c>
      <c r="D161" s="91">
        <v>512.5</v>
      </c>
      <c r="E161" s="91">
        <v>512.5</v>
      </c>
      <c r="F161" s="91">
        <f>SUM(H161:Q161)</f>
        <v>512.5</v>
      </c>
      <c r="G161" s="61">
        <f t="shared" si="69"/>
        <v>100</v>
      </c>
      <c r="H161" s="59"/>
      <c r="I161" s="70"/>
      <c r="J161" s="70"/>
      <c r="K161" s="70"/>
      <c r="L161" s="70">
        <v>512.5</v>
      </c>
      <c r="M161" s="70"/>
      <c r="N161" s="70"/>
      <c r="O161" s="70"/>
      <c r="P161" s="70"/>
      <c r="Q161" s="71"/>
    </row>
    <row r="162" spans="1:17" ht="38.25">
      <c r="A162" s="6" t="s">
        <v>497</v>
      </c>
      <c r="B162" s="47" t="s">
        <v>260</v>
      </c>
      <c r="C162" s="19" t="s">
        <v>97</v>
      </c>
      <c r="D162" s="91">
        <v>76</v>
      </c>
      <c r="E162" s="91">
        <v>76</v>
      </c>
      <c r="F162" s="91">
        <f>SUM(H162:Q162)</f>
        <v>76</v>
      </c>
      <c r="G162" s="61">
        <f t="shared" si="69"/>
        <v>100</v>
      </c>
      <c r="H162" s="59"/>
      <c r="I162" s="70"/>
      <c r="J162" s="70"/>
      <c r="K162" s="70"/>
      <c r="L162" s="70">
        <v>76</v>
      </c>
      <c r="M162" s="70"/>
      <c r="N162" s="70"/>
      <c r="O162" s="70"/>
      <c r="P162" s="70"/>
      <c r="Q162" s="71"/>
    </row>
    <row r="163" spans="1:17" ht="51">
      <c r="A163" s="13" t="s">
        <v>162</v>
      </c>
      <c r="B163" s="46" t="s">
        <v>261</v>
      </c>
      <c r="C163" s="18"/>
      <c r="D163" s="65">
        <f aca="true" t="shared" si="85" ref="D163:F164">D164</f>
        <v>420</v>
      </c>
      <c r="E163" s="65">
        <f t="shared" si="85"/>
        <v>420</v>
      </c>
      <c r="F163" s="65">
        <f t="shared" si="85"/>
        <v>419.5</v>
      </c>
      <c r="G163" s="65">
        <f t="shared" si="69"/>
        <v>99.88095238095238</v>
      </c>
      <c r="H163" s="65">
        <f aca="true" t="shared" si="86" ref="H163:Q164">H164</f>
        <v>419.5</v>
      </c>
      <c r="I163" s="65">
        <f t="shared" si="86"/>
        <v>0</v>
      </c>
      <c r="J163" s="65">
        <f t="shared" si="86"/>
        <v>0</v>
      </c>
      <c r="K163" s="65">
        <f t="shared" si="86"/>
        <v>0</v>
      </c>
      <c r="L163" s="65">
        <f t="shared" si="86"/>
        <v>0</v>
      </c>
      <c r="M163" s="65">
        <f t="shared" si="86"/>
        <v>0</v>
      </c>
      <c r="N163" s="65">
        <f t="shared" si="86"/>
        <v>0</v>
      </c>
      <c r="O163" s="65">
        <f t="shared" si="86"/>
        <v>0</v>
      </c>
      <c r="P163" s="65">
        <f t="shared" si="86"/>
        <v>0</v>
      </c>
      <c r="Q163" s="65">
        <f t="shared" si="86"/>
        <v>0</v>
      </c>
    </row>
    <row r="164" spans="1:17" ht="51">
      <c r="A164" s="28" t="s">
        <v>163</v>
      </c>
      <c r="B164" s="47" t="s">
        <v>262</v>
      </c>
      <c r="C164" s="7"/>
      <c r="D164" s="61">
        <f t="shared" si="85"/>
        <v>420</v>
      </c>
      <c r="E164" s="61">
        <f t="shared" si="85"/>
        <v>420</v>
      </c>
      <c r="F164" s="61">
        <f t="shared" si="85"/>
        <v>419.5</v>
      </c>
      <c r="G164" s="61">
        <f t="shared" si="69"/>
        <v>99.88095238095238</v>
      </c>
      <c r="H164" s="61">
        <f t="shared" si="86"/>
        <v>419.5</v>
      </c>
      <c r="I164" s="61">
        <f t="shared" si="86"/>
        <v>0</v>
      </c>
      <c r="J164" s="61">
        <f t="shared" si="86"/>
        <v>0</v>
      </c>
      <c r="K164" s="61">
        <f t="shared" si="86"/>
        <v>0</v>
      </c>
      <c r="L164" s="61">
        <f t="shared" si="86"/>
        <v>0</v>
      </c>
      <c r="M164" s="61">
        <f t="shared" si="86"/>
        <v>0</v>
      </c>
      <c r="N164" s="61">
        <f t="shared" si="86"/>
        <v>0</v>
      </c>
      <c r="O164" s="61">
        <f t="shared" si="86"/>
        <v>0</v>
      </c>
      <c r="P164" s="61">
        <f t="shared" si="86"/>
        <v>0</v>
      </c>
      <c r="Q164" s="61">
        <f t="shared" si="86"/>
        <v>0</v>
      </c>
    </row>
    <row r="165" spans="1:17" ht="38.25">
      <c r="A165" s="6" t="s">
        <v>497</v>
      </c>
      <c r="B165" s="47" t="s">
        <v>262</v>
      </c>
      <c r="C165" s="7">
        <v>200</v>
      </c>
      <c r="D165" s="91">
        <v>420</v>
      </c>
      <c r="E165" s="91">
        <v>420</v>
      </c>
      <c r="F165" s="91">
        <f>SUM(H165:Q165)</f>
        <v>419.5</v>
      </c>
      <c r="G165" s="61">
        <f t="shared" si="69"/>
        <v>99.88095238095238</v>
      </c>
      <c r="H165" s="59">
        <v>419.5</v>
      </c>
      <c r="I165" s="70"/>
      <c r="J165" s="70"/>
      <c r="K165" s="70"/>
      <c r="L165" s="70"/>
      <c r="M165" s="70"/>
      <c r="N165" s="70"/>
      <c r="O165" s="70"/>
      <c r="P165" s="70"/>
      <c r="Q165" s="71"/>
    </row>
    <row r="166" spans="1:17" ht="25.5">
      <c r="A166" s="13" t="s">
        <v>512</v>
      </c>
      <c r="B166" s="18" t="s">
        <v>514</v>
      </c>
      <c r="C166" s="18"/>
      <c r="D166" s="65">
        <f aca="true" t="shared" si="87" ref="D166:F168">D167</f>
        <v>629.1</v>
      </c>
      <c r="E166" s="65">
        <f t="shared" si="87"/>
        <v>629.1</v>
      </c>
      <c r="F166" s="65">
        <f t="shared" si="87"/>
        <v>628.3</v>
      </c>
      <c r="G166" s="61">
        <f t="shared" si="69"/>
        <v>99.87283420759815</v>
      </c>
      <c r="H166" s="65">
        <f aca="true" t="shared" si="88" ref="H166:Q167">H167</f>
        <v>628.3</v>
      </c>
      <c r="I166" s="65">
        <f t="shared" si="88"/>
        <v>0</v>
      </c>
      <c r="J166" s="65">
        <f t="shared" si="88"/>
        <v>0</v>
      </c>
      <c r="K166" s="65">
        <f t="shared" si="88"/>
        <v>0</v>
      </c>
      <c r="L166" s="65">
        <f t="shared" si="88"/>
        <v>0</v>
      </c>
      <c r="M166" s="65">
        <f t="shared" si="88"/>
        <v>0</v>
      </c>
      <c r="N166" s="65">
        <f t="shared" si="88"/>
        <v>0</v>
      </c>
      <c r="O166" s="65">
        <f t="shared" si="88"/>
        <v>0</v>
      </c>
      <c r="P166" s="65">
        <f t="shared" si="88"/>
        <v>0</v>
      </c>
      <c r="Q166" s="65">
        <f t="shared" si="88"/>
        <v>0</v>
      </c>
    </row>
    <row r="167" spans="1:17" ht="25.5">
      <c r="A167" s="6" t="s">
        <v>513</v>
      </c>
      <c r="B167" s="19" t="s">
        <v>515</v>
      </c>
      <c r="C167" s="19"/>
      <c r="D167" s="61">
        <f t="shared" si="87"/>
        <v>629.1</v>
      </c>
      <c r="E167" s="61">
        <f t="shared" si="87"/>
        <v>629.1</v>
      </c>
      <c r="F167" s="61">
        <f t="shared" si="87"/>
        <v>628.3</v>
      </c>
      <c r="G167" s="61">
        <f t="shared" si="69"/>
        <v>99.87283420759815</v>
      </c>
      <c r="H167" s="61">
        <f t="shared" si="88"/>
        <v>628.3</v>
      </c>
      <c r="I167" s="61">
        <f t="shared" si="88"/>
        <v>0</v>
      </c>
      <c r="J167" s="61">
        <f t="shared" si="88"/>
        <v>0</v>
      </c>
      <c r="K167" s="61">
        <f t="shared" si="88"/>
        <v>0</v>
      </c>
      <c r="L167" s="61">
        <f t="shared" si="88"/>
        <v>0</v>
      </c>
      <c r="M167" s="61">
        <f t="shared" si="88"/>
        <v>0</v>
      </c>
      <c r="N167" s="61">
        <f t="shared" si="88"/>
        <v>0</v>
      </c>
      <c r="O167" s="61">
        <f t="shared" si="88"/>
        <v>0</v>
      </c>
      <c r="P167" s="61">
        <f t="shared" si="88"/>
        <v>0</v>
      </c>
      <c r="Q167" s="61">
        <f t="shared" si="88"/>
        <v>0</v>
      </c>
    </row>
    <row r="168" spans="1:17" ht="25.5">
      <c r="A168" s="81" t="s">
        <v>587</v>
      </c>
      <c r="B168" s="19" t="s">
        <v>588</v>
      </c>
      <c r="C168" s="19"/>
      <c r="D168" s="61">
        <f t="shared" si="87"/>
        <v>629.1</v>
      </c>
      <c r="E168" s="61">
        <f t="shared" si="87"/>
        <v>629.1</v>
      </c>
      <c r="F168" s="61">
        <f t="shared" si="87"/>
        <v>628.3</v>
      </c>
      <c r="G168" s="61">
        <f t="shared" si="69"/>
        <v>99.87283420759815</v>
      </c>
      <c r="H168" s="61">
        <f aca="true" t="shared" si="89" ref="H168:Q168">H169</f>
        <v>628.3</v>
      </c>
      <c r="I168" s="61">
        <f t="shared" si="89"/>
        <v>0</v>
      </c>
      <c r="J168" s="61">
        <f t="shared" si="89"/>
        <v>0</v>
      </c>
      <c r="K168" s="61">
        <f t="shared" si="89"/>
        <v>0</v>
      </c>
      <c r="L168" s="61">
        <f t="shared" si="89"/>
        <v>0</v>
      </c>
      <c r="M168" s="61">
        <f t="shared" si="89"/>
        <v>0</v>
      </c>
      <c r="N168" s="61">
        <f t="shared" si="89"/>
        <v>0</v>
      </c>
      <c r="O168" s="61">
        <f t="shared" si="89"/>
        <v>0</v>
      </c>
      <c r="P168" s="61">
        <f t="shared" si="89"/>
        <v>0</v>
      </c>
      <c r="Q168" s="61">
        <f t="shared" si="89"/>
        <v>0</v>
      </c>
    </row>
    <row r="169" spans="1:17" ht="25.5">
      <c r="A169" s="81" t="s">
        <v>66</v>
      </c>
      <c r="B169" s="19" t="s">
        <v>588</v>
      </c>
      <c r="C169" s="19" t="s">
        <v>92</v>
      </c>
      <c r="D169" s="91">
        <v>629.1</v>
      </c>
      <c r="E169" s="91">
        <v>629.1</v>
      </c>
      <c r="F169" s="91">
        <f>SUM(H169:Q169)</f>
        <v>628.3</v>
      </c>
      <c r="G169" s="61">
        <f t="shared" si="69"/>
        <v>99.87283420759815</v>
      </c>
      <c r="H169" s="59">
        <v>628.3</v>
      </c>
      <c r="I169" s="70"/>
      <c r="J169" s="70"/>
      <c r="K169" s="70"/>
      <c r="L169" s="70"/>
      <c r="M169" s="70"/>
      <c r="N169" s="70"/>
      <c r="O169" s="70"/>
      <c r="P169" s="70"/>
      <c r="Q169" s="71"/>
    </row>
    <row r="170" spans="1:17" ht="38.25">
      <c r="A170" s="22" t="s">
        <v>102</v>
      </c>
      <c r="B170" s="23" t="s">
        <v>263</v>
      </c>
      <c r="C170" s="7"/>
      <c r="D170" s="60">
        <f>D171+D176+D181</f>
        <v>8672</v>
      </c>
      <c r="E170" s="60">
        <f>E171+E176+E181</f>
        <v>8672</v>
      </c>
      <c r="F170" s="60">
        <f>F171+F176+F181</f>
        <v>7644.700000000001</v>
      </c>
      <c r="G170" s="60">
        <f t="shared" si="69"/>
        <v>88.15382841328415</v>
      </c>
      <c r="H170" s="60">
        <f aca="true" t="shared" si="90" ref="H170:Q170">H171+H176+H181</f>
        <v>1281.1</v>
      </c>
      <c r="I170" s="60">
        <f t="shared" si="90"/>
        <v>0</v>
      </c>
      <c r="J170" s="60">
        <f t="shared" si="90"/>
        <v>0</v>
      </c>
      <c r="K170" s="60">
        <f t="shared" si="90"/>
        <v>0</v>
      </c>
      <c r="L170" s="60">
        <f t="shared" si="90"/>
        <v>0</v>
      </c>
      <c r="M170" s="60">
        <f t="shared" si="90"/>
        <v>6233.6</v>
      </c>
      <c r="N170" s="60">
        <f t="shared" si="90"/>
        <v>130</v>
      </c>
      <c r="O170" s="60">
        <f t="shared" si="90"/>
        <v>0</v>
      </c>
      <c r="P170" s="60">
        <f t="shared" si="90"/>
        <v>0</v>
      </c>
      <c r="Q170" s="60">
        <f t="shared" si="90"/>
        <v>0</v>
      </c>
    </row>
    <row r="171" spans="1:17" ht="38.25">
      <c r="A171" s="13" t="s">
        <v>105</v>
      </c>
      <c r="B171" s="14" t="s">
        <v>264</v>
      </c>
      <c r="C171" s="7"/>
      <c r="D171" s="65">
        <f>D172</f>
        <v>2142.2</v>
      </c>
      <c r="E171" s="65">
        <f>E172</f>
        <v>2142.2</v>
      </c>
      <c r="F171" s="65">
        <f>F172</f>
        <v>1234.8999999999999</v>
      </c>
      <c r="G171" s="65">
        <f t="shared" si="69"/>
        <v>57.646344879096254</v>
      </c>
      <c r="H171" s="65">
        <f aca="true" t="shared" si="91" ref="H171:Q171">H172</f>
        <v>1234.8999999999999</v>
      </c>
      <c r="I171" s="65">
        <f t="shared" si="91"/>
        <v>0</v>
      </c>
      <c r="J171" s="65">
        <f t="shared" si="91"/>
        <v>0</v>
      </c>
      <c r="K171" s="65">
        <f t="shared" si="91"/>
        <v>0</v>
      </c>
      <c r="L171" s="65">
        <f t="shared" si="91"/>
        <v>0</v>
      </c>
      <c r="M171" s="65">
        <f t="shared" si="91"/>
        <v>0</v>
      </c>
      <c r="N171" s="65">
        <f t="shared" si="91"/>
        <v>0</v>
      </c>
      <c r="O171" s="65">
        <f t="shared" si="91"/>
        <v>0</v>
      </c>
      <c r="P171" s="65">
        <f t="shared" si="91"/>
        <v>0</v>
      </c>
      <c r="Q171" s="65">
        <f t="shared" si="91"/>
        <v>0</v>
      </c>
    </row>
    <row r="172" spans="1:17" ht="63.75">
      <c r="A172" s="49" t="s">
        <v>265</v>
      </c>
      <c r="B172" s="14" t="s">
        <v>266</v>
      </c>
      <c r="C172" s="7"/>
      <c r="D172" s="65">
        <f aca="true" t="shared" si="92" ref="D172:Q172">D173</f>
        <v>2142.2</v>
      </c>
      <c r="E172" s="65">
        <f t="shared" si="92"/>
        <v>2142.2</v>
      </c>
      <c r="F172" s="65">
        <f t="shared" si="92"/>
        <v>1234.8999999999999</v>
      </c>
      <c r="G172" s="65">
        <f t="shared" si="69"/>
        <v>57.646344879096254</v>
      </c>
      <c r="H172" s="65">
        <f t="shared" si="92"/>
        <v>1234.8999999999999</v>
      </c>
      <c r="I172" s="65">
        <f t="shared" si="92"/>
        <v>0</v>
      </c>
      <c r="J172" s="65">
        <f t="shared" si="92"/>
        <v>0</v>
      </c>
      <c r="K172" s="65">
        <f t="shared" si="92"/>
        <v>0</v>
      </c>
      <c r="L172" s="65">
        <f t="shared" si="92"/>
        <v>0</v>
      </c>
      <c r="M172" s="65">
        <f t="shared" si="92"/>
        <v>0</v>
      </c>
      <c r="N172" s="65">
        <f t="shared" si="92"/>
        <v>0</v>
      </c>
      <c r="O172" s="65">
        <f t="shared" si="92"/>
        <v>0</v>
      </c>
      <c r="P172" s="65">
        <f t="shared" si="92"/>
        <v>0</v>
      </c>
      <c r="Q172" s="65">
        <f t="shared" si="92"/>
        <v>0</v>
      </c>
    </row>
    <row r="173" spans="1:17" ht="12.75">
      <c r="A173" s="6" t="s">
        <v>106</v>
      </c>
      <c r="B173" s="47" t="s">
        <v>267</v>
      </c>
      <c r="C173" s="7"/>
      <c r="D173" s="61">
        <f>D175+D174</f>
        <v>2142.2</v>
      </c>
      <c r="E173" s="61">
        <f>E175+E174</f>
        <v>2142.2</v>
      </c>
      <c r="F173" s="61">
        <f>F175+F174</f>
        <v>1234.8999999999999</v>
      </c>
      <c r="G173" s="61">
        <f t="shared" si="69"/>
        <v>57.646344879096254</v>
      </c>
      <c r="H173" s="61">
        <f aca="true" t="shared" si="93" ref="H173:Q173">H175+H174</f>
        <v>1234.8999999999999</v>
      </c>
      <c r="I173" s="61">
        <f t="shared" si="93"/>
        <v>0</v>
      </c>
      <c r="J173" s="61">
        <f t="shared" si="93"/>
        <v>0</v>
      </c>
      <c r="K173" s="61">
        <f t="shared" si="93"/>
        <v>0</v>
      </c>
      <c r="L173" s="61">
        <f t="shared" si="93"/>
        <v>0</v>
      </c>
      <c r="M173" s="61">
        <f t="shared" si="93"/>
        <v>0</v>
      </c>
      <c r="N173" s="61">
        <f t="shared" si="93"/>
        <v>0</v>
      </c>
      <c r="O173" s="61">
        <f t="shared" si="93"/>
        <v>0</v>
      </c>
      <c r="P173" s="61">
        <f t="shared" si="93"/>
        <v>0</v>
      </c>
      <c r="Q173" s="61">
        <f t="shared" si="93"/>
        <v>0</v>
      </c>
    </row>
    <row r="174" spans="1:17" ht="38.25">
      <c r="A174" s="6" t="s">
        <v>497</v>
      </c>
      <c r="B174" s="47" t="s">
        <v>267</v>
      </c>
      <c r="C174" s="7">
        <v>200</v>
      </c>
      <c r="D174" s="91">
        <v>152.2</v>
      </c>
      <c r="E174" s="91">
        <v>152.2</v>
      </c>
      <c r="F174" s="91">
        <f>SUM(H174:Q174)</f>
        <v>149.8</v>
      </c>
      <c r="G174" s="61">
        <f t="shared" si="69"/>
        <v>98.42312746386335</v>
      </c>
      <c r="H174" s="72">
        <v>149.8</v>
      </c>
      <c r="I174" s="72"/>
      <c r="J174" s="72"/>
      <c r="K174" s="72"/>
      <c r="L174" s="72"/>
      <c r="M174" s="72"/>
      <c r="N174" s="72"/>
      <c r="O174" s="72"/>
      <c r="P174" s="72"/>
      <c r="Q174" s="8"/>
    </row>
    <row r="175" spans="1:17" ht="38.25">
      <c r="A175" s="6" t="s">
        <v>176</v>
      </c>
      <c r="B175" s="47" t="s">
        <v>267</v>
      </c>
      <c r="C175" s="7">
        <v>400</v>
      </c>
      <c r="D175" s="91">
        <v>1990</v>
      </c>
      <c r="E175" s="91">
        <v>1990</v>
      </c>
      <c r="F175" s="91">
        <f>SUM(H175:Q175)</f>
        <v>1085.1</v>
      </c>
      <c r="G175" s="61">
        <f t="shared" si="69"/>
        <v>54.527638190954775</v>
      </c>
      <c r="H175" s="59">
        <v>1085.1</v>
      </c>
      <c r="I175" s="70"/>
      <c r="J175" s="70"/>
      <c r="K175" s="70"/>
      <c r="L175" s="70"/>
      <c r="M175" s="70"/>
      <c r="N175" s="70"/>
      <c r="O175" s="70"/>
      <c r="P175" s="70"/>
      <c r="Q175" s="71"/>
    </row>
    <row r="176" spans="1:17" ht="51">
      <c r="A176" s="13" t="s">
        <v>103</v>
      </c>
      <c r="B176" s="14" t="s">
        <v>268</v>
      </c>
      <c r="C176" s="7"/>
      <c r="D176" s="65">
        <f aca="true" t="shared" si="94" ref="D176:F177">D177</f>
        <v>230</v>
      </c>
      <c r="E176" s="65">
        <f t="shared" si="94"/>
        <v>230</v>
      </c>
      <c r="F176" s="65">
        <f t="shared" si="94"/>
        <v>226.2</v>
      </c>
      <c r="G176" s="65">
        <f t="shared" si="69"/>
        <v>98.34782608695652</v>
      </c>
      <c r="H176" s="65">
        <f aca="true" t="shared" si="95" ref="H176:Q177">H177</f>
        <v>46.2</v>
      </c>
      <c r="I176" s="65">
        <f t="shared" si="95"/>
        <v>0</v>
      </c>
      <c r="J176" s="65">
        <f t="shared" si="95"/>
        <v>0</v>
      </c>
      <c r="K176" s="65">
        <f t="shared" si="95"/>
        <v>0</v>
      </c>
      <c r="L176" s="65">
        <f t="shared" si="95"/>
        <v>0</v>
      </c>
      <c r="M176" s="65">
        <f t="shared" si="95"/>
        <v>50</v>
      </c>
      <c r="N176" s="65">
        <f t="shared" si="95"/>
        <v>130</v>
      </c>
      <c r="O176" s="65">
        <f t="shared" si="95"/>
        <v>0</v>
      </c>
      <c r="P176" s="65">
        <f t="shared" si="95"/>
        <v>0</v>
      </c>
      <c r="Q176" s="65">
        <f t="shared" si="95"/>
        <v>0</v>
      </c>
    </row>
    <row r="177" spans="1:17" ht="51">
      <c r="A177" s="13" t="s">
        <v>269</v>
      </c>
      <c r="B177" s="14" t="s">
        <v>270</v>
      </c>
      <c r="C177" s="7"/>
      <c r="D177" s="65">
        <f t="shared" si="94"/>
        <v>230</v>
      </c>
      <c r="E177" s="65">
        <f t="shared" si="94"/>
        <v>230</v>
      </c>
      <c r="F177" s="65">
        <f t="shared" si="94"/>
        <v>226.2</v>
      </c>
      <c r="G177" s="65">
        <f t="shared" si="69"/>
        <v>98.34782608695652</v>
      </c>
      <c r="H177" s="65">
        <f t="shared" si="95"/>
        <v>46.2</v>
      </c>
      <c r="I177" s="65">
        <f t="shared" si="95"/>
        <v>0</v>
      </c>
      <c r="J177" s="65">
        <f t="shared" si="95"/>
        <v>0</v>
      </c>
      <c r="K177" s="65">
        <f t="shared" si="95"/>
        <v>0</v>
      </c>
      <c r="L177" s="65">
        <f t="shared" si="95"/>
        <v>0</v>
      </c>
      <c r="M177" s="65">
        <f t="shared" si="95"/>
        <v>50</v>
      </c>
      <c r="N177" s="65">
        <f t="shared" si="95"/>
        <v>130</v>
      </c>
      <c r="O177" s="65">
        <f t="shared" si="95"/>
        <v>0</v>
      </c>
      <c r="P177" s="65">
        <f t="shared" si="95"/>
        <v>0</v>
      </c>
      <c r="Q177" s="65">
        <f t="shared" si="95"/>
        <v>0</v>
      </c>
    </row>
    <row r="178" spans="1:17" ht="25.5">
      <c r="A178" s="6" t="s">
        <v>104</v>
      </c>
      <c r="B178" s="47" t="s">
        <v>271</v>
      </c>
      <c r="C178" s="7"/>
      <c r="D178" s="61">
        <f>D180+D179</f>
        <v>230</v>
      </c>
      <c r="E178" s="61">
        <f>E180+E179</f>
        <v>230</v>
      </c>
      <c r="F178" s="61">
        <f>F180+F179</f>
        <v>226.2</v>
      </c>
      <c r="G178" s="61">
        <f t="shared" si="69"/>
        <v>98.34782608695652</v>
      </c>
      <c r="H178" s="61">
        <f aca="true" t="shared" si="96" ref="H178:Q178">H180+H179</f>
        <v>46.2</v>
      </c>
      <c r="I178" s="61">
        <f t="shared" si="96"/>
        <v>0</v>
      </c>
      <c r="J178" s="61">
        <f t="shared" si="96"/>
        <v>0</v>
      </c>
      <c r="K178" s="61">
        <f t="shared" si="96"/>
        <v>0</v>
      </c>
      <c r="L178" s="61">
        <f t="shared" si="96"/>
        <v>0</v>
      </c>
      <c r="M178" s="61">
        <f t="shared" si="96"/>
        <v>50</v>
      </c>
      <c r="N178" s="61">
        <f t="shared" si="96"/>
        <v>130</v>
      </c>
      <c r="O178" s="61">
        <f t="shared" si="96"/>
        <v>0</v>
      </c>
      <c r="P178" s="61">
        <f t="shared" si="96"/>
        <v>0</v>
      </c>
      <c r="Q178" s="61">
        <f t="shared" si="96"/>
        <v>0</v>
      </c>
    </row>
    <row r="179" spans="1:17" ht="38.25">
      <c r="A179" s="6" t="s">
        <v>497</v>
      </c>
      <c r="B179" s="47" t="s">
        <v>271</v>
      </c>
      <c r="C179" s="7">
        <v>200</v>
      </c>
      <c r="D179" s="91">
        <v>50</v>
      </c>
      <c r="E179" s="91">
        <v>50</v>
      </c>
      <c r="F179" s="91">
        <f>SUM(H179:Q179)</f>
        <v>46.2</v>
      </c>
      <c r="G179" s="61">
        <f t="shared" si="69"/>
        <v>92.4</v>
      </c>
      <c r="H179" s="72">
        <v>46.2</v>
      </c>
      <c r="I179" s="72"/>
      <c r="J179" s="72"/>
      <c r="K179" s="72"/>
      <c r="L179" s="72"/>
      <c r="M179" s="72"/>
      <c r="N179" s="72"/>
      <c r="O179" s="72"/>
      <c r="P179" s="72"/>
      <c r="Q179" s="8"/>
    </row>
    <row r="180" spans="1:17" ht="38.25">
      <c r="A180" s="6" t="s">
        <v>67</v>
      </c>
      <c r="B180" s="47" t="s">
        <v>271</v>
      </c>
      <c r="C180" s="7">
        <v>600</v>
      </c>
      <c r="D180" s="91">
        <v>180</v>
      </c>
      <c r="E180" s="91">
        <v>180</v>
      </c>
      <c r="F180" s="91">
        <f>SUM(H180:Q180)</f>
        <v>180</v>
      </c>
      <c r="G180" s="61">
        <f t="shared" si="69"/>
        <v>100</v>
      </c>
      <c r="H180" s="59"/>
      <c r="I180" s="70"/>
      <c r="J180" s="70"/>
      <c r="K180" s="70"/>
      <c r="L180" s="70"/>
      <c r="M180" s="70">
        <v>50</v>
      </c>
      <c r="N180" s="70">
        <v>130</v>
      </c>
      <c r="O180" s="70"/>
      <c r="P180" s="70"/>
      <c r="Q180" s="71"/>
    </row>
    <row r="181" spans="1:17" ht="25.5">
      <c r="A181" s="13" t="s">
        <v>107</v>
      </c>
      <c r="B181" s="14" t="s">
        <v>272</v>
      </c>
      <c r="C181" s="7"/>
      <c r="D181" s="65">
        <f>D182</f>
        <v>6299.799999999999</v>
      </c>
      <c r="E181" s="65">
        <f>E182</f>
        <v>6299.799999999999</v>
      </c>
      <c r="F181" s="65">
        <f>F182</f>
        <v>6183.6</v>
      </c>
      <c r="G181" s="65">
        <f t="shared" si="69"/>
        <v>98.15549699990478</v>
      </c>
      <c r="H181" s="65">
        <f aca="true" t="shared" si="97" ref="H181:Q183">H182</f>
        <v>0</v>
      </c>
      <c r="I181" s="65">
        <f t="shared" si="97"/>
        <v>0</v>
      </c>
      <c r="J181" s="65">
        <f t="shared" si="97"/>
        <v>0</v>
      </c>
      <c r="K181" s="65">
        <f t="shared" si="97"/>
        <v>0</v>
      </c>
      <c r="L181" s="65">
        <f t="shared" si="97"/>
        <v>0</v>
      </c>
      <c r="M181" s="65">
        <f t="shared" si="97"/>
        <v>6183.6</v>
      </c>
      <c r="N181" s="65">
        <f t="shared" si="97"/>
        <v>0</v>
      </c>
      <c r="O181" s="65">
        <f t="shared" si="97"/>
        <v>0</v>
      </c>
      <c r="P181" s="65">
        <f t="shared" si="97"/>
        <v>0</v>
      </c>
      <c r="Q181" s="65">
        <f t="shared" si="97"/>
        <v>0</v>
      </c>
    </row>
    <row r="182" spans="1:17" ht="38.25">
      <c r="A182" s="13" t="s">
        <v>273</v>
      </c>
      <c r="B182" s="14" t="s">
        <v>274</v>
      </c>
      <c r="C182" s="7"/>
      <c r="D182" s="65">
        <f>D183+D185</f>
        <v>6299.799999999999</v>
      </c>
      <c r="E182" s="65">
        <f>E183+E185</f>
        <v>6299.799999999999</v>
      </c>
      <c r="F182" s="65">
        <f>F183+F185</f>
        <v>6183.6</v>
      </c>
      <c r="G182" s="65">
        <f t="shared" si="69"/>
        <v>98.15549699990478</v>
      </c>
      <c r="H182" s="65">
        <f aca="true" t="shared" si="98" ref="H182:Q182">H183+H185</f>
        <v>0</v>
      </c>
      <c r="I182" s="65">
        <f t="shared" si="98"/>
        <v>0</v>
      </c>
      <c r="J182" s="65">
        <f t="shared" si="98"/>
        <v>0</v>
      </c>
      <c r="K182" s="65">
        <f t="shared" si="98"/>
        <v>0</v>
      </c>
      <c r="L182" s="65">
        <f t="shared" si="98"/>
        <v>0</v>
      </c>
      <c r="M182" s="65">
        <f t="shared" si="98"/>
        <v>6183.6</v>
      </c>
      <c r="N182" s="65">
        <f t="shared" si="98"/>
        <v>0</v>
      </c>
      <c r="O182" s="65">
        <f t="shared" si="98"/>
        <v>0</v>
      </c>
      <c r="P182" s="65">
        <f t="shared" si="98"/>
        <v>0</v>
      </c>
      <c r="Q182" s="65">
        <f t="shared" si="98"/>
        <v>0</v>
      </c>
    </row>
    <row r="183" spans="1:17" ht="25.5">
      <c r="A183" s="6" t="s">
        <v>108</v>
      </c>
      <c r="B183" s="47" t="s">
        <v>275</v>
      </c>
      <c r="C183" s="7"/>
      <c r="D183" s="61">
        <f>D184</f>
        <v>188.9</v>
      </c>
      <c r="E183" s="61">
        <f>E184</f>
        <v>188.9</v>
      </c>
      <c r="F183" s="61">
        <f>F184</f>
        <v>100</v>
      </c>
      <c r="G183" s="61">
        <f t="shared" si="69"/>
        <v>52.938062466913706</v>
      </c>
      <c r="H183" s="61">
        <f t="shared" si="97"/>
        <v>0</v>
      </c>
      <c r="I183" s="61">
        <f t="shared" si="97"/>
        <v>0</v>
      </c>
      <c r="J183" s="61">
        <f t="shared" si="97"/>
        <v>0</v>
      </c>
      <c r="K183" s="61">
        <f t="shared" si="97"/>
        <v>0</v>
      </c>
      <c r="L183" s="61">
        <f t="shared" si="97"/>
        <v>0</v>
      </c>
      <c r="M183" s="61">
        <f t="shared" si="97"/>
        <v>100</v>
      </c>
      <c r="N183" s="61">
        <f t="shared" si="97"/>
        <v>0</v>
      </c>
      <c r="O183" s="61">
        <f t="shared" si="97"/>
        <v>0</v>
      </c>
      <c r="P183" s="61">
        <f t="shared" si="97"/>
        <v>0</v>
      </c>
      <c r="Q183" s="61">
        <f t="shared" si="97"/>
        <v>0</v>
      </c>
    </row>
    <row r="184" spans="1:17" ht="38.25">
      <c r="A184" s="6" t="s">
        <v>176</v>
      </c>
      <c r="B184" s="47" t="s">
        <v>275</v>
      </c>
      <c r="C184" s="7">
        <v>400</v>
      </c>
      <c r="D184" s="91">
        <v>188.9</v>
      </c>
      <c r="E184" s="91">
        <v>188.9</v>
      </c>
      <c r="F184" s="91">
        <f>SUM(H184:Q184)</f>
        <v>100</v>
      </c>
      <c r="G184" s="61">
        <f t="shared" si="69"/>
        <v>52.938062466913706</v>
      </c>
      <c r="H184" s="72">
        <v>0</v>
      </c>
      <c r="I184" s="72"/>
      <c r="J184" s="72"/>
      <c r="K184" s="72"/>
      <c r="L184" s="72"/>
      <c r="M184" s="88">
        <v>100</v>
      </c>
      <c r="N184" s="72"/>
      <c r="O184" s="72"/>
      <c r="P184" s="72"/>
      <c r="Q184" s="8"/>
    </row>
    <row r="185" spans="1:17" ht="12.75">
      <c r="A185" s="81" t="s">
        <v>582</v>
      </c>
      <c r="B185" s="7" t="s">
        <v>583</v>
      </c>
      <c r="C185" s="7"/>
      <c r="D185" s="61">
        <f>D186</f>
        <v>6110.9</v>
      </c>
      <c r="E185" s="61">
        <f>E186</f>
        <v>6110.9</v>
      </c>
      <c r="F185" s="61">
        <f>F186</f>
        <v>6083.6</v>
      </c>
      <c r="G185" s="61">
        <f t="shared" si="69"/>
        <v>99.55325729434291</v>
      </c>
      <c r="H185" s="61">
        <f aca="true" t="shared" si="99" ref="H185:Q185">H186</f>
        <v>0</v>
      </c>
      <c r="I185" s="61">
        <f t="shared" si="99"/>
        <v>0</v>
      </c>
      <c r="J185" s="61">
        <f t="shared" si="99"/>
        <v>0</v>
      </c>
      <c r="K185" s="61">
        <f t="shared" si="99"/>
        <v>0</v>
      </c>
      <c r="L185" s="61">
        <f t="shared" si="99"/>
        <v>0</v>
      </c>
      <c r="M185" s="61">
        <f t="shared" si="99"/>
        <v>6083.6</v>
      </c>
      <c r="N185" s="61">
        <f t="shared" si="99"/>
        <v>0</v>
      </c>
      <c r="O185" s="61">
        <f t="shared" si="99"/>
        <v>0</v>
      </c>
      <c r="P185" s="61">
        <f t="shared" si="99"/>
        <v>0</v>
      </c>
      <c r="Q185" s="61">
        <f t="shared" si="99"/>
        <v>0</v>
      </c>
    </row>
    <row r="186" spans="1:17" ht="38.25">
      <c r="A186" s="81" t="s">
        <v>176</v>
      </c>
      <c r="B186" s="7" t="s">
        <v>583</v>
      </c>
      <c r="C186" s="7">
        <v>400</v>
      </c>
      <c r="D186" s="91">
        <v>6110.9</v>
      </c>
      <c r="E186" s="91">
        <v>6110.9</v>
      </c>
      <c r="F186" s="91">
        <f>SUM(H186:Q186)</f>
        <v>6083.6</v>
      </c>
      <c r="G186" s="61">
        <f t="shared" si="69"/>
        <v>99.55325729434291</v>
      </c>
      <c r="H186" s="72"/>
      <c r="I186" s="72"/>
      <c r="J186" s="72"/>
      <c r="K186" s="72"/>
      <c r="L186" s="72"/>
      <c r="M186" s="88">
        <v>6083.6</v>
      </c>
      <c r="N186" s="72"/>
      <c r="O186" s="72"/>
      <c r="P186" s="72"/>
      <c r="Q186" s="8"/>
    </row>
    <row r="187" spans="1:17" ht="63.75">
      <c r="A187" s="22" t="s">
        <v>109</v>
      </c>
      <c r="B187" s="23" t="s">
        <v>276</v>
      </c>
      <c r="C187" s="7"/>
      <c r="D187" s="60">
        <f>D188+D202+D208</f>
        <v>17831.9</v>
      </c>
      <c r="E187" s="60">
        <f>E188+E202+E208</f>
        <v>17831.9</v>
      </c>
      <c r="F187" s="60">
        <f>F188+F202+F208</f>
        <v>17831.9</v>
      </c>
      <c r="G187" s="60">
        <f t="shared" si="69"/>
        <v>100</v>
      </c>
      <c r="H187" s="60">
        <f aca="true" t="shared" si="100" ref="H187:Q187">H188+H202+H208</f>
        <v>17331.9</v>
      </c>
      <c r="I187" s="60">
        <f t="shared" si="100"/>
        <v>0</v>
      </c>
      <c r="J187" s="60">
        <f t="shared" si="100"/>
        <v>0</v>
      </c>
      <c r="K187" s="60">
        <f t="shared" si="100"/>
        <v>0</v>
      </c>
      <c r="L187" s="60">
        <f t="shared" si="100"/>
        <v>0</v>
      </c>
      <c r="M187" s="60">
        <f t="shared" si="100"/>
        <v>0</v>
      </c>
      <c r="N187" s="60">
        <f t="shared" si="100"/>
        <v>0</v>
      </c>
      <c r="O187" s="60">
        <f t="shared" si="100"/>
        <v>500</v>
      </c>
      <c r="P187" s="60">
        <f t="shared" si="100"/>
        <v>0</v>
      </c>
      <c r="Q187" s="60">
        <f t="shared" si="100"/>
        <v>0</v>
      </c>
    </row>
    <row r="188" spans="1:17" ht="89.25">
      <c r="A188" s="29" t="s">
        <v>532</v>
      </c>
      <c r="B188" s="18" t="s">
        <v>277</v>
      </c>
      <c r="C188" s="7"/>
      <c r="D188" s="65">
        <f>D189+D196+D199</f>
        <v>9696.7</v>
      </c>
      <c r="E188" s="65">
        <f>E189+E196+E199</f>
        <v>9696.7</v>
      </c>
      <c r="F188" s="65">
        <f>F189+F196+F199</f>
        <v>9696.7</v>
      </c>
      <c r="G188" s="65">
        <f t="shared" si="69"/>
        <v>100</v>
      </c>
      <c r="H188" s="65">
        <f aca="true" t="shared" si="101" ref="H188:Q188">H189+H196+H199</f>
        <v>9696.7</v>
      </c>
      <c r="I188" s="65">
        <f t="shared" si="101"/>
        <v>0</v>
      </c>
      <c r="J188" s="65">
        <f t="shared" si="101"/>
        <v>0</v>
      </c>
      <c r="K188" s="65">
        <f t="shared" si="101"/>
        <v>0</v>
      </c>
      <c r="L188" s="65">
        <f t="shared" si="101"/>
        <v>0</v>
      </c>
      <c r="M188" s="65">
        <f t="shared" si="101"/>
        <v>0</v>
      </c>
      <c r="N188" s="65">
        <f t="shared" si="101"/>
        <v>0</v>
      </c>
      <c r="O188" s="65">
        <f t="shared" si="101"/>
        <v>0</v>
      </c>
      <c r="P188" s="65">
        <f t="shared" si="101"/>
        <v>0</v>
      </c>
      <c r="Q188" s="65">
        <f t="shared" si="101"/>
        <v>0</v>
      </c>
    </row>
    <row r="189" spans="1:17" ht="76.5">
      <c r="A189" s="50" t="s">
        <v>278</v>
      </c>
      <c r="B189" s="18" t="s">
        <v>279</v>
      </c>
      <c r="C189" s="7"/>
      <c r="D189" s="65">
        <f>D190+D194</f>
        <v>7956.2</v>
      </c>
      <c r="E189" s="65">
        <f>E190+E194</f>
        <v>7956.2</v>
      </c>
      <c r="F189" s="65">
        <f>F190+F194</f>
        <v>7956.2</v>
      </c>
      <c r="G189" s="65">
        <f t="shared" si="69"/>
        <v>100</v>
      </c>
      <c r="H189" s="65">
        <f aca="true" t="shared" si="102" ref="H189:Q189">H190+H194</f>
        <v>7956.2</v>
      </c>
      <c r="I189" s="65">
        <f t="shared" si="102"/>
        <v>0</v>
      </c>
      <c r="J189" s="65">
        <f t="shared" si="102"/>
        <v>0</v>
      </c>
      <c r="K189" s="65">
        <f t="shared" si="102"/>
        <v>0</v>
      </c>
      <c r="L189" s="65">
        <f t="shared" si="102"/>
        <v>0</v>
      </c>
      <c r="M189" s="65">
        <f t="shared" si="102"/>
        <v>0</v>
      </c>
      <c r="N189" s="65">
        <f t="shared" si="102"/>
        <v>0</v>
      </c>
      <c r="O189" s="65">
        <f t="shared" si="102"/>
        <v>0</v>
      </c>
      <c r="P189" s="65">
        <f t="shared" si="102"/>
        <v>0</v>
      </c>
      <c r="Q189" s="65">
        <f t="shared" si="102"/>
        <v>0</v>
      </c>
    </row>
    <row r="190" spans="1:17" ht="25.5">
      <c r="A190" s="6" t="s">
        <v>10</v>
      </c>
      <c r="B190" s="19" t="s">
        <v>280</v>
      </c>
      <c r="C190" s="18"/>
      <c r="D190" s="61">
        <f>D191+D192+D193</f>
        <v>7629</v>
      </c>
      <c r="E190" s="61">
        <f>E191+E192+E193</f>
        <v>7629</v>
      </c>
      <c r="F190" s="61">
        <f>F191+F192+F193</f>
        <v>7629</v>
      </c>
      <c r="G190" s="61">
        <f t="shared" si="69"/>
        <v>100</v>
      </c>
      <c r="H190" s="61">
        <f aca="true" t="shared" si="103" ref="H190:Q190">H191+H192+H193</f>
        <v>7629</v>
      </c>
      <c r="I190" s="61">
        <f t="shared" si="103"/>
        <v>0</v>
      </c>
      <c r="J190" s="61">
        <f t="shared" si="103"/>
        <v>0</v>
      </c>
      <c r="K190" s="61">
        <f t="shared" si="103"/>
        <v>0</v>
      </c>
      <c r="L190" s="61">
        <f t="shared" si="103"/>
        <v>0</v>
      </c>
      <c r="M190" s="61">
        <f t="shared" si="103"/>
        <v>0</v>
      </c>
      <c r="N190" s="61">
        <f t="shared" si="103"/>
        <v>0</v>
      </c>
      <c r="O190" s="61">
        <f t="shared" si="103"/>
        <v>0</v>
      </c>
      <c r="P190" s="61">
        <f t="shared" si="103"/>
        <v>0</v>
      </c>
      <c r="Q190" s="61">
        <f t="shared" si="103"/>
        <v>0</v>
      </c>
    </row>
    <row r="191" spans="1:17" ht="76.5">
      <c r="A191" s="6" t="s">
        <v>61</v>
      </c>
      <c r="B191" s="19" t="s">
        <v>280</v>
      </c>
      <c r="C191" s="19" t="s">
        <v>62</v>
      </c>
      <c r="D191" s="91">
        <v>6827</v>
      </c>
      <c r="E191" s="91">
        <v>6827</v>
      </c>
      <c r="F191" s="91">
        <f>SUM(H191:Q191)</f>
        <v>6827</v>
      </c>
      <c r="G191" s="61">
        <f t="shared" si="69"/>
        <v>100</v>
      </c>
      <c r="H191" s="59">
        <v>6827</v>
      </c>
      <c r="I191" s="70"/>
      <c r="J191" s="70"/>
      <c r="K191" s="70"/>
      <c r="L191" s="70"/>
      <c r="M191" s="70"/>
      <c r="N191" s="70"/>
      <c r="O191" s="70"/>
      <c r="P191" s="70"/>
      <c r="Q191" s="71"/>
    </row>
    <row r="192" spans="1:17" ht="38.25">
      <c r="A192" s="6" t="s">
        <v>497</v>
      </c>
      <c r="B192" s="19" t="s">
        <v>280</v>
      </c>
      <c r="C192" s="19" t="s">
        <v>97</v>
      </c>
      <c r="D192" s="91">
        <v>705.7</v>
      </c>
      <c r="E192" s="91">
        <v>705.7</v>
      </c>
      <c r="F192" s="91">
        <f>SUM(H192:Q192)</f>
        <v>705.7</v>
      </c>
      <c r="G192" s="61">
        <f t="shared" si="69"/>
        <v>100</v>
      </c>
      <c r="H192" s="59">
        <v>705.7</v>
      </c>
      <c r="I192" s="70"/>
      <c r="J192" s="70"/>
      <c r="K192" s="70"/>
      <c r="L192" s="70"/>
      <c r="M192" s="70"/>
      <c r="N192" s="70"/>
      <c r="O192" s="70"/>
      <c r="P192" s="70"/>
      <c r="Q192" s="71"/>
    </row>
    <row r="193" spans="1:17" ht="12.75">
      <c r="A193" s="6" t="s">
        <v>65</v>
      </c>
      <c r="B193" s="19" t="s">
        <v>280</v>
      </c>
      <c r="C193" s="19" t="s">
        <v>64</v>
      </c>
      <c r="D193" s="91">
        <v>96.3</v>
      </c>
      <c r="E193" s="91">
        <v>96.3</v>
      </c>
      <c r="F193" s="91">
        <f>SUM(H193:Q193)</f>
        <v>96.3</v>
      </c>
      <c r="G193" s="61">
        <f t="shared" si="69"/>
        <v>100</v>
      </c>
      <c r="H193" s="59">
        <v>96.3</v>
      </c>
      <c r="I193" s="70"/>
      <c r="J193" s="70"/>
      <c r="K193" s="70"/>
      <c r="L193" s="70"/>
      <c r="M193" s="70"/>
      <c r="N193" s="70"/>
      <c r="O193" s="70"/>
      <c r="P193" s="70"/>
      <c r="Q193" s="71"/>
    </row>
    <row r="194" spans="1:17" ht="76.5">
      <c r="A194" s="81" t="s">
        <v>589</v>
      </c>
      <c r="B194" s="19" t="s">
        <v>590</v>
      </c>
      <c r="C194" s="19"/>
      <c r="D194" s="61">
        <f>D195</f>
        <v>327.2</v>
      </c>
      <c r="E194" s="61">
        <f>E195</f>
        <v>327.2</v>
      </c>
      <c r="F194" s="61">
        <f>F195</f>
        <v>327.2</v>
      </c>
      <c r="G194" s="61">
        <f t="shared" si="69"/>
        <v>100</v>
      </c>
      <c r="H194" s="61">
        <f aca="true" t="shared" si="104" ref="H194:Q194">H195</f>
        <v>327.2</v>
      </c>
      <c r="I194" s="61">
        <f t="shared" si="104"/>
        <v>0</v>
      </c>
      <c r="J194" s="61">
        <f t="shared" si="104"/>
        <v>0</v>
      </c>
      <c r="K194" s="61">
        <f t="shared" si="104"/>
        <v>0</v>
      </c>
      <c r="L194" s="61">
        <f t="shared" si="104"/>
        <v>0</v>
      </c>
      <c r="M194" s="61">
        <f t="shared" si="104"/>
        <v>0</v>
      </c>
      <c r="N194" s="61">
        <f t="shared" si="104"/>
        <v>0</v>
      </c>
      <c r="O194" s="61">
        <f t="shared" si="104"/>
        <v>0</v>
      </c>
      <c r="P194" s="61">
        <f t="shared" si="104"/>
        <v>0</v>
      </c>
      <c r="Q194" s="61">
        <f t="shared" si="104"/>
        <v>0</v>
      </c>
    </row>
    <row r="195" spans="1:17" ht="76.5">
      <c r="A195" s="81" t="s">
        <v>61</v>
      </c>
      <c r="B195" s="19" t="s">
        <v>590</v>
      </c>
      <c r="C195" s="19" t="s">
        <v>62</v>
      </c>
      <c r="D195" s="61">
        <v>327.2</v>
      </c>
      <c r="E195" s="61">
        <v>327.2</v>
      </c>
      <c r="F195" s="91">
        <f>SUM(H195:Q195)</f>
        <v>327.2</v>
      </c>
      <c r="G195" s="61">
        <f t="shared" si="69"/>
        <v>100</v>
      </c>
      <c r="H195" s="61">
        <v>327.2</v>
      </c>
      <c r="I195" s="61"/>
      <c r="J195" s="61"/>
      <c r="K195" s="61"/>
      <c r="L195" s="61"/>
      <c r="M195" s="61"/>
      <c r="N195" s="61"/>
      <c r="O195" s="61"/>
      <c r="P195" s="61"/>
      <c r="Q195" s="61"/>
    </row>
    <row r="196" spans="1:17" ht="89.25">
      <c r="A196" s="51" t="s">
        <v>281</v>
      </c>
      <c r="B196" s="52" t="s">
        <v>282</v>
      </c>
      <c r="C196" s="19"/>
      <c r="D196" s="61">
        <f aca="true" t="shared" si="105" ref="D196:F197">D197</f>
        <v>740.5</v>
      </c>
      <c r="E196" s="61">
        <f t="shared" si="105"/>
        <v>740.5</v>
      </c>
      <c r="F196" s="61">
        <f t="shared" si="105"/>
        <v>740.5</v>
      </c>
      <c r="G196" s="65">
        <f t="shared" si="69"/>
        <v>100</v>
      </c>
      <c r="H196" s="61">
        <f aca="true" t="shared" si="106" ref="H196:Q197">H197</f>
        <v>740.5</v>
      </c>
      <c r="I196" s="61">
        <f t="shared" si="106"/>
        <v>0</v>
      </c>
      <c r="J196" s="61">
        <f t="shared" si="106"/>
        <v>0</v>
      </c>
      <c r="K196" s="61">
        <f t="shared" si="106"/>
        <v>0</v>
      </c>
      <c r="L196" s="61">
        <f t="shared" si="106"/>
        <v>0</v>
      </c>
      <c r="M196" s="61">
        <f t="shared" si="106"/>
        <v>0</v>
      </c>
      <c r="N196" s="61">
        <f t="shared" si="106"/>
        <v>0</v>
      </c>
      <c r="O196" s="61">
        <f t="shared" si="106"/>
        <v>0</v>
      </c>
      <c r="P196" s="61">
        <f t="shared" si="106"/>
        <v>0</v>
      </c>
      <c r="Q196" s="61">
        <f t="shared" si="106"/>
        <v>0</v>
      </c>
    </row>
    <row r="197" spans="1:17" ht="25.5">
      <c r="A197" s="6" t="s">
        <v>10</v>
      </c>
      <c r="B197" s="47" t="s">
        <v>283</v>
      </c>
      <c r="C197" s="19"/>
      <c r="D197" s="61">
        <f t="shared" si="105"/>
        <v>740.5</v>
      </c>
      <c r="E197" s="61">
        <f t="shared" si="105"/>
        <v>740.5</v>
      </c>
      <c r="F197" s="61">
        <f t="shared" si="105"/>
        <v>740.5</v>
      </c>
      <c r="G197" s="61">
        <f t="shared" si="69"/>
        <v>100</v>
      </c>
      <c r="H197" s="61">
        <f t="shared" si="106"/>
        <v>740.5</v>
      </c>
      <c r="I197" s="61">
        <f t="shared" si="106"/>
        <v>0</v>
      </c>
      <c r="J197" s="61">
        <f t="shared" si="106"/>
        <v>0</v>
      </c>
      <c r="K197" s="61">
        <f t="shared" si="106"/>
        <v>0</v>
      </c>
      <c r="L197" s="61">
        <f t="shared" si="106"/>
        <v>0</v>
      </c>
      <c r="M197" s="61">
        <f t="shared" si="106"/>
        <v>0</v>
      </c>
      <c r="N197" s="61">
        <f t="shared" si="106"/>
        <v>0</v>
      </c>
      <c r="O197" s="61">
        <f t="shared" si="106"/>
        <v>0</v>
      </c>
      <c r="P197" s="61">
        <f t="shared" si="106"/>
        <v>0</v>
      </c>
      <c r="Q197" s="61">
        <f t="shared" si="106"/>
        <v>0</v>
      </c>
    </row>
    <row r="198" spans="1:17" ht="38.25">
      <c r="A198" s="6" t="s">
        <v>67</v>
      </c>
      <c r="B198" s="47" t="s">
        <v>283</v>
      </c>
      <c r="C198" s="19" t="s">
        <v>84</v>
      </c>
      <c r="D198" s="91">
        <v>740.5</v>
      </c>
      <c r="E198" s="91">
        <v>740.5</v>
      </c>
      <c r="F198" s="91">
        <f>SUM(H198:Q198)</f>
        <v>740.5</v>
      </c>
      <c r="G198" s="61">
        <f t="shared" si="69"/>
        <v>100</v>
      </c>
      <c r="H198" s="59">
        <v>740.5</v>
      </c>
      <c r="I198" s="70"/>
      <c r="J198" s="70"/>
      <c r="K198" s="70"/>
      <c r="L198" s="70"/>
      <c r="M198" s="70"/>
      <c r="N198" s="70"/>
      <c r="O198" s="70"/>
      <c r="P198" s="70"/>
      <c r="Q198" s="71"/>
    </row>
    <row r="199" spans="1:17" ht="114.75">
      <c r="A199" s="84" t="s">
        <v>560</v>
      </c>
      <c r="B199" s="52" t="s">
        <v>562</v>
      </c>
      <c r="C199" s="18"/>
      <c r="D199" s="65">
        <f aca="true" t="shared" si="107" ref="D199:F200">D200</f>
        <v>1000</v>
      </c>
      <c r="E199" s="65">
        <f t="shared" si="107"/>
        <v>1000</v>
      </c>
      <c r="F199" s="65">
        <f t="shared" si="107"/>
        <v>1000</v>
      </c>
      <c r="G199" s="65">
        <f t="shared" si="69"/>
        <v>100</v>
      </c>
      <c r="H199" s="65">
        <f aca="true" t="shared" si="108" ref="H199:Q200">H200</f>
        <v>1000</v>
      </c>
      <c r="I199" s="65">
        <f t="shared" si="108"/>
        <v>0</v>
      </c>
      <c r="J199" s="65">
        <f t="shared" si="108"/>
        <v>0</v>
      </c>
      <c r="K199" s="65">
        <f t="shared" si="108"/>
        <v>0</v>
      </c>
      <c r="L199" s="65">
        <f t="shared" si="108"/>
        <v>0</v>
      </c>
      <c r="M199" s="65">
        <f t="shared" si="108"/>
        <v>0</v>
      </c>
      <c r="N199" s="65">
        <f t="shared" si="108"/>
        <v>0</v>
      </c>
      <c r="O199" s="65">
        <f t="shared" si="108"/>
        <v>0</v>
      </c>
      <c r="P199" s="65">
        <f t="shared" si="108"/>
        <v>0</v>
      </c>
      <c r="Q199" s="65">
        <f t="shared" si="108"/>
        <v>0</v>
      </c>
    </row>
    <row r="200" spans="1:17" ht="51">
      <c r="A200" s="81" t="s">
        <v>561</v>
      </c>
      <c r="B200" s="83" t="s">
        <v>563</v>
      </c>
      <c r="C200" s="19"/>
      <c r="D200" s="61">
        <f t="shared" si="107"/>
        <v>1000</v>
      </c>
      <c r="E200" s="61">
        <f t="shared" si="107"/>
        <v>1000</v>
      </c>
      <c r="F200" s="61">
        <f t="shared" si="107"/>
        <v>1000</v>
      </c>
      <c r="G200" s="61">
        <f t="shared" si="69"/>
        <v>100</v>
      </c>
      <c r="H200" s="61">
        <f t="shared" si="108"/>
        <v>1000</v>
      </c>
      <c r="I200" s="61">
        <f t="shared" si="108"/>
        <v>0</v>
      </c>
      <c r="J200" s="61">
        <f t="shared" si="108"/>
        <v>0</v>
      </c>
      <c r="K200" s="61">
        <f t="shared" si="108"/>
        <v>0</v>
      </c>
      <c r="L200" s="61">
        <f t="shared" si="108"/>
        <v>0</v>
      </c>
      <c r="M200" s="61">
        <f t="shared" si="108"/>
        <v>0</v>
      </c>
      <c r="N200" s="61">
        <f t="shared" si="108"/>
        <v>0</v>
      </c>
      <c r="O200" s="61">
        <f t="shared" si="108"/>
        <v>0</v>
      </c>
      <c r="P200" s="61">
        <f t="shared" si="108"/>
        <v>0</v>
      </c>
      <c r="Q200" s="61">
        <f t="shared" si="108"/>
        <v>0</v>
      </c>
    </row>
    <row r="201" spans="1:17" ht="38.25">
      <c r="A201" s="81" t="s">
        <v>497</v>
      </c>
      <c r="B201" s="83" t="s">
        <v>563</v>
      </c>
      <c r="C201" s="19" t="s">
        <v>97</v>
      </c>
      <c r="D201" s="91">
        <v>1000</v>
      </c>
      <c r="E201" s="91">
        <v>1000</v>
      </c>
      <c r="F201" s="91">
        <f>SUM(H201:Q201)</f>
        <v>1000</v>
      </c>
      <c r="G201" s="61">
        <f t="shared" si="69"/>
        <v>100</v>
      </c>
      <c r="H201" s="59">
        <v>1000</v>
      </c>
      <c r="I201" s="70"/>
      <c r="J201" s="70"/>
      <c r="K201" s="70"/>
      <c r="L201" s="70"/>
      <c r="M201" s="70"/>
      <c r="N201" s="70"/>
      <c r="O201" s="70"/>
      <c r="P201" s="70"/>
      <c r="Q201" s="71"/>
    </row>
    <row r="202" spans="1:17" ht="63.75">
      <c r="A202" s="20" t="s">
        <v>110</v>
      </c>
      <c r="B202" s="14" t="s">
        <v>284</v>
      </c>
      <c r="C202" s="14"/>
      <c r="D202" s="65">
        <f>D203</f>
        <v>7285.2</v>
      </c>
      <c r="E202" s="65">
        <f>E203</f>
        <v>7285.2</v>
      </c>
      <c r="F202" s="65">
        <f>F203</f>
        <v>7285.2</v>
      </c>
      <c r="G202" s="65">
        <f t="shared" si="69"/>
        <v>100</v>
      </c>
      <c r="H202" s="65">
        <f aca="true" t="shared" si="109" ref="H202:Q202">H203</f>
        <v>7285.2</v>
      </c>
      <c r="I202" s="65">
        <f t="shared" si="109"/>
        <v>0</v>
      </c>
      <c r="J202" s="65">
        <f t="shared" si="109"/>
        <v>0</v>
      </c>
      <c r="K202" s="65">
        <f t="shared" si="109"/>
        <v>0</v>
      </c>
      <c r="L202" s="65">
        <f t="shared" si="109"/>
        <v>0</v>
      </c>
      <c r="M202" s="65">
        <f t="shared" si="109"/>
        <v>0</v>
      </c>
      <c r="N202" s="65">
        <f t="shared" si="109"/>
        <v>0</v>
      </c>
      <c r="O202" s="65">
        <f t="shared" si="109"/>
        <v>0</v>
      </c>
      <c r="P202" s="65">
        <f t="shared" si="109"/>
        <v>0</v>
      </c>
      <c r="Q202" s="65">
        <f t="shared" si="109"/>
        <v>0</v>
      </c>
    </row>
    <row r="203" spans="1:17" ht="63.75">
      <c r="A203" s="57" t="s">
        <v>285</v>
      </c>
      <c r="B203" s="14" t="s">
        <v>286</v>
      </c>
      <c r="C203" s="14"/>
      <c r="D203" s="65">
        <f>D204+D206</f>
        <v>7285.2</v>
      </c>
      <c r="E203" s="65">
        <f>E204+E206</f>
        <v>7285.2</v>
      </c>
      <c r="F203" s="65">
        <f>F204+F206</f>
        <v>7285.2</v>
      </c>
      <c r="G203" s="65">
        <f aca="true" t="shared" si="110" ref="G203:G266">F203/E203*100</f>
        <v>100</v>
      </c>
      <c r="H203" s="65">
        <f aca="true" t="shared" si="111" ref="H203:Q203">H204+H206</f>
        <v>7285.2</v>
      </c>
      <c r="I203" s="65">
        <f t="shared" si="111"/>
        <v>0</v>
      </c>
      <c r="J203" s="65">
        <f t="shared" si="111"/>
        <v>0</v>
      </c>
      <c r="K203" s="65">
        <f t="shared" si="111"/>
        <v>0</v>
      </c>
      <c r="L203" s="65">
        <f t="shared" si="111"/>
        <v>0</v>
      </c>
      <c r="M203" s="65">
        <f t="shared" si="111"/>
        <v>0</v>
      </c>
      <c r="N203" s="65">
        <f t="shared" si="111"/>
        <v>0</v>
      </c>
      <c r="O203" s="65">
        <f t="shared" si="111"/>
        <v>0</v>
      </c>
      <c r="P203" s="65">
        <f t="shared" si="111"/>
        <v>0</v>
      </c>
      <c r="Q203" s="65">
        <f t="shared" si="111"/>
        <v>0</v>
      </c>
    </row>
    <row r="204" spans="1:17" ht="25.5">
      <c r="A204" s="6" t="s">
        <v>10</v>
      </c>
      <c r="B204" s="7" t="s">
        <v>287</v>
      </c>
      <c r="C204" s="14"/>
      <c r="D204" s="61">
        <f>D205</f>
        <v>2800.5</v>
      </c>
      <c r="E204" s="61">
        <f>E205</f>
        <v>2800.5</v>
      </c>
      <c r="F204" s="61">
        <f>F205</f>
        <v>2800.5</v>
      </c>
      <c r="G204" s="61">
        <f t="shared" si="110"/>
        <v>100</v>
      </c>
      <c r="H204" s="61">
        <f aca="true" t="shared" si="112" ref="H204:Q204">H205</f>
        <v>2800.5</v>
      </c>
      <c r="I204" s="61">
        <f t="shared" si="112"/>
        <v>0</v>
      </c>
      <c r="J204" s="61">
        <f t="shared" si="112"/>
        <v>0</v>
      </c>
      <c r="K204" s="61">
        <f t="shared" si="112"/>
        <v>0</v>
      </c>
      <c r="L204" s="61">
        <f t="shared" si="112"/>
        <v>0</v>
      </c>
      <c r="M204" s="61">
        <f t="shared" si="112"/>
        <v>0</v>
      </c>
      <c r="N204" s="61">
        <f t="shared" si="112"/>
        <v>0</v>
      </c>
      <c r="O204" s="61">
        <f t="shared" si="112"/>
        <v>0</v>
      </c>
      <c r="P204" s="61">
        <f t="shared" si="112"/>
        <v>0</v>
      </c>
      <c r="Q204" s="61">
        <f t="shared" si="112"/>
        <v>0</v>
      </c>
    </row>
    <row r="205" spans="1:17" ht="38.25">
      <c r="A205" s="6" t="s">
        <v>67</v>
      </c>
      <c r="B205" s="7" t="s">
        <v>287</v>
      </c>
      <c r="C205" s="7">
        <v>600</v>
      </c>
      <c r="D205" s="61">
        <v>2800.5</v>
      </c>
      <c r="E205" s="61">
        <v>2800.5</v>
      </c>
      <c r="F205" s="91">
        <f>SUM(H205:Q205)</f>
        <v>2800.5</v>
      </c>
      <c r="G205" s="61">
        <f t="shared" si="110"/>
        <v>100</v>
      </c>
      <c r="H205" s="8">
        <v>2800.5</v>
      </c>
      <c r="I205" s="8"/>
      <c r="J205" s="8"/>
      <c r="K205" s="8"/>
      <c r="L205" s="8"/>
      <c r="M205" s="8"/>
      <c r="N205" s="8"/>
      <c r="O205" s="8"/>
      <c r="P205" s="8"/>
      <c r="Q205" s="8"/>
    </row>
    <row r="206" spans="1:17" ht="51">
      <c r="A206" s="6" t="s">
        <v>39</v>
      </c>
      <c r="B206" s="7" t="s">
        <v>288</v>
      </c>
      <c r="C206" s="7"/>
      <c r="D206" s="61">
        <f>D207</f>
        <v>4484.7</v>
      </c>
      <c r="E206" s="61">
        <f>E207</f>
        <v>4484.7</v>
      </c>
      <c r="F206" s="61">
        <f>F207</f>
        <v>4484.7</v>
      </c>
      <c r="G206" s="61">
        <f t="shared" si="110"/>
        <v>100</v>
      </c>
      <c r="H206" s="61">
        <f aca="true" t="shared" si="113" ref="H206:Q206">H207</f>
        <v>4484.7</v>
      </c>
      <c r="I206" s="61">
        <f t="shared" si="113"/>
        <v>0</v>
      </c>
      <c r="J206" s="61">
        <f t="shared" si="113"/>
        <v>0</v>
      </c>
      <c r="K206" s="61">
        <f t="shared" si="113"/>
        <v>0</v>
      </c>
      <c r="L206" s="61">
        <f t="shared" si="113"/>
        <v>0</v>
      </c>
      <c r="M206" s="61">
        <f t="shared" si="113"/>
        <v>0</v>
      </c>
      <c r="N206" s="61">
        <f t="shared" si="113"/>
        <v>0</v>
      </c>
      <c r="O206" s="61">
        <f t="shared" si="113"/>
        <v>0</v>
      </c>
      <c r="P206" s="61">
        <f t="shared" si="113"/>
        <v>0</v>
      </c>
      <c r="Q206" s="61">
        <f t="shared" si="113"/>
        <v>0</v>
      </c>
    </row>
    <row r="207" spans="1:17" ht="38.25">
      <c r="A207" s="6" t="s">
        <v>67</v>
      </c>
      <c r="B207" s="7" t="s">
        <v>288</v>
      </c>
      <c r="C207" s="7">
        <v>600</v>
      </c>
      <c r="D207" s="91">
        <v>4484.7</v>
      </c>
      <c r="E207" s="91">
        <v>4484.7</v>
      </c>
      <c r="F207" s="91">
        <f>SUM(H207:Q207)</f>
        <v>4484.7</v>
      </c>
      <c r="G207" s="61">
        <f t="shared" si="110"/>
        <v>100</v>
      </c>
      <c r="H207" s="59">
        <v>4484.7</v>
      </c>
      <c r="I207" s="70"/>
      <c r="J207" s="70"/>
      <c r="K207" s="70"/>
      <c r="L207" s="70"/>
      <c r="M207" s="70"/>
      <c r="N207" s="70"/>
      <c r="O207" s="70"/>
      <c r="P207" s="70"/>
      <c r="Q207" s="71"/>
    </row>
    <row r="208" spans="1:17" ht="76.5">
      <c r="A208" s="13" t="s">
        <v>111</v>
      </c>
      <c r="B208" s="14" t="s">
        <v>289</v>
      </c>
      <c r="C208" s="7"/>
      <c r="D208" s="65">
        <f>D209+D212</f>
        <v>850</v>
      </c>
      <c r="E208" s="65">
        <f>E209+E212</f>
        <v>850</v>
      </c>
      <c r="F208" s="65">
        <f>F209+F212</f>
        <v>850</v>
      </c>
      <c r="G208" s="65">
        <f t="shared" si="110"/>
        <v>100</v>
      </c>
      <c r="H208" s="65">
        <f aca="true" t="shared" si="114" ref="H208:Q208">H209+H212</f>
        <v>350</v>
      </c>
      <c r="I208" s="65">
        <f t="shared" si="114"/>
        <v>0</v>
      </c>
      <c r="J208" s="65">
        <f t="shared" si="114"/>
        <v>0</v>
      </c>
      <c r="K208" s="65">
        <f t="shared" si="114"/>
        <v>0</v>
      </c>
      <c r="L208" s="65">
        <f t="shared" si="114"/>
        <v>0</v>
      </c>
      <c r="M208" s="65">
        <f t="shared" si="114"/>
        <v>0</v>
      </c>
      <c r="N208" s="65">
        <f t="shared" si="114"/>
        <v>0</v>
      </c>
      <c r="O208" s="65">
        <f t="shared" si="114"/>
        <v>500</v>
      </c>
      <c r="P208" s="65">
        <f t="shared" si="114"/>
        <v>0</v>
      </c>
      <c r="Q208" s="65">
        <f t="shared" si="114"/>
        <v>0</v>
      </c>
    </row>
    <row r="209" spans="1:17" ht="25.5">
      <c r="A209" s="13" t="s">
        <v>290</v>
      </c>
      <c r="B209" s="14" t="s">
        <v>291</v>
      </c>
      <c r="C209" s="7"/>
      <c r="D209" s="65">
        <f aca="true" t="shared" si="115" ref="D209:F210">D210</f>
        <v>300</v>
      </c>
      <c r="E209" s="65">
        <f t="shared" si="115"/>
        <v>300</v>
      </c>
      <c r="F209" s="65">
        <f t="shared" si="115"/>
        <v>300</v>
      </c>
      <c r="G209" s="65">
        <f t="shared" si="110"/>
        <v>100</v>
      </c>
      <c r="H209" s="65">
        <f aca="true" t="shared" si="116" ref="H209:Q210">H210</f>
        <v>300</v>
      </c>
      <c r="I209" s="65">
        <f t="shared" si="116"/>
        <v>0</v>
      </c>
      <c r="J209" s="65">
        <f t="shared" si="116"/>
        <v>0</v>
      </c>
      <c r="K209" s="65">
        <f t="shared" si="116"/>
        <v>0</v>
      </c>
      <c r="L209" s="65">
        <f t="shared" si="116"/>
        <v>0</v>
      </c>
      <c r="M209" s="65">
        <f t="shared" si="116"/>
        <v>0</v>
      </c>
      <c r="N209" s="65">
        <f t="shared" si="116"/>
        <v>0</v>
      </c>
      <c r="O209" s="65">
        <f t="shared" si="116"/>
        <v>0</v>
      </c>
      <c r="P209" s="65">
        <f t="shared" si="116"/>
        <v>0</v>
      </c>
      <c r="Q209" s="65">
        <f t="shared" si="116"/>
        <v>0</v>
      </c>
    </row>
    <row r="210" spans="1:17" ht="51">
      <c r="A210" s="6" t="s">
        <v>27</v>
      </c>
      <c r="B210" s="7" t="s">
        <v>292</v>
      </c>
      <c r="C210" s="7"/>
      <c r="D210" s="61">
        <f t="shared" si="115"/>
        <v>300</v>
      </c>
      <c r="E210" s="61">
        <f t="shared" si="115"/>
        <v>300</v>
      </c>
      <c r="F210" s="61">
        <f t="shared" si="115"/>
        <v>300</v>
      </c>
      <c r="G210" s="61">
        <f t="shared" si="110"/>
        <v>100</v>
      </c>
      <c r="H210" s="61">
        <f t="shared" si="116"/>
        <v>300</v>
      </c>
      <c r="I210" s="61">
        <f t="shared" si="116"/>
        <v>0</v>
      </c>
      <c r="J210" s="61">
        <f t="shared" si="116"/>
        <v>0</v>
      </c>
      <c r="K210" s="61">
        <f t="shared" si="116"/>
        <v>0</v>
      </c>
      <c r="L210" s="61">
        <f t="shared" si="116"/>
        <v>0</v>
      </c>
      <c r="M210" s="61">
        <f t="shared" si="116"/>
        <v>0</v>
      </c>
      <c r="N210" s="61">
        <f t="shared" si="116"/>
        <v>0</v>
      </c>
      <c r="O210" s="61">
        <f t="shared" si="116"/>
        <v>0</v>
      </c>
      <c r="P210" s="61">
        <f t="shared" si="116"/>
        <v>0</v>
      </c>
      <c r="Q210" s="61">
        <f t="shared" si="116"/>
        <v>0</v>
      </c>
    </row>
    <row r="211" spans="1:17" ht="38.25">
      <c r="A211" s="6" t="s">
        <v>497</v>
      </c>
      <c r="B211" s="7" t="s">
        <v>292</v>
      </c>
      <c r="C211" s="7">
        <v>200</v>
      </c>
      <c r="D211" s="91">
        <v>300</v>
      </c>
      <c r="E211" s="91">
        <v>300</v>
      </c>
      <c r="F211" s="91">
        <f>SUM(H211:Q211)</f>
        <v>300</v>
      </c>
      <c r="G211" s="61">
        <f t="shared" si="110"/>
        <v>100</v>
      </c>
      <c r="H211" s="59">
        <v>300</v>
      </c>
      <c r="I211" s="70"/>
      <c r="J211" s="70"/>
      <c r="K211" s="70"/>
      <c r="L211" s="70"/>
      <c r="M211" s="70"/>
      <c r="N211" s="70"/>
      <c r="O211" s="70"/>
      <c r="P211" s="70"/>
      <c r="Q211" s="71"/>
    </row>
    <row r="212" spans="1:17" ht="102">
      <c r="A212" s="84" t="s">
        <v>566</v>
      </c>
      <c r="B212" s="14" t="s">
        <v>293</v>
      </c>
      <c r="C212" s="7"/>
      <c r="D212" s="65">
        <f aca="true" t="shared" si="117" ref="D212:Q212">D213</f>
        <v>550</v>
      </c>
      <c r="E212" s="65">
        <f t="shared" si="117"/>
        <v>550</v>
      </c>
      <c r="F212" s="65">
        <f t="shared" si="117"/>
        <v>550</v>
      </c>
      <c r="G212" s="65">
        <f t="shared" si="110"/>
        <v>100</v>
      </c>
      <c r="H212" s="65">
        <f t="shared" si="117"/>
        <v>50</v>
      </c>
      <c r="I212" s="65">
        <f t="shared" si="117"/>
        <v>0</v>
      </c>
      <c r="J212" s="65">
        <f t="shared" si="117"/>
        <v>0</v>
      </c>
      <c r="K212" s="65">
        <f t="shared" si="117"/>
        <v>0</v>
      </c>
      <c r="L212" s="65">
        <f t="shared" si="117"/>
        <v>0</v>
      </c>
      <c r="M212" s="65">
        <f t="shared" si="117"/>
        <v>0</v>
      </c>
      <c r="N212" s="65">
        <f t="shared" si="117"/>
        <v>0</v>
      </c>
      <c r="O212" s="65">
        <f t="shared" si="117"/>
        <v>500</v>
      </c>
      <c r="P212" s="65">
        <f t="shared" si="117"/>
        <v>0</v>
      </c>
      <c r="Q212" s="65">
        <f t="shared" si="117"/>
        <v>0</v>
      </c>
    </row>
    <row r="213" spans="1:17" ht="51">
      <c r="A213" s="85" t="s">
        <v>564</v>
      </c>
      <c r="B213" s="86" t="s">
        <v>565</v>
      </c>
      <c r="C213" s="19"/>
      <c r="D213" s="61">
        <f>D214+D215</f>
        <v>550</v>
      </c>
      <c r="E213" s="61">
        <f>E214+E215</f>
        <v>550</v>
      </c>
      <c r="F213" s="61">
        <f>F214+F215</f>
        <v>550</v>
      </c>
      <c r="G213" s="61">
        <f t="shared" si="110"/>
        <v>100</v>
      </c>
      <c r="H213" s="61">
        <f aca="true" t="shared" si="118" ref="H213:Q213">H214+H215</f>
        <v>50</v>
      </c>
      <c r="I213" s="61">
        <f t="shared" si="118"/>
        <v>0</v>
      </c>
      <c r="J213" s="61">
        <f t="shared" si="118"/>
        <v>0</v>
      </c>
      <c r="K213" s="61">
        <f t="shared" si="118"/>
        <v>0</v>
      </c>
      <c r="L213" s="61">
        <f t="shared" si="118"/>
        <v>0</v>
      </c>
      <c r="M213" s="61">
        <f t="shared" si="118"/>
        <v>0</v>
      </c>
      <c r="N213" s="61">
        <f t="shared" si="118"/>
        <v>0</v>
      </c>
      <c r="O213" s="61">
        <f t="shared" si="118"/>
        <v>500</v>
      </c>
      <c r="P213" s="61">
        <f t="shared" si="118"/>
        <v>0</v>
      </c>
      <c r="Q213" s="61">
        <f t="shared" si="118"/>
        <v>0</v>
      </c>
    </row>
    <row r="214" spans="1:17" ht="38.25">
      <c r="A214" s="81" t="s">
        <v>497</v>
      </c>
      <c r="B214" s="86" t="s">
        <v>565</v>
      </c>
      <c r="C214" s="19" t="s">
        <v>97</v>
      </c>
      <c r="D214" s="91">
        <v>50</v>
      </c>
      <c r="E214" s="91">
        <v>50</v>
      </c>
      <c r="F214" s="91">
        <f>SUM(H214:Q214)</f>
        <v>50</v>
      </c>
      <c r="G214" s="61">
        <f t="shared" si="110"/>
        <v>100</v>
      </c>
      <c r="H214" s="59">
        <v>50</v>
      </c>
      <c r="I214" s="70"/>
      <c r="J214" s="70"/>
      <c r="K214" s="70"/>
      <c r="L214" s="70"/>
      <c r="M214" s="70"/>
      <c r="N214" s="70"/>
      <c r="O214" s="70"/>
      <c r="P214" s="70"/>
      <c r="Q214" s="71"/>
    </row>
    <row r="215" spans="1:17" ht="38.25">
      <c r="A215" s="6" t="s">
        <v>67</v>
      </c>
      <c r="B215" s="86" t="s">
        <v>565</v>
      </c>
      <c r="C215" s="19" t="s">
        <v>84</v>
      </c>
      <c r="D215" s="91">
        <v>500</v>
      </c>
      <c r="E215" s="91">
        <v>500</v>
      </c>
      <c r="F215" s="91">
        <f>SUM(H215:Q215)</f>
        <v>500</v>
      </c>
      <c r="G215" s="61">
        <f t="shared" si="110"/>
        <v>100</v>
      </c>
      <c r="H215" s="59"/>
      <c r="I215" s="70"/>
      <c r="J215" s="70"/>
      <c r="K215" s="70"/>
      <c r="L215" s="70"/>
      <c r="M215" s="70"/>
      <c r="N215" s="70"/>
      <c r="O215" s="70">
        <v>500</v>
      </c>
      <c r="P215" s="70"/>
      <c r="Q215" s="71"/>
    </row>
    <row r="216" spans="1:17" ht="38.25">
      <c r="A216" s="22" t="s">
        <v>112</v>
      </c>
      <c r="B216" s="23" t="s">
        <v>294</v>
      </c>
      <c r="C216" s="7"/>
      <c r="D216" s="60">
        <f aca="true" t="shared" si="119" ref="D216:Q216">D217+D224+D228+D235+D240+D244+D248</f>
        <v>25084.2</v>
      </c>
      <c r="E216" s="60">
        <f t="shared" si="119"/>
        <v>25084.2</v>
      </c>
      <c r="F216" s="60">
        <f t="shared" si="119"/>
        <v>24988.2</v>
      </c>
      <c r="G216" s="60">
        <f t="shared" si="110"/>
        <v>99.61728897074651</v>
      </c>
      <c r="H216" s="60">
        <f t="shared" si="119"/>
        <v>4350.3</v>
      </c>
      <c r="I216" s="60">
        <f t="shared" si="119"/>
        <v>0</v>
      </c>
      <c r="J216" s="60">
        <f t="shared" si="119"/>
        <v>0</v>
      </c>
      <c r="K216" s="60">
        <f t="shared" si="119"/>
        <v>0</v>
      </c>
      <c r="L216" s="60">
        <f t="shared" si="119"/>
        <v>0</v>
      </c>
      <c r="M216" s="60">
        <f t="shared" si="119"/>
        <v>18792.1</v>
      </c>
      <c r="N216" s="60">
        <f t="shared" si="119"/>
        <v>912.2</v>
      </c>
      <c r="O216" s="60">
        <f>O217+O224+O228+O235+O240+O244+O248</f>
        <v>500</v>
      </c>
      <c r="P216" s="60">
        <f t="shared" si="119"/>
        <v>383.6</v>
      </c>
      <c r="Q216" s="60">
        <f t="shared" si="119"/>
        <v>50</v>
      </c>
    </row>
    <row r="217" spans="1:17" ht="80.25" customHeight="1">
      <c r="A217" s="13" t="s">
        <v>495</v>
      </c>
      <c r="B217" s="46" t="s">
        <v>295</v>
      </c>
      <c r="C217" s="7"/>
      <c r="D217" s="65">
        <f>D218</f>
        <v>14517.3</v>
      </c>
      <c r="E217" s="65">
        <f>E218</f>
        <v>14517.3</v>
      </c>
      <c r="F217" s="65">
        <f>F218</f>
        <v>14501.8</v>
      </c>
      <c r="G217" s="65">
        <f t="shared" si="110"/>
        <v>99.89323083493488</v>
      </c>
      <c r="H217" s="65">
        <f aca="true" t="shared" si="120" ref="H217:Q217">H218</f>
        <v>0</v>
      </c>
      <c r="I217" s="65">
        <f t="shared" si="120"/>
        <v>0</v>
      </c>
      <c r="J217" s="65">
        <f t="shared" si="120"/>
        <v>0</v>
      </c>
      <c r="K217" s="65">
        <f t="shared" si="120"/>
        <v>0</v>
      </c>
      <c r="L217" s="65">
        <f t="shared" si="120"/>
        <v>0</v>
      </c>
      <c r="M217" s="65">
        <f t="shared" si="120"/>
        <v>13338.8</v>
      </c>
      <c r="N217" s="65">
        <f t="shared" si="120"/>
        <v>613</v>
      </c>
      <c r="O217" s="65">
        <f t="shared" si="120"/>
        <v>500</v>
      </c>
      <c r="P217" s="65">
        <f t="shared" si="120"/>
        <v>0</v>
      </c>
      <c r="Q217" s="65">
        <f t="shared" si="120"/>
        <v>50</v>
      </c>
    </row>
    <row r="218" spans="1:17" ht="89.25">
      <c r="A218" s="13" t="s">
        <v>296</v>
      </c>
      <c r="B218" s="46" t="s">
        <v>297</v>
      </c>
      <c r="C218" s="7"/>
      <c r="D218" s="65">
        <f>D219+D222</f>
        <v>14517.3</v>
      </c>
      <c r="E218" s="65">
        <f aca="true" t="shared" si="121" ref="E218:Q218">E219+E222</f>
        <v>14517.3</v>
      </c>
      <c r="F218" s="65">
        <f t="shared" si="121"/>
        <v>14501.8</v>
      </c>
      <c r="G218" s="65">
        <f t="shared" si="110"/>
        <v>99.89323083493488</v>
      </c>
      <c r="H218" s="65">
        <f t="shared" si="121"/>
        <v>0</v>
      </c>
      <c r="I218" s="65">
        <f t="shared" si="121"/>
        <v>0</v>
      </c>
      <c r="J218" s="65">
        <f t="shared" si="121"/>
        <v>0</v>
      </c>
      <c r="K218" s="65">
        <f t="shared" si="121"/>
        <v>0</v>
      </c>
      <c r="L218" s="65">
        <f t="shared" si="121"/>
        <v>0</v>
      </c>
      <c r="M218" s="65">
        <f t="shared" si="121"/>
        <v>13338.8</v>
      </c>
      <c r="N218" s="65">
        <f t="shared" si="121"/>
        <v>613</v>
      </c>
      <c r="O218" s="65">
        <f t="shared" si="121"/>
        <v>500</v>
      </c>
      <c r="P218" s="65">
        <f t="shared" si="121"/>
        <v>0</v>
      </c>
      <c r="Q218" s="65">
        <f t="shared" si="121"/>
        <v>50</v>
      </c>
    </row>
    <row r="219" spans="1:17" ht="25.5">
      <c r="A219" s="6" t="s">
        <v>170</v>
      </c>
      <c r="B219" s="47" t="s">
        <v>298</v>
      </c>
      <c r="C219" s="7"/>
      <c r="D219" s="61">
        <f>D220+D221</f>
        <v>14017.3</v>
      </c>
      <c r="E219" s="61">
        <f>E220+E221</f>
        <v>14017.3</v>
      </c>
      <c r="F219" s="61">
        <f>F220+F221</f>
        <v>14001.8</v>
      </c>
      <c r="G219" s="61">
        <f t="shared" si="110"/>
        <v>99.88942235665928</v>
      </c>
      <c r="H219" s="61">
        <f aca="true" t="shared" si="122" ref="H219:Q219">H220+H221</f>
        <v>0</v>
      </c>
      <c r="I219" s="61">
        <f t="shared" si="122"/>
        <v>0</v>
      </c>
      <c r="J219" s="61">
        <f t="shared" si="122"/>
        <v>0</v>
      </c>
      <c r="K219" s="61">
        <f t="shared" si="122"/>
        <v>0</v>
      </c>
      <c r="L219" s="61">
        <f t="shared" si="122"/>
        <v>0</v>
      </c>
      <c r="M219" s="61">
        <f t="shared" si="122"/>
        <v>13338.8</v>
      </c>
      <c r="N219" s="61">
        <f t="shared" si="122"/>
        <v>613</v>
      </c>
      <c r="O219" s="61">
        <f t="shared" si="122"/>
        <v>0</v>
      </c>
      <c r="P219" s="61">
        <f t="shared" si="122"/>
        <v>0</v>
      </c>
      <c r="Q219" s="61">
        <f t="shared" si="122"/>
        <v>50</v>
      </c>
    </row>
    <row r="220" spans="1:17" ht="38.25">
      <c r="A220" s="6" t="s">
        <v>497</v>
      </c>
      <c r="B220" s="47" t="s">
        <v>298</v>
      </c>
      <c r="C220" s="7">
        <v>200</v>
      </c>
      <c r="D220" s="91">
        <v>50</v>
      </c>
      <c r="E220" s="91">
        <v>50</v>
      </c>
      <c r="F220" s="91">
        <f>SUM(H220:Q220)</f>
        <v>50</v>
      </c>
      <c r="G220" s="61">
        <f t="shared" si="110"/>
        <v>100</v>
      </c>
      <c r="H220" s="59"/>
      <c r="I220" s="70"/>
      <c r="J220" s="70"/>
      <c r="K220" s="70"/>
      <c r="L220" s="70"/>
      <c r="M220" s="70"/>
      <c r="N220" s="70"/>
      <c r="O220" s="70"/>
      <c r="P220" s="70"/>
      <c r="Q220" s="71">
        <v>50</v>
      </c>
    </row>
    <row r="221" spans="1:17" ht="38.25">
      <c r="A221" s="6" t="s">
        <v>67</v>
      </c>
      <c r="B221" s="47" t="s">
        <v>298</v>
      </c>
      <c r="C221" s="7">
        <v>600</v>
      </c>
      <c r="D221" s="91">
        <v>13967.3</v>
      </c>
      <c r="E221" s="91">
        <v>13967.3</v>
      </c>
      <c r="F221" s="91">
        <f>SUM(H221:Q221)</f>
        <v>13951.8</v>
      </c>
      <c r="G221" s="61">
        <f t="shared" si="110"/>
        <v>99.88902651192429</v>
      </c>
      <c r="H221" s="59"/>
      <c r="I221" s="70"/>
      <c r="J221" s="70"/>
      <c r="K221" s="70"/>
      <c r="L221" s="70"/>
      <c r="M221" s="70">
        <v>13338.8</v>
      </c>
      <c r="N221" s="70">
        <v>613</v>
      </c>
      <c r="O221" s="70"/>
      <c r="P221" s="70"/>
      <c r="Q221" s="71"/>
    </row>
    <row r="222" spans="1:17" ht="76.5">
      <c r="A222" s="6" t="s">
        <v>528</v>
      </c>
      <c r="B222" s="47" t="s">
        <v>299</v>
      </c>
      <c r="C222" s="19"/>
      <c r="D222" s="61">
        <f>D223</f>
        <v>500</v>
      </c>
      <c r="E222" s="61">
        <f>E223</f>
        <v>500</v>
      </c>
      <c r="F222" s="61">
        <f>F223</f>
        <v>500</v>
      </c>
      <c r="G222" s="61">
        <f t="shared" si="110"/>
        <v>100</v>
      </c>
      <c r="H222" s="61">
        <f aca="true" t="shared" si="123" ref="H222:Q222">H223</f>
        <v>0</v>
      </c>
      <c r="I222" s="61">
        <f t="shared" si="123"/>
        <v>0</v>
      </c>
      <c r="J222" s="61">
        <f t="shared" si="123"/>
        <v>0</v>
      </c>
      <c r="K222" s="61">
        <f t="shared" si="123"/>
        <v>0</v>
      </c>
      <c r="L222" s="61">
        <f t="shared" si="123"/>
        <v>0</v>
      </c>
      <c r="M222" s="61">
        <f t="shared" si="123"/>
        <v>0</v>
      </c>
      <c r="N222" s="61">
        <f t="shared" si="123"/>
        <v>0</v>
      </c>
      <c r="O222" s="61">
        <f t="shared" si="123"/>
        <v>500</v>
      </c>
      <c r="P222" s="61">
        <f t="shared" si="123"/>
        <v>0</v>
      </c>
      <c r="Q222" s="61">
        <f t="shared" si="123"/>
        <v>0</v>
      </c>
    </row>
    <row r="223" spans="1:17" ht="38.25">
      <c r="A223" s="6" t="s">
        <v>67</v>
      </c>
      <c r="B223" s="47" t="s">
        <v>299</v>
      </c>
      <c r="C223" s="19" t="s">
        <v>84</v>
      </c>
      <c r="D223" s="91">
        <v>500</v>
      </c>
      <c r="E223" s="91">
        <v>500</v>
      </c>
      <c r="F223" s="91">
        <f>SUM(H223:Q223)</f>
        <v>500</v>
      </c>
      <c r="G223" s="61">
        <f t="shared" si="110"/>
        <v>100</v>
      </c>
      <c r="H223" s="59"/>
      <c r="I223" s="70"/>
      <c r="J223" s="70"/>
      <c r="K223" s="70"/>
      <c r="L223" s="70"/>
      <c r="M223" s="70"/>
      <c r="N223" s="70"/>
      <c r="O223" s="70">
        <v>500</v>
      </c>
      <c r="P223" s="70"/>
      <c r="Q223" s="71"/>
    </row>
    <row r="224" spans="1:17" ht="38.25">
      <c r="A224" s="13" t="s">
        <v>171</v>
      </c>
      <c r="B224" s="46" t="s">
        <v>300</v>
      </c>
      <c r="C224" s="7"/>
      <c r="D224" s="65">
        <f aca="true" t="shared" si="124" ref="D224:F225">D225</f>
        <v>400</v>
      </c>
      <c r="E224" s="65">
        <f t="shared" si="124"/>
        <v>400</v>
      </c>
      <c r="F224" s="65">
        <f t="shared" si="124"/>
        <v>399.9</v>
      </c>
      <c r="G224" s="65">
        <f t="shared" si="110"/>
        <v>99.975</v>
      </c>
      <c r="H224" s="65">
        <f aca="true" t="shared" si="125" ref="H224:Q225">H225</f>
        <v>399.9</v>
      </c>
      <c r="I224" s="65">
        <f t="shared" si="125"/>
        <v>0</v>
      </c>
      <c r="J224" s="65">
        <f t="shared" si="125"/>
        <v>0</v>
      </c>
      <c r="K224" s="65">
        <f t="shared" si="125"/>
        <v>0</v>
      </c>
      <c r="L224" s="65">
        <f t="shared" si="125"/>
        <v>0</v>
      </c>
      <c r="M224" s="65">
        <f t="shared" si="125"/>
        <v>0</v>
      </c>
      <c r="N224" s="65">
        <f t="shared" si="125"/>
        <v>0</v>
      </c>
      <c r="O224" s="65">
        <f t="shared" si="125"/>
        <v>0</v>
      </c>
      <c r="P224" s="65">
        <f t="shared" si="125"/>
        <v>0</v>
      </c>
      <c r="Q224" s="65">
        <f t="shared" si="125"/>
        <v>0</v>
      </c>
    </row>
    <row r="225" spans="1:17" ht="140.25">
      <c r="A225" s="13" t="s">
        <v>301</v>
      </c>
      <c r="B225" s="46" t="s">
        <v>302</v>
      </c>
      <c r="C225" s="7"/>
      <c r="D225" s="65">
        <f t="shared" si="124"/>
        <v>400</v>
      </c>
      <c r="E225" s="65">
        <f t="shared" si="124"/>
        <v>400</v>
      </c>
      <c r="F225" s="65">
        <f t="shared" si="124"/>
        <v>399.9</v>
      </c>
      <c r="G225" s="65">
        <f t="shared" si="110"/>
        <v>99.975</v>
      </c>
      <c r="H225" s="65">
        <f t="shared" si="125"/>
        <v>399.9</v>
      </c>
      <c r="I225" s="65">
        <f t="shared" si="125"/>
        <v>0</v>
      </c>
      <c r="J225" s="65">
        <f t="shared" si="125"/>
        <v>0</v>
      </c>
      <c r="K225" s="65">
        <f t="shared" si="125"/>
        <v>0</v>
      </c>
      <c r="L225" s="65">
        <f t="shared" si="125"/>
        <v>0</v>
      </c>
      <c r="M225" s="65">
        <f t="shared" si="125"/>
        <v>0</v>
      </c>
      <c r="N225" s="65">
        <f t="shared" si="125"/>
        <v>0</v>
      </c>
      <c r="O225" s="65">
        <f t="shared" si="125"/>
        <v>0</v>
      </c>
      <c r="P225" s="65">
        <f t="shared" si="125"/>
        <v>0</v>
      </c>
      <c r="Q225" s="65">
        <f t="shared" si="125"/>
        <v>0</v>
      </c>
    </row>
    <row r="226" spans="1:17" ht="38.25">
      <c r="A226" s="6" t="s">
        <v>113</v>
      </c>
      <c r="B226" s="47" t="s">
        <v>303</v>
      </c>
      <c r="C226" s="7"/>
      <c r="D226" s="61">
        <f aca="true" t="shared" si="126" ref="D226:Q226">D227</f>
        <v>400</v>
      </c>
      <c r="E226" s="61">
        <f t="shared" si="126"/>
        <v>400</v>
      </c>
      <c r="F226" s="61">
        <f t="shared" si="126"/>
        <v>399.9</v>
      </c>
      <c r="G226" s="61">
        <f t="shared" si="110"/>
        <v>99.975</v>
      </c>
      <c r="H226" s="61">
        <f t="shared" si="126"/>
        <v>399.9</v>
      </c>
      <c r="I226" s="61">
        <f t="shared" si="126"/>
        <v>0</v>
      </c>
      <c r="J226" s="61">
        <f t="shared" si="126"/>
        <v>0</v>
      </c>
      <c r="K226" s="61">
        <f t="shared" si="126"/>
        <v>0</v>
      </c>
      <c r="L226" s="61">
        <f t="shared" si="126"/>
        <v>0</v>
      </c>
      <c r="M226" s="61">
        <f t="shared" si="126"/>
        <v>0</v>
      </c>
      <c r="N226" s="61">
        <f t="shared" si="126"/>
        <v>0</v>
      </c>
      <c r="O226" s="61">
        <f t="shared" si="126"/>
        <v>0</v>
      </c>
      <c r="P226" s="61">
        <f t="shared" si="126"/>
        <v>0</v>
      </c>
      <c r="Q226" s="61">
        <f t="shared" si="126"/>
        <v>0</v>
      </c>
    </row>
    <row r="227" spans="1:17" ht="38.25">
      <c r="A227" s="6" t="s">
        <v>67</v>
      </c>
      <c r="B227" s="47" t="s">
        <v>303</v>
      </c>
      <c r="C227" s="7">
        <v>600</v>
      </c>
      <c r="D227" s="91">
        <v>400</v>
      </c>
      <c r="E227" s="91">
        <v>400</v>
      </c>
      <c r="F227" s="91">
        <f>SUM(H227:Q227)</f>
        <v>399.9</v>
      </c>
      <c r="G227" s="61">
        <f t="shared" si="110"/>
        <v>99.975</v>
      </c>
      <c r="H227" s="59">
        <v>399.9</v>
      </c>
      <c r="I227" s="70"/>
      <c r="J227" s="70"/>
      <c r="K227" s="70"/>
      <c r="L227" s="70"/>
      <c r="M227" s="70"/>
      <c r="N227" s="70"/>
      <c r="O227" s="70"/>
      <c r="P227" s="70"/>
      <c r="Q227" s="71"/>
    </row>
    <row r="228" spans="1:17" ht="51">
      <c r="A228" s="13" t="s">
        <v>172</v>
      </c>
      <c r="B228" s="14" t="s">
        <v>304</v>
      </c>
      <c r="C228" s="14"/>
      <c r="D228" s="65">
        <f>D229+D232</f>
        <v>300</v>
      </c>
      <c r="E228" s="65">
        <f>E229+E232</f>
        <v>300</v>
      </c>
      <c r="F228" s="65">
        <f>F229+F232</f>
        <v>294</v>
      </c>
      <c r="G228" s="65">
        <f t="shared" si="110"/>
        <v>98</v>
      </c>
      <c r="H228" s="65">
        <f aca="true" t="shared" si="127" ref="H228:Q228">H229+H232</f>
        <v>234</v>
      </c>
      <c r="I228" s="65">
        <f t="shared" si="127"/>
        <v>0</v>
      </c>
      <c r="J228" s="65">
        <f t="shared" si="127"/>
        <v>0</v>
      </c>
      <c r="K228" s="65">
        <f t="shared" si="127"/>
        <v>0</v>
      </c>
      <c r="L228" s="65">
        <f t="shared" si="127"/>
        <v>0</v>
      </c>
      <c r="M228" s="65">
        <f t="shared" si="127"/>
        <v>60</v>
      </c>
      <c r="N228" s="65">
        <f t="shared" si="127"/>
        <v>0</v>
      </c>
      <c r="O228" s="65">
        <f t="shared" si="127"/>
        <v>0</v>
      </c>
      <c r="P228" s="65">
        <f t="shared" si="127"/>
        <v>0</v>
      </c>
      <c r="Q228" s="65">
        <f t="shared" si="127"/>
        <v>0</v>
      </c>
    </row>
    <row r="229" spans="1:17" ht="25.5">
      <c r="A229" s="49" t="s">
        <v>305</v>
      </c>
      <c r="B229" s="14" t="s">
        <v>306</v>
      </c>
      <c r="C229" s="14"/>
      <c r="D229" s="65">
        <f aca="true" t="shared" si="128" ref="D229:F230">D230</f>
        <v>265</v>
      </c>
      <c r="E229" s="65">
        <f t="shared" si="128"/>
        <v>265</v>
      </c>
      <c r="F229" s="65">
        <f t="shared" si="128"/>
        <v>259</v>
      </c>
      <c r="G229" s="65">
        <f t="shared" si="110"/>
        <v>97.73584905660377</v>
      </c>
      <c r="H229" s="65">
        <f aca="true" t="shared" si="129" ref="H229:Q230">H230</f>
        <v>199</v>
      </c>
      <c r="I229" s="65">
        <f t="shared" si="129"/>
        <v>0</v>
      </c>
      <c r="J229" s="65">
        <f t="shared" si="129"/>
        <v>0</v>
      </c>
      <c r="K229" s="65">
        <f t="shared" si="129"/>
        <v>0</v>
      </c>
      <c r="L229" s="65">
        <f t="shared" si="129"/>
        <v>0</v>
      </c>
      <c r="M229" s="65">
        <f t="shared" si="129"/>
        <v>60</v>
      </c>
      <c r="N229" s="65">
        <f t="shared" si="129"/>
        <v>0</v>
      </c>
      <c r="O229" s="65">
        <f t="shared" si="129"/>
        <v>0</v>
      </c>
      <c r="P229" s="65">
        <f t="shared" si="129"/>
        <v>0</v>
      </c>
      <c r="Q229" s="65">
        <f t="shared" si="129"/>
        <v>0</v>
      </c>
    </row>
    <row r="230" spans="1:17" ht="38.25">
      <c r="A230" s="6" t="s">
        <v>114</v>
      </c>
      <c r="B230" s="7" t="s">
        <v>307</v>
      </c>
      <c r="C230" s="7"/>
      <c r="D230" s="61">
        <f t="shared" si="128"/>
        <v>265</v>
      </c>
      <c r="E230" s="61">
        <f t="shared" si="128"/>
        <v>265</v>
      </c>
      <c r="F230" s="61">
        <f t="shared" si="128"/>
        <v>259</v>
      </c>
      <c r="G230" s="61">
        <f t="shared" si="110"/>
        <v>97.73584905660377</v>
      </c>
      <c r="H230" s="61">
        <f t="shared" si="129"/>
        <v>199</v>
      </c>
      <c r="I230" s="61">
        <f t="shared" si="129"/>
        <v>0</v>
      </c>
      <c r="J230" s="61">
        <f t="shared" si="129"/>
        <v>0</v>
      </c>
      <c r="K230" s="61">
        <f t="shared" si="129"/>
        <v>0</v>
      </c>
      <c r="L230" s="61">
        <f t="shared" si="129"/>
        <v>0</v>
      </c>
      <c r="M230" s="61">
        <f t="shared" si="129"/>
        <v>60</v>
      </c>
      <c r="N230" s="61">
        <f t="shared" si="129"/>
        <v>0</v>
      </c>
      <c r="O230" s="61">
        <f t="shared" si="129"/>
        <v>0</v>
      </c>
      <c r="P230" s="61">
        <f t="shared" si="129"/>
        <v>0</v>
      </c>
      <c r="Q230" s="61">
        <f t="shared" si="129"/>
        <v>0</v>
      </c>
    </row>
    <row r="231" spans="1:17" ht="38.25">
      <c r="A231" s="6" t="s">
        <v>497</v>
      </c>
      <c r="B231" s="7" t="s">
        <v>307</v>
      </c>
      <c r="C231" s="7">
        <v>200</v>
      </c>
      <c r="D231" s="91">
        <v>265</v>
      </c>
      <c r="E231" s="91">
        <v>265</v>
      </c>
      <c r="F231" s="91">
        <f>SUM(H231:Q231)</f>
        <v>259</v>
      </c>
      <c r="G231" s="61">
        <f t="shared" si="110"/>
        <v>97.73584905660377</v>
      </c>
      <c r="H231" s="59">
        <v>199</v>
      </c>
      <c r="I231" s="70"/>
      <c r="J231" s="70"/>
      <c r="K231" s="70"/>
      <c r="L231" s="70"/>
      <c r="M231" s="70">
        <v>60</v>
      </c>
      <c r="N231" s="70"/>
      <c r="O231" s="70"/>
      <c r="P231" s="70"/>
      <c r="Q231" s="71"/>
    </row>
    <row r="232" spans="1:17" ht="25.5">
      <c r="A232" s="49" t="s">
        <v>484</v>
      </c>
      <c r="B232" s="14" t="s">
        <v>485</v>
      </c>
      <c r="C232" s="7"/>
      <c r="D232" s="65">
        <f aca="true" t="shared" si="130" ref="D232:F233">D233</f>
        <v>35</v>
      </c>
      <c r="E232" s="65">
        <f t="shared" si="130"/>
        <v>35</v>
      </c>
      <c r="F232" s="65">
        <f t="shared" si="130"/>
        <v>35</v>
      </c>
      <c r="G232" s="65">
        <f t="shared" si="110"/>
        <v>100</v>
      </c>
      <c r="H232" s="65">
        <f aca="true" t="shared" si="131" ref="H232:Q233">H233</f>
        <v>35</v>
      </c>
      <c r="I232" s="65">
        <f t="shared" si="131"/>
        <v>0</v>
      </c>
      <c r="J232" s="65">
        <f t="shared" si="131"/>
        <v>0</v>
      </c>
      <c r="K232" s="65">
        <f t="shared" si="131"/>
        <v>0</v>
      </c>
      <c r="L232" s="65">
        <f t="shared" si="131"/>
        <v>0</v>
      </c>
      <c r="M232" s="65">
        <f t="shared" si="131"/>
        <v>0</v>
      </c>
      <c r="N232" s="65">
        <f t="shared" si="131"/>
        <v>0</v>
      </c>
      <c r="O232" s="65">
        <f t="shared" si="131"/>
        <v>0</v>
      </c>
      <c r="P232" s="65">
        <f t="shared" si="131"/>
        <v>0</v>
      </c>
      <c r="Q232" s="65">
        <f t="shared" si="131"/>
        <v>0</v>
      </c>
    </row>
    <row r="233" spans="1:17" ht="38.25">
      <c r="A233" s="6" t="s">
        <v>114</v>
      </c>
      <c r="B233" s="7" t="s">
        <v>486</v>
      </c>
      <c r="C233" s="7"/>
      <c r="D233" s="61">
        <f t="shared" si="130"/>
        <v>35</v>
      </c>
      <c r="E233" s="61">
        <f t="shared" si="130"/>
        <v>35</v>
      </c>
      <c r="F233" s="61">
        <f t="shared" si="130"/>
        <v>35</v>
      </c>
      <c r="G233" s="61">
        <f t="shared" si="110"/>
        <v>100</v>
      </c>
      <c r="H233" s="61">
        <f t="shared" si="131"/>
        <v>35</v>
      </c>
      <c r="I233" s="61">
        <f t="shared" si="131"/>
        <v>0</v>
      </c>
      <c r="J233" s="61">
        <f t="shared" si="131"/>
        <v>0</v>
      </c>
      <c r="K233" s="61">
        <f t="shared" si="131"/>
        <v>0</v>
      </c>
      <c r="L233" s="61">
        <f t="shared" si="131"/>
        <v>0</v>
      </c>
      <c r="M233" s="61">
        <f t="shared" si="131"/>
        <v>0</v>
      </c>
      <c r="N233" s="61">
        <f t="shared" si="131"/>
        <v>0</v>
      </c>
      <c r="O233" s="61">
        <f t="shared" si="131"/>
        <v>0</v>
      </c>
      <c r="P233" s="61">
        <f t="shared" si="131"/>
        <v>0</v>
      </c>
      <c r="Q233" s="61">
        <f t="shared" si="131"/>
        <v>0</v>
      </c>
    </row>
    <row r="234" spans="1:17" ht="38.25">
      <c r="A234" s="6" t="s">
        <v>497</v>
      </c>
      <c r="B234" s="7" t="s">
        <v>486</v>
      </c>
      <c r="C234" s="7">
        <v>200</v>
      </c>
      <c r="D234" s="91">
        <v>35</v>
      </c>
      <c r="E234" s="91">
        <v>35</v>
      </c>
      <c r="F234" s="91">
        <f>SUM(H234:Q234)</f>
        <v>35</v>
      </c>
      <c r="G234" s="61">
        <f t="shared" si="110"/>
        <v>100</v>
      </c>
      <c r="H234" s="59">
        <v>35</v>
      </c>
      <c r="I234" s="70"/>
      <c r="J234" s="70"/>
      <c r="K234" s="70"/>
      <c r="L234" s="70"/>
      <c r="M234" s="70"/>
      <c r="N234" s="70"/>
      <c r="O234" s="70"/>
      <c r="P234" s="70"/>
      <c r="Q234" s="71"/>
    </row>
    <row r="235" spans="1:17" ht="25.5">
      <c r="A235" s="13" t="s">
        <v>115</v>
      </c>
      <c r="B235" s="14" t="s">
        <v>308</v>
      </c>
      <c r="C235" s="14"/>
      <c r="D235" s="65">
        <f aca="true" t="shared" si="132" ref="D235:F236">D236</f>
        <v>6301.900000000001</v>
      </c>
      <c r="E235" s="65">
        <f t="shared" si="132"/>
        <v>6301.900000000001</v>
      </c>
      <c r="F235" s="65">
        <f t="shared" si="132"/>
        <v>6234.700000000001</v>
      </c>
      <c r="G235" s="65">
        <f t="shared" si="110"/>
        <v>98.93365492946572</v>
      </c>
      <c r="H235" s="65">
        <f aca="true" t="shared" si="133" ref="H235:Q236">H236</f>
        <v>158.6</v>
      </c>
      <c r="I235" s="65">
        <f t="shared" si="133"/>
        <v>0</v>
      </c>
      <c r="J235" s="65">
        <f t="shared" si="133"/>
        <v>0</v>
      </c>
      <c r="K235" s="65">
        <f t="shared" si="133"/>
        <v>0</v>
      </c>
      <c r="L235" s="65">
        <f t="shared" si="133"/>
        <v>0</v>
      </c>
      <c r="M235" s="65">
        <f t="shared" si="133"/>
        <v>5393.3</v>
      </c>
      <c r="N235" s="65">
        <f t="shared" si="133"/>
        <v>299.20000000000005</v>
      </c>
      <c r="O235" s="65">
        <f t="shared" si="133"/>
        <v>0</v>
      </c>
      <c r="P235" s="65">
        <f t="shared" si="133"/>
        <v>383.6</v>
      </c>
      <c r="Q235" s="65">
        <f t="shared" si="133"/>
        <v>0</v>
      </c>
    </row>
    <row r="236" spans="1:17" ht="114.75" customHeight="1">
      <c r="A236" s="13" t="s">
        <v>309</v>
      </c>
      <c r="B236" s="14" t="s">
        <v>310</v>
      </c>
      <c r="C236" s="14"/>
      <c r="D236" s="65">
        <f t="shared" si="132"/>
        <v>6301.900000000001</v>
      </c>
      <c r="E236" s="65">
        <f t="shared" si="132"/>
        <v>6301.900000000001</v>
      </c>
      <c r="F236" s="65">
        <f t="shared" si="132"/>
        <v>6234.700000000001</v>
      </c>
      <c r="G236" s="65">
        <f t="shared" si="110"/>
        <v>98.93365492946572</v>
      </c>
      <c r="H236" s="65">
        <f t="shared" si="133"/>
        <v>158.6</v>
      </c>
      <c r="I236" s="65">
        <f t="shared" si="133"/>
        <v>0</v>
      </c>
      <c r="J236" s="65">
        <f t="shared" si="133"/>
        <v>0</v>
      </c>
      <c r="K236" s="65">
        <f t="shared" si="133"/>
        <v>0</v>
      </c>
      <c r="L236" s="65">
        <f t="shared" si="133"/>
        <v>0</v>
      </c>
      <c r="M236" s="65">
        <f t="shared" si="133"/>
        <v>5393.3</v>
      </c>
      <c r="N236" s="65">
        <f t="shared" si="133"/>
        <v>299.20000000000005</v>
      </c>
      <c r="O236" s="65">
        <f t="shared" si="133"/>
        <v>0</v>
      </c>
      <c r="P236" s="65">
        <f t="shared" si="133"/>
        <v>383.6</v>
      </c>
      <c r="Q236" s="65">
        <f t="shared" si="133"/>
        <v>0</v>
      </c>
    </row>
    <row r="237" spans="1:17" ht="12.75">
      <c r="A237" s="6" t="s">
        <v>46</v>
      </c>
      <c r="B237" s="7" t="s">
        <v>311</v>
      </c>
      <c r="C237" s="7"/>
      <c r="D237" s="61">
        <f>D238+D239</f>
        <v>6301.900000000001</v>
      </c>
      <c r="E237" s="61">
        <f>E238+E239</f>
        <v>6301.900000000001</v>
      </c>
      <c r="F237" s="61">
        <f>F238+F239</f>
        <v>6234.700000000001</v>
      </c>
      <c r="G237" s="61">
        <f t="shared" si="110"/>
        <v>98.93365492946572</v>
      </c>
      <c r="H237" s="61">
        <f aca="true" t="shared" si="134" ref="H237:Q237">H238+H239</f>
        <v>158.6</v>
      </c>
      <c r="I237" s="61">
        <f t="shared" si="134"/>
        <v>0</v>
      </c>
      <c r="J237" s="61">
        <f t="shared" si="134"/>
        <v>0</v>
      </c>
      <c r="K237" s="61">
        <f t="shared" si="134"/>
        <v>0</v>
      </c>
      <c r="L237" s="61">
        <f t="shared" si="134"/>
        <v>0</v>
      </c>
      <c r="M237" s="61">
        <f t="shared" si="134"/>
        <v>5393.3</v>
      </c>
      <c r="N237" s="61">
        <f t="shared" si="134"/>
        <v>299.20000000000005</v>
      </c>
      <c r="O237" s="61">
        <f t="shared" si="134"/>
        <v>0</v>
      </c>
      <c r="P237" s="61">
        <f t="shared" si="134"/>
        <v>383.6</v>
      </c>
      <c r="Q237" s="61">
        <f t="shared" si="134"/>
        <v>0</v>
      </c>
    </row>
    <row r="238" spans="1:17" ht="38.25">
      <c r="A238" s="6" t="s">
        <v>497</v>
      </c>
      <c r="B238" s="7" t="s">
        <v>311</v>
      </c>
      <c r="C238" s="7">
        <v>200</v>
      </c>
      <c r="D238" s="91">
        <v>278.8</v>
      </c>
      <c r="E238" s="91">
        <v>278.8</v>
      </c>
      <c r="F238" s="91">
        <f>SUM(H238:Q238)</f>
        <v>212.2</v>
      </c>
      <c r="G238" s="61">
        <f t="shared" si="110"/>
        <v>76.11190817790529</v>
      </c>
      <c r="H238" s="59">
        <v>58.6</v>
      </c>
      <c r="I238" s="70"/>
      <c r="J238" s="70"/>
      <c r="K238" s="70"/>
      <c r="L238" s="70"/>
      <c r="M238" s="70">
        <v>137</v>
      </c>
      <c r="N238" s="70">
        <v>16.6</v>
      </c>
      <c r="O238" s="70"/>
      <c r="P238" s="70"/>
      <c r="Q238" s="71"/>
    </row>
    <row r="239" spans="1:17" ht="38.25">
      <c r="A239" s="6" t="s">
        <v>67</v>
      </c>
      <c r="B239" s="7" t="s">
        <v>311</v>
      </c>
      <c r="C239" s="7">
        <v>600</v>
      </c>
      <c r="D239" s="91">
        <v>6023.1</v>
      </c>
      <c r="E239" s="91">
        <v>6023.1</v>
      </c>
      <c r="F239" s="91">
        <f>SUM(H239:Q239)</f>
        <v>6022.500000000001</v>
      </c>
      <c r="G239" s="61">
        <f t="shared" si="110"/>
        <v>99.99003835234349</v>
      </c>
      <c r="H239" s="59">
        <v>100</v>
      </c>
      <c r="I239" s="70"/>
      <c r="J239" s="70"/>
      <c r="K239" s="70"/>
      <c r="L239" s="70"/>
      <c r="M239" s="70">
        <v>5256.3</v>
      </c>
      <c r="N239" s="70">
        <v>282.6</v>
      </c>
      <c r="O239" s="70"/>
      <c r="P239" s="70">
        <v>383.6</v>
      </c>
      <c r="Q239" s="71"/>
    </row>
    <row r="240" spans="1:17" ht="63.75">
      <c r="A240" s="13" t="s">
        <v>116</v>
      </c>
      <c r="B240" s="14" t="s">
        <v>312</v>
      </c>
      <c r="C240" s="14"/>
      <c r="D240" s="65">
        <f aca="true" t="shared" si="135" ref="D240:F242">D241</f>
        <v>100</v>
      </c>
      <c r="E240" s="65">
        <f t="shared" si="135"/>
        <v>100</v>
      </c>
      <c r="F240" s="65">
        <f t="shared" si="135"/>
        <v>100</v>
      </c>
      <c r="G240" s="65">
        <f t="shared" si="110"/>
        <v>100</v>
      </c>
      <c r="H240" s="65">
        <f aca="true" t="shared" si="136" ref="H240:Q242">H241</f>
        <v>100</v>
      </c>
      <c r="I240" s="65">
        <f t="shared" si="136"/>
        <v>0</v>
      </c>
      <c r="J240" s="65">
        <f t="shared" si="136"/>
        <v>0</v>
      </c>
      <c r="K240" s="65">
        <f t="shared" si="136"/>
        <v>0</v>
      </c>
      <c r="L240" s="65">
        <f t="shared" si="136"/>
        <v>0</v>
      </c>
      <c r="M240" s="65">
        <f t="shared" si="136"/>
        <v>0</v>
      </c>
      <c r="N240" s="65">
        <f t="shared" si="136"/>
        <v>0</v>
      </c>
      <c r="O240" s="65">
        <f t="shared" si="136"/>
        <v>0</v>
      </c>
      <c r="P240" s="65">
        <f t="shared" si="136"/>
        <v>0</v>
      </c>
      <c r="Q240" s="65">
        <f t="shared" si="136"/>
        <v>0</v>
      </c>
    </row>
    <row r="241" spans="1:17" ht="114.75">
      <c r="A241" s="13" t="s">
        <v>313</v>
      </c>
      <c r="B241" s="14" t="s">
        <v>314</v>
      </c>
      <c r="C241" s="14"/>
      <c r="D241" s="65">
        <f t="shared" si="135"/>
        <v>100</v>
      </c>
      <c r="E241" s="65">
        <f t="shared" si="135"/>
        <v>100</v>
      </c>
      <c r="F241" s="65">
        <f t="shared" si="135"/>
        <v>100</v>
      </c>
      <c r="G241" s="65">
        <f t="shared" si="110"/>
        <v>100</v>
      </c>
      <c r="H241" s="65">
        <f t="shared" si="136"/>
        <v>100</v>
      </c>
      <c r="I241" s="65">
        <f t="shared" si="136"/>
        <v>0</v>
      </c>
      <c r="J241" s="65">
        <f t="shared" si="136"/>
        <v>0</v>
      </c>
      <c r="K241" s="65">
        <f t="shared" si="136"/>
        <v>0</v>
      </c>
      <c r="L241" s="65">
        <f t="shared" si="136"/>
        <v>0</v>
      </c>
      <c r="M241" s="65">
        <f t="shared" si="136"/>
        <v>0</v>
      </c>
      <c r="N241" s="65">
        <f t="shared" si="136"/>
        <v>0</v>
      </c>
      <c r="O241" s="65">
        <f t="shared" si="136"/>
        <v>0</v>
      </c>
      <c r="P241" s="65">
        <f t="shared" si="136"/>
        <v>0</v>
      </c>
      <c r="Q241" s="65">
        <f t="shared" si="136"/>
        <v>0</v>
      </c>
    </row>
    <row r="242" spans="1:17" ht="38.25">
      <c r="A242" s="6" t="s">
        <v>117</v>
      </c>
      <c r="B242" s="7" t="s">
        <v>315</v>
      </c>
      <c r="C242" s="7"/>
      <c r="D242" s="61">
        <f t="shared" si="135"/>
        <v>100</v>
      </c>
      <c r="E242" s="61">
        <f t="shared" si="135"/>
        <v>100</v>
      </c>
      <c r="F242" s="61">
        <f t="shared" si="135"/>
        <v>100</v>
      </c>
      <c r="G242" s="61">
        <f t="shared" si="110"/>
        <v>100</v>
      </c>
      <c r="H242" s="61">
        <f t="shared" si="136"/>
        <v>100</v>
      </c>
      <c r="I242" s="61">
        <f t="shared" si="136"/>
        <v>0</v>
      </c>
      <c r="J242" s="61">
        <f t="shared" si="136"/>
        <v>0</v>
      </c>
      <c r="K242" s="61">
        <f t="shared" si="136"/>
        <v>0</v>
      </c>
      <c r="L242" s="61">
        <f t="shared" si="136"/>
        <v>0</v>
      </c>
      <c r="M242" s="61">
        <f t="shared" si="136"/>
        <v>0</v>
      </c>
      <c r="N242" s="61">
        <f t="shared" si="136"/>
        <v>0</v>
      </c>
      <c r="O242" s="61">
        <f t="shared" si="136"/>
        <v>0</v>
      </c>
      <c r="P242" s="61">
        <f t="shared" si="136"/>
        <v>0</v>
      </c>
      <c r="Q242" s="61">
        <f t="shared" si="136"/>
        <v>0</v>
      </c>
    </row>
    <row r="243" spans="1:17" ht="38.25">
      <c r="A243" s="6" t="s">
        <v>497</v>
      </c>
      <c r="B243" s="7" t="s">
        <v>315</v>
      </c>
      <c r="C243" s="7">
        <v>200</v>
      </c>
      <c r="D243" s="91">
        <v>100</v>
      </c>
      <c r="E243" s="91">
        <v>100</v>
      </c>
      <c r="F243" s="91">
        <f>SUM(H243:Q243)</f>
        <v>100</v>
      </c>
      <c r="G243" s="61">
        <f t="shared" si="110"/>
        <v>100</v>
      </c>
      <c r="H243" s="59">
        <v>100</v>
      </c>
      <c r="I243" s="70"/>
      <c r="J243" s="70"/>
      <c r="K243" s="70"/>
      <c r="L243" s="70"/>
      <c r="M243" s="70"/>
      <c r="N243" s="70"/>
      <c r="O243" s="70"/>
      <c r="P243" s="70"/>
      <c r="Q243" s="71"/>
    </row>
    <row r="244" spans="1:17" ht="38.25">
      <c r="A244" s="13" t="s">
        <v>118</v>
      </c>
      <c r="B244" s="14" t="s">
        <v>316</v>
      </c>
      <c r="C244" s="14"/>
      <c r="D244" s="65">
        <f aca="true" t="shared" si="137" ref="D244:F246">D245</f>
        <v>100</v>
      </c>
      <c r="E244" s="65">
        <f t="shared" si="137"/>
        <v>100</v>
      </c>
      <c r="F244" s="65">
        <f t="shared" si="137"/>
        <v>100</v>
      </c>
      <c r="G244" s="65">
        <f t="shared" si="110"/>
        <v>100</v>
      </c>
      <c r="H244" s="65">
        <f aca="true" t="shared" si="138" ref="H244:Q246">H245</f>
        <v>100</v>
      </c>
      <c r="I244" s="65">
        <f t="shared" si="138"/>
        <v>0</v>
      </c>
      <c r="J244" s="65">
        <f t="shared" si="138"/>
        <v>0</v>
      </c>
      <c r="K244" s="65">
        <f t="shared" si="138"/>
        <v>0</v>
      </c>
      <c r="L244" s="65">
        <f t="shared" si="138"/>
        <v>0</v>
      </c>
      <c r="M244" s="65">
        <f t="shared" si="138"/>
        <v>0</v>
      </c>
      <c r="N244" s="65">
        <f t="shared" si="138"/>
        <v>0</v>
      </c>
      <c r="O244" s="65">
        <f t="shared" si="138"/>
        <v>0</v>
      </c>
      <c r="P244" s="65">
        <f t="shared" si="138"/>
        <v>0</v>
      </c>
      <c r="Q244" s="65">
        <f t="shared" si="138"/>
        <v>0</v>
      </c>
    </row>
    <row r="245" spans="1:17" ht="63.75">
      <c r="A245" s="13" t="s">
        <v>317</v>
      </c>
      <c r="B245" s="14" t="s">
        <v>318</v>
      </c>
      <c r="C245" s="14"/>
      <c r="D245" s="65">
        <f t="shared" si="137"/>
        <v>100</v>
      </c>
      <c r="E245" s="65">
        <f t="shared" si="137"/>
        <v>100</v>
      </c>
      <c r="F245" s="65">
        <f t="shared" si="137"/>
        <v>100</v>
      </c>
      <c r="G245" s="65">
        <f t="shared" si="110"/>
        <v>100</v>
      </c>
      <c r="H245" s="65">
        <f t="shared" si="138"/>
        <v>100</v>
      </c>
      <c r="I245" s="65">
        <f t="shared" si="138"/>
        <v>0</v>
      </c>
      <c r="J245" s="65">
        <f t="shared" si="138"/>
        <v>0</v>
      </c>
      <c r="K245" s="65">
        <f t="shared" si="138"/>
        <v>0</v>
      </c>
      <c r="L245" s="65">
        <f t="shared" si="138"/>
        <v>0</v>
      </c>
      <c r="M245" s="65">
        <f t="shared" si="138"/>
        <v>0</v>
      </c>
      <c r="N245" s="65">
        <f t="shared" si="138"/>
        <v>0</v>
      </c>
      <c r="O245" s="65">
        <f t="shared" si="138"/>
        <v>0</v>
      </c>
      <c r="P245" s="65">
        <f t="shared" si="138"/>
        <v>0</v>
      </c>
      <c r="Q245" s="65">
        <f t="shared" si="138"/>
        <v>0</v>
      </c>
    </row>
    <row r="246" spans="1:17" ht="38.25">
      <c r="A246" s="6" t="s">
        <v>119</v>
      </c>
      <c r="B246" s="7" t="s">
        <v>319</v>
      </c>
      <c r="C246" s="7"/>
      <c r="D246" s="61">
        <f t="shared" si="137"/>
        <v>100</v>
      </c>
      <c r="E246" s="61">
        <f t="shared" si="137"/>
        <v>100</v>
      </c>
      <c r="F246" s="61">
        <f t="shared" si="137"/>
        <v>100</v>
      </c>
      <c r="G246" s="61">
        <f t="shared" si="110"/>
        <v>100</v>
      </c>
      <c r="H246" s="61">
        <f t="shared" si="138"/>
        <v>100</v>
      </c>
      <c r="I246" s="61">
        <f t="shared" si="138"/>
        <v>0</v>
      </c>
      <c r="J246" s="61">
        <f t="shared" si="138"/>
        <v>0</v>
      </c>
      <c r="K246" s="61">
        <f t="shared" si="138"/>
        <v>0</v>
      </c>
      <c r="L246" s="61">
        <f t="shared" si="138"/>
        <v>0</v>
      </c>
      <c r="M246" s="61">
        <f t="shared" si="138"/>
        <v>0</v>
      </c>
      <c r="N246" s="61">
        <f t="shared" si="138"/>
        <v>0</v>
      </c>
      <c r="O246" s="61">
        <f t="shared" si="138"/>
        <v>0</v>
      </c>
      <c r="P246" s="61">
        <f t="shared" si="138"/>
        <v>0</v>
      </c>
      <c r="Q246" s="61">
        <f t="shared" si="138"/>
        <v>0</v>
      </c>
    </row>
    <row r="247" spans="1:17" ht="38.25">
      <c r="A247" s="6" t="s">
        <v>497</v>
      </c>
      <c r="B247" s="7" t="s">
        <v>319</v>
      </c>
      <c r="C247" s="7">
        <v>200</v>
      </c>
      <c r="D247" s="91">
        <v>100</v>
      </c>
      <c r="E247" s="91">
        <v>100</v>
      </c>
      <c r="F247" s="91">
        <f>SUM(H247:Q247)</f>
        <v>100</v>
      </c>
      <c r="G247" s="61">
        <f t="shared" si="110"/>
        <v>100</v>
      </c>
      <c r="H247" s="59">
        <v>100</v>
      </c>
      <c r="I247" s="70"/>
      <c r="J247" s="70"/>
      <c r="K247" s="70"/>
      <c r="L247" s="70"/>
      <c r="M247" s="70"/>
      <c r="N247" s="70"/>
      <c r="O247" s="70"/>
      <c r="P247" s="70"/>
      <c r="Q247" s="71"/>
    </row>
    <row r="248" spans="1:17" ht="51">
      <c r="A248" s="13" t="s">
        <v>120</v>
      </c>
      <c r="B248" s="14" t="s">
        <v>320</v>
      </c>
      <c r="C248" s="14"/>
      <c r="D248" s="65">
        <f aca="true" t="shared" si="139" ref="D248:F249">D249</f>
        <v>3365</v>
      </c>
      <c r="E248" s="65">
        <f t="shared" si="139"/>
        <v>3365</v>
      </c>
      <c r="F248" s="65">
        <f t="shared" si="139"/>
        <v>3357.8</v>
      </c>
      <c r="G248" s="65">
        <f t="shared" si="110"/>
        <v>99.78603268945024</v>
      </c>
      <c r="H248" s="65">
        <f aca="true" t="shared" si="140" ref="H248:Q249">H249</f>
        <v>3357.8</v>
      </c>
      <c r="I248" s="65">
        <f t="shared" si="140"/>
        <v>0</v>
      </c>
      <c r="J248" s="65">
        <f t="shared" si="140"/>
        <v>0</v>
      </c>
      <c r="K248" s="65">
        <f t="shared" si="140"/>
        <v>0</v>
      </c>
      <c r="L248" s="65">
        <f t="shared" si="140"/>
        <v>0</v>
      </c>
      <c r="M248" s="65">
        <f t="shared" si="140"/>
        <v>0</v>
      </c>
      <c r="N248" s="65">
        <f t="shared" si="140"/>
        <v>0</v>
      </c>
      <c r="O248" s="65">
        <f t="shared" si="140"/>
        <v>0</v>
      </c>
      <c r="P248" s="65">
        <f t="shared" si="140"/>
        <v>0</v>
      </c>
      <c r="Q248" s="65">
        <f t="shared" si="140"/>
        <v>0</v>
      </c>
    </row>
    <row r="249" spans="1:17" ht="63.75">
      <c r="A249" s="13" t="s">
        <v>321</v>
      </c>
      <c r="B249" s="14" t="s">
        <v>322</v>
      </c>
      <c r="C249" s="14"/>
      <c r="D249" s="65">
        <f t="shared" si="139"/>
        <v>3365</v>
      </c>
      <c r="E249" s="65">
        <f t="shared" si="139"/>
        <v>3365</v>
      </c>
      <c r="F249" s="65">
        <f t="shared" si="139"/>
        <v>3357.8</v>
      </c>
      <c r="G249" s="65">
        <f t="shared" si="110"/>
        <v>99.78603268945024</v>
      </c>
      <c r="H249" s="65">
        <f t="shared" si="140"/>
        <v>3357.8</v>
      </c>
      <c r="I249" s="65">
        <f t="shared" si="140"/>
        <v>0</v>
      </c>
      <c r="J249" s="65">
        <f t="shared" si="140"/>
        <v>0</v>
      </c>
      <c r="K249" s="65">
        <f t="shared" si="140"/>
        <v>0</v>
      </c>
      <c r="L249" s="65">
        <f t="shared" si="140"/>
        <v>0</v>
      </c>
      <c r="M249" s="65">
        <f t="shared" si="140"/>
        <v>0</v>
      </c>
      <c r="N249" s="65">
        <f t="shared" si="140"/>
        <v>0</v>
      </c>
      <c r="O249" s="65">
        <f t="shared" si="140"/>
        <v>0</v>
      </c>
      <c r="P249" s="65">
        <f t="shared" si="140"/>
        <v>0</v>
      </c>
      <c r="Q249" s="65">
        <f t="shared" si="140"/>
        <v>0</v>
      </c>
    </row>
    <row r="250" spans="1:17" ht="25.5">
      <c r="A250" s="6" t="s">
        <v>10</v>
      </c>
      <c r="B250" s="7" t="s">
        <v>323</v>
      </c>
      <c r="C250" s="7"/>
      <c r="D250" s="61">
        <f>D251+D252+D253</f>
        <v>3365</v>
      </c>
      <c r="E250" s="61">
        <f>E251+E252+E253</f>
        <v>3365</v>
      </c>
      <c r="F250" s="61">
        <f>F251+F252+F253</f>
        <v>3357.8</v>
      </c>
      <c r="G250" s="61">
        <f t="shared" si="110"/>
        <v>99.78603268945024</v>
      </c>
      <c r="H250" s="61">
        <f aca="true" t="shared" si="141" ref="H250:Q250">H251+H252+H253</f>
        <v>3357.8</v>
      </c>
      <c r="I250" s="61">
        <f t="shared" si="141"/>
        <v>0</v>
      </c>
      <c r="J250" s="61">
        <f t="shared" si="141"/>
        <v>0</v>
      </c>
      <c r="K250" s="61">
        <f t="shared" si="141"/>
        <v>0</v>
      </c>
      <c r="L250" s="61">
        <f t="shared" si="141"/>
        <v>0</v>
      </c>
      <c r="M250" s="61">
        <f t="shared" si="141"/>
        <v>0</v>
      </c>
      <c r="N250" s="61">
        <f t="shared" si="141"/>
        <v>0</v>
      </c>
      <c r="O250" s="61">
        <f t="shared" si="141"/>
        <v>0</v>
      </c>
      <c r="P250" s="61">
        <f t="shared" si="141"/>
        <v>0</v>
      </c>
      <c r="Q250" s="61">
        <f t="shared" si="141"/>
        <v>0</v>
      </c>
    </row>
    <row r="251" spans="1:17" ht="76.5">
      <c r="A251" s="6" t="s">
        <v>61</v>
      </c>
      <c r="B251" s="7" t="s">
        <v>323</v>
      </c>
      <c r="C251" s="7">
        <v>100</v>
      </c>
      <c r="D251" s="91">
        <v>2239.6</v>
      </c>
      <c r="E251" s="91">
        <v>2239.6</v>
      </c>
      <c r="F251" s="91">
        <f>SUM(H251:Q251)</f>
        <v>2232.8</v>
      </c>
      <c r="G251" s="61">
        <f t="shared" si="110"/>
        <v>99.69637435256297</v>
      </c>
      <c r="H251" s="59">
        <v>2232.8</v>
      </c>
      <c r="I251" s="70"/>
      <c r="J251" s="70"/>
      <c r="K251" s="70"/>
      <c r="L251" s="70"/>
      <c r="M251" s="70"/>
      <c r="N251" s="70"/>
      <c r="O251" s="70"/>
      <c r="P251" s="70"/>
      <c r="Q251" s="71"/>
    </row>
    <row r="252" spans="1:17" ht="38.25">
      <c r="A252" s="6" t="s">
        <v>497</v>
      </c>
      <c r="B252" s="7" t="s">
        <v>323</v>
      </c>
      <c r="C252" s="7">
        <v>200</v>
      </c>
      <c r="D252" s="91">
        <v>1124.4</v>
      </c>
      <c r="E252" s="91">
        <v>1124.4</v>
      </c>
      <c r="F252" s="91">
        <f>SUM(H252:Q252)</f>
        <v>1124.4</v>
      </c>
      <c r="G252" s="61">
        <f t="shared" si="110"/>
        <v>100</v>
      </c>
      <c r="H252" s="59">
        <v>1124.4</v>
      </c>
      <c r="I252" s="70"/>
      <c r="J252" s="70"/>
      <c r="K252" s="70"/>
      <c r="L252" s="70"/>
      <c r="M252" s="70"/>
      <c r="N252" s="70"/>
      <c r="O252" s="70"/>
      <c r="P252" s="70"/>
      <c r="Q252" s="71"/>
    </row>
    <row r="253" spans="1:17" ht="12.75">
      <c r="A253" s="6" t="s">
        <v>65</v>
      </c>
      <c r="B253" s="7" t="s">
        <v>323</v>
      </c>
      <c r="C253" s="7">
        <v>800</v>
      </c>
      <c r="D253" s="91">
        <v>1</v>
      </c>
      <c r="E253" s="91">
        <v>1</v>
      </c>
      <c r="F253" s="91">
        <f>SUM(H253:Q253)</f>
        <v>0.6</v>
      </c>
      <c r="G253" s="61">
        <f t="shared" si="110"/>
        <v>60</v>
      </c>
      <c r="H253" s="59">
        <v>0.6</v>
      </c>
      <c r="I253" s="70"/>
      <c r="J253" s="70"/>
      <c r="K253" s="70"/>
      <c r="L253" s="70"/>
      <c r="M253" s="70"/>
      <c r="N253" s="70"/>
      <c r="O253" s="70"/>
      <c r="P253" s="70"/>
      <c r="Q253" s="71"/>
    </row>
    <row r="254" spans="1:17" ht="38.25">
      <c r="A254" s="11" t="s">
        <v>506</v>
      </c>
      <c r="B254" s="12" t="s">
        <v>324</v>
      </c>
      <c r="C254" s="7"/>
      <c r="D254" s="60">
        <f>D255</f>
        <v>84136</v>
      </c>
      <c r="E254" s="60">
        <f>E255</f>
        <v>84136</v>
      </c>
      <c r="F254" s="60">
        <f>F255</f>
        <v>83683.7</v>
      </c>
      <c r="G254" s="60">
        <f t="shared" si="110"/>
        <v>99.46241798992108</v>
      </c>
      <c r="H254" s="60">
        <f aca="true" t="shared" si="142" ref="H254:Q254">H255</f>
        <v>0</v>
      </c>
      <c r="I254" s="60">
        <f t="shared" si="142"/>
        <v>0</v>
      </c>
      <c r="J254" s="60">
        <f t="shared" si="142"/>
        <v>0</v>
      </c>
      <c r="K254" s="60">
        <f t="shared" si="142"/>
        <v>0</v>
      </c>
      <c r="L254" s="60">
        <f t="shared" si="142"/>
        <v>0</v>
      </c>
      <c r="M254" s="60">
        <f t="shared" si="142"/>
        <v>0</v>
      </c>
      <c r="N254" s="60">
        <f t="shared" si="142"/>
        <v>83683.7</v>
      </c>
      <c r="O254" s="60">
        <f t="shared" si="142"/>
        <v>0</v>
      </c>
      <c r="P254" s="60">
        <f t="shared" si="142"/>
        <v>0</v>
      </c>
      <c r="Q254" s="60">
        <f t="shared" si="142"/>
        <v>0</v>
      </c>
    </row>
    <row r="255" spans="1:17" ht="38.25">
      <c r="A255" s="20" t="s">
        <v>325</v>
      </c>
      <c r="B255" s="18" t="s">
        <v>326</v>
      </c>
      <c r="C255" s="7"/>
      <c r="D255" s="65">
        <f>D256+D261+D272+D287+D294+D299</f>
        <v>84136</v>
      </c>
      <c r="E255" s="65">
        <f>E256+E261+E272+E287+E294+E299</f>
        <v>84136</v>
      </c>
      <c r="F255" s="65">
        <f>F256+F261+F272+F287+F294+F299</f>
        <v>83683.7</v>
      </c>
      <c r="G255" s="65">
        <f t="shared" si="110"/>
        <v>99.46241798992108</v>
      </c>
      <c r="H255" s="65">
        <f aca="true" t="shared" si="143" ref="H255:Q255">H256+H261+H272+H287+H294+H299</f>
        <v>0</v>
      </c>
      <c r="I255" s="65">
        <f t="shared" si="143"/>
        <v>0</v>
      </c>
      <c r="J255" s="65">
        <f t="shared" si="143"/>
        <v>0</v>
      </c>
      <c r="K255" s="65">
        <f t="shared" si="143"/>
        <v>0</v>
      </c>
      <c r="L255" s="65">
        <f t="shared" si="143"/>
        <v>0</v>
      </c>
      <c r="M255" s="65">
        <f t="shared" si="143"/>
        <v>0</v>
      </c>
      <c r="N255" s="65">
        <f t="shared" si="143"/>
        <v>83683.7</v>
      </c>
      <c r="O255" s="65">
        <f t="shared" si="143"/>
        <v>0</v>
      </c>
      <c r="P255" s="65">
        <f t="shared" si="143"/>
        <v>0</v>
      </c>
      <c r="Q255" s="65">
        <f t="shared" si="143"/>
        <v>0</v>
      </c>
    </row>
    <row r="256" spans="1:17" ht="25.5">
      <c r="A256" s="13" t="s">
        <v>126</v>
      </c>
      <c r="B256" s="14" t="s">
        <v>327</v>
      </c>
      <c r="C256" s="14"/>
      <c r="D256" s="65">
        <f>D257</f>
        <v>2631.1</v>
      </c>
      <c r="E256" s="65">
        <f>E257</f>
        <v>2631.1</v>
      </c>
      <c r="F256" s="65">
        <f>F257</f>
        <v>2624.3</v>
      </c>
      <c r="G256" s="65">
        <f t="shared" si="110"/>
        <v>99.74155296263922</v>
      </c>
      <c r="H256" s="65">
        <f aca="true" t="shared" si="144" ref="H256:Q256">H257</f>
        <v>0</v>
      </c>
      <c r="I256" s="65">
        <f t="shared" si="144"/>
        <v>0</v>
      </c>
      <c r="J256" s="65">
        <f t="shared" si="144"/>
        <v>0</v>
      </c>
      <c r="K256" s="65">
        <f t="shared" si="144"/>
        <v>0</v>
      </c>
      <c r="L256" s="65">
        <f t="shared" si="144"/>
        <v>0</v>
      </c>
      <c r="M256" s="65">
        <f t="shared" si="144"/>
        <v>0</v>
      </c>
      <c r="N256" s="65">
        <f t="shared" si="144"/>
        <v>2624.3</v>
      </c>
      <c r="O256" s="65">
        <f t="shared" si="144"/>
        <v>0</v>
      </c>
      <c r="P256" s="65">
        <f t="shared" si="144"/>
        <v>0</v>
      </c>
      <c r="Q256" s="65">
        <f t="shared" si="144"/>
        <v>0</v>
      </c>
    </row>
    <row r="257" spans="1:17" ht="25.5">
      <c r="A257" s="6" t="s">
        <v>20</v>
      </c>
      <c r="B257" s="7" t="s">
        <v>328</v>
      </c>
      <c r="C257" s="7"/>
      <c r="D257" s="61">
        <f>D258+D259+D260</f>
        <v>2631.1</v>
      </c>
      <c r="E257" s="61">
        <f>E258+E259+E260</f>
        <v>2631.1</v>
      </c>
      <c r="F257" s="61">
        <f>F258+F259+F260</f>
        <v>2624.3</v>
      </c>
      <c r="G257" s="61">
        <f t="shared" si="110"/>
        <v>99.74155296263922</v>
      </c>
      <c r="H257" s="61">
        <f aca="true" t="shared" si="145" ref="H257:Q257">H258+H259+H260</f>
        <v>0</v>
      </c>
      <c r="I257" s="61">
        <f t="shared" si="145"/>
        <v>0</v>
      </c>
      <c r="J257" s="61">
        <f t="shared" si="145"/>
        <v>0</v>
      </c>
      <c r="K257" s="61">
        <f t="shared" si="145"/>
        <v>0</v>
      </c>
      <c r="L257" s="61">
        <f t="shared" si="145"/>
        <v>0</v>
      </c>
      <c r="M257" s="61">
        <f t="shared" si="145"/>
        <v>0</v>
      </c>
      <c r="N257" s="61">
        <f t="shared" si="145"/>
        <v>2624.3</v>
      </c>
      <c r="O257" s="61">
        <f t="shared" si="145"/>
        <v>0</v>
      </c>
      <c r="P257" s="61">
        <f t="shared" si="145"/>
        <v>0</v>
      </c>
      <c r="Q257" s="61">
        <f t="shared" si="145"/>
        <v>0</v>
      </c>
    </row>
    <row r="258" spans="1:17" ht="76.5">
      <c r="A258" s="6" t="s">
        <v>61</v>
      </c>
      <c r="B258" s="7" t="s">
        <v>328</v>
      </c>
      <c r="C258" s="7">
        <v>100</v>
      </c>
      <c r="D258" s="91">
        <v>2512.5</v>
      </c>
      <c r="E258" s="91">
        <v>2512.5</v>
      </c>
      <c r="F258" s="91">
        <f>SUM(H258:Q258)</f>
        <v>2512.3</v>
      </c>
      <c r="G258" s="61">
        <f t="shared" si="110"/>
        <v>99.99203980099503</v>
      </c>
      <c r="H258" s="59"/>
      <c r="I258" s="70"/>
      <c r="J258" s="70"/>
      <c r="K258" s="70"/>
      <c r="L258" s="70"/>
      <c r="M258" s="70"/>
      <c r="N258" s="70">
        <v>2512.3</v>
      </c>
      <c r="O258" s="70"/>
      <c r="P258" s="70"/>
      <c r="Q258" s="71"/>
    </row>
    <row r="259" spans="1:17" ht="38.25">
      <c r="A259" s="6" t="s">
        <v>497</v>
      </c>
      <c r="B259" s="7" t="s">
        <v>328</v>
      </c>
      <c r="C259" s="7">
        <v>200</v>
      </c>
      <c r="D259" s="91">
        <v>116.5</v>
      </c>
      <c r="E259" s="91">
        <v>116.5</v>
      </c>
      <c r="F259" s="91">
        <f>SUM(H259:Q259)</f>
        <v>110.6</v>
      </c>
      <c r="G259" s="61">
        <f t="shared" si="110"/>
        <v>94.93562231759655</v>
      </c>
      <c r="H259" s="59"/>
      <c r="I259" s="70"/>
      <c r="J259" s="70"/>
      <c r="K259" s="70"/>
      <c r="L259" s="70"/>
      <c r="M259" s="70"/>
      <c r="N259" s="70">
        <v>110.6</v>
      </c>
      <c r="O259" s="70"/>
      <c r="P259" s="70"/>
      <c r="Q259" s="71"/>
    </row>
    <row r="260" spans="1:17" ht="12.75">
      <c r="A260" s="6" t="s">
        <v>65</v>
      </c>
      <c r="B260" s="7" t="s">
        <v>328</v>
      </c>
      <c r="C260" s="7">
        <v>800</v>
      </c>
      <c r="D260" s="91">
        <v>2.1</v>
      </c>
      <c r="E260" s="91">
        <v>2.1</v>
      </c>
      <c r="F260" s="91">
        <f>SUM(H260:Q260)</f>
        <v>1.4</v>
      </c>
      <c r="G260" s="61">
        <f t="shared" si="110"/>
        <v>66.66666666666666</v>
      </c>
      <c r="H260" s="59"/>
      <c r="I260" s="70"/>
      <c r="J260" s="70"/>
      <c r="K260" s="70"/>
      <c r="L260" s="70"/>
      <c r="M260" s="70"/>
      <c r="N260" s="70">
        <v>1.4</v>
      </c>
      <c r="O260" s="70"/>
      <c r="P260" s="70"/>
      <c r="Q260" s="71"/>
    </row>
    <row r="261" spans="1:17" ht="51">
      <c r="A261" s="13" t="s">
        <v>121</v>
      </c>
      <c r="B261" s="18" t="s">
        <v>329</v>
      </c>
      <c r="C261" s="7"/>
      <c r="D261" s="65">
        <f>D262+D264+D268+D270+D266</f>
        <v>60901.1</v>
      </c>
      <c r="E261" s="65">
        <f aca="true" t="shared" si="146" ref="E261:Q261">E262+E264+E268+E270+E266</f>
        <v>60901.1</v>
      </c>
      <c r="F261" s="65">
        <f t="shared" si="146"/>
        <v>60901.1</v>
      </c>
      <c r="G261" s="65">
        <f t="shared" si="110"/>
        <v>100</v>
      </c>
      <c r="H261" s="65">
        <f t="shared" si="146"/>
        <v>0</v>
      </c>
      <c r="I261" s="65">
        <f t="shared" si="146"/>
        <v>0</v>
      </c>
      <c r="J261" s="65">
        <f t="shared" si="146"/>
        <v>0</v>
      </c>
      <c r="K261" s="65">
        <f t="shared" si="146"/>
        <v>0</v>
      </c>
      <c r="L261" s="65">
        <f t="shared" si="146"/>
        <v>0</v>
      </c>
      <c r="M261" s="65">
        <f t="shared" si="146"/>
        <v>0</v>
      </c>
      <c r="N261" s="65">
        <f t="shared" si="146"/>
        <v>60901.1</v>
      </c>
      <c r="O261" s="65">
        <f t="shared" si="146"/>
        <v>0</v>
      </c>
      <c r="P261" s="65">
        <f t="shared" si="146"/>
        <v>0</v>
      </c>
      <c r="Q261" s="65">
        <f t="shared" si="146"/>
        <v>0</v>
      </c>
    </row>
    <row r="262" spans="1:17" ht="25.5">
      <c r="A262" s="6" t="s">
        <v>10</v>
      </c>
      <c r="B262" s="19" t="s">
        <v>330</v>
      </c>
      <c r="C262" s="19"/>
      <c r="D262" s="61">
        <f>D263</f>
        <v>59430.9</v>
      </c>
      <c r="E262" s="61">
        <f>E263</f>
        <v>59430.9</v>
      </c>
      <c r="F262" s="61">
        <f>F263</f>
        <v>59430.9</v>
      </c>
      <c r="G262" s="61">
        <f t="shared" si="110"/>
        <v>100</v>
      </c>
      <c r="H262" s="61">
        <f aca="true" t="shared" si="147" ref="H262:Q262">H263</f>
        <v>0</v>
      </c>
      <c r="I262" s="61">
        <f t="shared" si="147"/>
        <v>0</v>
      </c>
      <c r="J262" s="61">
        <f t="shared" si="147"/>
        <v>0</v>
      </c>
      <c r="K262" s="61">
        <f t="shared" si="147"/>
        <v>0</v>
      </c>
      <c r="L262" s="61">
        <f t="shared" si="147"/>
        <v>0</v>
      </c>
      <c r="M262" s="61">
        <f t="shared" si="147"/>
        <v>0</v>
      </c>
      <c r="N262" s="61">
        <f t="shared" si="147"/>
        <v>59430.9</v>
      </c>
      <c r="O262" s="61">
        <f t="shared" si="147"/>
        <v>0</v>
      </c>
      <c r="P262" s="61">
        <f t="shared" si="147"/>
        <v>0</v>
      </c>
      <c r="Q262" s="61">
        <f t="shared" si="147"/>
        <v>0</v>
      </c>
    </row>
    <row r="263" spans="1:17" ht="38.25">
      <c r="A263" s="6" t="s">
        <v>67</v>
      </c>
      <c r="B263" s="19" t="s">
        <v>330</v>
      </c>
      <c r="C263" s="19" t="s">
        <v>84</v>
      </c>
      <c r="D263" s="91">
        <v>59430.9</v>
      </c>
      <c r="E263" s="91">
        <v>59430.9</v>
      </c>
      <c r="F263" s="91">
        <f>SUM(H263:Q263)</f>
        <v>59430.9</v>
      </c>
      <c r="G263" s="61">
        <f t="shared" si="110"/>
        <v>100</v>
      </c>
      <c r="H263" s="59"/>
      <c r="I263" s="70"/>
      <c r="J263" s="70"/>
      <c r="K263" s="70"/>
      <c r="L263" s="70"/>
      <c r="M263" s="70"/>
      <c r="N263" s="70">
        <v>59430.9</v>
      </c>
      <c r="O263" s="70"/>
      <c r="P263" s="70"/>
      <c r="Q263" s="71"/>
    </row>
    <row r="264" spans="1:17" ht="51">
      <c r="A264" s="81" t="s">
        <v>594</v>
      </c>
      <c r="B264" s="19" t="s">
        <v>595</v>
      </c>
      <c r="C264" s="19"/>
      <c r="D264" s="61">
        <f>D265</f>
        <v>300</v>
      </c>
      <c r="E264" s="61">
        <f>E265</f>
        <v>300</v>
      </c>
      <c r="F264" s="61">
        <f>F265</f>
        <v>300</v>
      </c>
      <c r="G264" s="61">
        <f t="shared" si="110"/>
        <v>100</v>
      </c>
      <c r="H264" s="8">
        <f aca="true" t="shared" si="148" ref="H264:Q264">H265</f>
        <v>0</v>
      </c>
      <c r="I264" s="8">
        <f t="shared" si="148"/>
        <v>0</v>
      </c>
      <c r="J264" s="8">
        <f t="shared" si="148"/>
        <v>0</v>
      </c>
      <c r="K264" s="8">
        <f t="shared" si="148"/>
        <v>0</v>
      </c>
      <c r="L264" s="8">
        <f t="shared" si="148"/>
        <v>0</v>
      </c>
      <c r="M264" s="8">
        <f t="shared" si="148"/>
        <v>0</v>
      </c>
      <c r="N264" s="8">
        <f t="shared" si="148"/>
        <v>300</v>
      </c>
      <c r="O264" s="8">
        <f t="shared" si="148"/>
        <v>0</v>
      </c>
      <c r="P264" s="8">
        <f t="shared" si="148"/>
        <v>0</v>
      </c>
      <c r="Q264" s="8">
        <f t="shared" si="148"/>
        <v>0</v>
      </c>
    </row>
    <row r="265" spans="1:17" ht="38.25">
      <c r="A265" s="6" t="s">
        <v>67</v>
      </c>
      <c r="B265" s="19" t="s">
        <v>595</v>
      </c>
      <c r="C265" s="19" t="s">
        <v>84</v>
      </c>
      <c r="D265" s="91">
        <v>300</v>
      </c>
      <c r="E265" s="91">
        <v>300</v>
      </c>
      <c r="F265" s="91">
        <f>SUM(H265:Q265)</f>
        <v>300</v>
      </c>
      <c r="G265" s="61">
        <f t="shared" si="110"/>
        <v>100</v>
      </c>
      <c r="H265" s="59"/>
      <c r="I265" s="70"/>
      <c r="J265" s="70"/>
      <c r="K265" s="70"/>
      <c r="L265" s="70"/>
      <c r="M265" s="70"/>
      <c r="N265" s="70">
        <v>300</v>
      </c>
      <c r="O265" s="70"/>
      <c r="P265" s="70"/>
      <c r="Q265" s="71"/>
    </row>
    <row r="266" spans="1:17" ht="76.5">
      <c r="A266" s="28" t="s">
        <v>501</v>
      </c>
      <c r="B266" s="19" t="s">
        <v>502</v>
      </c>
      <c r="C266" s="19"/>
      <c r="D266" s="61">
        <f>D267</f>
        <v>15</v>
      </c>
      <c r="E266" s="61">
        <f>E267</f>
        <v>15</v>
      </c>
      <c r="F266" s="61">
        <f>F267</f>
        <v>15</v>
      </c>
      <c r="G266" s="61">
        <f t="shared" si="110"/>
        <v>100</v>
      </c>
      <c r="H266" s="61">
        <f aca="true" t="shared" si="149" ref="H266:Q266">H267</f>
        <v>0</v>
      </c>
      <c r="I266" s="61">
        <f t="shared" si="149"/>
        <v>0</v>
      </c>
      <c r="J266" s="61">
        <f t="shared" si="149"/>
        <v>0</v>
      </c>
      <c r="K266" s="61">
        <f t="shared" si="149"/>
        <v>0</v>
      </c>
      <c r="L266" s="61">
        <f t="shared" si="149"/>
        <v>0</v>
      </c>
      <c r="M266" s="61">
        <f t="shared" si="149"/>
        <v>0</v>
      </c>
      <c r="N266" s="61">
        <f t="shared" si="149"/>
        <v>15</v>
      </c>
      <c r="O266" s="61">
        <f t="shared" si="149"/>
        <v>0</v>
      </c>
      <c r="P266" s="61">
        <f t="shared" si="149"/>
        <v>0</v>
      </c>
      <c r="Q266" s="61">
        <f t="shared" si="149"/>
        <v>0</v>
      </c>
    </row>
    <row r="267" spans="1:17" ht="25.5">
      <c r="A267" s="6" t="s">
        <v>66</v>
      </c>
      <c r="B267" s="19" t="s">
        <v>502</v>
      </c>
      <c r="C267" s="19" t="s">
        <v>92</v>
      </c>
      <c r="D267" s="91">
        <v>15</v>
      </c>
      <c r="E267" s="91">
        <v>15</v>
      </c>
      <c r="F267" s="91">
        <f>SUM(H267:Q267)</f>
        <v>15</v>
      </c>
      <c r="G267" s="61">
        <f aca="true" t="shared" si="150" ref="G267:G330">F267/E267*100</f>
        <v>100</v>
      </c>
      <c r="H267" s="59"/>
      <c r="I267" s="70"/>
      <c r="J267" s="70"/>
      <c r="K267" s="70"/>
      <c r="L267" s="70"/>
      <c r="M267" s="70"/>
      <c r="N267" s="70">
        <v>15</v>
      </c>
      <c r="O267" s="70"/>
      <c r="P267" s="70"/>
      <c r="Q267" s="71"/>
    </row>
    <row r="268" spans="1:17" ht="140.25">
      <c r="A268" s="6" t="s">
        <v>516</v>
      </c>
      <c r="B268" s="19" t="s">
        <v>331</v>
      </c>
      <c r="C268" s="19"/>
      <c r="D268" s="61">
        <f>D269</f>
        <v>156</v>
      </c>
      <c r="E268" s="61">
        <f>E269</f>
        <v>156</v>
      </c>
      <c r="F268" s="61">
        <f>F269</f>
        <v>156</v>
      </c>
      <c r="G268" s="61">
        <f t="shared" si="150"/>
        <v>100</v>
      </c>
      <c r="H268" s="61">
        <f aca="true" t="shared" si="151" ref="H268:Q268">H269</f>
        <v>0</v>
      </c>
      <c r="I268" s="61">
        <f t="shared" si="151"/>
        <v>0</v>
      </c>
      <c r="J268" s="61">
        <f t="shared" si="151"/>
        <v>0</v>
      </c>
      <c r="K268" s="61">
        <f t="shared" si="151"/>
        <v>0</v>
      </c>
      <c r="L268" s="61">
        <f t="shared" si="151"/>
        <v>0</v>
      </c>
      <c r="M268" s="61">
        <f t="shared" si="151"/>
        <v>0</v>
      </c>
      <c r="N268" s="61">
        <f t="shared" si="151"/>
        <v>156</v>
      </c>
      <c r="O268" s="61">
        <f t="shared" si="151"/>
        <v>0</v>
      </c>
      <c r="P268" s="61">
        <f t="shared" si="151"/>
        <v>0</v>
      </c>
      <c r="Q268" s="61">
        <f t="shared" si="151"/>
        <v>0</v>
      </c>
    </row>
    <row r="269" spans="1:17" ht="38.25">
      <c r="A269" s="6" t="s">
        <v>67</v>
      </c>
      <c r="B269" s="19" t="s">
        <v>331</v>
      </c>
      <c r="C269" s="19" t="s">
        <v>84</v>
      </c>
      <c r="D269" s="91">
        <v>156</v>
      </c>
      <c r="E269" s="91">
        <v>156</v>
      </c>
      <c r="F269" s="91">
        <f>SUM(H269:Q269)</f>
        <v>156</v>
      </c>
      <c r="G269" s="61">
        <f t="shared" si="150"/>
        <v>100</v>
      </c>
      <c r="H269" s="59"/>
      <c r="I269" s="70"/>
      <c r="J269" s="70"/>
      <c r="K269" s="70"/>
      <c r="L269" s="70"/>
      <c r="M269" s="70"/>
      <c r="N269" s="70">
        <v>156</v>
      </c>
      <c r="O269" s="70"/>
      <c r="P269" s="70"/>
      <c r="Q269" s="71"/>
    </row>
    <row r="270" spans="1:17" ht="38.25">
      <c r="A270" s="6" t="s">
        <v>524</v>
      </c>
      <c r="B270" s="19" t="s">
        <v>525</v>
      </c>
      <c r="C270" s="19"/>
      <c r="D270" s="61">
        <f>D271</f>
        <v>999.2</v>
      </c>
      <c r="E270" s="61">
        <f>E271</f>
        <v>999.2</v>
      </c>
      <c r="F270" s="61">
        <f>F271</f>
        <v>999.2</v>
      </c>
      <c r="G270" s="61">
        <f t="shared" si="150"/>
        <v>100</v>
      </c>
      <c r="H270" s="61">
        <f aca="true" t="shared" si="152" ref="H270:Q270">H271</f>
        <v>0</v>
      </c>
      <c r="I270" s="61">
        <f t="shared" si="152"/>
        <v>0</v>
      </c>
      <c r="J270" s="61">
        <f t="shared" si="152"/>
        <v>0</v>
      </c>
      <c r="K270" s="61">
        <f t="shared" si="152"/>
        <v>0</v>
      </c>
      <c r="L270" s="61">
        <f t="shared" si="152"/>
        <v>0</v>
      </c>
      <c r="M270" s="61">
        <f t="shared" si="152"/>
        <v>0</v>
      </c>
      <c r="N270" s="61">
        <f t="shared" si="152"/>
        <v>999.2</v>
      </c>
      <c r="O270" s="61">
        <f t="shared" si="152"/>
        <v>0</v>
      </c>
      <c r="P270" s="61">
        <f t="shared" si="152"/>
        <v>0</v>
      </c>
      <c r="Q270" s="61">
        <f t="shared" si="152"/>
        <v>0</v>
      </c>
    </row>
    <row r="271" spans="1:17" ht="38.25">
      <c r="A271" s="6" t="s">
        <v>67</v>
      </c>
      <c r="B271" s="19" t="s">
        <v>525</v>
      </c>
      <c r="C271" s="19" t="s">
        <v>84</v>
      </c>
      <c r="D271" s="91">
        <v>999.2</v>
      </c>
      <c r="E271" s="91">
        <v>999.2</v>
      </c>
      <c r="F271" s="91">
        <f>SUM(H271:Q271)</f>
        <v>999.2</v>
      </c>
      <c r="G271" s="61">
        <f t="shared" si="150"/>
        <v>100</v>
      </c>
      <c r="H271" s="59"/>
      <c r="I271" s="70"/>
      <c r="J271" s="70"/>
      <c r="K271" s="70"/>
      <c r="L271" s="70"/>
      <c r="M271" s="70"/>
      <c r="N271" s="70">
        <v>999.2</v>
      </c>
      <c r="O271" s="70"/>
      <c r="P271" s="70"/>
      <c r="Q271" s="71"/>
    </row>
    <row r="272" spans="1:17" ht="25.5">
      <c r="A272" s="20" t="s">
        <v>124</v>
      </c>
      <c r="B272" s="14" t="s">
        <v>332</v>
      </c>
      <c r="C272" s="7"/>
      <c r="D272" s="65">
        <f>D273+D277+D279+D283+D281+D285</f>
        <v>4347.799999999999</v>
      </c>
      <c r="E272" s="65">
        <f aca="true" t="shared" si="153" ref="E272:Q272">E273+E277+E279+E283+E281+E285</f>
        <v>4347.799999999999</v>
      </c>
      <c r="F272" s="65">
        <f t="shared" si="153"/>
        <v>4195.6</v>
      </c>
      <c r="G272" s="65">
        <f t="shared" si="150"/>
        <v>96.499378996274</v>
      </c>
      <c r="H272" s="65">
        <f t="shared" si="153"/>
        <v>0</v>
      </c>
      <c r="I272" s="65">
        <f t="shared" si="153"/>
        <v>0</v>
      </c>
      <c r="J272" s="65">
        <f t="shared" si="153"/>
        <v>0</v>
      </c>
      <c r="K272" s="65">
        <f t="shared" si="153"/>
        <v>0</v>
      </c>
      <c r="L272" s="65">
        <f t="shared" si="153"/>
        <v>0</v>
      </c>
      <c r="M272" s="65">
        <f t="shared" si="153"/>
        <v>0</v>
      </c>
      <c r="N272" s="65">
        <f t="shared" si="153"/>
        <v>4195.6</v>
      </c>
      <c r="O272" s="65">
        <f t="shared" si="153"/>
        <v>0</v>
      </c>
      <c r="P272" s="65">
        <f t="shared" si="153"/>
        <v>0</v>
      </c>
      <c r="Q272" s="65">
        <f t="shared" si="153"/>
        <v>0</v>
      </c>
    </row>
    <row r="273" spans="1:17" ht="25.5">
      <c r="A273" s="6" t="s">
        <v>10</v>
      </c>
      <c r="B273" s="7" t="s">
        <v>333</v>
      </c>
      <c r="C273" s="7"/>
      <c r="D273" s="61">
        <f>D274+D275+D276</f>
        <v>1799.8</v>
      </c>
      <c r="E273" s="61">
        <f aca="true" t="shared" si="154" ref="E273:Q273">E274+E275+E276</f>
        <v>1799.8</v>
      </c>
      <c r="F273" s="61">
        <f t="shared" si="154"/>
        <v>1656.6000000000001</v>
      </c>
      <c r="G273" s="61">
        <f t="shared" si="150"/>
        <v>92.04356039559953</v>
      </c>
      <c r="H273" s="61">
        <f t="shared" si="154"/>
        <v>0</v>
      </c>
      <c r="I273" s="61">
        <f t="shared" si="154"/>
        <v>0</v>
      </c>
      <c r="J273" s="61">
        <f t="shared" si="154"/>
        <v>0</v>
      </c>
      <c r="K273" s="61">
        <f t="shared" si="154"/>
        <v>0</v>
      </c>
      <c r="L273" s="61">
        <f t="shared" si="154"/>
        <v>0</v>
      </c>
      <c r="M273" s="61">
        <f t="shared" si="154"/>
        <v>0</v>
      </c>
      <c r="N273" s="61">
        <f t="shared" si="154"/>
        <v>1656.6000000000001</v>
      </c>
      <c r="O273" s="61">
        <f t="shared" si="154"/>
        <v>0</v>
      </c>
      <c r="P273" s="61">
        <f t="shared" si="154"/>
        <v>0</v>
      </c>
      <c r="Q273" s="61">
        <f t="shared" si="154"/>
        <v>0</v>
      </c>
    </row>
    <row r="274" spans="1:17" ht="76.5">
      <c r="A274" s="6" t="s">
        <v>61</v>
      </c>
      <c r="B274" s="7" t="s">
        <v>333</v>
      </c>
      <c r="C274" s="7">
        <v>100</v>
      </c>
      <c r="D274" s="91">
        <v>1489.8</v>
      </c>
      <c r="E274" s="91">
        <v>1489.8</v>
      </c>
      <c r="F274" s="91">
        <f>SUM(H274:Q274)</f>
        <v>1401.9</v>
      </c>
      <c r="G274" s="61">
        <f t="shared" si="150"/>
        <v>94.09987917841322</v>
      </c>
      <c r="H274" s="72"/>
      <c r="I274" s="72"/>
      <c r="J274" s="72"/>
      <c r="K274" s="72"/>
      <c r="L274" s="72"/>
      <c r="M274" s="72"/>
      <c r="N274" s="72">
        <v>1401.9</v>
      </c>
      <c r="O274" s="72"/>
      <c r="P274" s="72"/>
      <c r="Q274" s="8"/>
    </row>
    <row r="275" spans="1:17" ht="38.25">
      <c r="A275" s="6" t="s">
        <v>497</v>
      </c>
      <c r="B275" s="7" t="s">
        <v>333</v>
      </c>
      <c r="C275" s="7">
        <v>200</v>
      </c>
      <c r="D275" s="91">
        <v>303.8</v>
      </c>
      <c r="E275" s="91">
        <v>303.8</v>
      </c>
      <c r="F275" s="91">
        <f>SUM(H275:Q275)</f>
        <v>249.4</v>
      </c>
      <c r="G275" s="61">
        <f t="shared" si="150"/>
        <v>82.09348255431205</v>
      </c>
      <c r="H275" s="72"/>
      <c r="I275" s="72"/>
      <c r="J275" s="72"/>
      <c r="K275" s="72"/>
      <c r="L275" s="72"/>
      <c r="M275" s="72"/>
      <c r="N275" s="72">
        <v>249.4</v>
      </c>
      <c r="O275" s="72"/>
      <c r="P275" s="72"/>
      <c r="Q275" s="8"/>
    </row>
    <row r="276" spans="1:17" ht="12.75">
      <c r="A276" s="6" t="s">
        <v>65</v>
      </c>
      <c r="B276" s="7" t="s">
        <v>333</v>
      </c>
      <c r="C276" s="7">
        <v>800</v>
      </c>
      <c r="D276" s="91">
        <v>6.2</v>
      </c>
      <c r="E276" s="91">
        <v>6.2</v>
      </c>
      <c r="F276" s="91">
        <f>SUM(H276:Q276)</f>
        <v>5.3</v>
      </c>
      <c r="G276" s="61">
        <f t="shared" si="150"/>
        <v>85.48387096774192</v>
      </c>
      <c r="H276" s="59"/>
      <c r="I276" s="70"/>
      <c r="J276" s="70"/>
      <c r="K276" s="70"/>
      <c r="L276" s="70"/>
      <c r="M276" s="70"/>
      <c r="N276" s="70">
        <v>5.3</v>
      </c>
      <c r="O276" s="70"/>
      <c r="P276" s="70"/>
      <c r="Q276" s="71"/>
    </row>
    <row r="277" spans="1:17" ht="38.25">
      <c r="A277" s="6" t="s">
        <v>125</v>
      </c>
      <c r="B277" s="47" t="s">
        <v>334</v>
      </c>
      <c r="C277" s="19"/>
      <c r="D277" s="61">
        <f aca="true" t="shared" si="155" ref="D277:Q277">D278</f>
        <v>32.8</v>
      </c>
      <c r="E277" s="61">
        <f t="shared" si="155"/>
        <v>32.8</v>
      </c>
      <c r="F277" s="61">
        <f t="shared" si="155"/>
        <v>32.8</v>
      </c>
      <c r="G277" s="61">
        <f t="shared" si="150"/>
        <v>100</v>
      </c>
      <c r="H277" s="61">
        <f t="shared" si="155"/>
        <v>0</v>
      </c>
      <c r="I277" s="61">
        <f t="shared" si="155"/>
        <v>0</v>
      </c>
      <c r="J277" s="61">
        <f t="shared" si="155"/>
        <v>0</v>
      </c>
      <c r="K277" s="61">
        <f t="shared" si="155"/>
        <v>0</v>
      </c>
      <c r="L277" s="61">
        <f t="shared" si="155"/>
        <v>0</v>
      </c>
      <c r="M277" s="61">
        <f t="shared" si="155"/>
        <v>0</v>
      </c>
      <c r="N277" s="61">
        <f t="shared" si="155"/>
        <v>32.8</v>
      </c>
      <c r="O277" s="61">
        <f t="shared" si="155"/>
        <v>0</v>
      </c>
      <c r="P277" s="61">
        <f t="shared" si="155"/>
        <v>0</v>
      </c>
      <c r="Q277" s="61">
        <f t="shared" si="155"/>
        <v>0</v>
      </c>
    </row>
    <row r="278" spans="1:17" ht="38.25">
      <c r="A278" s="6" t="s">
        <v>497</v>
      </c>
      <c r="B278" s="47" t="s">
        <v>334</v>
      </c>
      <c r="C278" s="19" t="s">
        <v>97</v>
      </c>
      <c r="D278" s="91">
        <v>32.8</v>
      </c>
      <c r="E278" s="91">
        <v>32.8</v>
      </c>
      <c r="F278" s="91">
        <f>SUM(H278:Q278)</f>
        <v>32.8</v>
      </c>
      <c r="G278" s="61">
        <f t="shared" si="150"/>
        <v>100</v>
      </c>
      <c r="H278" s="59"/>
      <c r="I278" s="70"/>
      <c r="J278" s="70"/>
      <c r="K278" s="70"/>
      <c r="L278" s="70"/>
      <c r="M278" s="70"/>
      <c r="N278" s="70">
        <v>32.8</v>
      </c>
      <c r="O278" s="70"/>
      <c r="P278" s="70"/>
      <c r="Q278" s="71"/>
    </row>
    <row r="279" spans="1:17" ht="63.75">
      <c r="A279" s="6" t="s">
        <v>77</v>
      </c>
      <c r="B279" s="47" t="s">
        <v>335</v>
      </c>
      <c r="C279" s="7"/>
      <c r="D279" s="61">
        <f aca="true" t="shared" si="156" ref="D279:Q279">D280</f>
        <v>26</v>
      </c>
      <c r="E279" s="61">
        <f t="shared" si="156"/>
        <v>26</v>
      </c>
      <c r="F279" s="61">
        <f t="shared" si="156"/>
        <v>17</v>
      </c>
      <c r="G279" s="61">
        <f t="shared" si="150"/>
        <v>65.38461538461539</v>
      </c>
      <c r="H279" s="61">
        <f t="shared" si="156"/>
        <v>0</v>
      </c>
      <c r="I279" s="61">
        <f t="shared" si="156"/>
        <v>0</v>
      </c>
      <c r="J279" s="61">
        <f t="shared" si="156"/>
        <v>0</v>
      </c>
      <c r="K279" s="61">
        <f t="shared" si="156"/>
        <v>0</v>
      </c>
      <c r="L279" s="61">
        <f t="shared" si="156"/>
        <v>0</v>
      </c>
      <c r="M279" s="61">
        <f t="shared" si="156"/>
        <v>0</v>
      </c>
      <c r="N279" s="61">
        <f t="shared" si="156"/>
        <v>17</v>
      </c>
      <c r="O279" s="61">
        <f t="shared" si="156"/>
        <v>0</v>
      </c>
      <c r="P279" s="61">
        <f t="shared" si="156"/>
        <v>0</v>
      </c>
      <c r="Q279" s="61">
        <f t="shared" si="156"/>
        <v>0</v>
      </c>
    </row>
    <row r="280" spans="1:17" ht="76.5">
      <c r="A280" s="6" t="s">
        <v>61</v>
      </c>
      <c r="B280" s="47" t="s">
        <v>335</v>
      </c>
      <c r="C280" s="7">
        <v>100</v>
      </c>
      <c r="D280" s="91">
        <v>26</v>
      </c>
      <c r="E280" s="91">
        <v>26</v>
      </c>
      <c r="F280" s="91">
        <f aca="true" t="shared" si="157" ref="F280:F286">SUM(H280:Q280)</f>
        <v>17</v>
      </c>
      <c r="G280" s="61">
        <f t="shared" si="150"/>
        <v>65.38461538461539</v>
      </c>
      <c r="H280" s="72"/>
      <c r="I280" s="72"/>
      <c r="J280" s="72"/>
      <c r="K280" s="72"/>
      <c r="L280" s="72"/>
      <c r="M280" s="72"/>
      <c r="N280" s="72">
        <v>17</v>
      </c>
      <c r="O280" s="72"/>
      <c r="P280" s="72"/>
      <c r="Q280" s="8"/>
    </row>
    <row r="281" spans="1:17" ht="63.75">
      <c r="A281" s="6" t="s">
        <v>48</v>
      </c>
      <c r="B281" s="47" t="s">
        <v>336</v>
      </c>
      <c r="C281" s="30"/>
      <c r="D281" s="61">
        <f>D282</f>
        <v>40.1</v>
      </c>
      <c r="E281" s="61">
        <f>E282</f>
        <v>40.1</v>
      </c>
      <c r="F281" s="61">
        <f>F282</f>
        <v>40.1</v>
      </c>
      <c r="G281" s="61">
        <f t="shared" si="150"/>
        <v>100</v>
      </c>
      <c r="H281" s="61">
        <f aca="true" t="shared" si="158" ref="H281:Q281">H282</f>
        <v>0</v>
      </c>
      <c r="I281" s="61">
        <f t="shared" si="158"/>
        <v>0</v>
      </c>
      <c r="J281" s="61">
        <f t="shared" si="158"/>
        <v>0</v>
      </c>
      <c r="K281" s="61">
        <f t="shared" si="158"/>
        <v>0</v>
      </c>
      <c r="L281" s="61">
        <f t="shared" si="158"/>
        <v>0</v>
      </c>
      <c r="M281" s="61">
        <f t="shared" si="158"/>
        <v>0</v>
      </c>
      <c r="N281" s="61">
        <f t="shared" si="158"/>
        <v>40.1</v>
      </c>
      <c r="O281" s="61">
        <f t="shared" si="158"/>
        <v>0</v>
      </c>
      <c r="P281" s="61">
        <f t="shared" si="158"/>
        <v>0</v>
      </c>
      <c r="Q281" s="61">
        <f t="shared" si="158"/>
        <v>0</v>
      </c>
    </row>
    <row r="282" spans="1:17" ht="38.25">
      <c r="A282" s="6" t="s">
        <v>497</v>
      </c>
      <c r="B282" s="47" t="s">
        <v>336</v>
      </c>
      <c r="C282" s="30">
        <v>200</v>
      </c>
      <c r="D282" s="91">
        <v>40.1</v>
      </c>
      <c r="E282" s="91">
        <v>40.1</v>
      </c>
      <c r="F282" s="91">
        <f t="shared" si="157"/>
        <v>40.1</v>
      </c>
      <c r="G282" s="61">
        <f t="shared" si="150"/>
        <v>100</v>
      </c>
      <c r="H282" s="72"/>
      <c r="I282" s="72"/>
      <c r="J282" s="72"/>
      <c r="K282" s="72"/>
      <c r="L282" s="72"/>
      <c r="M282" s="72"/>
      <c r="N282" s="72">
        <v>40.1</v>
      </c>
      <c r="O282" s="72"/>
      <c r="P282" s="72"/>
      <c r="Q282" s="8"/>
    </row>
    <row r="283" spans="1:17" ht="12.75">
      <c r="A283" s="81" t="s">
        <v>596</v>
      </c>
      <c r="B283" s="47" t="s">
        <v>597</v>
      </c>
      <c r="C283" s="54"/>
      <c r="D283" s="61">
        <f>D284</f>
        <v>81.6</v>
      </c>
      <c r="E283" s="61">
        <f>E284</f>
        <v>81.6</v>
      </c>
      <c r="F283" s="61">
        <f>F284</f>
        <v>81.6</v>
      </c>
      <c r="G283" s="61">
        <f t="shared" si="150"/>
        <v>100</v>
      </c>
      <c r="H283" s="61">
        <f aca="true" t="shared" si="159" ref="H283:Q283">H284</f>
        <v>0</v>
      </c>
      <c r="I283" s="61">
        <f t="shared" si="159"/>
        <v>0</v>
      </c>
      <c r="J283" s="61">
        <f t="shared" si="159"/>
        <v>0</v>
      </c>
      <c r="K283" s="61">
        <f t="shared" si="159"/>
        <v>0</v>
      </c>
      <c r="L283" s="61">
        <f t="shared" si="159"/>
        <v>0</v>
      </c>
      <c r="M283" s="61">
        <f t="shared" si="159"/>
        <v>0</v>
      </c>
      <c r="N283" s="61">
        <f t="shared" si="159"/>
        <v>81.6</v>
      </c>
      <c r="O283" s="61">
        <f t="shared" si="159"/>
        <v>0</v>
      </c>
      <c r="P283" s="61">
        <f t="shared" si="159"/>
        <v>0</v>
      </c>
      <c r="Q283" s="61">
        <f t="shared" si="159"/>
        <v>0</v>
      </c>
    </row>
    <row r="284" spans="1:17" ht="25.5">
      <c r="A284" s="81" t="s">
        <v>63</v>
      </c>
      <c r="B284" s="47" t="s">
        <v>597</v>
      </c>
      <c r="C284" s="54">
        <v>200</v>
      </c>
      <c r="D284" s="91">
        <v>81.6</v>
      </c>
      <c r="E284" s="91">
        <v>81.6</v>
      </c>
      <c r="F284" s="91">
        <f t="shared" si="157"/>
        <v>81.6</v>
      </c>
      <c r="G284" s="61">
        <f t="shared" si="150"/>
        <v>100</v>
      </c>
      <c r="H284" s="59"/>
      <c r="I284" s="70"/>
      <c r="J284" s="70"/>
      <c r="K284" s="70"/>
      <c r="L284" s="70"/>
      <c r="M284" s="70"/>
      <c r="N284" s="70">
        <v>81.6</v>
      </c>
      <c r="O284" s="70"/>
      <c r="P284" s="70"/>
      <c r="Q284" s="71"/>
    </row>
    <row r="285" spans="1:17" ht="38.25">
      <c r="A285" s="6" t="s">
        <v>584</v>
      </c>
      <c r="B285" s="19" t="s">
        <v>499</v>
      </c>
      <c r="C285" s="19"/>
      <c r="D285" s="61">
        <f>D286</f>
        <v>2367.5</v>
      </c>
      <c r="E285" s="61">
        <f>E286</f>
        <v>2367.5</v>
      </c>
      <c r="F285" s="61">
        <f>F286</f>
        <v>2367.5</v>
      </c>
      <c r="G285" s="61">
        <f t="shared" si="150"/>
        <v>100</v>
      </c>
      <c r="H285" s="61">
        <f aca="true" t="shared" si="160" ref="H285:Q285">H286</f>
        <v>0</v>
      </c>
      <c r="I285" s="61">
        <f t="shared" si="160"/>
        <v>0</v>
      </c>
      <c r="J285" s="61">
        <f t="shared" si="160"/>
        <v>0</v>
      </c>
      <c r="K285" s="61">
        <f t="shared" si="160"/>
        <v>0</v>
      </c>
      <c r="L285" s="61">
        <f t="shared" si="160"/>
        <v>0</v>
      </c>
      <c r="M285" s="61">
        <f t="shared" si="160"/>
        <v>0</v>
      </c>
      <c r="N285" s="61">
        <f t="shared" si="160"/>
        <v>2367.5</v>
      </c>
      <c r="O285" s="61">
        <f t="shared" si="160"/>
        <v>0</v>
      </c>
      <c r="P285" s="61">
        <f t="shared" si="160"/>
        <v>0</v>
      </c>
      <c r="Q285" s="61">
        <f t="shared" si="160"/>
        <v>0</v>
      </c>
    </row>
    <row r="286" spans="1:17" ht="76.5">
      <c r="A286" s="6" t="s">
        <v>61</v>
      </c>
      <c r="B286" s="19" t="s">
        <v>499</v>
      </c>
      <c r="C286" s="19" t="s">
        <v>62</v>
      </c>
      <c r="D286" s="91">
        <v>2367.5</v>
      </c>
      <c r="E286" s="91">
        <v>2367.5</v>
      </c>
      <c r="F286" s="91">
        <f t="shared" si="157"/>
        <v>2367.5</v>
      </c>
      <c r="G286" s="61">
        <f t="shared" si="150"/>
        <v>100</v>
      </c>
      <c r="H286" s="59"/>
      <c r="I286" s="70"/>
      <c r="J286" s="70"/>
      <c r="K286" s="70"/>
      <c r="L286" s="70"/>
      <c r="M286" s="70"/>
      <c r="N286" s="70">
        <v>2367.5</v>
      </c>
      <c r="O286" s="70"/>
      <c r="P286" s="70"/>
      <c r="Q286" s="71"/>
    </row>
    <row r="287" spans="1:17" ht="25.5">
      <c r="A287" s="13" t="s">
        <v>173</v>
      </c>
      <c r="B287" s="14" t="s">
        <v>337</v>
      </c>
      <c r="C287" s="14"/>
      <c r="D287" s="65">
        <f>D288+D292</f>
        <v>4055</v>
      </c>
      <c r="E287" s="65">
        <f aca="true" t="shared" si="161" ref="E287:Q287">E288+E292</f>
        <v>4055</v>
      </c>
      <c r="F287" s="65">
        <f t="shared" si="161"/>
        <v>3971</v>
      </c>
      <c r="G287" s="65">
        <f t="shared" si="150"/>
        <v>97.92848335388409</v>
      </c>
      <c r="H287" s="65">
        <f t="shared" si="161"/>
        <v>0</v>
      </c>
      <c r="I287" s="65">
        <f t="shared" si="161"/>
        <v>0</v>
      </c>
      <c r="J287" s="65">
        <f t="shared" si="161"/>
        <v>0</v>
      </c>
      <c r="K287" s="65">
        <f t="shared" si="161"/>
        <v>0</v>
      </c>
      <c r="L287" s="65">
        <f t="shared" si="161"/>
        <v>0</v>
      </c>
      <c r="M287" s="65">
        <f t="shared" si="161"/>
        <v>0</v>
      </c>
      <c r="N287" s="65">
        <f t="shared" si="161"/>
        <v>3971</v>
      </c>
      <c r="O287" s="65">
        <f t="shared" si="161"/>
        <v>0</v>
      </c>
      <c r="P287" s="65">
        <f t="shared" si="161"/>
        <v>0</v>
      </c>
      <c r="Q287" s="65">
        <f t="shared" si="161"/>
        <v>0</v>
      </c>
    </row>
    <row r="288" spans="1:17" ht="25.5">
      <c r="A288" s="6" t="s">
        <v>10</v>
      </c>
      <c r="B288" s="7" t="s">
        <v>338</v>
      </c>
      <c r="C288" s="7"/>
      <c r="D288" s="61">
        <f>D289+D290+D291</f>
        <v>1742.0000000000002</v>
      </c>
      <c r="E288" s="61">
        <f aca="true" t="shared" si="162" ref="E288:Q288">E289+E290+E291</f>
        <v>1742.0000000000002</v>
      </c>
      <c r="F288" s="61">
        <f t="shared" si="162"/>
        <v>1658.0000000000002</v>
      </c>
      <c r="G288" s="61">
        <f t="shared" si="150"/>
        <v>95.17795637198623</v>
      </c>
      <c r="H288" s="61">
        <f t="shared" si="162"/>
        <v>0</v>
      </c>
      <c r="I288" s="61">
        <f t="shared" si="162"/>
        <v>0</v>
      </c>
      <c r="J288" s="61">
        <f t="shared" si="162"/>
        <v>0</v>
      </c>
      <c r="K288" s="61">
        <f t="shared" si="162"/>
        <v>0</v>
      </c>
      <c r="L288" s="61">
        <f t="shared" si="162"/>
        <v>0</v>
      </c>
      <c r="M288" s="61">
        <f t="shared" si="162"/>
        <v>0</v>
      </c>
      <c r="N288" s="61">
        <f t="shared" si="162"/>
        <v>1658.0000000000002</v>
      </c>
      <c r="O288" s="61">
        <f t="shared" si="162"/>
        <v>0</v>
      </c>
      <c r="P288" s="61">
        <f t="shared" si="162"/>
        <v>0</v>
      </c>
      <c r="Q288" s="61">
        <f t="shared" si="162"/>
        <v>0</v>
      </c>
    </row>
    <row r="289" spans="1:17" ht="76.5">
      <c r="A289" s="6" t="s">
        <v>61</v>
      </c>
      <c r="B289" s="7" t="s">
        <v>338</v>
      </c>
      <c r="C289" s="7">
        <v>100</v>
      </c>
      <c r="D289" s="91">
        <v>1513.7</v>
      </c>
      <c r="E289" s="91">
        <v>1513.7</v>
      </c>
      <c r="F289" s="91">
        <f>SUM(H289:Q289)</f>
        <v>1449.7</v>
      </c>
      <c r="G289" s="61">
        <f t="shared" si="150"/>
        <v>95.77194952764748</v>
      </c>
      <c r="H289" s="72"/>
      <c r="I289" s="72"/>
      <c r="J289" s="72"/>
      <c r="K289" s="72"/>
      <c r="L289" s="72"/>
      <c r="M289" s="72"/>
      <c r="N289" s="72">
        <v>1449.7</v>
      </c>
      <c r="O289" s="72"/>
      <c r="P289" s="72"/>
      <c r="Q289" s="8"/>
    </row>
    <row r="290" spans="1:17" ht="38.25">
      <c r="A290" s="6" t="s">
        <v>497</v>
      </c>
      <c r="B290" s="7" t="s">
        <v>338</v>
      </c>
      <c r="C290" s="7">
        <v>200</v>
      </c>
      <c r="D290" s="91">
        <v>212.4</v>
      </c>
      <c r="E290" s="91">
        <v>212.4</v>
      </c>
      <c r="F290" s="91">
        <f>SUM(H290:Q290)</f>
        <v>195.4</v>
      </c>
      <c r="G290" s="61">
        <f t="shared" si="150"/>
        <v>91.99623352165726</v>
      </c>
      <c r="H290" s="72"/>
      <c r="I290" s="72"/>
      <c r="J290" s="72"/>
      <c r="K290" s="72"/>
      <c r="L290" s="72"/>
      <c r="M290" s="72"/>
      <c r="N290" s="72">
        <v>195.4</v>
      </c>
      <c r="O290" s="72"/>
      <c r="P290" s="72"/>
      <c r="Q290" s="8"/>
    </row>
    <row r="291" spans="1:17" ht="12.75">
      <c r="A291" s="6" t="s">
        <v>65</v>
      </c>
      <c r="B291" s="7" t="s">
        <v>338</v>
      </c>
      <c r="C291" s="7">
        <v>800</v>
      </c>
      <c r="D291" s="91">
        <v>15.9</v>
      </c>
      <c r="E291" s="91">
        <v>15.9</v>
      </c>
      <c r="F291" s="91">
        <f>SUM(H291:Q291)</f>
        <v>12.9</v>
      </c>
      <c r="G291" s="61">
        <f t="shared" si="150"/>
        <v>81.13207547169812</v>
      </c>
      <c r="H291" s="59"/>
      <c r="I291" s="70"/>
      <c r="J291" s="70"/>
      <c r="K291" s="70"/>
      <c r="L291" s="70"/>
      <c r="M291" s="70"/>
      <c r="N291" s="70">
        <v>12.9</v>
      </c>
      <c r="O291" s="70"/>
      <c r="P291" s="70"/>
      <c r="Q291" s="71"/>
    </row>
    <row r="292" spans="1:17" ht="38.25">
      <c r="A292" s="6" t="s">
        <v>584</v>
      </c>
      <c r="B292" s="19" t="s">
        <v>500</v>
      </c>
      <c r="C292" s="19"/>
      <c r="D292" s="61">
        <f>D293</f>
        <v>2313</v>
      </c>
      <c r="E292" s="61">
        <f>E293</f>
        <v>2313</v>
      </c>
      <c r="F292" s="61">
        <f>F293</f>
        <v>2313</v>
      </c>
      <c r="G292" s="61">
        <f t="shared" si="150"/>
        <v>100</v>
      </c>
      <c r="H292" s="61">
        <f aca="true" t="shared" si="163" ref="H292:Q292">H293</f>
        <v>0</v>
      </c>
      <c r="I292" s="61">
        <f t="shared" si="163"/>
        <v>0</v>
      </c>
      <c r="J292" s="61">
        <f t="shared" si="163"/>
        <v>0</v>
      </c>
      <c r="K292" s="61">
        <f t="shared" si="163"/>
        <v>0</v>
      </c>
      <c r="L292" s="61">
        <f t="shared" si="163"/>
        <v>0</v>
      </c>
      <c r="M292" s="61">
        <f t="shared" si="163"/>
        <v>0</v>
      </c>
      <c r="N292" s="61">
        <f t="shared" si="163"/>
        <v>2313</v>
      </c>
      <c r="O292" s="61">
        <f t="shared" si="163"/>
        <v>0</v>
      </c>
      <c r="P292" s="61">
        <f t="shared" si="163"/>
        <v>0</v>
      </c>
      <c r="Q292" s="61">
        <f t="shared" si="163"/>
        <v>0</v>
      </c>
    </row>
    <row r="293" spans="1:17" ht="76.5">
      <c r="A293" s="6" t="s">
        <v>61</v>
      </c>
      <c r="B293" s="19" t="s">
        <v>500</v>
      </c>
      <c r="C293" s="19" t="s">
        <v>62</v>
      </c>
      <c r="D293" s="91">
        <v>2313</v>
      </c>
      <c r="E293" s="91">
        <v>2313</v>
      </c>
      <c r="F293" s="91">
        <f>SUM(H293:Q293)</f>
        <v>2313</v>
      </c>
      <c r="G293" s="61">
        <f t="shared" si="150"/>
        <v>100</v>
      </c>
      <c r="H293" s="59"/>
      <c r="I293" s="70"/>
      <c r="J293" s="70"/>
      <c r="K293" s="70"/>
      <c r="L293" s="70"/>
      <c r="M293" s="70"/>
      <c r="N293" s="70">
        <v>2313</v>
      </c>
      <c r="O293" s="70"/>
      <c r="P293" s="70"/>
      <c r="Q293" s="71"/>
    </row>
    <row r="294" spans="1:17" ht="25.5">
      <c r="A294" s="13" t="s">
        <v>127</v>
      </c>
      <c r="B294" s="14" t="s">
        <v>339</v>
      </c>
      <c r="C294" s="14"/>
      <c r="D294" s="65">
        <f>D295</f>
        <v>11151</v>
      </c>
      <c r="E294" s="65">
        <f>E295</f>
        <v>11151</v>
      </c>
      <c r="F294" s="65">
        <f>F295</f>
        <v>11120.7</v>
      </c>
      <c r="G294" s="65">
        <f t="shared" si="150"/>
        <v>99.72827549098736</v>
      </c>
      <c r="H294" s="65">
        <f aca="true" t="shared" si="164" ref="H294:Q294">H295</f>
        <v>0</v>
      </c>
      <c r="I294" s="65">
        <f t="shared" si="164"/>
        <v>0</v>
      </c>
      <c r="J294" s="65">
        <f t="shared" si="164"/>
        <v>0</v>
      </c>
      <c r="K294" s="65">
        <f t="shared" si="164"/>
        <v>0</v>
      </c>
      <c r="L294" s="65">
        <f t="shared" si="164"/>
        <v>0</v>
      </c>
      <c r="M294" s="65">
        <f t="shared" si="164"/>
        <v>0</v>
      </c>
      <c r="N294" s="65">
        <f t="shared" si="164"/>
        <v>11120.7</v>
      </c>
      <c r="O294" s="65">
        <f t="shared" si="164"/>
        <v>0</v>
      </c>
      <c r="P294" s="65">
        <f t="shared" si="164"/>
        <v>0</v>
      </c>
      <c r="Q294" s="65">
        <f t="shared" si="164"/>
        <v>0</v>
      </c>
    </row>
    <row r="295" spans="1:17" ht="25.5">
      <c r="A295" s="6" t="s">
        <v>10</v>
      </c>
      <c r="B295" s="47" t="s">
        <v>340</v>
      </c>
      <c r="C295" s="7"/>
      <c r="D295" s="61">
        <f>D296+D297+D298</f>
        <v>11151</v>
      </c>
      <c r="E295" s="61">
        <f aca="true" t="shared" si="165" ref="E295:Q295">E296+E297+E298</f>
        <v>11151</v>
      </c>
      <c r="F295" s="61">
        <f t="shared" si="165"/>
        <v>11120.7</v>
      </c>
      <c r="G295" s="61">
        <f t="shared" si="150"/>
        <v>99.72827549098736</v>
      </c>
      <c r="H295" s="61">
        <f t="shared" si="165"/>
        <v>0</v>
      </c>
      <c r="I295" s="61">
        <f t="shared" si="165"/>
        <v>0</v>
      </c>
      <c r="J295" s="61">
        <f t="shared" si="165"/>
        <v>0</v>
      </c>
      <c r="K295" s="61">
        <f t="shared" si="165"/>
        <v>0</v>
      </c>
      <c r="L295" s="61">
        <f t="shared" si="165"/>
        <v>0</v>
      </c>
      <c r="M295" s="61">
        <f t="shared" si="165"/>
        <v>0</v>
      </c>
      <c r="N295" s="61">
        <f t="shared" si="165"/>
        <v>11120.7</v>
      </c>
      <c r="O295" s="61">
        <f t="shared" si="165"/>
        <v>0</v>
      </c>
      <c r="P295" s="61">
        <f t="shared" si="165"/>
        <v>0</v>
      </c>
      <c r="Q295" s="61">
        <f t="shared" si="165"/>
        <v>0</v>
      </c>
    </row>
    <row r="296" spans="1:17" ht="76.5">
      <c r="A296" s="6" t="s">
        <v>61</v>
      </c>
      <c r="B296" s="47" t="s">
        <v>340</v>
      </c>
      <c r="C296" s="7">
        <v>100</v>
      </c>
      <c r="D296" s="91">
        <v>9553.4</v>
      </c>
      <c r="E296" s="91">
        <v>9553.4</v>
      </c>
      <c r="F296" s="91">
        <f>SUM(H296:Q296)</f>
        <v>9553.2</v>
      </c>
      <c r="G296" s="61">
        <f t="shared" si="150"/>
        <v>99.99790650449056</v>
      </c>
      <c r="H296" s="72"/>
      <c r="I296" s="72"/>
      <c r="J296" s="72"/>
      <c r="K296" s="72"/>
      <c r="L296" s="72"/>
      <c r="M296" s="72"/>
      <c r="N296" s="72">
        <v>9553.2</v>
      </c>
      <c r="O296" s="72"/>
      <c r="P296" s="72"/>
      <c r="Q296" s="8"/>
    </row>
    <row r="297" spans="1:17" ht="38.25">
      <c r="A297" s="6" t="s">
        <v>497</v>
      </c>
      <c r="B297" s="47" t="s">
        <v>340</v>
      </c>
      <c r="C297" s="7">
        <v>200</v>
      </c>
      <c r="D297" s="91">
        <v>1574.4</v>
      </c>
      <c r="E297" s="91">
        <v>1574.4</v>
      </c>
      <c r="F297" s="91">
        <f>SUM(H297:Q297)</f>
        <v>1554.5</v>
      </c>
      <c r="G297" s="61">
        <f t="shared" si="150"/>
        <v>98.73602642276423</v>
      </c>
      <c r="H297" s="72"/>
      <c r="I297" s="72"/>
      <c r="J297" s="72"/>
      <c r="K297" s="72"/>
      <c r="L297" s="72"/>
      <c r="M297" s="72"/>
      <c r="N297" s="72">
        <v>1554.5</v>
      </c>
      <c r="O297" s="72"/>
      <c r="P297" s="72"/>
      <c r="Q297" s="8"/>
    </row>
    <row r="298" spans="1:17" ht="12.75">
      <c r="A298" s="6" t="s">
        <v>65</v>
      </c>
      <c r="B298" s="47" t="s">
        <v>340</v>
      </c>
      <c r="C298" s="7">
        <v>800</v>
      </c>
      <c r="D298" s="91">
        <v>23.2</v>
      </c>
      <c r="E298" s="91">
        <v>23.2</v>
      </c>
      <c r="F298" s="91">
        <f>SUM(H298:Q298)</f>
        <v>13</v>
      </c>
      <c r="G298" s="61">
        <f t="shared" si="150"/>
        <v>56.0344827586207</v>
      </c>
      <c r="H298" s="59"/>
      <c r="I298" s="70"/>
      <c r="J298" s="70"/>
      <c r="K298" s="70"/>
      <c r="L298" s="70"/>
      <c r="M298" s="70"/>
      <c r="N298" s="70">
        <v>13</v>
      </c>
      <c r="O298" s="70"/>
      <c r="P298" s="70"/>
      <c r="Q298" s="71"/>
    </row>
    <row r="299" spans="1:17" ht="25.5">
      <c r="A299" s="20" t="s">
        <v>122</v>
      </c>
      <c r="B299" s="14" t="s">
        <v>341</v>
      </c>
      <c r="C299" s="14"/>
      <c r="D299" s="65">
        <f aca="true" t="shared" si="166" ref="D299:Q300">D300</f>
        <v>1050</v>
      </c>
      <c r="E299" s="65">
        <f t="shared" si="166"/>
        <v>1050</v>
      </c>
      <c r="F299" s="65">
        <f t="shared" si="166"/>
        <v>871</v>
      </c>
      <c r="G299" s="65">
        <f t="shared" si="150"/>
        <v>82.95238095238095</v>
      </c>
      <c r="H299" s="65">
        <f t="shared" si="166"/>
        <v>0</v>
      </c>
      <c r="I299" s="65">
        <f t="shared" si="166"/>
        <v>0</v>
      </c>
      <c r="J299" s="65">
        <f t="shared" si="166"/>
        <v>0</v>
      </c>
      <c r="K299" s="65">
        <f t="shared" si="166"/>
        <v>0</v>
      </c>
      <c r="L299" s="65">
        <f t="shared" si="166"/>
        <v>0</v>
      </c>
      <c r="M299" s="65">
        <f t="shared" si="166"/>
        <v>0</v>
      </c>
      <c r="N299" s="65">
        <f t="shared" si="166"/>
        <v>871</v>
      </c>
      <c r="O299" s="65">
        <f t="shared" si="166"/>
        <v>0</v>
      </c>
      <c r="P299" s="65">
        <f t="shared" si="166"/>
        <v>0</v>
      </c>
      <c r="Q299" s="65">
        <f t="shared" si="166"/>
        <v>0</v>
      </c>
    </row>
    <row r="300" spans="1:17" ht="12.75">
      <c r="A300" s="6" t="s">
        <v>123</v>
      </c>
      <c r="B300" s="7" t="s">
        <v>342</v>
      </c>
      <c r="C300" s="7"/>
      <c r="D300" s="61">
        <f t="shared" si="166"/>
        <v>1050</v>
      </c>
      <c r="E300" s="61">
        <f t="shared" si="166"/>
        <v>1050</v>
      </c>
      <c r="F300" s="61">
        <f t="shared" si="166"/>
        <v>871</v>
      </c>
      <c r="G300" s="61">
        <f t="shared" si="150"/>
        <v>82.95238095238095</v>
      </c>
      <c r="H300" s="61">
        <f t="shared" si="166"/>
        <v>0</v>
      </c>
      <c r="I300" s="61">
        <f t="shared" si="166"/>
        <v>0</v>
      </c>
      <c r="J300" s="61">
        <f t="shared" si="166"/>
        <v>0</v>
      </c>
      <c r="K300" s="61">
        <f t="shared" si="166"/>
        <v>0</v>
      </c>
      <c r="L300" s="61">
        <f t="shared" si="166"/>
        <v>0</v>
      </c>
      <c r="M300" s="61">
        <f t="shared" si="166"/>
        <v>0</v>
      </c>
      <c r="N300" s="61">
        <f t="shared" si="166"/>
        <v>871</v>
      </c>
      <c r="O300" s="61">
        <f t="shared" si="166"/>
        <v>0</v>
      </c>
      <c r="P300" s="61">
        <f t="shared" si="166"/>
        <v>0</v>
      </c>
      <c r="Q300" s="61">
        <f t="shared" si="166"/>
        <v>0</v>
      </c>
    </row>
    <row r="301" spans="1:17" ht="38.25">
      <c r="A301" s="6" t="s">
        <v>497</v>
      </c>
      <c r="B301" s="7" t="s">
        <v>342</v>
      </c>
      <c r="C301" s="7">
        <v>200</v>
      </c>
      <c r="D301" s="91">
        <v>1050</v>
      </c>
      <c r="E301" s="91">
        <v>1050</v>
      </c>
      <c r="F301" s="91">
        <f>SUM(H301:Q301)</f>
        <v>871</v>
      </c>
      <c r="G301" s="61">
        <f t="shared" si="150"/>
        <v>82.95238095238095</v>
      </c>
      <c r="H301" s="72"/>
      <c r="I301" s="72"/>
      <c r="J301" s="72"/>
      <c r="K301" s="72"/>
      <c r="L301" s="72"/>
      <c r="M301" s="72"/>
      <c r="N301" s="72">
        <v>871</v>
      </c>
      <c r="O301" s="72"/>
      <c r="P301" s="72"/>
      <c r="Q301" s="8"/>
    </row>
    <row r="302" spans="1:17" ht="38.25">
      <c r="A302" s="11" t="s">
        <v>128</v>
      </c>
      <c r="B302" s="12" t="s">
        <v>343</v>
      </c>
      <c r="C302" s="7"/>
      <c r="D302" s="60">
        <f>D303</f>
        <v>102992.5</v>
      </c>
      <c r="E302" s="60">
        <f>E303</f>
        <v>102992.5</v>
      </c>
      <c r="F302" s="60">
        <f>F303</f>
        <v>101690.29999999999</v>
      </c>
      <c r="G302" s="60">
        <f t="shared" si="150"/>
        <v>98.73563609000654</v>
      </c>
      <c r="H302" s="60">
        <f aca="true" t="shared" si="167" ref="H302:Q302">H303</f>
        <v>1601.6</v>
      </c>
      <c r="I302" s="60">
        <f t="shared" si="167"/>
        <v>0</v>
      </c>
      <c r="J302" s="60">
        <f t="shared" si="167"/>
        <v>0</v>
      </c>
      <c r="K302" s="60">
        <f t="shared" si="167"/>
        <v>0</v>
      </c>
      <c r="L302" s="60">
        <f t="shared" si="167"/>
        <v>0</v>
      </c>
      <c r="M302" s="60">
        <f t="shared" si="167"/>
        <v>0</v>
      </c>
      <c r="N302" s="60">
        <f t="shared" si="167"/>
        <v>0</v>
      </c>
      <c r="O302" s="60">
        <f t="shared" si="167"/>
        <v>0</v>
      </c>
      <c r="P302" s="60">
        <f t="shared" si="167"/>
        <v>100088.69999999998</v>
      </c>
      <c r="Q302" s="60">
        <f t="shared" si="167"/>
        <v>0</v>
      </c>
    </row>
    <row r="303" spans="1:17" ht="51">
      <c r="A303" s="20" t="s">
        <v>344</v>
      </c>
      <c r="B303" s="18" t="s">
        <v>345</v>
      </c>
      <c r="C303" s="7"/>
      <c r="D303" s="65">
        <f aca="true" t="shared" si="168" ref="D303:Q303">D304+D309+D324+D329+D332</f>
        <v>102992.5</v>
      </c>
      <c r="E303" s="65">
        <f t="shared" si="168"/>
        <v>102992.5</v>
      </c>
      <c r="F303" s="65">
        <f t="shared" si="168"/>
        <v>101690.29999999999</v>
      </c>
      <c r="G303" s="65">
        <f t="shared" si="150"/>
        <v>98.73563609000654</v>
      </c>
      <c r="H303" s="65">
        <f t="shared" si="168"/>
        <v>1601.6</v>
      </c>
      <c r="I303" s="65">
        <f t="shared" si="168"/>
        <v>0</v>
      </c>
      <c r="J303" s="65">
        <f t="shared" si="168"/>
        <v>0</v>
      </c>
      <c r="K303" s="65">
        <f t="shared" si="168"/>
        <v>0</v>
      </c>
      <c r="L303" s="65">
        <f t="shared" si="168"/>
        <v>0</v>
      </c>
      <c r="M303" s="65">
        <f t="shared" si="168"/>
        <v>0</v>
      </c>
      <c r="N303" s="65">
        <f t="shared" si="168"/>
        <v>0</v>
      </c>
      <c r="O303" s="65">
        <f t="shared" si="168"/>
        <v>0</v>
      </c>
      <c r="P303" s="65">
        <f t="shared" si="168"/>
        <v>100088.69999999998</v>
      </c>
      <c r="Q303" s="65">
        <f t="shared" si="168"/>
        <v>0</v>
      </c>
    </row>
    <row r="304" spans="1:17" ht="25.5">
      <c r="A304" s="20" t="s">
        <v>496</v>
      </c>
      <c r="B304" s="18" t="s">
        <v>346</v>
      </c>
      <c r="C304" s="7"/>
      <c r="D304" s="65">
        <f>D305</f>
        <v>2286</v>
      </c>
      <c r="E304" s="65">
        <f>E305</f>
        <v>2286</v>
      </c>
      <c r="F304" s="65">
        <f>F305</f>
        <v>2263.4</v>
      </c>
      <c r="G304" s="65">
        <f t="shared" si="150"/>
        <v>99.01137357830272</v>
      </c>
      <c r="H304" s="65">
        <f aca="true" t="shared" si="169" ref="H304:Q304">H305</f>
        <v>0</v>
      </c>
      <c r="I304" s="65">
        <f t="shared" si="169"/>
        <v>0</v>
      </c>
      <c r="J304" s="65">
        <f t="shared" si="169"/>
        <v>0</v>
      </c>
      <c r="K304" s="65">
        <f t="shared" si="169"/>
        <v>0</v>
      </c>
      <c r="L304" s="65">
        <f t="shared" si="169"/>
        <v>0</v>
      </c>
      <c r="M304" s="65">
        <f t="shared" si="169"/>
        <v>0</v>
      </c>
      <c r="N304" s="65">
        <f t="shared" si="169"/>
        <v>0</v>
      </c>
      <c r="O304" s="65">
        <f t="shared" si="169"/>
        <v>0</v>
      </c>
      <c r="P304" s="65">
        <f t="shared" si="169"/>
        <v>2263.4</v>
      </c>
      <c r="Q304" s="65">
        <f t="shared" si="169"/>
        <v>0</v>
      </c>
    </row>
    <row r="305" spans="1:17" ht="25.5">
      <c r="A305" s="6" t="s">
        <v>20</v>
      </c>
      <c r="B305" s="19" t="s">
        <v>347</v>
      </c>
      <c r="C305" s="7"/>
      <c r="D305" s="61">
        <f>D306+D307+D308</f>
        <v>2286</v>
      </c>
      <c r="E305" s="61">
        <f>E306+E307+E308</f>
        <v>2286</v>
      </c>
      <c r="F305" s="61">
        <f>F306+F307+F308</f>
        <v>2263.4</v>
      </c>
      <c r="G305" s="61">
        <f t="shared" si="150"/>
        <v>99.01137357830272</v>
      </c>
      <c r="H305" s="61">
        <f aca="true" t="shared" si="170" ref="H305:Q305">H306+H307+H308</f>
        <v>0</v>
      </c>
      <c r="I305" s="61">
        <f t="shared" si="170"/>
        <v>0</v>
      </c>
      <c r="J305" s="61">
        <f t="shared" si="170"/>
        <v>0</v>
      </c>
      <c r="K305" s="61">
        <f t="shared" si="170"/>
        <v>0</v>
      </c>
      <c r="L305" s="61">
        <f t="shared" si="170"/>
        <v>0</v>
      </c>
      <c r="M305" s="61">
        <f t="shared" si="170"/>
        <v>0</v>
      </c>
      <c r="N305" s="61">
        <f t="shared" si="170"/>
        <v>0</v>
      </c>
      <c r="O305" s="61">
        <f t="shared" si="170"/>
        <v>0</v>
      </c>
      <c r="P305" s="61">
        <f t="shared" si="170"/>
        <v>2263.4</v>
      </c>
      <c r="Q305" s="61">
        <f t="shared" si="170"/>
        <v>0</v>
      </c>
    </row>
    <row r="306" spans="1:17" ht="76.5">
      <c r="A306" s="6" t="s">
        <v>61</v>
      </c>
      <c r="B306" s="19" t="s">
        <v>347</v>
      </c>
      <c r="C306" s="7">
        <v>100</v>
      </c>
      <c r="D306" s="91">
        <v>2193.8</v>
      </c>
      <c r="E306" s="91">
        <v>2193.8</v>
      </c>
      <c r="F306" s="91">
        <f>SUM(H306:Q306)</f>
        <v>2177.5</v>
      </c>
      <c r="G306" s="61">
        <f t="shared" si="150"/>
        <v>99.25699699152155</v>
      </c>
      <c r="H306" s="59"/>
      <c r="I306" s="70"/>
      <c r="J306" s="70"/>
      <c r="K306" s="70"/>
      <c r="L306" s="70"/>
      <c r="M306" s="70"/>
      <c r="N306" s="70"/>
      <c r="O306" s="70"/>
      <c r="P306" s="70">
        <v>2177.5</v>
      </c>
      <c r="Q306" s="71"/>
    </row>
    <row r="307" spans="1:17" ht="38.25">
      <c r="A307" s="6" t="s">
        <v>497</v>
      </c>
      <c r="B307" s="19" t="s">
        <v>347</v>
      </c>
      <c r="C307" s="7">
        <v>200</v>
      </c>
      <c r="D307" s="91">
        <v>91.2</v>
      </c>
      <c r="E307" s="91">
        <v>91.2</v>
      </c>
      <c r="F307" s="91">
        <f>SUM(H307:Q307)</f>
        <v>85.5</v>
      </c>
      <c r="G307" s="61">
        <f t="shared" si="150"/>
        <v>93.75</v>
      </c>
      <c r="H307" s="59"/>
      <c r="I307" s="70"/>
      <c r="J307" s="70"/>
      <c r="K307" s="70"/>
      <c r="L307" s="70"/>
      <c r="M307" s="70"/>
      <c r="N307" s="70"/>
      <c r="O307" s="70"/>
      <c r="P307" s="70">
        <v>85.5</v>
      </c>
      <c r="Q307" s="71"/>
    </row>
    <row r="308" spans="1:17" ht="12.75">
      <c r="A308" s="6" t="s">
        <v>65</v>
      </c>
      <c r="B308" s="19" t="s">
        <v>347</v>
      </c>
      <c r="C308" s="7">
        <v>800</v>
      </c>
      <c r="D308" s="91">
        <v>1</v>
      </c>
      <c r="E308" s="91">
        <v>1</v>
      </c>
      <c r="F308" s="91">
        <f>SUM(H308:Q308)</f>
        <v>0.4</v>
      </c>
      <c r="G308" s="61">
        <f t="shared" si="150"/>
        <v>40</v>
      </c>
      <c r="H308" s="59"/>
      <c r="I308" s="70"/>
      <c r="J308" s="70"/>
      <c r="K308" s="70"/>
      <c r="L308" s="70"/>
      <c r="M308" s="70"/>
      <c r="N308" s="70"/>
      <c r="O308" s="70"/>
      <c r="P308" s="70">
        <v>0.4</v>
      </c>
      <c r="Q308" s="71"/>
    </row>
    <row r="309" spans="1:17" ht="25.5">
      <c r="A309" s="20" t="s">
        <v>131</v>
      </c>
      <c r="B309" s="18" t="s">
        <v>348</v>
      </c>
      <c r="C309" s="7"/>
      <c r="D309" s="65">
        <f>D310+D314+D318+D312+D316+D320+D322</f>
        <v>96645.5</v>
      </c>
      <c r="E309" s="65">
        <f aca="true" t="shared" si="171" ref="E309:Q309">E310+E314+E318+E312+E316+E320+E322</f>
        <v>96645.5</v>
      </c>
      <c r="F309" s="65">
        <f t="shared" si="171"/>
        <v>95387.5</v>
      </c>
      <c r="G309" s="65">
        <f t="shared" si="150"/>
        <v>98.69833567005189</v>
      </c>
      <c r="H309" s="65">
        <f t="shared" si="171"/>
        <v>1601.6</v>
      </c>
      <c r="I309" s="65">
        <f t="shared" si="171"/>
        <v>0</v>
      </c>
      <c r="J309" s="65">
        <f t="shared" si="171"/>
        <v>0</v>
      </c>
      <c r="K309" s="65">
        <f t="shared" si="171"/>
        <v>0</v>
      </c>
      <c r="L309" s="65">
        <f t="shared" si="171"/>
        <v>0</v>
      </c>
      <c r="M309" s="65">
        <f t="shared" si="171"/>
        <v>0</v>
      </c>
      <c r="N309" s="65">
        <f t="shared" si="171"/>
        <v>0</v>
      </c>
      <c r="O309" s="65">
        <f t="shared" si="171"/>
        <v>0</v>
      </c>
      <c r="P309" s="65">
        <f t="shared" si="171"/>
        <v>93785.9</v>
      </c>
      <c r="Q309" s="65">
        <f t="shared" si="171"/>
        <v>0</v>
      </c>
    </row>
    <row r="310" spans="1:17" ht="25.5">
      <c r="A310" s="6" t="s">
        <v>10</v>
      </c>
      <c r="B310" s="47" t="s">
        <v>349</v>
      </c>
      <c r="C310" s="7"/>
      <c r="D310" s="61">
        <f>D311</f>
        <v>87325.6</v>
      </c>
      <c r="E310" s="61">
        <f>E311</f>
        <v>87325.6</v>
      </c>
      <c r="F310" s="61">
        <f>F311</f>
        <v>87325.6</v>
      </c>
      <c r="G310" s="61">
        <f t="shared" si="150"/>
        <v>100</v>
      </c>
      <c r="H310" s="61">
        <f aca="true" t="shared" si="172" ref="H310:Q310">H311</f>
        <v>0</v>
      </c>
      <c r="I310" s="61">
        <f t="shared" si="172"/>
        <v>0</v>
      </c>
      <c r="J310" s="61">
        <f t="shared" si="172"/>
        <v>0</v>
      </c>
      <c r="K310" s="61">
        <f t="shared" si="172"/>
        <v>0</v>
      </c>
      <c r="L310" s="61">
        <f t="shared" si="172"/>
        <v>0</v>
      </c>
      <c r="M310" s="61">
        <f t="shared" si="172"/>
        <v>0</v>
      </c>
      <c r="N310" s="61">
        <f t="shared" si="172"/>
        <v>0</v>
      </c>
      <c r="O310" s="61">
        <f t="shared" si="172"/>
        <v>0</v>
      </c>
      <c r="P310" s="61">
        <f t="shared" si="172"/>
        <v>87325.6</v>
      </c>
      <c r="Q310" s="61">
        <f t="shared" si="172"/>
        <v>0</v>
      </c>
    </row>
    <row r="311" spans="1:17" ht="38.25">
      <c r="A311" s="6" t="s">
        <v>67</v>
      </c>
      <c r="B311" s="47" t="s">
        <v>349</v>
      </c>
      <c r="C311" s="7">
        <v>600</v>
      </c>
      <c r="D311" s="91">
        <v>87325.6</v>
      </c>
      <c r="E311" s="91">
        <v>87325.6</v>
      </c>
      <c r="F311" s="91">
        <f>SUM(H311:Q311)</f>
        <v>87325.6</v>
      </c>
      <c r="G311" s="61">
        <f t="shared" si="150"/>
        <v>100</v>
      </c>
      <c r="H311" s="59"/>
      <c r="I311" s="70"/>
      <c r="J311" s="70"/>
      <c r="K311" s="70"/>
      <c r="L311" s="70"/>
      <c r="M311" s="70"/>
      <c r="N311" s="70"/>
      <c r="O311" s="70"/>
      <c r="P311" s="70">
        <v>87325.6</v>
      </c>
      <c r="Q311" s="71"/>
    </row>
    <row r="312" spans="1:17" ht="51">
      <c r="A312" s="6" t="s">
        <v>34</v>
      </c>
      <c r="B312" s="47" t="s">
        <v>534</v>
      </c>
      <c r="C312" s="7"/>
      <c r="D312" s="61">
        <f>D313</f>
        <v>2859.6</v>
      </c>
      <c r="E312" s="61">
        <f>E313</f>
        <v>2859.6</v>
      </c>
      <c r="F312" s="61">
        <f>F313</f>
        <v>1601.6</v>
      </c>
      <c r="G312" s="61">
        <f t="shared" si="150"/>
        <v>56.00783326339348</v>
      </c>
      <c r="H312" s="61">
        <f aca="true" t="shared" si="173" ref="H312:Q312">H313</f>
        <v>1601.6</v>
      </c>
      <c r="I312" s="61">
        <f t="shared" si="173"/>
        <v>0</v>
      </c>
      <c r="J312" s="61">
        <f t="shared" si="173"/>
        <v>0</v>
      </c>
      <c r="K312" s="61">
        <f t="shared" si="173"/>
        <v>0</v>
      </c>
      <c r="L312" s="61">
        <f t="shared" si="173"/>
        <v>0</v>
      </c>
      <c r="M312" s="61">
        <f t="shared" si="173"/>
        <v>0</v>
      </c>
      <c r="N312" s="61">
        <f t="shared" si="173"/>
        <v>0</v>
      </c>
      <c r="O312" s="61">
        <f t="shared" si="173"/>
        <v>0</v>
      </c>
      <c r="P312" s="61">
        <f t="shared" si="173"/>
        <v>0</v>
      </c>
      <c r="Q312" s="61">
        <f t="shared" si="173"/>
        <v>0</v>
      </c>
    </row>
    <row r="313" spans="1:17" ht="38.25">
      <c r="A313" s="6" t="s">
        <v>176</v>
      </c>
      <c r="B313" s="47" t="s">
        <v>534</v>
      </c>
      <c r="C313" s="7">
        <v>400</v>
      </c>
      <c r="D313" s="91">
        <v>2859.6</v>
      </c>
      <c r="E313" s="91">
        <v>2859.6</v>
      </c>
      <c r="F313" s="91">
        <f>SUM(H313:Q313)</f>
        <v>1601.6</v>
      </c>
      <c r="G313" s="61">
        <f t="shared" si="150"/>
        <v>56.00783326339348</v>
      </c>
      <c r="H313" s="59">
        <v>1601.6</v>
      </c>
      <c r="I313" s="70"/>
      <c r="J313" s="70"/>
      <c r="K313" s="70"/>
      <c r="L313" s="70"/>
      <c r="M313" s="70"/>
      <c r="N313" s="70"/>
      <c r="O313" s="70"/>
      <c r="P313" s="70"/>
      <c r="Q313" s="71"/>
    </row>
    <row r="314" spans="1:17" ht="12.75">
      <c r="A314" s="6" t="s">
        <v>47</v>
      </c>
      <c r="B314" s="47" t="s">
        <v>350</v>
      </c>
      <c r="C314" s="7"/>
      <c r="D314" s="61">
        <f>D315</f>
        <v>550</v>
      </c>
      <c r="E314" s="61">
        <f>E315</f>
        <v>550</v>
      </c>
      <c r="F314" s="61">
        <f>F315</f>
        <v>550</v>
      </c>
      <c r="G314" s="61">
        <f t="shared" si="150"/>
        <v>100</v>
      </c>
      <c r="H314" s="61">
        <f aca="true" t="shared" si="174" ref="H314:Q314">H315</f>
        <v>0</v>
      </c>
      <c r="I314" s="61">
        <f t="shared" si="174"/>
        <v>0</v>
      </c>
      <c r="J314" s="61">
        <f t="shared" si="174"/>
        <v>0</v>
      </c>
      <c r="K314" s="61">
        <f t="shared" si="174"/>
        <v>0</v>
      </c>
      <c r="L314" s="61">
        <f t="shared" si="174"/>
        <v>0</v>
      </c>
      <c r="M314" s="61">
        <f t="shared" si="174"/>
        <v>0</v>
      </c>
      <c r="N314" s="61">
        <f t="shared" si="174"/>
        <v>0</v>
      </c>
      <c r="O314" s="61">
        <f t="shared" si="174"/>
        <v>0</v>
      </c>
      <c r="P314" s="61">
        <f t="shared" si="174"/>
        <v>550</v>
      </c>
      <c r="Q314" s="61">
        <f t="shared" si="174"/>
        <v>0</v>
      </c>
    </row>
    <row r="315" spans="1:17" ht="38.25">
      <c r="A315" s="6" t="s">
        <v>67</v>
      </c>
      <c r="B315" s="47" t="s">
        <v>350</v>
      </c>
      <c r="C315" s="7">
        <v>600</v>
      </c>
      <c r="D315" s="91">
        <v>550</v>
      </c>
      <c r="E315" s="91">
        <v>550</v>
      </c>
      <c r="F315" s="91">
        <f>SUM(H315:Q315)</f>
        <v>550</v>
      </c>
      <c r="G315" s="61">
        <f t="shared" si="150"/>
        <v>100</v>
      </c>
      <c r="H315" s="59"/>
      <c r="I315" s="70"/>
      <c r="J315" s="70"/>
      <c r="K315" s="70"/>
      <c r="L315" s="70"/>
      <c r="M315" s="70"/>
      <c r="N315" s="70"/>
      <c r="O315" s="70"/>
      <c r="P315" s="70">
        <v>550</v>
      </c>
      <c r="Q315" s="71"/>
    </row>
    <row r="316" spans="1:17" ht="38.25">
      <c r="A316" s="81" t="s">
        <v>601</v>
      </c>
      <c r="B316" s="47" t="s">
        <v>602</v>
      </c>
      <c r="C316" s="7"/>
      <c r="D316" s="61">
        <f>D317</f>
        <v>60</v>
      </c>
      <c r="E316" s="61">
        <f>E317</f>
        <v>60</v>
      </c>
      <c r="F316" s="61">
        <f>F317</f>
        <v>60</v>
      </c>
      <c r="G316" s="61">
        <f t="shared" si="150"/>
        <v>100</v>
      </c>
      <c r="H316" s="61">
        <f aca="true" t="shared" si="175" ref="H316:Q316">H317</f>
        <v>0</v>
      </c>
      <c r="I316" s="61">
        <f t="shared" si="175"/>
        <v>0</v>
      </c>
      <c r="J316" s="61">
        <f t="shared" si="175"/>
        <v>0</v>
      </c>
      <c r="K316" s="61">
        <f t="shared" si="175"/>
        <v>0</v>
      </c>
      <c r="L316" s="61">
        <f t="shared" si="175"/>
        <v>0</v>
      </c>
      <c r="M316" s="61">
        <f t="shared" si="175"/>
        <v>0</v>
      </c>
      <c r="N316" s="61">
        <f t="shared" si="175"/>
        <v>0</v>
      </c>
      <c r="O316" s="61">
        <f t="shared" si="175"/>
        <v>0</v>
      </c>
      <c r="P316" s="61">
        <f t="shared" si="175"/>
        <v>60</v>
      </c>
      <c r="Q316" s="61">
        <f t="shared" si="175"/>
        <v>0</v>
      </c>
    </row>
    <row r="317" spans="1:17" ht="38.25">
      <c r="A317" s="81" t="s">
        <v>67</v>
      </c>
      <c r="B317" s="47" t="s">
        <v>602</v>
      </c>
      <c r="C317" s="7">
        <v>600</v>
      </c>
      <c r="D317" s="91">
        <v>60</v>
      </c>
      <c r="E317" s="91">
        <v>60</v>
      </c>
      <c r="F317" s="91">
        <f aca="true" t="shared" si="176" ref="F317:F323">SUM(H317:Q317)</f>
        <v>60</v>
      </c>
      <c r="G317" s="61">
        <f t="shared" si="150"/>
        <v>100</v>
      </c>
      <c r="H317" s="59"/>
      <c r="I317" s="70"/>
      <c r="J317" s="70"/>
      <c r="K317" s="70"/>
      <c r="L317" s="70"/>
      <c r="M317" s="70"/>
      <c r="N317" s="70"/>
      <c r="O317" s="70"/>
      <c r="P317" s="70">
        <v>60</v>
      </c>
      <c r="Q317" s="71"/>
    </row>
    <row r="318" spans="1:17" ht="132" customHeight="1">
      <c r="A318" s="6" t="s">
        <v>542</v>
      </c>
      <c r="B318" s="47" t="s">
        <v>351</v>
      </c>
      <c r="C318" s="7"/>
      <c r="D318" s="61">
        <f>D319</f>
        <v>505.2</v>
      </c>
      <c r="E318" s="61">
        <f>E319</f>
        <v>505.2</v>
      </c>
      <c r="F318" s="61">
        <f>F319</f>
        <v>505.2</v>
      </c>
      <c r="G318" s="61">
        <f t="shared" si="150"/>
        <v>100</v>
      </c>
      <c r="H318" s="61">
        <f aca="true" t="shared" si="177" ref="H318:Q318">H319</f>
        <v>0</v>
      </c>
      <c r="I318" s="61">
        <f t="shared" si="177"/>
        <v>0</v>
      </c>
      <c r="J318" s="61">
        <f t="shared" si="177"/>
        <v>0</v>
      </c>
      <c r="K318" s="61">
        <f t="shared" si="177"/>
        <v>0</v>
      </c>
      <c r="L318" s="61">
        <f t="shared" si="177"/>
        <v>0</v>
      </c>
      <c r="M318" s="61">
        <f t="shared" si="177"/>
        <v>0</v>
      </c>
      <c r="N318" s="61">
        <f t="shared" si="177"/>
        <v>0</v>
      </c>
      <c r="O318" s="61">
        <f t="shared" si="177"/>
        <v>0</v>
      </c>
      <c r="P318" s="61">
        <f t="shared" si="177"/>
        <v>505.2</v>
      </c>
      <c r="Q318" s="61">
        <f t="shared" si="177"/>
        <v>0</v>
      </c>
    </row>
    <row r="319" spans="1:17" ht="38.25">
      <c r="A319" s="6" t="s">
        <v>67</v>
      </c>
      <c r="B319" s="47" t="s">
        <v>351</v>
      </c>
      <c r="C319" s="7">
        <v>600</v>
      </c>
      <c r="D319" s="91">
        <v>505.2</v>
      </c>
      <c r="E319" s="91">
        <v>505.2</v>
      </c>
      <c r="F319" s="91">
        <f t="shared" si="176"/>
        <v>505.2</v>
      </c>
      <c r="G319" s="61">
        <f t="shared" si="150"/>
        <v>100</v>
      </c>
      <c r="H319" s="59"/>
      <c r="I319" s="70"/>
      <c r="J319" s="70"/>
      <c r="K319" s="70"/>
      <c r="L319" s="70"/>
      <c r="M319" s="70"/>
      <c r="N319" s="70"/>
      <c r="O319" s="70"/>
      <c r="P319" s="70">
        <v>505.2</v>
      </c>
      <c r="Q319" s="71"/>
    </row>
    <row r="320" spans="1:17" ht="25.5">
      <c r="A320" s="81" t="s">
        <v>24</v>
      </c>
      <c r="B320" s="19" t="s">
        <v>603</v>
      </c>
      <c r="C320" s="19"/>
      <c r="D320" s="61">
        <f>D321</f>
        <v>4414.4</v>
      </c>
      <c r="E320" s="61">
        <f>E321</f>
        <v>4414.4</v>
      </c>
      <c r="F320" s="61">
        <f>F321</f>
        <v>4414.4</v>
      </c>
      <c r="G320" s="61">
        <f t="shared" si="150"/>
        <v>100</v>
      </c>
      <c r="H320" s="61">
        <f aca="true" t="shared" si="178" ref="H320:Q320">H321</f>
        <v>0</v>
      </c>
      <c r="I320" s="61">
        <f t="shared" si="178"/>
        <v>0</v>
      </c>
      <c r="J320" s="61">
        <f t="shared" si="178"/>
        <v>0</v>
      </c>
      <c r="K320" s="61">
        <f t="shared" si="178"/>
        <v>0</v>
      </c>
      <c r="L320" s="61">
        <f t="shared" si="178"/>
        <v>0</v>
      </c>
      <c r="M320" s="61">
        <f t="shared" si="178"/>
        <v>0</v>
      </c>
      <c r="N320" s="61">
        <f t="shared" si="178"/>
        <v>0</v>
      </c>
      <c r="O320" s="61">
        <f t="shared" si="178"/>
        <v>0</v>
      </c>
      <c r="P320" s="61">
        <f t="shared" si="178"/>
        <v>4414.4</v>
      </c>
      <c r="Q320" s="61">
        <f t="shared" si="178"/>
        <v>0</v>
      </c>
    </row>
    <row r="321" spans="1:17" ht="38.25">
      <c r="A321" s="81" t="s">
        <v>67</v>
      </c>
      <c r="B321" s="19" t="s">
        <v>603</v>
      </c>
      <c r="C321" s="19" t="s">
        <v>84</v>
      </c>
      <c r="D321" s="91">
        <v>4414.4</v>
      </c>
      <c r="E321" s="91">
        <v>4414.4</v>
      </c>
      <c r="F321" s="91">
        <f t="shared" si="176"/>
        <v>4414.4</v>
      </c>
      <c r="G321" s="61">
        <f t="shared" si="150"/>
        <v>100</v>
      </c>
      <c r="H321" s="59"/>
      <c r="I321" s="70"/>
      <c r="J321" s="70"/>
      <c r="K321" s="70"/>
      <c r="L321" s="70"/>
      <c r="M321" s="70"/>
      <c r="N321" s="70"/>
      <c r="O321" s="70"/>
      <c r="P321" s="70">
        <v>4414.4</v>
      </c>
      <c r="Q321" s="71"/>
    </row>
    <row r="322" spans="1:17" ht="76.5">
      <c r="A322" s="81" t="s">
        <v>604</v>
      </c>
      <c r="B322" s="19" t="s">
        <v>605</v>
      </c>
      <c r="C322" s="19"/>
      <c r="D322" s="61">
        <f>D323</f>
        <v>930.7</v>
      </c>
      <c r="E322" s="61">
        <f>E323</f>
        <v>930.7</v>
      </c>
      <c r="F322" s="61">
        <f>F323</f>
        <v>930.7</v>
      </c>
      <c r="G322" s="61">
        <f t="shared" si="150"/>
        <v>100</v>
      </c>
      <c r="H322" s="61">
        <f aca="true" t="shared" si="179" ref="H322:Q322">H323</f>
        <v>0</v>
      </c>
      <c r="I322" s="61">
        <f t="shared" si="179"/>
        <v>0</v>
      </c>
      <c r="J322" s="61">
        <f t="shared" si="179"/>
        <v>0</v>
      </c>
      <c r="K322" s="61">
        <f t="shared" si="179"/>
        <v>0</v>
      </c>
      <c r="L322" s="61">
        <f t="shared" si="179"/>
        <v>0</v>
      </c>
      <c r="M322" s="61">
        <f t="shared" si="179"/>
        <v>0</v>
      </c>
      <c r="N322" s="61">
        <f t="shared" si="179"/>
        <v>0</v>
      </c>
      <c r="O322" s="61">
        <f t="shared" si="179"/>
        <v>0</v>
      </c>
      <c r="P322" s="61">
        <f t="shared" si="179"/>
        <v>930.7</v>
      </c>
      <c r="Q322" s="61">
        <f t="shared" si="179"/>
        <v>0</v>
      </c>
    </row>
    <row r="323" spans="1:17" ht="38.25">
      <c r="A323" s="81" t="s">
        <v>67</v>
      </c>
      <c r="B323" s="19" t="s">
        <v>605</v>
      </c>
      <c r="C323" s="19" t="s">
        <v>84</v>
      </c>
      <c r="D323" s="91">
        <v>930.7</v>
      </c>
      <c r="E323" s="91">
        <v>930.7</v>
      </c>
      <c r="F323" s="91">
        <f t="shared" si="176"/>
        <v>930.7</v>
      </c>
      <c r="G323" s="61">
        <f t="shared" si="150"/>
        <v>100</v>
      </c>
      <c r="H323" s="59"/>
      <c r="I323" s="70"/>
      <c r="J323" s="70"/>
      <c r="K323" s="70"/>
      <c r="L323" s="70"/>
      <c r="M323" s="70"/>
      <c r="N323" s="70"/>
      <c r="O323" s="70"/>
      <c r="P323" s="70">
        <v>930.7</v>
      </c>
      <c r="Q323" s="71"/>
    </row>
    <row r="324" spans="1:17" ht="38.25">
      <c r="A324" s="20" t="s">
        <v>132</v>
      </c>
      <c r="B324" s="18" t="s">
        <v>352</v>
      </c>
      <c r="C324" s="7"/>
      <c r="D324" s="65">
        <f>D325</f>
        <v>2011</v>
      </c>
      <c r="E324" s="65">
        <f>E325</f>
        <v>2011</v>
      </c>
      <c r="F324" s="65">
        <f>F325</f>
        <v>2002.2</v>
      </c>
      <c r="G324" s="65">
        <f t="shared" si="150"/>
        <v>99.56240676280459</v>
      </c>
      <c r="H324" s="65">
        <f aca="true" t="shared" si="180" ref="H324:Q324">H325</f>
        <v>0</v>
      </c>
      <c r="I324" s="65">
        <f t="shared" si="180"/>
        <v>0</v>
      </c>
      <c r="J324" s="65">
        <f t="shared" si="180"/>
        <v>0</v>
      </c>
      <c r="K324" s="65">
        <f t="shared" si="180"/>
        <v>0</v>
      </c>
      <c r="L324" s="65">
        <f t="shared" si="180"/>
        <v>0</v>
      </c>
      <c r="M324" s="65">
        <f t="shared" si="180"/>
        <v>0</v>
      </c>
      <c r="N324" s="65">
        <f t="shared" si="180"/>
        <v>0</v>
      </c>
      <c r="O324" s="65">
        <f t="shared" si="180"/>
        <v>0</v>
      </c>
      <c r="P324" s="65">
        <f t="shared" si="180"/>
        <v>2002.2</v>
      </c>
      <c r="Q324" s="65">
        <f t="shared" si="180"/>
        <v>0</v>
      </c>
    </row>
    <row r="325" spans="1:17" ht="25.5">
      <c r="A325" s="6" t="s">
        <v>10</v>
      </c>
      <c r="B325" s="19" t="s">
        <v>353</v>
      </c>
      <c r="C325" s="7"/>
      <c r="D325" s="61">
        <f>D326+D327+D328</f>
        <v>2011</v>
      </c>
      <c r="E325" s="61">
        <f aca="true" t="shared" si="181" ref="E325:Q325">E326+E327+E328</f>
        <v>2011</v>
      </c>
      <c r="F325" s="61">
        <f t="shared" si="181"/>
        <v>2002.2</v>
      </c>
      <c r="G325" s="61">
        <f t="shared" si="150"/>
        <v>99.56240676280459</v>
      </c>
      <c r="H325" s="61">
        <f t="shared" si="181"/>
        <v>0</v>
      </c>
      <c r="I325" s="61">
        <f t="shared" si="181"/>
        <v>0</v>
      </c>
      <c r="J325" s="61">
        <f t="shared" si="181"/>
        <v>0</v>
      </c>
      <c r="K325" s="61">
        <f t="shared" si="181"/>
        <v>0</v>
      </c>
      <c r="L325" s="61">
        <f t="shared" si="181"/>
        <v>0</v>
      </c>
      <c r="M325" s="61">
        <f t="shared" si="181"/>
        <v>0</v>
      </c>
      <c r="N325" s="61">
        <f t="shared" si="181"/>
        <v>0</v>
      </c>
      <c r="O325" s="61">
        <f t="shared" si="181"/>
        <v>0</v>
      </c>
      <c r="P325" s="61">
        <f t="shared" si="181"/>
        <v>2002.2</v>
      </c>
      <c r="Q325" s="61">
        <f t="shared" si="181"/>
        <v>0</v>
      </c>
    </row>
    <row r="326" spans="1:17" ht="76.5">
      <c r="A326" s="6" t="s">
        <v>61</v>
      </c>
      <c r="B326" s="19" t="s">
        <v>353</v>
      </c>
      <c r="C326" s="7">
        <v>100</v>
      </c>
      <c r="D326" s="91">
        <v>1941.5</v>
      </c>
      <c r="E326" s="91">
        <v>1941.5</v>
      </c>
      <c r="F326" s="91">
        <f>SUM(H326:Q326)</f>
        <v>1940.5</v>
      </c>
      <c r="G326" s="61">
        <f t="shared" si="150"/>
        <v>99.9484934329127</v>
      </c>
      <c r="H326" s="72"/>
      <c r="I326" s="72"/>
      <c r="J326" s="72"/>
      <c r="K326" s="72"/>
      <c r="L326" s="72"/>
      <c r="M326" s="72"/>
      <c r="N326" s="72"/>
      <c r="O326" s="72"/>
      <c r="P326" s="72">
        <v>1940.5</v>
      </c>
      <c r="Q326" s="8"/>
    </row>
    <row r="327" spans="1:17" ht="38.25">
      <c r="A327" s="6" t="s">
        <v>497</v>
      </c>
      <c r="B327" s="19" t="s">
        <v>353</v>
      </c>
      <c r="C327" s="7">
        <v>200</v>
      </c>
      <c r="D327" s="91">
        <v>67.3</v>
      </c>
      <c r="E327" s="91">
        <v>67.3</v>
      </c>
      <c r="F327" s="91">
        <f>SUM(H327:Q327)</f>
        <v>59.9</v>
      </c>
      <c r="G327" s="61">
        <f t="shared" si="150"/>
        <v>89.00445765230313</v>
      </c>
      <c r="H327" s="72"/>
      <c r="I327" s="72"/>
      <c r="J327" s="72"/>
      <c r="K327" s="72"/>
      <c r="L327" s="72"/>
      <c r="M327" s="72"/>
      <c r="N327" s="72"/>
      <c r="O327" s="72"/>
      <c r="P327" s="72">
        <v>59.9</v>
      </c>
      <c r="Q327" s="8"/>
    </row>
    <row r="328" spans="1:17" ht="12.75">
      <c r="A328" s="6" t="s">
        <v>65</v>
      </c>
      <c r="B328" s="19" t="s">
        <v>353</v>
      </c>
      <c r="C328" s="7">
        <v>800</v>
      </c>
      <c r="D328" s="91">
        <v>2.2</v>
      </c>
      <c r="E328" s="91">
        <v>2.2</v>
      </c>
      <c r="F328" s="91">
        <f>SUM(H328:Q328)</f>
        <v>1.8</v>
      </c>
      <c r="G328" s="61">
        <f t="shared" si="150"/>
        <v>81.81818181818181</v>
      </c>
      <c r="H328" s="59"/>
      <c r="I328" s="70"/>
      <c r="J328" s="70"/>
      <c r="K328" s="70"/>
      <c r="L328" s="70"/>
      <c r="M328" s="70"/>
      <c r="N328" s="70"/>
      <c r="O328" s="70"/>
      <c r="P328" s="70">
        <v>1.8</v>
      </c>
      <c r="Q328" s="71"/>
    </row>
    <row r="329" spans="1:17" ht="63.75">
      <c r="A329" s="13" t="s">
        <v>129</v>
      </c>
      <c r="B329" s="14" t="s">
        <v>354</v>
      </c>
      <c r="C329" s="14"/>
      <c r="D329" s="65">
        <f aca="true" t="shared" si="182" ref="D329:F330">D330</f>
        <v>550</v>
      </c>
      <c r="E329" s="65">
        <f t="shared" si="182"/>
        <v>550</v>
      </c>
      <c r="F329" s="65">
        <f t="shared" si="182"/>
        <v>537.2</v>
      </c>
      <c r="G329" s="61">
        <f t="shared" si="150"/>
        <v>97.67272727272727</v>
      </c>
      <c r="H329" s="65">
        <f aca="true" t="shared" si="183" ref="H329:Q330">H330</f>
        <v>0</v>
      </c>
      <c r="I329" s="65">
        <f t="shared" si="183"/>
        <v>0</v>
      </c>
      <c r="J329" s="65">
        <f t="shared" si="183"/>
        <v>0</v>
      </c>
      <c r="K329" s="65">
        <f t="shared" si="183"/>
        <v>0</v>
      </c>
      <c r="L329" s="65">
        <f t="shared" si="183"/>
        <v>0</v>
      </c>
      <c r="M329" s="65">
        <f t="shared" si="183"/>
        <v>0</v>
      </c>
      <c r="N329" s="65">
        <f t="shared" si="183"/>
        <v>0</v>
      </c>
      <c r="O329" s="65">
        <f t="shared" si="183"/>
        <v>0</v>
      </c>
      <c r="P329" s="65">
        <f t="shared" si="183"/>
        <v>537.2</v>
      </c>
      <c r="Q329" s="65">
        <f t="shared" si="183"/>
        <v>0</v>
      </c>
    </row>
    <row r="330" spans="1:17" ht="25.5">
      <c r="A330" s="6" t="s">
        <v>130</v>
      </c>
      <c r="B330" s="7" t="s">
        <v>355</v>
      </c>
      <c r="C330" s="7"/>
      <c r="D330" s="61">
        <f t="shared" si="182"/>
        <v>550</v>
      </c>
      <c r="E330" s="61">
        <f t="shared" si="182"/>
        <v>550</v>
      </c>
      <c r="F330" s="61">
        <f t="shared" si="182"/>
        <v>537.2</v>
      </c>
      <c r="G330" s="61">
        <f t="shared" si="150"/>
        <v>97.67272727272727</v>
      </c>
      <c r="H330" s="61">
        <f t="shared" si="183"/>
        <v>0</v>
      </c>
      <c r="I330" s="61">
        <f t="shared" si="183"/>
        <v>0</v>
      </c>
      <c r="J330" s="61">
        <f t="shared" si="183"/>
        <v>0</v>
      </c>
      <c r="K330" s="61">
        <f t="shared" si="183"/>
        <v>0</v>
      </c>
      <c r="L330" s="61">
        <f t="shared" si="183"/>
        <v>0</v>
      </c>
      <c r="M330" s="61">
        <f t="shared" si="183"/>
        <v>0</v>
      </c>
      <c r="N330" s="61">
        <f t="shared" si="183"/>
        <v>0</v>
      </c>
      <c r="O330" s="61">
        <f t="shared" si="183"/>
        <v>0</v>
      </c>
      <c r="P330" s="61">
        <f t="shared" si="183"/>
        <v>537.2</v>
      </c>
      <c r="Q330" s="61">
        <f t="shared" si="183"/>
        <v>0</v>
      </c>
    </row>
    <row r="331" spans="1:17" ht="38.25">
      <c r="A331" s="6" t="s">
        <v>497</v>
      </c>
      <c r="B331" s="7" t="s">
        <v>355</v>
      </c>
      <c r="C331" s="7">
        <v>200</v>
      </c>
      <c r="D331" s="91">
        <v>550</v>
      </c>
      <c r="E331" s="91">
        <v>550</v>
      </c>
      <c r="F331" s="91">
        <f>SUM(H331:Q331)</f>
        <v>537.2</v>
      </c>
      <c r="G331" s="61">
        <f aca="true" t="shared" si="184" ref="G331:G394">F331/E331*100</f>
        <v>97.67272727272727</v>
      </c>
      <c r="H331" s="59"/>
      <c r="I331" s="70"/>
      <c r="J331" s="70"/>
      <c r="K331" s="70"/>
      <c r="L331" s="70"/>
      <c r="M331" s="70"/>
      <c r="N331" s="70"/>
      <c r="O331" s="70"/>
      <c r="P331" s="70">
        <v>537.2</v>
      </c>
      <c r="Q331" s="71"/>
    </row>
    <row r="332" spans="1:17" ht="25.5">
      <c r="A332" s="13" t="s">
        <v>177</v>
      </c>
      <c r="B332" s="14" t="s">
        <v>356</v>
      </c>
      <c r="C332" s="14"/>
      <c r="D332" s="65">
        <f aca="true" t="shared" si="185" ref="D332:F333">D333</f>
        <v>1500</v>
      </c>
      <c r="E332" s="65">
        <f t="shared" si="185"/>
        <v>1500</v>
      </c>
      <c r="F332" s="65">
        <f t="shared" si="185"/>
        <v>1500</v>
      </c>
      <c r="G332" s="65">
        <f t="shared" si="184"/>
        <v>100</v>
      </c>
      <c r="H332" s="15">
        <f aca="true" t="shared" si="186" ref="H332:Q333">H333</f>
        <v>0</v>
      </c>
      <c r="I332" s="15">
        <f t="shared" si="186"/>
        <v>0</v>
      </c>
      <c r="J332" s="15">
        <f t="shared" si="186"/>
        <v>0</v>
      </c>
      <c r="K332" s="15">
        <f t="shared" si="186"/>
        <v>0</v>
      </c>
      <c r="L332" s="15">
        <f t="shared" si="186"/>
        <v>0</v>
      </c>
      <c r="M332" s="15">
        <f t="shared" si="186"/>
        <v>0</v>
      </c>
      <c r="N332" s="15">
        <f t="shared" si="186"/>
        <v>0</v>
      </c>
      <c r="O332" s="15">
        <f t="shared" si="186"/>
        <v>0</v>
      </c>
      <c r="P332" s="15">
        <f t="shared" si="186"/>
        <v>1500</v>
      </c>
      <c r="Q332" s="15">
        <f t="shared" si="186"/>
        <v>0</v>
      </c>
    </row>
    <row r="333" spans="1:17" ht="76.5">
      <c r="A333" s="6" t="s">
        <v>178</v>
      </c>
      <c r="B333" s="7" t="s">
        <v>357</v>
      </c>
      <c r="C333" s="7"/>
      <c r="D333" s="61">
        <f t="shared" si="185"/>
        <v>1500</v>
      </c>
      <c r="E333" s="61">
        <f t="shared" si="185"/>
        <v>1500</v>
      </c>
      <c r="F333" s="61">
        <f t="shared" si="185"/>
        <v>1500</v>
      </c>
      <c r="G333" s="61">
        <f t="shared" si="184"/>
        <v>100</v>
      </c>
      <c r="H333" s="61">
        <f t="shared" si="186"/>
        <v>0</v>
      </c>
      <c r="I333" s="61">
        <f t="shared" si="186"/>
        <v>0</v>
      </c>
      <c r="J333" s="61">
        <f t="shared" si="186"/>
        <v>0</v>
      </c>
      <c r="K333" s="61">
        <f t="shared" si="186"/>
        <v>0</v>
      </c>
      <c r="L333" s="61">
        <f t="shared" si="186"/>
        <v>0</v>
      </c>
      <c r="M333" s="61">
        <f t="shared" si="186"/>
        <v>0</v>
      </c>
      <c r="N333" s="61">
        <f t="shared" si="186"/>
        <v>0</v>
      </c>
      <c r="O333" s="61">
        <f t="shared" si="186"/>
        <v>0</v>
      </c>
      <c r="P333" s="61">
        <f t="shared" si="186"/>
        <v>1500</v>
      </c>
      <c r="Q333" s="61">
        <f t="shared" si="186"/>
        <v>0</v>
      </c>
    </row>
    <row r="334" spans="1:17" ht="38.25">
      <c r="A334" s="6" t="s">
        <v>67</v>
      </c>
      <c r="B334" s="7" t="s">
        <v>357</v>
      </c>
      <c r="C334" s="7">
        <v>600</v>
      </c>
      <c r="D334" s="91">
        <v>1500</v>
      </c>
      <c r="E334" s="91">
        <v>1500</v>
      </c>
      <c r="F334" s="91">
        <f>SUM(H334:Q334)</f>
        <v>1500</v>
      </c>
      <c r="G334" s="61">
        <f t="shared" si="184"/>
        <v>100</v>
      </c>
      <c r="H334" s="59"/>
      <c r="I334" s="70"/>
      <c r="J334" s="70"/>
      <c r="K334" s="70"/>
      <c r="L334" s="70"/>
      <c r="M334" s="70"/>
      <c r="N334" s="70"/>
      <c r="O334" s="70"/>
      <c r="P334" s="70">
        <v>1500</v>
      </c>
      <c r="Q334" s="71"/>
    </row>
    <row r="335" spans="1:17" ht="51">
      <c r="A335" s="11" t="s">
        <v>138</v>
      </c>
      <c r="B335" s="23" t="s">
        <v>358</v>
      </c>
      <c r="C335" s="7"/>
      <c r="D335" s="60">
        <f>D336+D340+D348</f>
        <v>1555</v>
      </c>
      <c r="E335" s="60">
        <f>E336+E340+E348</f>
        <v>1555</v>
      </c>
      <c r="F335" s="60">
        <f>F336+F340+F348</f>
        <v>1554.8999999999999</v>
      </c>
      <c r="G335" s="60">
        <f t="shared" si="184"/>
        <v>99.9935691318328</v>
      </c>
      <c r="H335" s="60">
        <f aca="true" t="shared" si="187" ref="H335:Q335">H336+H340+H348</f>
        <v>817.9</v>
      </c>
      <c r="I335" s="60">
        <f t="shared" si="187"/>
        <v>0</v>
      </c>
      <c r="J335" s="60">
        <f t="shared" si="187"/>
        <v>737</v>
      </c>
      <c r="K335" s="60">
        <f t="shared" si="187"/>
        <v>0</v>
      </c>
      <c r="L335" s="60">
        <f t="shared" si="187"/>
        <v>0</v>
      </c>
      <c r="M335" s="60">
        <f t="shared" si="187"/>
        <v>0</v>
      </c>
      <c r="N335" s="60">
        <f t="shared" si="187"/>
        <v>0</v>
      </c>
      <c r="O335" s="60">
        <f t="shared" si="187"/>
        <v>0</v>
      </c>
      <c r="P335" s="60">
        <f t="shared" si="187"/>
        <v>0</v>
      </c>
      <c r="Q335" s="60">
        <f t="shared" si="187"/>
        <v>0</v>
      </c>
    </row>
    <row r="336" spans="1:17" ht="51">
      <c r="A336" s="20" t="s">
        <v>134</v>
      </c>
      <c r="B336" s="14" t="s">
        <v>359</v>
      </c>
      <c r="C336" s="7"/>
      <c r="D336" s="65">
        <f aca="true" t="shared" si="188" ref="D336:F338">D337</f>
        <v>460.9</v>
      </c>
      <c r="E336" s="65">
        <f t="shared" si="188"/>
        <v>460.9</v>
      </c>
      <c r="F336" s="65">
        <f t="shared" si="188"/>
        <v>460.8</v>
      </c>
      <c r="G336" s="65">
        <f t="shared" si="184"/>
        <v>99.97830331959211</v>
      </c>
      <c r="H336" s="65">
        <f aca="true" t="shared" si="189" ref="H336:Q338">H337</f>
        <v>460.8</v>
      </c>
      <c r="I336" s="65">
        <f t="shared" si="189"/>
        <v>0</v>
      </c>
      <c r="J336" s="65">
        <f t="shared" si="189"/>
        <v>0</v>
      </c>
      <c r="K336" s="65">
        <f t="shared" si="189"/>
        <v>0</v>
      </c>
      <c r="L336" s="65">
        <f t="shared" si="189"/>
        <v>0</v>
      </c>
      <c r="M336" s="65">
        <f t="shared" si="189"/>
        <v>0</v>
      </c>
      <c r="N336" s="65">
        <f t="shared" si="189"/>
        <v>0</v>
      </c>
      <c r="O336" s="65">
        <f t="shared" si="189"/>
        <v>0</v>
      </c>
      <c r="P336" s="65">
        <f t="shared" si="189"/>
        <v>0</v>
      </c>
      <c r="Q336" s="65">
        <f t="shared" si="189"/>
        <v>0</v>
      </c>
    </row>
    <row r="337" spans="1:17" ht="51">
      <c r="A337" s="20" t="s">
        <v>360</v>
      </c>
      <c r="B337" s="14" t="s">
        <v>361</v>
      </c>
      <c r="C337" s="7"/>
      <c r="D337" s="65">
        <f t="shared" si="188"/>
        <v>460.9</v>
      </c>
      <c r="E337" s="65">
        <f t="shared" si="188"/>
        <v>460.9</v>
      </c>
      <c r="F337" s="65">
        <f t="shared" si="188"/>
        <v>460.8</v>
      </c>
      <c r="G337" s="65">
        <f t="shared" si="184"/>
        <v>99.97830331959211</v>
      </c>
      <c r="H337" s="65">
        <f t="shared" si="189"/>
        <v>460.8</v>
      </c>
      <c r="I337" s="65">
        <f t="shared" si="189"/>
        <v>0</v>
      </c>
      <c r="J337" s="65">
        <f t="shared" si="189"/>
        <v>0</v>
      </c>
      <c r="K337" s="65">
        <f t="shared" si="189"/>
        <v>0</v>
      </c>
      <c r="L337" s="65">
        <f t="shared" si="189"/>
        <v>0</v>
      </c>
      <c r="M337" s="65">
        <f t="shared" si="189"/>
        <v>0</v>
      </c>
      <c r="N337" s="65">
        <f t="shared" si="189"/>
        <v>0</v>
      </c>
      <c r="O337" s="65">
        <f t="shared" si="189"/>
        <v>0</v>
      </c>
      <c r="P337" s="65">
        <f t="shared" si="189"/>
        <v>0</v>
      </c>
      <c r="Q337" s="65">
        <f t="shared" si="189"/>
        <v>0</v>
      </c>
    </row>
    <row r="338" spans="1:17" ht="42" customHeight="1">
      <c r="A338" s="31" t="s">
        <v>135</v>
      </c>
      <c r="B338" s="7" t="s">
        <v>362</v>
      </c>
      <c r="C338" s="7"/>
      <c r="D338" s="61">
        <f t="shared" si="188"/>
        <v>460.9</v>
      </c>
      <c r="E338" s="61">
        <f t="shared" si="188"/>
        <v>460.9</v>
      </c>
      <c r="F338" s="61">
        <f t="shared" si="188"/>
        <v>460.8</v>
      </c>
      <c r="G338" s="61">
        <f t="shared" si="184"/>
        <v>99.97830331959211</v>
      </c>
      <c r="H338" s="61">
        <f t="shared" si="189"/>
        <v>460.8</v>
      </c>
      <c r="I338" s="61">
        <f t="shared" si="189"/>
        <v>0</v>
      </c>
      <c r="J338" s="61">
        <f t="shared" si="189"/>
        <v>0</v>
      </c>
      <c r="K338" s="61">
        <f t="shared" si="189"/>
        <v>0</v>
      </c>
      <c r="L338" s="61">
        <f t="shared" si="189"/>
        <v>0</v>
      </c>
      <c r="M338" s="61">
        <f t="shared" si="189"/>
        <v>0</v>
      </c>
      <c r="N338" s="61">
        <f t="shared" si="189"/>
        <v>0</v>
      </c>
      <c r="O338" s="61">
        <f t="shared" si="189"/>
        <v>0</v>
      </c>
      <c r="P338" s="61">
        <f t="shared" si="189"/>
        <v>0</v>
      </c>
      <c r="Q338" s="61">
        <f t="shared" si="189"/>
        <v>0</v>
      </c>
    </row>
    <row r="339" spans="1:17" ht="38.25">
      <c r="A339" s="6" t="s">
        <v>497</v>
      </c>
      <c r="B339" s="7" t="s">
        <v>362</v>
      </c>
      <c r="C339" s="7">
        <v>200</v>
      </c>
      <c r="D339" s="91">
        <v>460.9</v>
      </c>
      <c r="E339" s="91">
        <v>460.9</v>
      </c>
      <c r="F339" s="91">
        <f>SUM(H339:Q339)</f>
        <v>460.8</v>
      </c>
      <c r="G339" s="61">
        <f t="shared" si="184"/>
        <v>99.97830331959211</v>
      </c>
      <c r="H339" s="59">
        <v>460.8</v>
      </c>
      <c r="I339" s="70"/>
      <c r="J339" s="70"/>
      <c r="K339" s="70"/>
      <c r="L339" s="70"/>
      <c r="M339" s="70"/>
      <c r="N339" s="70"/>
      <c r="O339" s="70"/>
      <c r="P339" s="70"/>
      <c r="Q339" s="71"/>
    </row>
    <row r="340" spans="1:17" ht="51">
      <c r="A340" s="20" t="s">
        <v>136</v>
      </c>
      <c r="B340" s="14" t="s">
        <v>363</v>
      </c>
      <c r="C340" s="7"/>
      <c r="D340" s="65">
        <f>D341+D345</f>
        <v>857</v>
      </c>
      <c r="E340" s="65">
        <f aca="true" t="shared" si="190" ref="E340:Q340">E341+E345</f>
        <v>857</v>
      </c>
      <c r="F340" s="65">
        <f t="shared" si="190"/>
        <v>857</v>
      </c>
      <c r="G340" s="65">
        <f t="shared" si="184"/>
        <v>100</v>
      </c>
      <c r="H340" s="65">
        <f t="shared" si="190"/>
        <v>120</v>
      </c>
      <c r="I340" s="65">
        <f t="shared" si="190"/>
        <v>0</v>
      </c>
      <c r="J340" s="65">
        <f t="shared" si="190"/>
        <v>737</v>
      </c>
      <c r="K340" s="65">
        <f t="shared" si="190"/>
        <v>0</v>
      </c>
      <c r="L340" s="65">
        <f t="shared" si="190"/>
        <v>0</v>
      </c>
      <c r="M340" s="65">
        <f t="shared" si="190"/>
        <v>0</v>
      </c>
      <c r="N340" s="65">
        <f t="shared" si="190"/>
        <v>0</v>
      </c>
      <c r="O340" s="65">
        <f t="shared" si="190"/>
        <v>0</v>
      </c>
      <c r="P340" s="65">
        <f t="shared" si="190"/>
        <v>0</v>
      </c>
      <c r="Q340" s="65">
        <f t="shared" si="190"/>
        <v>0</v>
      </c>
    </row>
    <row r="341" spans="1:17" ht="38.25">
      <c r="A341" s="32" t="s">
        <v>364</v>
      </c>
      <c r="B341" s="14" t="s">
        <v>365</v>
      </c>
      <c r="C341" s="7"/>
      <c r="D341" s="61">
        <f>D342</f>
        <v>827</v>
      </c>
      <c r="E341" s="61">
        <f>E342</f>
        <v>827</v>
      </c>
      <c r="F341" s="61">
        <f>F342</f>
        <v>827</v>
      </c>
      <c r="G341" s="65">
        <f t="shared" si="184"/>
        <v>100</v>
      </c>
      <c r="H341" s="61">
        <f aca="true" t="shared" si="191" ref="H341:Q341">H342</f>
        <v>90</v>
      </c>
      <c r="I341" s="61">
        <f t="shared" si="191"/>
        <v>0</v>
      </c>
      <c r="J341" s="61">
        <f t="shared" si="191"/>
        <v>737</v>
      </c>
      <c r="K341" s="61">
        <f t="shared" si="191"/>
        <v>0</v>
      </c>
      <c r="L341" s="61">
        <f t="shared" si="191"/>
        <v>0</v>
      </c>
      <c r="M341" s="61">
        <f t="shared" si="191"/>
        <v>0</v>
      </c>
      <c r="N341" s="61">
        <f t="shared" si="191"/>
        <v>0</v>
      </c>
      <c r="O341" s="61">
        <f t="shared" si="191"/>
        <v>0</v>
      </c>
      <c r="P341" s="61">
        <f t="shared" si="191"/>
        <v>0</v>
      </c>
      <c r="Q341" s="61">
        <f t="shared" si="191"/>
        <v>0</v>
      </c>
    </row>
    <row r="342" spans="1:17" ht="38.25">
      <c r="A342" s="31" t="s">
        <v>137</v>
      </c>
      <c r="B342" s="7" t="s">
        <v>366</v>
      </c>
      <c r="C342" s="7"/>
      <c r="D342" s="61">
        <f>D343+D344</f>
        <v>827</v>
      </c>
      <c r="E342" s="61">
        <f>E343+E344</f>
        <v>827</v>
      </c>
      <c r="F342" s="61">
        <f>F343+F344</f>
        <v>827</v>
      </c>
      <c r="G342" s="61">
        <f t="shared" si="184"/>
        <v>100</v>
      </c>
      <c r="H342" s="61">
        <f aca="true" t="shared" si="192" ref="H342:Q342">H343+H344</f>
        <v>90</v>
      </c>
      <c r="I342" s="61">
        <f t="shared" si="192"/>
        <v>0</v>
      </c>
      <c r="J342" s="61">
        <f t="shared" si="192"/>
        <v>737</v>
      </c>
      <c r="K342" s="61">
        <f t="shared" si="192"/>
        <v>0</v>
      </c>
      <c r="L342" s="61">
        <f t="shared" si="192"/>
        <v>0</v>
      </c>
      <c r="M342" s="61">
        <f t="shared" si="192"/>
        <v>0</v>
      </c>
      <c r="N342" s="61">
        <f t="shared" si="192"/>
        <v>0</v>
      </c>
      <c r="O342" s="61">
        <f t="shared" si="192"/>
        <v>0</v>
      </c>
      <c r="P342" s="61">
        <f t="shared" si="192"/>
        <v>0</v>
      </c>
      <c r="Q342" s="61">
        <f t="shared" si="192"/>
        <v>0</v>
      </c>
    </row>
    <row r="343" spans="1:17" ht="38.25">
      <c r="A343" s="6" t="s">
        <v>497</v>
      </c>
      <c r="B343" s="7" t="s">
        <v>366</v>
      </c>
      <c r="C343" s="7">
        <v>200</v>
      </c>
      <c r="D343" s="91">
        <v>90</v>
      </c>
      <c r="E343" s="91">
        <v>90</v>
      </c>
      <c r="F343" s="91">
        <f>SUM(H343:Q343)</f>
        <v>90</v>
      </c>
      <c r="G343" s="61">
        <f t="shared" si="184"/>
        <v>100</v>
      </c>
      <c r="H343" s="59">
        <v>90</v>
      </c>
      <c r="I343" s="70"/>
      <c r="J343" s="70"/>
      <c r="K343" s="70"/>
      <c r="L343" s="70"/>
      <c r="M343" s="70"/>
      <c r="N343" s="70"/>
      <c r="O343" s="70"/>
      <c r="P343" s="70"/>
      <c r="Q343" s="71"/>
    </row>
    <row r="344" spans="1:17" ht="38.25">
      <c r="A344" s="6" t="s">
        <v>67</v>
      </c>
      <c r="B344" s="7" t="s">
        <v>366</v>
      </c>
      <c r="C344" s="7">
        <v>600</v>
      </c>
      <c r="D344" s="91">
        <v>737</v>
      </c>
      <c r="E344" s="91">
        <v>737</v>
      </c>
      <c r="F344" s="91">
        <f>SUM(H344:Q344)</f>
        <v>737</v>
      </c>
      <c r="G344" s="61">
        <f t="shared" si="184"/>
        <v>100</v>
      </c>
      <c r="H344" s="59"/>
      <c r="I344" s="70"/>
      <c r="J344" s="70">
        <v>737</v>
      </c>
      <c r="K344" s="70"/>
      <c r="L344" s="70"/>
      <c r="M344" s="70"/>
      <c r="N344" s="70"/>
      <c r="O344" s="70"/>
      <c r="P344" s="70"/>
      <c r="Q344" s="71"/>
    </row>
    <row r="345" spans="1:17" ht="53.25" customHeight="1">
      <c r="A345" s="32" t="s">
        <v>367</v>
      </c>
      <c r="B345" s="14" t="s">
        <v>368</v>
      </c>
      <c r="C345" s="7"/>
      <c r="D345" s="61">
        <f aca="true" t="shared" si="193" ref="D345:F346">D346</f>
        <v>30</v>
      </c>
      <c r="E345" s="61">
        <f t="shared" si="193"/>
        <v>30</v>
      </c>
      <c r="F345" s="61">
        <f t="shared" si="193"/>
        <v>30</v>
      </c>
      <c r="G345" s="65">
        <f t="shared" si="184"/>
        <v>100</v>
      </c>
      <c r="H345" s="61">
        <f aca="true" t="shared" si="194" ref="H345:Q346">H346</f>
        <v>30</v>
      </c>
      <c r="I345" s="61">
        <f t="shared" si="194"/>
        <v>0</v>
      </c>
      <c r="J345" s="61">
        <f t="shared" si="194"/>
        <v>0</v>
      </c>
      <c r="K345" s="61">
        <f t="shared" si="194"/>
        <v>0</v>
      </c>
      <c r="L345" s="61">
        <f t="shared" si="194"/>
        <v>0</v>
      </c>
      <c r="M345" s="61">
        <f t="shared" si="194"/>
        <v>0</v>
      </c>
      <c r="N345" s="61">
        <f t="shared" si="194"/>
        <v>0</v>
      </c>
      <c r="O345" s="61">
        <f t="shared" si="194"/>
        <v>0</v>
      </c>
      <c r="P345" s="61">
        <f t="shared" si="194"/>
        <v>0</v>
      </c>
      <c r="Q345" s="61">
        <f t="shared" si="194"/>
        <v>0</v>
      </c>
    </row>
    <row r="346" spans="1:17" ht="38.25">
      <c r="A346" s="31" t="s">
        <v>137</v>
      </c>
      <c r="B346" s="7" t="s">
        <v>369</v>
      </c>
      <c r="C346" s="7"/>
      <c r="D346" s="61">
        <f t="shared" si="193"/>
        <v>30</v>
      </c>
      <c r="E346" s="61">
        <f t="shared" si="193"/>
        <v>30</v>
      </c>
      <c r="F346" s="61">
        <f t="shared" si="193"/>
        <v>30</v>
      </c>
      <c r="G346" s="61">
        <f t="shared" si="184"/>
        <v>100</v>
      </c>
      <c r="H346" s="61">
        <f t="shared" si="194"/>
        <v>30</v>
      </c>
      <c r="I346" s="61">
        <f t="shared" si="194"/>
        <v>0</v>
      </c>
      <c r="J346" s="61">
        <f t="shared" si="194"/>
        <v>0</v>
      </c>
      <c r="K346" s="61">
        <f t="shared" si="194"/>
        <v>0</v>
      </c>
      <c r="L346" s="61">
        <f t="shared" si="194"/>
        <v>0</v>
      </c>
      <c r="M346" s="61">
        <f t="shared" si="194"/>
        <v>0</v>
      </c>
      <c r="N346" s="61">
        <f t="shared" si="194"/>
        <v>0</v>
      </c>
      <c r="O346" s="61">
        <f t="shared" si="194"/>
        <v>0</v>
      </c>
      <c r="P346" s="61">
        <f t="shared" si="194"/>
        <v>0</v>
      </c>
      <c r="Q346" s="61">
        <f t="shared" si="194"/>
        <v>0</v>
      </c>
    </row>
    <row r="347" spans="1:17" ht="38.25">
      <c r="A347" s="6" t="s">
        <v>497</v>
      </c>
      <c r="B347" s="7" t="s">
        <v>369</v>
      </c>
      <c r="C347" s="7">
        <v>200</v>
      </c>
      <c r="D347" s="91">
        <v>30</v>
      </c>
      <c r="E347" s="91">
        <v>30</v>
      </c>
      <c r="F347" s="91">
        <f>SUM(H347:Q347)</f>
        <v>30</v>
      </c>
      <c r="G347" s="61">
        <f t="shared" si="184"/>
        <v>100</v>
      </c>
      <c r="H347" s="59">
        <v>30</v>
      </c>
      <c r="I347" s="70"/>
      <c r="J347" s="70"/>
      <c r="K347" s="70"/>
      <c r="L347" s="70"/>
      <c r="M347" s="70"/>
      <c r="N347" s="70"/>
      <c r="O347" s="70"/>
      <c r="P347" s="70"/>
      <c r="Q347" s="71"/>
    </row>
    <row r="348" spans="1:17" ht="102">
      <c r="A348" s="13" t="s">
        <v>133</v>
      </c>
      <c r="B348" s="14" t="s">
        <v>370</v>
      </c>
      <c r="C348" s="7"/>
      <c r="D348" s="65">
        <f aca="true" t="shared" si="195" ref="D348:F349">D349</f>
        <v>237.1</v>
      </c>
      <c r="E348" s="65">
        <f t="shared" si="195"/>
        <v>237.1</v>
      </c>
      <c r="F348" s="65">
        <f t="shared" si="195"/>
        <v>237.1</v>
      </c>
      <c r="G348" s="65">
        <f t="shared" si="184"/>
        <v>100</v>
      </c>
      <c r="H348" s="65">
        <f aca="true" t="shared" si="196" ref="H348:Q349">H349</f>
        <v>237.1</v>
      </c>
      <c r="I348" s="65">
        <f t="shared" si="196"/>
        <v>0</v>
      </c>
      <c r="J348" s="65">
        <f t="shared" si="196"/>
        <v>0</v>
      </c>
      <c r="K348" s="65">
        <f t="shared" si="196"/>
        <v>0</v>
      </c>
      <c r="L348" s="65">
        <f t="shared" si="196"/>
        <v>0</v>
      </c>
      <c r="M348" s="65">
        <f t="shared" si="196"/>
        <v>0</v>
      </c>
      <c r="N348" s="65">
        <f t="shared" si="196"/>
        <v>0</v>
      </c>
      <c r="O348" s="65">
        <f t="shared" si="196"/>
        <v>0</v>
      </c>
      <c r="P348" s="65">
        <f t="shared" si="196"/>
        <v>0</v>
      </c>
      <c r="Q348" s="65">
        <f t="shared" si="196"/>
        <v>0</v>
      </c>
    </row>
    <row r="349" spans="1:17" ht="38.25">
      <c r="A349" s="13" t="s">
        <v>371</v>
      </c>
      <c r="B349" s="14" t="s">
        <v>372</v>
      </c>
      <c r="C349" s="7"/>
      <c r="D349" s="65">
        <f t="shared" si="195"/>
        <v>237.1</v>
      </c>
      <c r="E349" s="65">
        <f t="shared" si="195"/>
        <v>237.1</v>
      </c>
      <c r="F349" s="65">
        <f t="shared" si="195"/>
        <v>237.1</v>
      </c>
      <c r="G349" s="65">
        <f t="shared" si="184"/>
        <v>100</v>
      </c>
      <c r="H349" s="65">
        <f t="shared" si="196"/>
        <v>237.1</v>
      </c>
      <c r="I349" s="65">
        <f t="shared" si="196"/>
        <v>0</v>
      </c>
      <c r="J349" s="65">
        <f t="shared" si="196"/>
        <v>0</v>
      </c>
      <c r="K349" s="65">
        <f t="shared" si="196"/>
        <v>0</v>
      </c>
      <c r="L349" s="65">
        <f t="shared" si="196"/>
        <v>0</v>
      </c>
      <c r="M349" s="65">
        <f t="shared" si="196"/>
        <v>0</v>
      </c>
      <c r="N349" s="65">
        <f t="shared" si="196"/>
        <v>0</v>
      </c>
      <c r="O349" s="65">
        <f t="shared" si="196"/>
        <v>0</v>
      </c>
      <c r="P349" s="65">
        <f t="shared" si="196"/>
        <v>0</v>
      </c>
      <c r="Q349" s="65">
        <f t="shared" si="196"/>
        <v>0</v>
      </c>
    </row>
    <row r="350" spans="1:17" ht="25.5">
      <c r="A350" s="6" t="s">
        <v>10</v>
      </c>
      <c r="B350" s="7" t="s">
        <v>373</v>
      </c>
      <c r="C350" s="7"/>
      <c r="D350" s="61">
        <f>D351+D352</f>
        <v>237.1</v>
      </c>
      <c r="E350" s="61">
        <f aca="true" t="shared" si="197" ref="E350:Q350">E351+E352</f>
        <v>237.1</v>
      </c>
      <c r="F350" s="61">
        <f t="shared" si="197"/>
        <v>237.1</v>
      </c>
      <c r="G350" s="61">
        <f t="shared" si="184"/>
        <v>100</v>
      </c>
      <c r="H350" s="61">
        <f t="shared" si="197"/>
        <v>237.1</v>
      </c>
      <c r="I350" s="61">
        <f t="shared" si="197"/>
        <v>0</v>
      </c>
      <c r="J350" s="61">
        <f t="shared" si="197"/>
        <v>0</v>
      </c>
      <c r="K350" s="61">
        <f t="shared" si="197"/>
        <v>0</v>
      </c>
      <c r="L350" s="61">
        <f t="shared" si="197"/>
        <v>0</v>
      </c>
      <c r="M350" s="61">
        <f t="shared" si="197"/>
        <v>0</v>
      </c>
      <c r="N350" s="61">
        <f t="shared" si="197"/>
        <v>0</v>
      </c>
      <c r="O350" s="61">
        <f t="shared" si="197"/>
        <v>0</v>
      </c>
      <c r="P350" s="61">
        <f t="shared" si="197"/>
        <v>0</v>
      </c>
      <c r="Q350" s="61">
        <f t="shared" si="197"/>
        <v>0</v>
      </c>
    </row>
    <row r="351" spans="1:17" ht="38.25">
      <c r="A351" s="6" t="s">
        <v>497</v>
      </c>
      <c r="B351" s="7" t="s">
        <v>373</v>
      </c>
      <c r="C351" s="7">
        <v>200</v>
      </c>
      <c r="D351" s="91">
        <v>231.5</v>
      </c>
      <c r="E351" s="91">
        <v>231.5</v>
      </c>
      <c r="F351" s="91">
        <f>SUM(H351:Q351)</f>
        <v>231.5</v>
      </c>
      <c r="G351" s="61">
        <f t="shared" si="184"/>
        <v>100</v>
      </c>
      <c r="H351" s="59">
        <v>231.5</v>
      </c>
      <c r="I351" s="70"/>
      <c r="J351" s="70"/>
      <c r="K351" s="70"/>
      <c r="L351" s="70"/>
      <c r="M351" s="70"/>
      <c r="N351" s="70"/>
      <c r="O351" s="70"/>
      <c r="P351" s="70"/>
      <c r="Q351" s="71"/>
    </row>
    <row r="352" spans="1:17" ht="12.75">
      <c r="A352" s="6" t="s">
        <v>65</v>
      </c>
      <c r="B352" s="7" t="s">
        <v>373</v>
      </c>
      <c r="C352" s="7">
        <v>800</v>
      </c>
      <c r="D352" s="91">
        <v>5.6</v>
      </c>
      <c r="E352" s="91">
        <v>5.6</v>
      </c>
      <c r="F352" s="91">
        <f>SUM(H352:Q352)</f>
        <v>5.6</v>
      </c>
      <c r="G352" s="61">
        <f t="shared" si="184"/>
        <v>100</v>
      </c>
      <c r="H352" s="59">
        <v>5.6</v>
      </c>
      <c r="I352" s="70"/>
      <c r="J352" s="70"/>
      <c r="K352" s="70"/>
      <c r="L352" s="70"/>
      <c r="M352" s="70"/>
      <c r="N352" s="70"/>
      <c r="O352" s="70"/>
      <c r="P352" s="70"/>
      <c r="Q352" s="71"/>
    </row>
    <row r="353" spans="1:17" ht="38.25">
      <c r="A353" s="22" t="s">
        <v>139</v>
      </c>
      <c r="B353" s="23" t="s">
        <v>374</v>
      </c>
      <c r="C353" s="7"/>
      <c r="D353" s="60">
        <f>D354</f>
        <v>6072.5</v>
      </c>
      <c r="E353" s="60">
        <f>E354</f>
        <v>6072.5</v>
      </c>
      <c r="F353" s="60">
        <f>F354</f>
        <v>5937.2</v>
      </c>
      <c r="G353" s="60">
        <f t="shared" si="184"/>
        <v>97.77192260189378</v>
      </c>
      <c r="H353" s="60">
        <f aca="true" t="shared" si="198" ref="H353:Q353">H354</f>
        <v>0</v>
      </c>
      <c r="I353" s="60">
        <f t="shared" si="198"/>
        <v>0</v>
      </c>
      <c r="J353" s="60">
        <f t="shared" si="198"/>
        <v>0</v>
      </c>
      <c r="K353" s="60">
        <f t="shared" si="198"/>
        <v>0</v>
      </c>
      <c r="L353" s="60">
        <f t="shared" si="198"/>
        <v>0</v>
      </c>
      <c r="M353" s="60">
        <f t="shared" si="198"/>
        <v>50</v>
      </c>
      <c r="N353" s="60">
        <f t="shared" si="198"/>
        <v>0</v>
      </c>
      <c r="O353" s="60">
        <f t="shared" si="198"/>
        <v>0</v>
      </c>
      <c r="P353" s="60">
        <f t="shared" si="198"/>
        <v>0</v>
      </c>
      <c r="Q353" s="60">
        <f t="shared" si="198"/>
        <v>5887.2</v>
      </c>
    </row>
    <row r="354" spans="1:17" ht="51">
      <c r="A354" s="13" t="s">
        <v>375</v>
      </c>
      <c r="B354" s="14" t="s">
        <v>376</v>
      </c>
      <c r="C354" s="7"/>
      <c r="D354" s="65">
        <f>D355+D361+D366</f>
        <v>6072.5</v>
      </c>
      <c r="E354" s="65">
        <f aca="true" t="shared" si="199" ref="E354:Q354">E355+E361+E366</f>
        <v>6072.5</v>
      </c>
      <c r="F354" s="65">
        <f t="shared" si="199"/>
        <v>5937.2</v>
      </c>
      <c r="G354" s="65">
        <f t="shared" si="184"/>
        <v>97.77192260189378</v>
      </c>
      <c r="H354" s="65">
        <f t="shared" si="199"/>
        <v>0</v>
      </c>
      <c r="I354" s="65">
        <f t="shared" si="199"/>
        <v>0</v>
      </c>
      <c r="J354" s="65">
        <f t="shared" si="199"/>
        <v>0</v>
      </c>
      <c r="K354" s="65">
        <f t="shared" si="199"/>
        <v>0</v>
      </c>
      <c r="L354" s="65">
        <f t="shared" si="199"/>
        <v>0</v>
      </c>
      <c r="M354" s="65">
        <f t="shared" si="199"/>
        <v>50</v>
      </c>
      <c r="N354" s="65">
        <f t="shared" si="199"/>
        <v>0</v>
      </c>
      <c r="O354" s="65">
        <f t="shared" si="199"/>
        <v>0</v>
      </c>
      <c r="P354" s="65">
        <f t="shared" si="199"/>
        <v>0</v>
      </c>
      <c r="Q354" s="65">
        <f t="shared" si="199"/>
        <v>5887.2</v>
      </c>
    </row>
    <row r="355" spans="1:17" ht="51">
      <c r="A355" s="13" t="s">
        <v>140</v>
      </c>
      <c r="B355" s="14" t="s">
        <v>377</v>
      </c>
      <c r="C355" s="7"/>
      <c r="D355" s="65">
        <f>D356+D359</f>
        <v>422.5</v>
      </c>
      <c r="E355" s="65">
        <f>E356+E359</f>
        <v>422.5</v>
      </c>
      <c r="F355" s="65">
        <f>F356+F359</f>
        <v>421.9</v>
      </c>
      <c r="G355" s="65">
        <f t="shared" si="184"/>
        <v>99.85798816568047</v>
      </c>
      <c r="H355" s="65">
        <f aca="true" t="shared" si="200" ref="H355:Q355">H356+H359</f>
        <v>0</v>
      </c>
      <c r="I355" s="65">
        <f t="shared" si="200"/>
        <v>0</v>
      </c>
      <c r="J355" s="65">
        <f t="shared" si="200"/>
        <v>0</v>
      </c>
      <c r="K355" s="65">
        <f t="shared" si="200"/>
        <v>0</v>
      </c>
      <c r="L355" s="65">
        <f t="shared" si="200"/>
        <v>0</v>
      </c>
      <c r="M355" s="65">
        <f t="shared" si="200"/>
        <v>50</v>
      </c>
      <c r="N355" s="65">
        <f t="shared" si="200"/>
        <v>0</v>
      </c>
      <c r="O355" s="65">
        <f t="shared" si="200"/>
        <v>0</v>
      </c>
      <c r="P355" s="65">
        <f t="shared" si="200"/>
        <v>0</v>
      </c>
      <c r="Q355" s="65">
        <f t="shared" si="200"/>
        <v>371.9</v>
      </c>
    </row>
    <row r="356" spans="1:17" ht="51">
      <c r="A356" s="6" t="s">
        <v>141</v>
      </c>
      <c r="B356" s="47" t="s">
        <v>378</v>
      </c>
      <c r="C356" s="7"/>
      <c r="D356" s="61">
        <f>D357+D358</f>
        <v>100</v>
      </c>
      <c r="E356" s="61">
        <f aca="true" t="shared" si="201" ref="E356:Q356">E357+E358</f>
        <v>100</v>
      </c>
      <c r="F356" s="61">
        <f t="shared" si="201"/>
        <v>100</v>
      </c>
      <c r="G356" s="61">
        <f t="shared" si="184"/>
        <v>100</v>
      </c>
      <c r="H356" s="61">
        <f t="shared" si="201"/>
        <v>0</v>
      </c>
      <c r="I356" s="61">
        <f t="shared" si="201"/>
        <v>0</v>
      </c>
      <c r="J356" s="61">
        <f t="shared" si="201"/>
        <v>0</v>
      </c>
      <c r="K356" s="61">
        <f t="shared" si="201"/>
        <v>0</v>
      </c>
      <c r="L356" s="61">
        <f t="shared" si="201"/>
        <v>0</v>
      </c>
      <c r="M356" s="61">
        <f t="shared" si="201"/>
        <v>50</v>
      </c>
      <c r="N356" s="61">
        <f t="shared" si="201"/>
        <v>0</v>
      </c>
      <c r="O356" s="61">
        <f t="shared" si="201"/>
        <v>0</v>
      </c>
      <c r="P356" s="61">
        <f t="shared" si="201"/>
        <v>0</v>
      </c>
      <c r="Q356" s="61">
        <f t="shared" si="201"/>
        <v>50</v>
      </c>
    </row>
    <row r="357" spans="1:17" ht="38.25">
      <c r="A357" s="6" t="s">
        <v>497</v>
      </c>
      <c r="B357" s="47" t="s">
        <v>378</v>
      </c>
      <c r="C357" s="7">
        <v>200</v>
      </c>
      <c r="D357" s="91">
        <v>50</v>
      </c>
      <c r="E357" s="91">
        <v>50</v>
      </c>
      <c r="F357" s="91">
        <f>SUM(H357:Q357)</f>
        <v>50</v>
      </c>
      <c r="G357" s="61">
        <f t="shared" si="184"/>
        <v>100</v>
      </c>
      <c r="H357" s="59"/>
      <c r="I357" s="70"/>
      <c r="J357" s="70"/>
      <c r="K357" s="70"/>
      <c r="L357" s="70"/>
      <c r="M357" s="70"/>
      <c r="N357" s="70"/>
      <c r="O357" s="70"/>
      <c r="P357" s="70"/>
      <c r="Q357" s="71">
        <v>50</v>
      </c>
    </row>
    <row r="358" spans="1:17" ht="38.25">
      <c r="A358" s="6" t="s">
        <v>67</v>
      </c>
      <c r="B358" s="47" t="s">
        <v>378</v>
      </c>
      <c r="C358" s="7">
        <v>600</v>
      </c>
      <c r="D358" s="91">
        <v>50</v>
      </c>
      <c r="E358" s="91">
        <v>50</v>
      </c>
      <c r="F358" s="91">
        <f>SUM(H358:Q358)</f>
        <v>50</v>
      </c>
      <c r="G358" s="61">
        <f t="shared" si="184"/>
        <v>100</v>
      </c>
      <c r="H358" s="59"/>
      <c r="I358" s="70"/>
      <c r="J358" s="70"/>
      <c r="K358" s="70"/>
      <c r="L358" s="70"/>
      <c r="M358" s="70">
        <v>50</v>
      </c>
      <c r="N358" s="70"/>
      <c r="O358" s="70"/>
      <c r="P358" s="70"/>
      <c r="Q358" s="71"/>
    </row>
    <row r="359" spans="1:17" ht="25.5">
      <c r="A359" s="6" t="s">
        <v>25</v>
      </c>
      <c r="B359" s="47" t="s">
        <v>379</v>
      </c>
      <c r="C359" s="7"/>
      <c r="D359" s="61">
        <f>D360</f>
        <v>322.5</v>
      </c>
      <c r="E359" s="61">
        <f>E360</f>
        <v>322.5</v>
      </c>
      <c r="F359" s="61">
        <f>F360</f>
        <v>321.9</v>
      </c>
      <c r="G359" s="61">
        <f t="shared" si="184"/>
        <v>99.81395348837209</v>
      </c>
      <c r="H359" s="61">
        <f aca="true" t="shared" si="202" ref="H359:Q359">H360</f>
        <v>0</v>
      </c>
      <c r="I359" s="61">
        <f t="shared" si="202"/>
        <v>0</v>
      </c>
      <c r="J359" s="61">
        <f t="shared" si="202"/>
        <v>0</v>
      </c>
      <c r="K359" s="61">
        <f t="shared" si="202"/>
        <v>0</v>
      </c>
      <c r="L359" s="61">
        <f t="shared" si="202"/>
        <v>0</v>
      </c>
      <c r="M359" s="61">
        <f t="shared" si="202"/>
        <v>0</v>
      </c>
      <c r="N359" s="61">
        <f t="shared" si="202"/>
        <v>0</v>
      </c>
      <c r="O359" s="61">
        <f t="shared" si="202"/>
        <v>0</v>
      </c>
      <c r="P359" s="61">
        <f t="shared" si="202"/>
        <v>0</v>
      </c>
      <c r="Q359" s="61">
        <f t="shared" si="202"/>
        <v>321.9</v>
      </c>
    </row>
    <row r="360" spans="1:17" ht="38.25">
      <c r="A360" s="6" t="s">
        <v>497</v>
      </c>
      <c r="B360" s="47" t="s">
        <v>379</v>
      </c>
      <c r="C360" s="7">
        <v>200</v>
      </c>
      <c r="D360" s="91">
        <v>322.5</v>
      </c>
      <c r="E360" s="91">
        <v>322.5</v>
      </c>
      <c r="F360" s="91">
        <f>SUM(H360:Q360)</f>
        <v>321.9</v>
      </c>
      <c r="G360" s="61">
        <f t="shared" si="184"/>
        <v>99.81395348837209</v>
      </c>
      <c r="H360" s="59"/>
      <c r="I360" s="70"/>
      <c r="J360" s="70"/>
      <c r="K360" s="70"/>
      <c r="L360" s="70"/>
      <c r="M360" s="70"/>
      <c r="N360" s="70"/>
      <c r="O360" s="70"/>
      <c r="P360" s="70"/>
      <c r="Q360" s="71">
        <v>321.9</v>
      </c>
    </row>
    <row r="361" spans="1:17" ht="25.5">
      <c r="A361" s="13" t="s">
        <v>142</v>
      </c>
      <c r="B361" s="14" t="s">
        <v>380</v>
      </c>
      <c r="C361" s="14"/>
      <c r="D361" s="65">
        <f>D362</f>
        <v>3150</v>
      </c>
      <c r="E361" s="65">
        <f>E362</f>
        <v>3150</v>
      </c>
      <c r="F361" s="65">
        <f>F362</f>
        <v>3076.5</v>
      </c>
      <c r="G361" s="65">
        <f t="shared" si="184"/>
        <v>97.66666666666667</v>
      </c>
      <c r="H361" s="65">
        <f aca="true" t="shared" si="203" ref="H361:Q361">H362</f>
        <v>0</v>
      </c>
      <c r="I361" s="65">
        <f t="shared" si="203"/>
        <v>0</v>
      </c>
      <c r="J361" s="65">
        <f t="shared" si="203"/>
        <v>0</v>
      </c>
      <c r="K361" s="65">
        <f t="shared" si="203"/>
        <v>0</v>
      </c>
      <c r="L361" s="65">
        <f t="shared" si="203"/>
        <v>0</v>
      </c>
      <c r="M361" s="65">
        <f t="shared" si="203"/>
        <v>0</v>
      </c>
      <c r="N361" s="65">
        <f t="shared" si="203"/>
        <v>0</v>
      </c>
      <c r="O361" s="65">
        <f t="shared" si="203"/>
        <v>0</v>
      </c>
      <c r="P361" s="65">
        <f t="shared" si="203"/>
        <v>0</v>
      </c>
      <c r="Q361" s="65">
        <f t="shared" si="203"/>
        <v>3076.5</v>
      </c>
    </row>
    <row r="362" spans="1:17" ht="25.5">
      <c r="A362" s="6" t="s">
        <v>10</v>
      </c>
      <c r="B362" s="7" t="s">
        <v>381</v>
      </c>
      <c r="C362" s="7"/>
      <c r="D362" s="61">
        <f>D363+D364+D365</f>
        <v>3150</v>
      </c>
      <c r="E362" s="61">
        <f aca="true" t="shared" si="204" ref="E362:Q362">E363+E364+E365</f>
        <v>3150</v>
      </c>
      <c r="F362" s="61">
        <f t="shared" si="204"/>
        <v>3076.5</v>
      </c>
      <c r="G362" s="61">
        <f t="shared" si="184"/>
        <v>97.66666666666667</v>
      </c>
      <c r="H362" s="61">
        <f t="shared" si="204"/>
        <v>0</v>
      </c>
      <c r="I362" s="61">
        <f t="shared" si="204"/>
        <v>0</v>
      </c>
      <c r="J362" s="61">
        <f t="shared" si="204"/>
        <v>0</v>
      </c>
      <c r="K362" s="61">
        <f t="shared" si="204"/>
        <v>0</v>
      </c>
      <c r="L362" s="61">
        <f t="shared" si="204"/>
        <v>0</v>
      </c>
      <c r="M362" s="61">
        <f t="shared" si="204"/>
        <v>0</v>
      </c>
      <c r="N362" s="61">
        <f t="shared" si="204"/>
        <v>0</v>
      </c>
      <c r="O362" s="61">
        <f t="shared" si="204"/>
        <v>0</v>
      </c>
      <c r="P362" s="61">
        <f t="shared" si="204"/>
        <v>0</v>
      </c>
      <c r="Q362" s="61">
        <f t="shared" si="204"/>
        <v>3076.5</v>
      </c>
    </row>
    <row r="363" spans="1:17" ht="76.5">
      <c r="A363" s="6" t="s">
        <v>61</v>
      </c>
      <c r="B363" s="7" t="s">
        <v>381</v>
      </c>
      <c r="C363" s="7">
        <v>100</v>
      </c>
      <c r="D363" s="91">
        <v>2701</v>
      </c>
      <c r="E363" s="91">
        <v>2701</v>
      </c>
      <c r="F363" s="91">
        <f>SUM(H363:Q363)</f>
        <v>2652.1</v>
      </c>
      <c r="G363" s="61">
        <f t="shared" si="184"/>
        <v>98.18955942243613</v>
      </c>
      <c r="H363" s="72"/>
      <c r="I363" s="72"/>
      <c r="J363" s="72"/>
      <c r="K363" s="72"/>
      <c r="L363" s="72"/>
      <c r="M363" s="72"/>
      <c r="N363" s="72"/>
      <c r="O363" s="72"/>
      <c r="P363" s="72"/>
      <c r="Q363" s="8">
        <v>2652.1</v>
      </c>
    </row>
    <row r="364" spans="1:17" ht="38.25">
      <c r="A364" s="6" t="s">
        <v>497</v>
      </c>
      <c r="B364" s="7" t="s">
        <v>381</v>
      </c>
      <c r="C364" s="7">
        <v>200</v>
      </c>
      <c r="D364" s="91">
        <v>443.6</v>
      </c>
      <c r="E364" s="91">
        <v>443.6</v>
      </c>
      <c r="F364" s="91">
        <f>SUM(H364:Q364)</f>
        <v>421.9</v>
      </c>
      <c r="G364" s="61">
        <f t="shared" si="184"/>
        <v>95.10820559062218</v>
      </c>
      <c r="H364" s="72"/>
      <c r="I364" s="72"/>
      <c r="J364" s="72"/>
      <c r="K364" s="72"/>
      <c r="L364" s="72"/>
      <c r="M364" s="72"/>
      <c r="N364" s="72"/>
      <c r="O364" s="72"/>
      <c r="P364" s="72"/>
      <c r="Q364" s="8">
        <v>421.9</v>
      </c>
    </row>
    <row r="365" spans="1:17" ht="12.75">
      <c r="A365" s="6" t="s">
        <v>65</v>
      </c>
      <c r="B365" s="7" t="s">
        <v>381</v>
      </c>
      <c r="C365" s="7">
        <v>800</v>
      </c>
      <c r="D365" s="91">
        <v>5.4</v>
      </c>
      <c r="E365" s="91">
        <v>5.4</v>
      </c>
      <c r="F365" s="91">
        <f>SUM(H365:Q365)</f>
        <v>2.5</v>
      </c>
      <c r="G365" s="61">
        <f t="shared" si="184"/>
        <v>46.29629629629629</v>
      </c>
      <c r="H365" s="59"/>
      <c r="I365" s="70"/>
      <c r="J365" s="70"/>
      <c r="K365" s="70"/>
      <c r="L365" s="70"/>
      <c r="M365" s="70"/>
      <c r="N365" s="70"/>
      <c r="O365" s="70"/>
      <c r="P365" s="70"/>
      <c r="Q365" s="71">
        <v>2.5</v>
      </c>
    </row>
    <row r="366" spans="1:17" ht="38.25">
      <c r="A366" s="20" t="s">
        <v>174</v>
      </c>
      <c r="B366" s="14" t="s">
        <v>382</v>
      </c>
      <c r="C366" s="14"/>
      <c r="D366" s="65">
        <f>D367</f>
        <v>2500</v>
      </c>
      <c r="E366" s="65">
        <f>E367</f>
        <v>2500</v>
      </c>
      <c r="F366" s="65">
        <f>F367</f>
        <v>2438.7999999999997</v>
      </c>
      <c r="G366" s="65">
        <f t="shared" si="184"/>
        <v>97.55199999999999</v>
      </c>
      <c r="H366" s="65">
        <f aca="true" t="shared" si="205" ref="H366:Q366">H367</f>
        <v>0</v>
      </c>
      <c r="I366" s="65">
        <f t="shared" si="205"/>
        <v>0</v>
      </c>
      <c r="J366" s="65">
        <f t="shared" si="205"/>
        <v>0</v>
      </c>
      <c r="K366" s="65">
        <f t="shared" si="205"/>
        <v>0</v>
      </c>
      <c r="L366" s="65">
        <f t="shared" si="205"/>
        <v>0</v>
      </c>
      <c r="M366" s="65">
        <f t="shared" si="205"/>
        <v>0</v>
      </c>
      <c r="N366" s="65">
        <f t="shared" si="205"/>
        <v>0</v>
      </c>
      <c r="O366" s="65">
        <f t="shared" si="205"/>
        <v>0</v>
      </c>
      <c r="P366" s="65">
        <f t="shared" si="205"/>
        <v>0</v>
      </c>
      <c r="Q366" s="65">
        <f t="shared" si="205"/>
        <v>2438.7999999999997</v>
      </c>
    </row>
    <row r="367" spans="1:17" ht="25.5">
      <c r="A367" s="6" t="s">
        <v>44</v>
      </c>
      <c r="B367" s="7" t="s">
        <v>383</v>
      </c>
      <c r="C367" s="7"/>
      <c r="D367" s="61">
        <f>D368+D369+D370</f>
        <v>2500</v>
      </c>
      <c r="E367" s="61">
        <f>E368+E369+E370</f>
        <v>2500</v>
      </c>
      <c r="F367" s="61">
        <f>F368+F369+F370</f>
        <v>2438.7999999999997</v>
      </c>
      <c r="G367" s="61">
        <f t="shared" si="184"/>
        <v>97.55199999999999</v>
      </c>
      <c r="H367" s="61">
        <f aca="true" t="shared" si="206" ref="H367:Q367">H368+H369+H370</f>
        <v>0</v>
      </c>
      <c r="I367" s="61">
        <f t="shared" si="206"/>
        <v>0</v>
      </c>
      <c r="J367" s="61">
        <f t="shared" si="206"/>
        <v>0</v>
      </c>
      <c r="K367" s="61">
        <f t="shared" si="206"/>
        <v>0</v>
      </c>
      <c r="L367" s="61">
        <f t="shared" si="206"/>
        <v>0</v>
      </c>
      <c r="M367" s="61">
        <f t="shared" si="206"/>
        <v>0</v>
      </c>
      <c r="N367" s="61">
        <f t="shared" si="206"/>
        <v>0</v>
      </c>
      <c r="O367" s="61">
        <f t="shared" si="206"/>
        <v>0</v>
      </c>
      <c r="P367" s="61">
        <f t="shared" si="206"/>
        <v>0</v>
      </c>
      <c r="Q367" s="61">
        <f t="shared" si="206"/>
        <v>2438.7999999999997</v>
      </c>
    </row>
    <row r="368" spans="1:17" ht="76.5">
      <c r="A368" s="6" t="s">
        <v>61</v>
      </c>
      <c r="B368" s="7" t="s">
        <v>383</v>
      </c>
      <c r="C368" s="7">
        <v>100</v>
      </c>
      <c r="D368" s="91">
        <v>2309.9</v>
      </c>
      <c r="E368" s="91">
        <v>2309.9</v>
      </c>
      <c r="F368" s="91">
        <f>SUM(H368:Q368)</f>
        <v>2283.6</v>
      </c>
      <c r="G368" s="61">
        <f t="shared" si="184"/>
        <v>98.86142257240571</v>
      </c>
      <c r="H368" s="59"/>
      <c r="I368" s="70"/>
      <c r="J368" s="70"/>
      <c r="K368" s="70"/>
      <c r="L368" s="70"/>
      <c r="M368" s="70"/>
      <c r="N368" s="70"/>
      <c r="O368" s="70"/>
      <c r="P368" s="70"/>
      <c r="Q368" s="71">
        <v>2283.6</v>
      </c>
    </row>
    <row r="369" spans="1:17" ht="38.25">
      <c r="A369" s="6" t="s">
        <v>497</v>
      </c>
      <c r="B369" s="7" t="s">
        <v>383</v>
      </c>
      <c r="C369" s="7">
        <v>200</v>
      </c>
      <c r="D369" s="91">
        <v>147.4</v>
      </c>
      <c r="E369" s="91">
        <v>147.4</v>
      </c>
      <c r="F369" s="91">
        <f>SUM(H369:Q369)</f>
        <v>113</v>
      </c>
      <c r="G369" s="61">
        <f t="shared" si="184"/>
        <v>76.66214382632293</v>
      </c>
      <c r="H369" s="59"/>
      <c r="I369" s="70"/>
      <c r="J369" s="70"/>
      <c r="K369" s="70"/>
      <c r="L369" s="70"/>
      <c r="M369" s="70"/>
      <c r="N369" s="70"/>
      <c r="O369" s="70"/>
      <c r="P369" s="70"/>
      <c r="Q369" s="71">
        <v>113</v>
      </c>
    </row>
    <row r="370" spans="1:17" ht="12.75">
      <c r="A370" s="6" t="s">
        <v>65</v>
      </c>
      <c r="B370" s="7" t="s">
        <v>383</v>
      </c>
      <c r="C370" s="7">
        <v>800</v>
      </c>
      <c r="D370" s="91">
        <v>42.7</v>
      </c>
      <c r="E370" s="91">
        <v>42.7</v>
      </c>
      <c r="F370" s="91">
        <f>SUM(H370:Q370)</f>
        <v>42.2</v>
      </c>
      <c r="G370" s="61">
        <f t="shared" si="184"/>
        <v>98.82903981264637</v>
      </c>
      <c r="H370" s="59"/>
      <c r="I370" s="70"/>
      <c r="J370" s="70"/>
      <c r="K370" s="70"/>
      <c r="L370" s="70"/>
      <c r="M370" s="70"/>
      <c r="N370" s="70"/>
      <c r="O370" s="70"/>
      <c r="P370" s="70"/>
      <c r="Q370" s="71">
        <v>42.2</v>
      </c>
    </row>
    <row r="371" spans="1:17" ht="54" customHeight="1">
      <c r="A371" s="92" t="s">
        <v>143</v>
      </c>
      <c r="B371" s="23" t="s">
        <v>384</v>
      </c>
      <c r="C371" s="23"/>
      <c r="D371" s="60">
        <f>D372</f>
        <v>2800</v>
      </c>
      <c r="E371" s="60">
        <f>E372</f>
        <v>2800</v>
      </c>
      <c r="F371" s="60">
        <f>F372</f>
        <v>2799</v>
      </c>
      <c r="G371" s="60">
        <f t="shared" si="184"/>
        <v>99.96428571428572</v>
      </c>
      <c r="H371" s="60">
        <f aca="true" t="shared" si="207" ref="H371:Q371">H372</f>
        <v>2799</v>
      </c>
      <c r="I371" s="60">
        <f t="shared" si="207"/>
        <v>0</v>
      </c>
      <c r="J371" s="60">
        <f t="shared" si="207"/>
        <v>0</v>
      </c>
      <c r="K371" s="60">
        <f t="shared" si="207"/>
        <v>0</v>
      </c>
      <c r="L371" s="60">
        <f t="shared" si="207"/>
        <v>0</v>
      </c>
      <c r="M371" s="60">
        <f t="shared" si="207"/>
        <v>0</v>
      </c>
      <c r="N371" s="60">
        <f t="shared" si="207"/>
        <v>0</v>
      </c>
      <c r="O371" s="60">
        <f t="shared" si="207"/>
        <v>0</v>
      </c>
      <c r="P371" s="60">
        <f t="shared" si="207"/>
        <v>0</v>
      </c>
      <c r="Q371" s="60">
        <f t="shared" si="207"/>
        <v>0</v>
      </c>
    </row>
    <row r="372" spans="1:17" ht="63.75">
      <c r="A372" s="24" t="s">
        <v>385</v>
      </c>
      <c r="B372" s="14" t="s">
        <v>386</v>
      </c>
      <c r="C372" s="23"/>
      <c r="D372" s="65">
        <f>D373+D376</f>
        <v>2800</v>
      </c>
      <c r="E372" s="65">
        <f>E373+E376</f>
        <v>2800</v>
      </c>
      <c r="F372" s="65">
        <f>F373+F376</f>
        <v>2799</v>
      </c>
      <c r="G372" s="65">
        <f t="shared" si="184"/>
        <v>99.96428571428572</v>
      </c>
      <c r="H372" s="65">
        <f aca="true" t="shared" si="208" ref="H372:Q372">H373+H376</f>
        <v>2799</v>
      </c>
      <c r="I372" s="65">
        <f t="shared" si="208"/>
        <v>0</v>
      </c>
      <c r="J372" s="65">
        <f t="shared" si="208"/>
        <v>0</v>
      </c>
      <c r="K372" s="65">
        <f t="shared" si="208"/>
        <v>0</v>
      </c>
      <c r="L372" s="65">
        <f t="shared" si="208"/>
        <v>0</v>
      </c>
      <c r="M372" s="65">
        <f t="shared" si="208"/>
        <v>0</v>
      </c>
      <c r="N372" s="65">
        <f t="shared" si="208"/>
        <v>0</v>
      </c>
      <c r="O372" s="65">
        <f t="shared" si="208"/>
        <v>0</v>
      </c>
      <c r="P372" s="65">
        <f t="shared" si="208"/>
        <v>0</v>
      </c>
      <c r="Q372" s="65">
        <f t="shared" si="208"/>
        <v>0</v>
      </c>
    </row>
    <row r="373" spans="1:17" ht="25.5">
      <c r="A373" s="32" t="s">
        <v>144</v>
      </c>
      <c r="B373" s="14" t="s">
        <v>387</v>
      </c>
      <c r="C373" s="14"/>
      <c r="D373" s="65">
        <f aca="true" t="shared" si="209" ref="D373:F374">D374</f>
        <v>1350</v>
      </c>
      <c r="E373" s="65">
        <f t="shared" si="209"/>
        <v>1350</v>
      </c>
      <c r="F373" s="65">
        <f t="shared" si="209"/>
        <v>1350</v>
      </c>
      <c r="G373" s="65">
        <f t="shared" si="184"/>
        <v>100</v>
      </c>
      <c r="H373" s="65">
        <f aca="true" t="shared" si="210" ref="H373:Q374">H374</f>
        <v>1350</v>
      </c>
      <c r="I373" s="65">
        <f t="shared" si="210"/>
        <v>0</v>
      </c>
      <c r="J373" s="65">
        <f t="shared" si="210"/>
        <v>0</v>
      </c>
      <c r="K373" s="65">
        <f t="shared" si="210"/>
        <v>0</v>
      </c>
      <c r="L373" s="65">
        <f t="shared" si="210"/>
        <v>0</v>
      </c>
      <c r="M373" s="65">
        <f t="shared" si="210"/>
        <v>0</v>
      </c>
      <c r="N373" s="65">
        <f t="shared" si="210"/>
        <v>0</v>
      </c>
      <c r="O373" s="65">
        <f t="shared" si="210"/>
        <v>0</v>
      </c>
      <c r="P373" s="65">
        <f t="shared" si="210"/>
        <v>0</v>
      </c>
      <c r="Q373" s="65">
        <f t="shared" si="210"/>
        <v>0</v>
      </c>
    </row>
    <row r="374" spans="1:17" ht="63.75">
      <c r="A374" s="31" t="s">
        <v>145</v>
      </c>
      <c r="B374" s="7" t="s">
        <v>388</v>
      </c>
      <c r="C374" s="33"/>
      <c r="D374" s="61">
        <f t="shared" si="209"/>
        <v>1350</v>
      </c>
      <c r="E374" s="61">
        <f t="shared" si="209"/>
        <v>1350</v>
      </c>
      <c r="F374" s="61">
        <f t="shared" si="209"/>
        <v>1350</v>
      </c>
      <c r="G374" s="61">
        <f t="shared" si="184"/>
        <v>100</v>
      </c>
      <c r="H374" s="61">
        <f t="shared" si="210"/>
        <v>1350</v>
      </c>
      <c r="I374" s="61">
        <f t="shared" si="210"/>
        <v>0</v>
      </c>
      <c r="J374" s="61">
        <f t="shared" si="210"/>
        <v>0</v>
      </c>
      <c r="K374" s="61">
        <f t="shared" si="210"/>
        <v>0</v>
      </c>
      <c r="L374" s="61">
        <f t="shared" si="210"/>
        <v>0</v>
      </c>
      <c r="M374" s="61">
        <f t="shared" si="210"/>
        <v>0</v>
      </c>
      <c r="N374" s="61">
        <f t="shared" si="210"/>
        <v>0</v>
      </c>
      <c r="O374" s="61">
        <f t="shared" si="210"/>
        <v>0</v>
      </c>
      <c r="P374" s="61">
        <f t="shared" si="210"/>
        <v>0</v>
      </c>
      <c r="Q374" s="61">
        <f t="shared" si="210"/>
        <v>0</v>
      </c>
    </row>
    <row r="375" spans="1:17" ht="38.25">
      <c r="A375" s="6" t="s">
        <v>497</v>
      </c>
      <c r="B375" s="7" t="s">
        <v>388</v>
      </c>
      <c r="C375" s="7">
        <v>200</v>
      </c>
      <c r="D375" s="91">
        <v>1350</v>
      </c>
      <c r="E375" s="91">
        <v>1350</v>
      </c>
      <c r="F375" s="91">
        <f>SUM(H375:Q375)</f>
        <v>1350</v>
      </c>
      <c r="G375" s="61">
        <f t="shared" si="184"/>
        <v>100</v>
      </c>
      <c r="H375" s="59">
        <v>1350</v>
      </c>
      <c r="I375" s="70"/>
      <c r="J375" s="70"/>
      <c r="K375" s="70"/>
      <c r="L375" s="70"/>
      <c r="M375" s="70"/>
      <c r="N375" s="70"/>
      <c r="O375" s="70"/>
      <c r="P375" s="70"/>
      <c r="Q375" s="71"/>
    </row>
    <row r="376" spans="1:17" ht="25.5">
      <c r="A376" s="24" t="s">
        <v>146</v>
      </c>
      <c r="B376" s="14" t="s">
        <v>389</v>
      </c>
      <c r="C376" s="14"/>
      <c r="D376" s="65">
        <f aca="true" t="shared" si="211" ref="D376:F377">D377</f>
        <v>1450</v>
      </c>
      <c r="E376" s="65">
        <f t="shared" si="211"/>
        <v>1450</v>
      </c>
      <c r="F376" s="65">
        <f t="shared" si="211"/>
        <v>1449</v>
      </c>
      <c r="G376" s="65">
        <f t="shared" si="184"/>
        <v>99.93103448275862</v>
      </c>
      <c r="H376" s="65">
        <f aca="true" t="shared" si="212" ref="H376:Q377">H377</f>
        <v>1449</v>
      </c>
      <c r="I376" s="65">
        <f t="shared" si="212"/>
        <v>0</v>
      </c>
      <c r="J376" s="65">
        <f t="shared" si="212"/>
        <v>0</v>
      </c>
      <c r="K376" s="65">
        <f t="shared" si="212"/>
        <v>0</v>
      </c>
      <c r="L376" s="65">
        <f t="shared" si="212"/>
        <v>0</v>
      </c>
      <c r="M376" s="65">
        <f t="shared" si="212"/>
        <v>0</v>
      </c>
      <c r="N376" s="65">
        <f t="shared" si="212"/>
        <v>0</v>
      </c>
      <c r="O376" s="65">
        <f t="shared" si="212"/>
        <v>0</v>
      </c>
      <c r="P376" s="65">
        <f t="shared" si="212"/>
        <v>0</v>
      </c>
      <c r="Q376" s="65">
        <f t="shared" si="212"/>
        <v>0</v>
      </c>
    </row>
    <row r="377" spans="1:17" ht="63.75">
      <c r="A377" s="31" t="s">
        <v>145</v>
      </c>
      <c r="B377" s="7" t="s">
        <v>390</v>
      </c>
      <c r="C377" s="7"/>
      <c r="D377" s="61">
        <f t="shared" si="211"/>
        <v>1450</v>
      </c>
      <c r="E377" s="61">
        <f t="shared" si="211"/>
        <v>1450</v>
      </c>
      <c r="F377" s="61">
        <f t="shared" si="211"/>
        <v>1449</v>
      </c>
      <c r="G377" s="61">
        <f t="shared" si="184"/>
        <v>99.93103448275862</v>
      </c>
      <c r="H377" s="61">
        <f t="shared" si="212"/>
        <v>1449</v>
      </c>
      <c r="I377" s="61">
        <f t="shared" si="212"/>
        <v>0</v>
      </c>
      <c r="J377" s="61">
        <f t="shared" si="212"/>
        <v>0</v>
      </c>
      <c r="K377" s="61">
        <f t="shared" si="212"/>
        <v>0</v>
      </c>
      <c r="L377" s="61">
        <f t="shared" si="212"/>
        <v>0</v>
      </c>
      <c r="M377" s="61">
        <f t="shared" si="212"/>
        <v>0</v>
      </c>
      <c r="N377" s="61">
        <f t="shared" si="212"/>
        <v>0</v>
      </c>
      <c r="O377" s="61">
        <f t="shared" si="212"/>
        <v>0</v>
      </c>
      <c r="P377" s="61">
        <f t="shared" si="212"/>
        <v>0</v>
      </c>
      <c r="Q377" s="61">
        <f t="shared" si="212"/>
        <v>0</v>
      </c>
    </row>
    <row r="378" spans="1:17" ht="38.25">
      <c r="A378" s="6" t="s">
        <v>497</v>
      </c>
      <c r="B378" s="7" t="s">
        <v>390</v>
      </c>
      <c r="C378" s="7">
        <v>200</v>
      </c>
      <c r="D378" s="91">
        <v>1450</v>
      </c>
      <c r="E378" s="91">
        <v>1450</v>
      </c>
      <c r="F378" s="91">
        <f>SUM(H378:Q378)</f>
        <v>1449</v>
      </c>
      <c r="G378" s="61">
        <f t="shared" si="184"/>
        <v>99.93103448275862</v>
      </c>
      <c r="H378" s="59">
        <v>1449</v>
      </c>
      <c r="I378" s="70"/>
      <c r="J378" s="70"/>
      <c r="K378" s="70"/>
      <c r="L378" s="70"/>
      <c r="M378" s="70"/>
      <c r="N378" s="70"/>
      <c r="O378" s="70"/>
      <c r="P378" s="70"/>
      <c r="Q378" s="71"/>
    </row>
    <row r="379" spans="1:17" ht="63.75">
      <c r="A379" s="22" t="s">
        <v>147</v>
      </c>
      <c r="B379" s="12" t="s">
        <v>391</v>
      </c>
      <c r="C379" s="7"/>
      <c r="D379" s="60">
        <f>D380+D395</f>
        <v>17342.7</v>
      </c>
      <c r="E379" s="60">
        <f>E380+E395</f>
        <v>17342.7</v>
      </c>
      <c r="F379" s="60">
        <f>F380+F395</f>
        <v>16407.7</v>
      </c>
      <c r="G379" s="60">
        <f t="shared" si="184"/>
        <v>94.60868261574034</v>
      </c>
      <c r="H379" s="60">
        <f aca="true" t="shared" si="213" ref="H379:Q379">H380+H395</f>
        <v>0</v>
      </c>
      <c r="I379" s="60">
        <f t="shared" si="213"/>
        <v>0</v>
      </c>
      <c r="J379" s="60">
        <f t="shared" si="213"/>
        <v>16407.7</v>
      </c>
      <c r="K379" s="60">
        <f t="shared" si="213"/>
        <v>0</v>
      </c>
      <c r="L379" s="60">
        <f t="shared" si="213"/>
        <v>0</v>
      </c>
      <c r="M379" s="60">
        <f t="shared" si="213"/>
        <v>0</v>
      </c>
      <c r="N379" s="60">
        <f t="shared" si="213"/>
        <v>0</v>
      </c>
      <c r="O379" s="60">
        <f t="shared" si="213"/>
        <v>0</v>
      </c>
      <c r="P379" s="60">
        <f t="shared" si="213"/>
        <v>0</v>
      </c>
      <c r="Q379" s="60">
        <f t="shared" si="213"/>
        <v>0</v>
      </c>
    </row>
    <row r="380" spans="1:17" ht="76.5">
      <c r="A380" s="13" t="s">
        <v>392</v>
      </c>
      <c r="B380" s="18" t="s">
        <v>393</v>
      </c>
      <c r="C380" s="7"/>
      <c r="D380" s="65">
        <f>D381+D389+D392</f>
        <v>17142.7</v>
      </c>
      <c r="E380" s="65">
        <f aca="true" t="shared" si="214" ref="E380:Q380">E381+E389+E392</f>
        <v>17142.7</v>
      </c>
      <c r="F380" s="65">
        <f t="shared" si="214"/>
        <v>16208.7</v>
      </c>
      <c r="G380" s="65">
        <f t="shared" si="184"/>
        <v>94.5516167231533</v>
      </c>
      <c r="H380" s="65">
        <f t="shared" si="214"/>
        <v>0</v>
      </c>
      <c r="I380" s="65">
        <f t="shared" si="214"/>
        <v>0</v>
      </c>
      <c r="J380" s="65">
        <f t="shared" si="214"/>
        <v>16208.7</v>
      </c>
      <c r="K380" s="65">
        <f t="shared" si="214"/>
        <v>0</v>
      </c>
      <c r="L380" s="65">
        <f t="shared" si="214"/>
        <v>0</v>
      </c>
      <c r="M380" s="65">
        <f t="shared" si="214"/>
        <v>0</v>
      </c>
      <c r="N380" s="65">
        <f t="shared" si="214"/>
        <v>0</v>
      </c>
      <c r="O380" s="65">
        <f t="shared" si="214"/>
        <v>0</v>
      </c>
      <c r="P380" s="65">
        <f t="shared" si="214"/>
        <v>0</v>
      </c>
      <c r="Q380" s="65">
        <f t="shared" si="214"/>
        <v>0</v>
      </c>
    </row>
    <row r="381" spans="1:17" ht="25.5">
      <c r="A381" s="13" t="s">
        <v>26</v>
      </c>
      <c r="B381" s="14" t="s">
        <v>394</v>
      </c>
      <c r="C381" s="14"/>
      <c r="D381" s="65">
        <f>D382+D386</f>
        <v>4874.2</v>
      </c>
      <c r="E381" s="65">
        <f aca="true" t="shared" si="215" ref="E381:Q381">E382+E386</f>
        <v>4874.2</v>
      </c>
      <c r="F381" s="65">
        <f t="shared" si="215"/>
        <v>4816.2</v>
      </c>
      <c r="G381" s="65">
        <f t="shared" si="184"/>
        <v>98.81006113823807</v>
      </c>
      <c r="H381" s="65">
        <f t="shared" si="215"/>
        <v>0</v>
      </c>
      <c r="I381" s="65">
        <f t="shared" si="215"/>
        <v>0</v>
      </c>
      <c r="J381" s="65">
        <f t="shared" si="215"/>
        <v>4816.2</v>
      </c>
      <c r="K381" s="65">
        <f t="shared" si="215"/>
        <v>0</v>
      </c>
      <c r="L381" s="65">
        <f t="shared" si="215"/>
        <v>0</v>
      </c>
      <c r="M381" s="65">
        <f t="shared" si="215"/>
        <v>0</v>
      </c>
      <c r="N381" s="65">
        <f t="shared" si="215"/>
        <v>0</v>
      </c>
      <c r="O381" s="65">
        <f t="shared" si="215"/>
        <v>0</v>
      </c>
      <c r="P381" s="65">
        <f t="shared" si="215"/>
        <v>0</v>
      </c>
      <c r="Q381" s="65">
        <f t="shared" si="215"/>
        <v>0</v>
      </c>
    </row>
    <row r="382" spans="1:17" ht="25.5">
      <c r="A382" s="6" t="s">
        <v>20</v>
      </c>
      <c r="B382" s="7" t="s">
        <v>395</v>
      </c>
      <c r="C382" s="7"/>
      <c r="D382" s="61">
        <f>D383+D384+D385</f>
        <v>4285.5</v>
      </c>
      <c r="E382" s="61">
        <f>E383+E384+E385</f>
        <v>4285.5</v>
      </c>
      <c r="F382" s="61">
        <f>F383+F384+F385</f>
        <v>4229.3</v>
      </c>
      <c r="G382" s="61">
        <f t="shared" si="184"/>
        <v>98.68860109672151</v>
      </c>
      <c r="H382" s="61">
        <f aca="true" t="shared" si="216" ref="H382:Q382">H383+H384+H385</f>
        <v>0</v>
      </c>
      <c r="I382" s="61">
        <f t="shared" si="216"/>
        <v>0</v>
      </c>
      <c r="J382" s="61">
        <f t="shared" si="216"/>
        <v>4229.3</v>
      </c>
      <c r="K382" s="61">
        <f t="shared" si="216"/>
        <v>0</v>
      </c>
      <c r="L382" s="61">
        <f t="shared" si="216"/>
        <v>0</v>
      </c>
      <c r="M382" s="61">
        <f t="shared" si="216"/>
        <v>0</v>
      </c>
      <c r="N382" s="61">
        <f t="shared" si="216"/>
        <v>0</v>
      </c>
      <c r="O382" s="61">
        <f t="shared" si="216"/>
        <v>0</v>
      </c>
      <c r="P382" s="61">
        <f t="shared" si="216"/>
        <v>0</v>
      </c>
      <c r="Q382" s="61">
        <f t="shared" si="216"/>
        <v>0</v>
      </c>
    </row>
    <row r="383" spans="1:17" ht="76.5">
      <c r="A383" s="6" t="s">
        <v>61</v>
      </c>
      <c r="B383" s="7" t="s">
        <v>395</v>
      </c>
      <c r="C383" s="7">
        <v>100</v>
      </c>
      <c r="D383" s="91">
        <v>4084.7</v>
      </c>
      <c r="E383" s="91">
        <v>4084.7</v>
      </c>
      <c r="F383" s="91">
        <f aca="true" t="shared" si="217" ref="F383:F388">SUM(H383:Q383)</f>
        <v>4074.2</v>
      </c>
      <c r="G383" s="61">
        <f t="shared" si="184"/>
        <v>99.74294317820159</v>
      </c>
      <c r="H383" s="59"/>
      <c r="I383" s="70"/>
      <c r="J383" s="59">
        <v>4074.2</v>
      </c>
      <c r="K383" s="70"/>
      <c r="L383" s="70"/>
      <c r="M383" s="70"/>
      <c r="N383" s="70"/>
      <c r="O383" s="70"/>
      <c r="P383" s="70"/>
      <c r="Q383" s="71"/>
    </row>
    <row r="384" spans="1:17" ht="38.25">
      <c r="A384" s="6" t="s">
        <v>497</v>
      </c>
      <c r="B384" s="7" t="s">
        <v>395</v>
      </c>
      <c r="C384" s="7">
        <v>200</v>
      </c>
      <c r="D384" s="91">
        <v>194.8</v>
      </c>
      <c r="E384" s="91">
        <v>194.8</v>
      </c>
      <c r="F384" s="91">
        <f t="shared" si="217"/>
        <v>154.1</v>
      </c>
      <c r="G384" s="61">
        <f t="shared" si="184"/>
        <v>79.10677618069815</v>
      </c>
      <c r="H384" s="59"/>
      <c r="I384" s="70"/>
      <c r="J384" s="59">
        <v>154.1</v>
      </c>
      <c r="K384" s="70"/>
      <c r="L384" s="70"/>
      <c r="M384" s="70"/>
      <c r="N384" s="70"/>
      <c r="O384" s="70"/>
      <c r="P384" s="70"/>
      <c r="Q384" s="71"/>
    </row>
    <row r="385" spans="1:17" ht="12.75">
      <c r="A385" s="6" t="s">
        <v>65</v>
      </c>
      <c r="B385" s="7" t="s">
        <v>395</v>
      </c>
      <c r="C385" s="7">
        <v>800</v>
      </c>
      <c r="D385" s="91">
        <v>6</v>
      </c>
      <c r="E385" s="91">
        <v>6</v>
      </c>
      <c r="F385" s="91">
        <f t="shared" si="217"/>
        <v>1</v>
      </c>
      <c r="G385" s="61">
        <f t="shared" si="184"/>
        <v>16.666666666666664</v>
      </c>
      <c r="H385" s="59"/>
      <c r="I385" s="70"/>
      <c r="J385" s="59">
        <v>1</v>
      </c>
      <c r="K385" s="70"/>
      <c r="L385" s="70"/>
      <c r="M385" s="70"/>
      <c r="N385" s="70"/>
      <c r="O385" s="70"/>
      <c r="P385" s="70"/>
      <c r="Q385" s="71"/>
    </row>
    <row r="386" spans="1:17" ht="38.25">
      <c r="A386" s="25" t="s">
        <v>28</v>
      </c>
      <c r="B386" s="7" t="s">
        <v>396</v>
      </c>
      <c r="C386" s="7"/>
      <c r="D386" s="61">
        <f>D387+D388</f>
        <v>588.6999999999999</v>
      </c>
      <c r="E386" s="61">
        <f>E387+E388</f>
        <v>588.6999999999999</v>
      </c>
      <c r="F386" s="61">
        <f>F387+F388</f>
        <v>586.9</v>
      </c>
      <c r="G386" s="61">
        <f t="shared" si="184"/>
        <v>99.69424154917616</v>
      </c>
      <c r="H386" s="61">
        <f aca="true" t="shared" si="218" ref="H386:Q386">H387+H388</f>
        <v>0</v>
      </c>
      <c r="I386" s="61">
        <f t="shared" si="218"/>
        <v>0</v>
      </c>
      <c r="J386" s="61">
        <f t="shared" si="218"/>
        <v>586.9</v>
      </c>
      <c r="K386" s="61">
        <f t="shared" si="218"/>
        <v>0</v>
      </c>
      <c r="L386" s="61">
        <f t="shared" si="218"/>
        <v>0</v>
      </c>
      <c r="M386" s="61">
        <f t="shared" si="218"/>
        <v>0</v>
      </c>
      <c r="N386" s="61">
        <f t="shared" si="218"/>
        <v>0</v>
      </c>
      <c r="O386" s="61">
        <f t="shared" si="218"/>
        <v>0</v>
      </c>
      <c r="P386" s="61">
        <f t="shared" si="218"/>
        <v>0</v>
      </c>
      <c r="Q386" s="61">
        <f t="shared" si="218"/>
        <v>0</v>
      </c>
    </row>
    <row r="387" spans="1:17" ht="76.5">
      <c r="A387" s="6" t="s">
        <v>61</v>
      </c>
      <c r="B387" s="7" t="s">
        <v>396</v>
      </c>
      <c r="C387" s="7">
        <v>100</v>
      </c>
      <c r="D387" s="91">
        <v>512.8</v>
      </c>
      <c r="E387" s="91">
        <v>512.8</v>
      </c>
      <c r="F387" s="91">
        <f t="shared" si="217"/>
        <v>511.2</v>
      </c>
      <c r="G387" s="61">
        <f t="shared" si="184"/>
        <v>99.68798751950078</v>
      </c>
      <c r="H387" s="59"/>
      <c r="I387" s="70"/>
      <c r="J387" s="59">
        <v>511.2</v>
      </c>
      <c r="K387" s="70"/>
      <c r="L387" s="70"/>
      <c r="M387" s="70"/>
      <c r="N387" s="70"/>
      <c r="O387" s="70"/>
      <c r="P387" s="70"/>
      <c r="Q387" s="71"/>
    </row>
    <row r="388" spans="1:17" ht="38.25">
      <c r="A388" s="6" t="s">
        <v>497</v>
      </c>
      <c r="B388" s="7" t="s">
        <v>396</v>
      </c>
      <c r="C388" s="7">
        <v>200</v>
      </c>
      <c r="D388" s="91">
        <v>75.9</v>
      </c>
      <c r="E388" s="91">
        <v>75.9</v>
      </c>
      <c r="F388" s="91">
        <f t="shared" si="217"/>
        <v>75.7</v>
      </c>
      <c r="G388" s="61">
        <f t="shared" si="184"/>
        <v>99.7364953886693</v>
      </c>
      <c r="H388" s="59"/>
      <c r="I388" s="70"/>
      <c r="J388" s="59">
        <v>75.7</v>
      </c>
      <c r="K388" s="70"/>
      <c r="L388" s="70"/>
      <c r="M388" s="70"/>
      <c r="N388" s="70"/>
      <c r="O388" s="70"/>
      <c r="P388" s="70"/>
      <c r="Q388" s="71"/>
    </row>
    <row r="389" spans="1:17" ht="38.25">
      <c r="A389" s="29" t="s">
        <v>148</v>
      </c>
      <c r="B389" s="18" t="s">
        <v>397</v>
      </c>
      <c r="C389" s="7"/>
      <c r="D389" s="65">
        <f aca="true" t="shared" si="219" ref="D389:Q389">D390</f>
        <v>11743.7</v>
      </c>
      <c r="E389" s="65">
        <f t="shared" si="219"/>
        <v>11743.7</v>
      </c>
      <c r="F389" s="65">
        <f t="shared" si="219"/>
        <v>11392.5</v>
      </c>
      <c r="G389" s="65">
        <f t="shared" si="184"/>
        <v>97.00946039152907</v>
      </c>
      <c r="H389" s="65">
        <f t="shared" si="219"/>
        <v>0</v>
      </c>
      <c r="I389" s="65">
        <f t="shared" si="219"/>
        <v>0</v>
      </c>
      <c r="J389" s="65">
        <f t="shared" si="219"/>
        <v>11392.5</v>
      </c>
      <c r="K389" s="65">
        <f t="shared" si="219"/>
        <v>0</v>
      </c>
      <c r="L389" s="65">
        <f t="shared" si="219"/>
        <v>0</v>
      </c>
      <c r="M389" s="65">
        <f t="shared" si="219"/>
        <v>0</v>
      </c>
      <c r="N389" s="65">
        <f t="shared" si="219"/>
        <v>0</v>
      </c>
      <c r="O389" s="65">
        <f t="shared" si="219"/>
        <v>0</v>
      </c>
      <c r="P389" s="65">
        <f t="shared" si="219"/>
        <v>0</v>
      </c>
      <c r="Q389" s="65">
        <f t="shared" si="219"/>
        <v>0</v>
      </c>
    </row>
    <row r="390" spans="1:17" ht="127.5">
      <c r="A390" s="17" t="s">
        <v>553</v>
      </c>
      <c r="B390" s="19" t="s">
        <v>398</v>
      </c>
      <c r="C390" s="19"/>
      <c r="D390" s="61">
        <f>D391</f>
        <v>11743.7</v>
      </c>
      <c r="E390" s="61">
        <f>E391</f>
        <v>11743.7</v>
      </c>
      <c r="F390" s="61">
        <f>F391</f>
        <v>11392.5</v>
      </c>
      <c r="G390" s="61">
        <f t="shared" si="184"/>
        <v>97.00946039152907</v>
      </c>
      <c r="H390" s="61">
        <f aca="true" t="shared" si="220" ref="H390:Q390">H391</f>
        <v>0</v>
      </c>
      <c r="I390" s="61">
        <f t="shared" si="220"/>
        <v>0</v>
      </c>
      <c r="J390" s="61">
        <f t="shared" si="220"/>
        <v>11392.5</v>
      </c>
      <c r="K390" s="61">
        <f t="shared" si="220"/>
        <v>0</v>
      </c>
      <c r="L390" s="61">
        <f t="shared" si="220"/>
        <v>0</v>
      </c>
      <c r="M390" s="61">
        <f t="shared" si="220"/>
        <v>0</v>
      </c>
      <c r="N390" s="61">
        <f t="shared" si="220"/>
        <v>0</v>
      </c>
      <c r="O390" s="61">
        <f t="shared" si="220"/>
        <v>0</v>
      </c>
      <c r="P390" s="61">
        <f t="shared" si="220"/>
        <v>0</v>
      </c>
      <c r="Q390" s="61">
        <f t="shared" si="220"/>
        <v>0</v>
      </c>
    </row>
    <row r="391" spans="1:17" ht="12.75">
      <c r="A391" s="25" t="s">
        <v>65</v>
      </c>
      <c r="B391" s="19" t="s">
        <v>398</v>
      </c>
      <c r="C391" s="19" t="s">
        <v>64</v>
      </c>
      <c r="D391" s="91">
        <v>11743.7</v>
      </c>
      <c r="E391" s="91">
        <v>11743.7</v>
      </c>
      <c r="F391" s="91">
        <f>SUM(H391:Q391)</f>
        <v>11392.5</v>
      </c>
      <c r="G391" s="61">
        <f t="shared" si="184"/>
        <v>97.00946039152907</v>
      </c>
      <c r="H391" s="59"/>
      <c r="I391" s="70"/>
      <c r="J391" s="59">
        <v>11392.5</v>
      </c>
      <c r="K391" s="70"/>
      <c r="L391" s="70"/>
      <c r="M391" s="70"/>
      <c r="N391" s="70"/>
      <c r="O391" s="70"/>
      <c r="P391" s="70"/>
      <c r="Q391" s="71"/>
    </row>
    <row r="392" spans="1:17" ht="51">
      <c r="A392" s="93" t="s">
        <v>74</v>
      </c>
      <c r="B392" s="14" t="s">
        <v>399</v>
      </c>
      <c r="C392" s="7"/>
      <c r="D392" s="65">
        <f aca="true" t="shared" si="221" ref="D392:F393">D393</f>
        <v>524.8</v>
      </c>
      <c r="E392" s="65">
        <f t="shared" si="221"/>
        <v>524.8</v>
      </c>
      <c r="F392" s="65">
        <f t="shared" si="221"/>
        <v>0</v>
      </c>
      <c r="G392" s="65">
        <f t="shared" si="184"/>
        <v>0</v>
      </c>
      <c r="H392" s="65">
        <f aca="true" t="shared" si="222" ref="H392:Q393">H393</f>
        <v>0</v>
      </c>
      <c r="I392" s="65">
        <f t="shared" si="222"/>
        <v>0</v>
      </c>
      <c r="J392" s="65">
        <f t="shared" si="222"/>
        <v>0</v>
      </c>
      <c r="K392" s="65">
        <f t="shared" si="222"/>
        <v>0</v>
      </c>
      <c r="L392" s="65">
        <f t="shared" si="222"/>
        <v>0</v>
      </c>
      <c r="M392" s="65">
        <f t="shared" si="222"/>
        <v>0</v>
      </c>
      <c r="N392" s="65">
        <f t="shared" si="222"/>
        <v>0</v>
      </c>
      <c r="O392" s="65">
        <f t="shared" si="222"/>
        <v>0</v>
      </c>
      <c r="P392" s="65">
        <f t="shared" si="222"/>
        <v>0</v>
      </c>
      <c r="Q392" s="65">
        <f t="shared" si="222"/>
        <v>0</v>
      </c>
    </row>
    <row r="393" spans="1:17" ht="114.75">
      <c r="A393" s="17" t="s">
        <v>551</v>
      </c>
      <c r="B393" s="7" t="s">
        <v>505</v>
      </c>
      <c r="C393" s="7"/>
      <c r="D393" s="61">
        <f t="shared" si="221"/>
        <v>524.8</v>
      </c>
      <c r="E393" s="61">
        <f t="shared" si="221"/>
        <v>524.8</v>
      </c>
      <c r="F393" s="61">
        <f t="shared" si="221"/>
        <v>0</v>
      </c>
      <c r="G393" s="61">
        <f t="shared" si="184"/>
        <v>0</v>
      </c>
      <c r="H393" s="61">
        <f t="shared" si="222"/>
        <v>0</v>
      </c>
      <c r="I393" s="61">
        <f t="shared" si="222"/>
        <v>0</v>
      </c>
      <c r="J393" s="61">
        <f t="shared" si="222"/>
        <v>0</v>
      </c>
      <c r="K393" s="61">
        <f t="shared" si="222"/>
        <v>0</v>
      </c>
      <c r="L393" s="61">
        <f t="shared" si="222"/>
        <v>0</v>
      </c>
      <c r="M393" s="61">
        <f t="shared" si="222"/>
        <v>0</v>
      </c>
      <c r="N393" s="61">
        <f t="shared" si="222"/>
        <v>0</v>
      </c>
      <c r="O393" s="61">
        <f t="shared" si="222"/>
        <v>0</v>
      </c>
      <c r="P393" s="61">
        <f t="shared" si="222"/>
        <v>0</v>
      </c>
      <c r="Q393" s="61">
        <f t="shared" si="222"/>
        <v>0</v>
      </c>
    </row>
    <row r="394" spans="1:17" ht="38.25">
      <c r="A394" s="6" t="s">
        <v>497</v>
      </c>
      <c r="B394" s="7" t="s">
        <v>505</v>
      </c>
      <c r="C394" s="7">
        <v>200</v>
      </c>
      <c r="D394" s="91">
        <v>524.8</v>
      </c>
      <c r="E394" s="91">
        <v>524.8</v>
      </c>
      <c r="F394" s="91">
        <f>SUM(H394:Q394)</f>
        <v>0</v>
      </c>
      <c r="G394" s="61">
        <f t="shared" si="184"/>
        <v>0</v>
      </c>
      <c r="H394" s="59"/>
      <c r="I394" s="70"/>
      <c r="J394" s="70">
        <v>0</v>
      </c>
      <c r="K394" s="70"/>
      <c r="L394" s="70"/>
      <c r="M394" s="70"/>
      <c r="N394" s="70"/>
      <c r="O394" s="70"/>
      <c r="P394" s="70"/>
      <c r="Q394" s="71"/>
    </row>
    <row r="395" spans="1:17" ht="38.25">
      <c r="A395" s="34" t="s">
        <v>149</v>
      </c>
      <c r="B395" s="14" t="s">
        <v>400</v>
      </c>
      <c r="C395" s="7"/>
      <c r="D395" s="65">
        <f aca="true" t="shared" si="223" ref="D395:F397">D396</f>
        <v>200</v>
      </c>
      <c r="E395" s="65">
        <f t="shared" si="223"/>
        <v>200</v>
      </c>
      <c r="F395" s="65">
        <f t="shared" si="223"/>
        <v>199</v>
      </c>
      <c r="G395" s="65">
        <f aca="true" t="shared" si="224" ref="G395:G458">F395/E395*100</f>
        <v>99.5</v>
      </c>
      <c r="H395" s="65">
        <f aca="true" t="shared" si="225" ref="H395:Q397">H396</f>
        <v>0</v>
      </c>
      <c r="I395" s="65">
        <f t="shared" si="225"/>
        <v>0</v>
      </c>
      <c r="J395" s="65">
        <f t="shared" si="225"/>
        <v>199</v>
      </c>
      <c r="K395" s="65">
        <f t="shared" si="225"/>
        <v>0</v>
      </c>
      <c r="L395" s="65">
        <f t="shared" si="225"/>
        <v>0</v>
      </c>
      <c r="M395" s="65">
        <f t="shared" si="225"/>
        <v>0</v>
      </c>
      <c r="N395" s="65">
        <f t="shared" si="225"/>
        <v>0</v>
      </c>
      <c r="O395" s="65">
        <f t="shared" si="225"/>
        <v>0</v>
      </c>
      <c r="P395" s="65">
        <f t="shared" si="225"/>
        <v>0</v>
      </c>
      <c r="Q395" s="65">
        <f t="shared" si="225"/>
        <v>0</v>
      </c>
    </row>
    <row r="396" spans="1:17" ht="81.75" customHeight="1">
      <c r="A396" s="34" t="s">
        <v>401</v>
      </c>
      <c r="B396" s="14" t="s">
        <v>402</v>
      </c>
      <c r="C396" s="7"/>
      <c r="D396" s="65">
        <f t="shared" si="223"/>
        <v>200</v>
      </c>
      <c r="E396" s="65">
        <f t="shared" si="223"/>
        <v>200</v>
      </c>
      <c r="F396" s="65">
        <f t="shared" si="223"/>
        <v>199</v>
      </c>
      <c r="G396" s="65">
        <f t="shared" si="224"/>
        <v>99.5</v>
      </c>
      <c r="H396" s="65">
        <f t="shared" si="225"/>
        <v>0</v>
      </c>
      <c r="I396" s="65">
        <f t="shared" si="225"/>
        <v>0</v>
      </c>
      <c r="J396" s="65">
        <f t="shared" si="225"/>
        <v>199</v>
      </c>
      <c r="K396" s="65">
        <f t="shared" si="225"/>
        <v>0</v>
      </c>
      <c r="L396" s="65">
        <f t="shared" si="225"/>
        <v>0</v>
      </c>
      <c r="M396" s="65">
        <f t="shared" si="225"/>
        <v>0</v>
      </c>
      <c r="N396" s="65">
        <f t="shared" si="225"/>
        <v>0</v>
      </c>
      <c r="O396" s="65">
        <f t="shared" si="225"/>
        <v>0</v>
      </c>
      <c r="P396" s="65">
        <f t="shared" si="225"/>
        <v>0</v>
      </c>
      <c r="Q396" s="65">
        <f t="shared" si="225"/>
        <v>0</v>
      </c>
    </row>
    <row r="397" spans="1:17" ht="32.25" customHeight="1">
      <c r="A397" s="94" t="s">
        <v>150</v>
      </c>
      <c r="B397" s="7" t="s">
        <v>403</v>
      </c>
      <c r="C397" s="7"/>
      <c r="D397" s="61">
        <f t="shared" si="223"/>
        <v>200</v>
      </c>
      <c r="E397" s="61">
        <f t="shared" si="223"/>
        <v>200</v>
      </c>
      <c r="F397" s="61">
        <f t="shared" si="223"/>
        <v>199</v>
      </c>
      <c r="G397" s="61">
        <f t="shared" si="224"/>
        <v>99.5</v>
      </c>
      <c r="H397" s="61">
        <f t="shared" si="225"/>
        <v>0</v>
      </c>
      <c r="I397" s="61">
        <f t="shared" si="225"/>
        <v>0</v>
      </c>
      <c r="J397" s="61">
        <f t="shared" si="225"/>
        <v>199</v>
      </c>
      <c r="K397" s="61">
        <f t="shared" si="225"/>
        <v>0</v>
      </c>
      <c r="L397" s="61">
        <f t="shared" si="225"/>
        <v>0</v>
      </c>
      <c r="M397" s="61">
        <f t="shared" si="225"/>
        <v>0</v>
      </c>
      <c r="N397" s="61">
        <f t="shared" si="225"/>
        <v>0</v>
      </c>
      <c r="O397" s="61">
        <f t="shared" si="225"/>
        <v>0</v>
      </c>
      <c r="P397" s="61">
        <f t="shared" si="225"/>
        <v>0</v>
      </c>
      <c r="Q397" s="61">
        <f t="shared" si="225"/>
        <v>0</v>
      </c>
    </row>
    <row r="398" spans="1:17" ht="38.25">
      <c r="A398" s="6" t="s">
        <v>497</v>
      </c>
      <c r="B398" s="7" t="s">
        <v>403</v>
      </c>
      <c r="C398" s="7">
        <v>200</v>
      </c>
      <c r="D398" s="91">
        <v>200</v>
      </c>
      <c r="E398" s="91">
        <v>200</v>
      </c>
      <c r="F398" s="91">
        <f>SUM(H398:Q398)</f>
        <v>199</v>
      </c>
      <c r="G398" s="61">
        <f t="shared" si="224"/>
        <v>99.5</v>
      </c>
      <c r="H398" s="59"/>
      <c r="I398" s="70"/>
      <c r="J398" s="70">
        <v>199</v>
      </c>
      <c r="K398" s="70"/>
      <c r="L398" s="70"/>
      <c r="M398" s="70"/>
      <c r="N398" s="70"/>
      <c r="O398" s="70"/>
      <c r="P398" s="70"/>
      <c r="Q398" s="71"/>
    </row>
    <row r="399" spans="1:17" ht="51">
      <c r="A399" s="22" t="s">
        <v>151</v>
      </c>
      <c r="B399" s="23" t="s">
        <v>404</v>
      </c>
      <c r="C399" s="7"/>
      <c r="D399" s="60">
        <f>D400</f>
        <v>4445.7</v>
      </c>
      <c r="E399" s="60">
        <f>E400</f>
        <v>4445.7</v>
      </c>
      <c r="F399" s="60">
        <f>F400</f>
        <v>4444.4</v>
      </c>
      <c r="G399" s="60">
        <f t="shared" si="224"/>
        <v>99.97075826079133</v>
      </c>
      <c r="H399" s="60">
        <f aca="true" t="shared" si="226" ref="H399:Q399">H400</f>
        <v>0</v>
      </c>
      <c r="I399" s="60">
        <f t="shared" si="226"/>
        <v>0</v>
      </c>
      <c r="J399" s="60">
        <f t="shared" si="226"/>
        <v>0</v>
      </c>
      <c r="K399" s="60">
        <f t="shared" si="226"/>
        <v>0</v>
      </c>
      <c r="L399" s="60">
        <f t="shared" si="226"/>
        <v>0</v>
      </c>
      <c r="M399" s="60">
        <f t="shared" si="226"/>
        <v>3905.7</v>
      </c>
      <c r="N399" s="60">
        <f t="shared" si="226"/>
        <v>69.2</v>
      </c>
      <c r="O399" s="60">
        <f t="shared" si="226"/>
        <v>120</v>
      </c>
      <c r="P399" s="60">
        <f t="shared" si="226"/>
        <v>100</v>
      </c>
      <c r="Q399" s="60">
        <f t="shared" si="226"/>
        <v>249.5</v>
      </c>
    </row>
    <row r="400" spans="1:17" ht="63.75">
      <c r="A400" s="13" t="s">
        <v>405</v>
      </c>
      <c r="B400" s="14" t="s">
        <v>406</v>
      </c>
      <c r="C400" s="7"/>
      <c r="D400" s="65">
        <f>D401+D406+D412+D416+D419+D422+D425</f>
        <v>4445.7</v>
      </c>
      <c r="E400" s="65">
        <f aca="true" t="shared" si="227" ref="E400:Q400">E401+E406+E412+E416+E419+E422+E425</f>
        <v>4445.7</v>
      </c>
      <c r="F400" s="65">
        <f t="shared" si="227"/>
        <v>4444.4</v>
      </c>
      <c r="G400" s="65">
        <f t="shared" si="224"/>
        <v>99.97075826079133</v>
      </c>
      <c r="H400" s="65">
        <f t="shared" si="227"/>
        <v>0</v>
      </c>
      <c r="I400" s="65">
        <f t="shared" si="227"/>
        <v>0</v>
      </c>
      <c r="J400" s="65">
        <f t="shared" si="227"/>
        <v>0</v>
      </c>
      <c r="K400" s="65">
        <f t="shared" si="227"/>
        <v>0</v>
      </c>
      <c r="L400" s="65">
        <f t="shared" si="227"/>
        <v>0</v>
      </c>
      <c r="M400" s="65">
        <f t="shared" si="227"/>
        <v>3905.7</v>
      </c>
      <c r="N400" s="65">
        <f t="shared" si="227"/>
        <v>69.2</v>
      </c>
      <c r="O400" s="65">
        <f t="shared" si="227"/>
        <v>120</v>
      </c>
      <c r="P400" s="65">
        <f t="shared" si="227"/>
        <v>100</v>
      </c>
      <c r="Q400" s="65">
        <f t="shared" si="227"/>
        <v>249.5</v>
      </c>
    </row>
    <row r="401" spans="1:17" ht="89.25">
      <c r="A401" s="32" t="s">
        <v>538</v>
      </c>
      <c r="B401" s="14" t="s">
        <v>407</v>
      </c>
      <c r="C401" s="7"/>
      <c r="D401" s="65">
        <f>D402+D404</f>
        <v>2694</v>
      </c>
      <c r="E401" s="65">
        <f>E402+E404</f>
        <v>2694</v>
      </c>
      <c r="F401" s="65">
        <f>F402+F404</f>
        <v>2694</v>
      </c>
      <c r="G401" s="65">
        <f t="shared" si="224"/>
        <v>100</v>
      </c>
      <c r="H401" s="65">
        <f aca="true" t="shared" si="228" ref="H401:Q401">H402+H404</f>
        <v>0</v>
      </c>
      <c r="I401" s="65">
        <f t="shared" si="228"/>
        <v>0</v>
      </c>
      <c r="J401" s="65">
        <f t="shared" si="228"/>
        <v>0</v>
      </c>
      <c r="K401" s="65">
        <f t="shared" si="228"/>
        <v>0</v>
      </c>
      <c r="L401" s="65">
        <f t="shared" si="228"/>
        <v>0</v>
      </c>
      <c r="M401" s="65">
        <f t="shared" si="228"/>
        <v>2694</v>
      </c>
      <c r="N401" s="65">
        <f t="shared" si="228"/>
        <v>0</v>
      </c>
      <c r="O401" s="65">
        <f t="shared" si="228"/>
        <v>0</v>
      </c>
      <c r="P401" s="65">
        <f t="shared" si="228"/>
        <v>0</v>
      </c>
      <c r="Q401" s="65">
        <f t="shared" si="228"/>
        <v>0</v>
      </c>
    </row>
    <row r="402" spans="1:17" ht="25.5">
      <c r="A402" s="35" t="s">
        <v>49</v>
      </c>
      <c r="B402" s="47" t="s">
        <v>408</v>
      </c>
      <c r="C402" s="7"/>
      <c r="D402" s="61">
        <f aca="true" t="shared" si="229" ref="D402:Q402">D403</f>
        <v>549</v>
      </c>
      <c r="E402" s="61">
        <f t="shared" si="229"/>
        <v>549</v>
      </c>
      <c r="F402" s="61">
        <f t="shared" si="229"/>
        <v>549</v>
      </c>
      <c r="G402" s="61">
        <f t="shared" si="224"/>
        <v>100</v>
      </c>
      <c r="H402" s="61">
        <f t="shared" si="229"/>
        <v>0</v>
      </c>
      <c r="I402" s="61">
        <f t="shared" si="229"/>
        <v>0</v>
      </c>
      <c r="J402" s="61">
        <f t="shared" si="229"/>
        <v>0</v>
      </c>
      <c r="K402" s="61">
        <f t="shared" si="229"/>
        <v>0</v>
      </c>
      <c r="L402" s="61">
        <f t="shared" si="229"/>
        <v>0</v>
      </c>
      <c r="M402" s="61">
        <f t="shared" si="229"/>
        <v>549</v>
      </c>
      <c r="N402" s="61">
        <f t="shared" si="229"/>
        <v>0</v>
      </c>
      <c r="O402" s="61">
        <f t="shared" si="229"/>
        <v>0</v>
      </c>
      <c r="P402" s="61">
        <f t="shared" si="229"/>
        <v>0</v>
      </c>
      <c r="Q402" s="61">
        <f t="shared" si="229"/>
        <v>0</v>
      </c>
    </row>
    <row r="403" spans="1:17" ht="38.25">
      <c r="A403" s="6" t="s">
        <v>67</v>
      </c>
      <c r="B403" s="47" t="s">
        <v>408</v>
      </c>
      <c r="C403" s="7">
        <v>600</v>
      </c>
      <c r="D403" s="91">
        <v>549</v>
      </c>
      <c r="E403" s="91">
        <v>549</v>
      </c>
      <c r="F403" s="91">
        <f>SUM(H403:Q403)</f>
        <v>549</v>
      </c>
      <c r="G403" s="61">
        <f t="shared" si="224"/>
        <v>100</v>
      </c>
      <c r="H403" s="59"/>
      <c r="I403" s="70"/>
      <c r="J403" s="70"/>
      <c r="K403" s="70"/>
      <c r="L403" s="70"/>
      <c r="M403" s="70">
        <v>549</v>
      </c>
      <c r="N403" s="70"/>
      <c r="O403" s="70"/>
      <c r="P403" s="70"/>
      <c r="Q403" s="71"/>
    </row>
    <row r="404" spans="1:17" ht="38.25">
      <c r="A404" s="6" t="s">
        <v>43</v>
      </c>
      <c r="B404" s="7" t="s">
        <v>409</v>
      </c>
      <c r="C404" s="7"/>
      <c r="D404" s="61">
        <f aca="true" t="shared" si="230" ref="D404:Q404">D405</f>
        <v>2145</v>
      </c>
      <c r="E404" s="61">
        <f t="shared" si="230"/>
        <v>2145</v>
      </c>
      <c r="F404" s="61">
        <f t="shared" si="230"/>
        <v>2145</v>
      </c>
      <c r="G404" s="61">
        <f t="shared" si="224"/>
        <v>100</v>
      </c>
      <c r="H404" s="61">
        <f t="shared" si="230"/>
        <v>0</v>
      </c>
      <c r="I404" s="61">
        <f t="shared" si="230"/>
        <v>0</v>
      </c>
      <c r="J404" s="61">
        <f t="shared" si="230"/>
        <v>0</v>
      </c>
      <c r="K404" s="61">
        <f t="shared" si="230"/>
        <v>0</v>
      </c>
      <c r="L404" s="61">
        <f t="shared" si="230"/>
        <v>0</v>
      </c>
      <c r="M404" s="61">
        <f t="shared" si="230"/>
        <v>2145</v>
      </c>
      <c r="N404" s="61">
        <f t="shared" si="230"/>
        <v>0</v>
      </c>
      <c r="O404" s="61">
        <f t="shared" si="230"/>
        <v>0</v>
      </c>
      <c r="P404" s="61">
        <f t="shared" si="230"/>
        <v>0</v>
      </c>
      <c r="Q404" s="61">
        <f t="shared" si="230"/>
        <v>0</v>
      </c>
    </row>
    <row r="405" spans="1:17" ht="38.25">
      <c r="A405" s="6" t="s">
        <v>67</v>
      </c>
      <c r="B405" s="7" t="s">
        <v>409</v>
      </c>
      <c r="C405" s="7">
        <v>600</v>
      </c>
      <c r="D405" s="91">
        <v>2145</v>
      </c>
      <c r="E405" s="91">
        <v>2145</v>
      </c>
      <c r="F405" s="91">
        <f>SUM(H405:Q405)</f>
        <v>2145</v>
      </c>
      <c r="G405" s="61">
        <f t="shared" si="224"/>
        <v>100</v>
      </c>
      <c r="H405" s="59"/>
      <c r="I405" s="70"/>
      <c r="J405" s="70"/>
      <c r="K405" s="70"/>
      <c r="L405" s="70"/>
      <c r="M405" s="70">
        <v>2145</v>
      </c>
      <c r="N405" s="70"/>
      <c r="O405" s="70"/>
      <c r="P405" s="70"/>
      <c r="Q405" s="71"/>
    </row>
    <row r="406" spans="1:17" ht="51">
      <c r="A406" s="13" t="s">
        <v>152</v>
      </c>
      <c r="B406" s="14" t="s">
        <v>410</v>
      </c>
      <c r="C406" s="41"/>
      <c r="D406" s="65">
        <f>D407+D410</f>
        <v>432.9</v>
      </c>
      <c r="E406" s="65">
        <f aca="true" t="shared" si="231" ref="E406:Q406">E407+E410</f>
        <v>432.9</v>
      </c>
      <c r="F406" s="65">
        <f t="shared" si="231"/>
        <v>432.4</v>
      </c>
      <c r="G406" s="65">
        <f t="shared" si="224"/>
        <v>99.88449988449989</v>
      </c>
      <c r="H406" s="65">
        <f t="shared" si="231"/>
        <v>0</v>
      </c>
      <c r="I406" s="65">
        <f t="shared" si="231"/>
        <v>0</v>
      </c>
      <c r="J406" s="65">
        <f t="shared" si="231"/>
        <v>0</v>
      </c>
      <c r="K406" s="65">
        <f t="shared" si="231"/>
        <v>0</v>
      </c>
      <c r="L406" s="65">
        <f t="shared" si="231"/>
        <v>0</v>
      </c>
      <c r="M406" s="65">
        <f t="shared" si="231"/>
        <v>272.9</v>
      </c>
      <c r="N406" s="65">
        <f t="shared" si="231"/>
        <v>0</v>
      </c>
      <c r="O406" s="65">
        <f t="shared" si="231"/>
        <v>0</v>
      </c>
      <c r="P406" s="65">
        <f t="shared" si="231"/>
        <v>0</v>
      </c>
      <c r="Q406" s="65">
        <f t="shared" si="231"/>
        <v>159.5</v>
      </c>
    </row>
    <row r="407" spans="1:17" ht="25.5">
      <c r="A407" s="35" t="s">
        <v>49</v>
      </c>
      <c r="B407" s="7" t="s">
        <v>411</v>
      </c>
      <c r="C407" s="7"/>
      <c r="D407" s="61">
        <f>D408+D409</f>
        <v>395.2</v>
      </c>
      <c r="E407" s="61">
        <f>E408+E409</f>
        <v>395.2</v>
      </c>
      <c r="F407" s="61">
        <f>F408+F409</f>
        <v>394.7</v>
      </c>
      <c r="G407" s="61">
        <f t="shared" si="224"/>
        <v>99.87348178137651</v>
      </c>
      <c r="H407" s="61">
        <f aca="true" t="shared" si="232" ref="H407:Q407">H408+H409</f>
        <v>0</v>
      </c>
      <c r="I407" s="61">
        <f t="shared" si="232"/>
        <v>0</v>
      </c>
      <c r="J407" s="61">
        <f t="shared" si="232"/>
        <v>0</v>
      </c>
      <c r="K407" s="61">
        <f t="shared" si="232"/>
        <v>0</v>
      </c>
      <c r="L407" s="61">
        <f t="shared" si="232"/>
        <v>0</v>
      </c>
      <c r="M407" s="61">
        <f t="shared" si="232"/>
        <v>235.2</v>
      </c>
      <c r="N407" s="61">
        <f t="shared" si="232"/>
        <v>0</v>
      </c>
      <c r="O407" s="61">
        <f t="shared" si="232"/>
        <v>0</v>
      </c>
      <c r="P407" s="61">
        <f t="shared" si="232"/>
        <v>0</v>
      </c>
      <c r="Q407" s="61">
        <f t="shared" si="232"/>
        <v>159.5</v>
      </c>
    </row>
    <row r="408" spans="1:17" ht="38.25">
      <c r="A408" s="6" t="s">
        <v>497</v>
      </c>
      <c r="B408" s="7" t="s">
        <v>411</v>
      </c>
      <c r="C408" s="7">
        <v>200</v>
      </c>
      <c r="D408" s="91">
        <v>160</v>
      </c>
      <c r="E408" s="91">
        <v>160</v>
      </c>
      <c r="F408" s="91">
        <f>SUM(H408:Q408)</f>
        <v>159.5</v>
      </c>
      <c r="G408" s="61">
        <f t="shared" si="224"/>
        <v>99.6875</v>
      </c>
      <c r="H408" s="59"/>
      <c r="I408" s="70"/>
      <c r="J408" s="70"/>
      <c r="K408" s="70"/>
      <c r="L408" s="70"/>
      <c r="M408" s="70"/>
      <c r="N408" s="70"/>
      <c r="O408" s="70"/>
      <c r="P408" s="70"/>
      <c r="Q408" s="71">
        <v>159.5</v>
      </c>
    </row>
    <row r="409" spans="1:17" ht="38.25">
      <c r="A409" s="6" t="s">
        <v>67</v>
      </c>
      <c r="B409" s="7" t="s">
        <v>411</v>
      </c>
      <c r="C409" s="7">
        <v>600</v>
      </c>
      <c r="D409" s="91">
        <v>235.2</v>
      </c>
      <c r="E409" s="91">
        <v>235.2</v>
      </c>
      <c r="F409" s="91">
        <f>SUM(H409:Q409)</f>
        <v>235.2</v>
      </c>
      <c r="G409" s="61">
        <f t="shared" si="224"/>
        <v>100</v>
      </c>
      <c r="H409" s="59"/>
      <c r="I409" s="70"/>
      <c r="J409" s="70"/>
      <c r="K409" s="70"/>
      <c r="L409" s="70"/>
      <c r="M409" s="70">
        <v>235.2</v>
      </c>
      <c r="N409" s="70"/>
      <c r="O409" s="70"/>
      <c r="P409" s="70"/>
      <c r="Q409" s="71"/>
    </row>
    <row r="410" spans="1:17" ht="102">
      <c r="A410" s="6" t="s">
        <v>519</v>
      </c>
      <c r="B410" s="7" t="s">
        <v>412</v>
      </c>
      <c r="C410" s="7"/>
      <c r="D410" s="61">
        <f>D411</f>
        <v>37.7</v>
      </c>
      <c r="E410" s="61">
        <f>E411</f>
        <v>37.7</v>
      </c>
      <c r="F410" s="61">
        <f>F411</f>
        <v>37.7</v>
      </c>
      <c r="G410" s="61">
        <f t="shared" si="224"/>
        <v>100</v>
      </c>
      <c r="H410" s="61">
        <f aca="true" t="shared" si="233" ref="H410:Q410">H411</f>
        <v>0</v>
      </c>
      <c r="I410" s="61">
        <f t="shared" si="233"/>
        <v>0</v>
      </c>
      <c r="J410" s="61">
        <f t="shared" si="233"/>
        <v>0</v>
      </c>
      <c r="K410" s="61">
        <f t="shared" si="233"/>
        <v>0</v>
      </c>
      <c r="L410" s="61">
        <f t="shared" si="233"/>
        <v>0</v>
      </c>
      <c r="M410" s="61">
        <f t="shared" si="233"/>
        <v>37.7</v>
      </c>
      <c r="N410" s="61">
        <f t="shared" si="233"/>
        <v>0</v>
      </c>
      <c r="O410" s="61">
        <f t="shared" si="233"/>
        <v>0</v>
      </c>
      <c r="P410" s="61">
        <f t="shared" si="233"/>
        <v>0</v>
      </c>
      <c r="Q410" s="61">
        <f t="shared" si="233"/>
        <v>0</v>
      </c>
    </row>
    <row r="411" spans="1:17" ht="38.25">
      <c r="A411" s="6" t="s">
        <v>497</v>
      </c>
      <c r="B411" s="7" t="s">
        <v>412</v>
      </c>
      <c r="C411" s="7">
        <v>200</v>
      </c>
      <c r="D411" s="91">
        <v>37.7</v>
      </c>
      <c r="E411" s="91">
        <v>37.7</v>
      </c>
      <c r="F411" s="91">
        <f>SUM(H411:Q411)</f>
        <v>37.7</v>
      </c>
      <c r="G411" s="61">
        <f t="shared" si="224"/>
        <v>100</v>
      </c>
      <c r="H411" s="59"/>
      <c r="I411" s="70"/>
      <c r="J411" s="70"/>
      <c r="K411" s="70"/>
      <c r="L411" s="70"/>
      <c r="M411" s="70">
        <v>37.7</v>
      </c>
      <c r="N411" s="70"/>
      <c r="O411" s="70"/>
      <c r="P411" s="70"/>
      <c r="Q411" s="71"/>
    </row>
    <row r="412" spans="1:17" ht="89.25" customHeight="1">
      <c r="A412" s="13" t="s">
        <v>153</v>
      </c>
      <c r="B412" s="14" t="s">
        <v>413</v>
      </c>
      <c r="C412" s="41"/>
      <c r="D412" s="65">
        <f>D413</f>
        <v>1012.3</v>
      </c>
      <c r="E412" s="65">
        <f>E413</f>
        <v>1012.3</v>
      </c>
      <c r="F412" s="65">
        <f>F413</f>
        <v>1011.5</v>
      </c>
      <c r="G412" s="65">
        <f t="shared" si="224"/>
        <v>99.92097204386053</v>
      </c>
      <c r="H412" s="65">
        <f aca="true" t="shared" si="234" ref="H412:Q412">H413</f>
        <v>0</v>
      </c>
      <c r="I412" s="65">
        <f t="shared" si="234"/>
        <v>0</v>
      </c>
      <c r="J412" s="65">
        <f t="shared" si="234"/>
        <v>0</v>
      </c>
      <c r="K412" s="65">
        <f t="shared" si="234"/>
        <v>0</v>
      </c>
      <c r="L412" s="65">
        <f t="shared" si="234"/>
        <v>0</v>
      </c>
      <c r="M412" s="65">
        <f t="shared" si="234"/>
        <v>842.3</v>
      </c>
      <c r="N412" s="65">
        <f t="shared" si="234"/>
        <v>69.2</v>
      </c>
      <c r="O412" s="65">
        <f t="shared" si="234"/>
        <v>0</v>
      </c>
      <c r="P412" s="65">
        <f t="shared" si="234"/>
        <v>100</v>
      </c>
      <c r="Q412" s="65">
        <f t="shared" si="234"/>
        <v>0</v>
      </c>
    </row>
    <row r="413" spans="1:17" ht="25.5">
      <c r="A413" s="35" t="s">
        <v>49</v>
      </c>
      <c r="B413" s="7" t="s">
        <v>414</v>
      </c>
      <c r="C413" s="7"/>
      <c r="D413" s="61">
        <f>D414+D415</f>
        <v>1012.3</v>
      </c>
      <c r="E413" s="61">
        <f>E414+E415</f>
        <v>1012.3</v>
      </c>
      <c r="F413" s="61">
        <f>F414+F415</f>
        <v>1011.5</v>
      </c>
      <c r="G413" s="61">
        <f t="shared" si="224"/>
        <v>99.92097204386053</v>
      </c>
      <c r="H413" s="61">
        <f aca="true" t="shared" si="235" ref="H413:Q413">H414+H415</f>
        <v>0</v>
      </c>
      <c r="I413" s="61">
        <f t="shared" si="235"/>
        <v>0</v>
      </c>
      <c r="J413" s="61">
        <f t="shared" si="235"/>
        <v>0</v>
      </c>
      <c r="K413" s="61">
        <f t="shared" si="235"/>
        <v>0</v>
      </c>
      <c r="L413" s="61">
        <f t="shared" si="235"/>
        <v>0</v>
      </c>
      <c r="M413" s="61">
        <f t="shared" si="235"/>
        <v>842.3</v>
      </c>
      <c r="N413" s="61">
        <f t="shared" si="235"/>
        <v>69.2</v>
      </c>
      <c r="O413" s="61">
        <f t="shared" si="235"/>
        <v>0</v>
      </c>
      <c r="P413" s="61">
        <f t="shared" si="235"/>
        <v>100</v>
      </c>
      <c r="Q413" s="61">
        <f t="shared" si="235"/>
        <v>0</v>
      </c>
    </row>
    <row r="414" spans="1:17" ht="38.25">
      <c r="A414" s="6" t="s">
        <v>497</v>
      </c>
      <c r="B414" s="7" t="s">
        <v>414</v>
      </c>
      <c r="C414" s="7">
        <v>200</v>
      </c>
      <c r="D414" s="91">
        <v>170</v>
      </c>
      <c r="E414" s="91">
        <v>170</v>
      </c>
      <c r="F414" s="91">
        <f>SUM(H414:Q414)</f>
        <v>100</v>
      </c>
      <c r="G414" s="61">
        <f t="shared" si="224"/>
        <v>58.82352941176471</v>
      </c>
      <c r="H414" s="59"/>
      <c r="I414" s="70"/>
      <c r="J414" s="70"/>
      <c r="K414" s="70"/>
      <c r="L414" s="70"/>
      <c r="M414" s="70"/>
      <c r="N414" s="70"/>
      <c r="O414" s="70"/>
      <c r="P414" s="70">
        <v>100</v>
      </c>
      <c r="Q414" s="71"/>
    </row>
    <row r="415" spans="1:17" ht="38.25">
      <c r="A415" s="6" t="s">
        <v>67</v>
      </c>
      <c r="B415" s="7" t="s">
        <v>414</v>
      </c>
      <c r="C415" s="7">
        <v>600</v>
      </c>
      <c r="D415" s="91">
        <v>842.3</v>
      </c>
      <c r="E415" s="91">
        <v>842.3</v>
      </c>
      <c r="F415" s="91">
        <f>SUM(H415:Q415)</f>
        <v>911.5</v>
      </c>
      <c r="G415" s="61">
        <f t="shared" si="224"/>
        <v>108.21560014246705</v>
      </c>
      <c r="H415" s="59"/>
      <c r="I415" s="70"/>
      <c r="J415" s="70"/>
      <c r="K415" s="70"/>
      <c r="L415" s="70"/>
      <c r="M415" s="70">
        <v>842.3</v>
      </c>
      <c r="N415" s="70">
        <v>69.2</v>
      </c>
      <c r="O415" s="70"/>
      <c r="P415" s="70"/>
      <c r="Q415" s="71"/>
    </row>
    <row r="416" spans="1:17" ht="25.5">
      <c r="A416" s="13" t="s">
        <v>154</v>
      </c>
      <c r="B416" s="14" t="s">
        <v>415</v>
      </c>
      <c r="C416" s="41"/>
      <c r="D416" s="65">
        <f aca="true" t="shared" si="236" ref="D416:F417">D417</f>
        <v>86.5</v>
      </c>
      <c r="E416" s="65">
        <f t="shared" si="236"/>
        <v>86.5</v>
      </c>
      <c r="F416" s="65">
        <f t="shared" si="236"/>
        <v>86.5</v>
      </c>
      <c r="G416" s="65">
        <f t="shared" si="224"/>
        <v>100</v>
      </c>
      <c r="H416" s="8">
        <f aca="true" t="shared" si="237" ref="H416:Q417">H417</f>
        <v>0</v>
      </c>
      <c r="I416" s="8">
        <f t="shared" si="237"/>
        <v>0</v>
      </c>
      <c r="J416" s="8">
        <f t="shared" si="237"/>
        <v>0</v>
      </c>
      <c r="K416" s="8">
        <f t="shared" si="237"/>
        <v>0</v>
      </c>
      <c r="L416" s="8">
        <f t="shared" si="237"/>
        <v>0</v>
      </c>
      <c r="M416" s="8">
        <f t="shared" si="237"/>
        <v>86.5</v>
      </c>
      <c r="N416" s="8">
        <f t="shared" si="237"/>
        <v>0</v>
      </c>
      <c r="O416" s="8">
        <f t="shared" si="237"/>
        <v>0</v>
      </c>
      <c r="P416" s="8">
        <f t="shared" si="237"/>
        <v>0</v>
      </c>
      <c r="Q416" s="8">
        <f t="shared" si="237"/>
        <v>0</v>
      </c>
    </row>
    <row r="417" spans="1:17" ht="25.5">
      <c r="A417" s="35" t="s">
        <v>49</v>
      </c>
      <c r="B417" s="7" t="s">
        <v>489</v>
      </c>
      <c r="C417" s="7"/>
      <c r="D417" s="61">
        <f t="shared" si="236"/>
        <v>86.5</v>
      </c>
      <c r="E417" s="61">
        <f t="shared" si="236"/>
        <v>86.5</v>
      </c>
      <c r="F417" s="61">
        <f t="shared" si="236"/>
        <v>86.5</v>
      </c>
      <c r="G417" s="61">
        <f t="shared" si="224"/>
        <v>100</v>
      </c>
      <c r="H417" s="61">
        <f t="shared" si="237"/>
        <v>0</v>
      </c>
      <c r="I417" s="61">
        <f t="shared" si="237"/>
        <v>0</v>
      </c>
      <c r="J417" s="61">
        <f t="shared" si="237"/>
        <v>0</v>
      </c>
      <c r="K417" s="61">
        <f t="shared" si="237"/>
        <v>0</v>
      </c>
      <c r="L417" s="61">
        <f t="shared" si="237"/>
        <v>0</v>
      </c>
      <c r="M417" s="61">
        <f t="shared" si="237"/>
        <v>86.5</v>
      </c>
      <c r="N417" s="61">
        <f t="shared" si="237"/>
        <v>0</v>
      </c>
      <c r="O417" s="61">
        <f t="shared" si="237"/>
        <v>0</v>
      </c>
      <c r="P417" s="61">
        <f t="shared" si="237"/>
        <v>0</v>
      </c>
      <c r="Q417" s="61">
        <f t="shared" si="237"/>
        <v>0</v>
      </c>
    </row>
    <row r="418" spans="1:17" ht="38.25">
      <c r="A418" s="6" t="s">
        <v>67</v>
      </c>
      <c r="B418" s="7" t="s">
        <v>489</v>
      </c>
      <c r="C418" s="7">
        <v>600</v>
      </c>
      <c r="D418" s="91">
        <v>86.5</v>
      </c>
      <c r="E418" s="91">
        <v>86.5</v>
      </c>
      <c r="F418" s="91">
        <f>SUM(H418:Q418)</f>
        <v>86.5</v>
      </c>
      <c r="G418" s="61">
        <f t="shared" si="224"/>
        <v>100</v>
      </c>
      <c r="H418" s="59"/>
      <c r="I418" s="70"/>
      <c r="J418" s="70"/>
      <c r="K418" s="70"/>
      <c r="L418" s="70"/>
      <c r="M418" s="70">
        <v>86.5</v>
      </c>
      <c r="N418" s="70"/>
      <c r="O418" s="70"/>
      <c r="P418" s="70"/>
      <c r="Q418" s="71"/>
    </row>
    <row r="419" spans="1:17" ht="25.5">
      <c r="A419" s="13" t="s">
        <v>155</v>
      </c>
      <c r="B419" s="14" t="s">
        <v>416</v>
      </c>
      <c r="C419" s="14"/>
      <c r="D419" s="65">
        <f aca="true" t="shared" si="238" ref="D419:F420">D420</f>
        <v>10</v>
      </c>
      <c r="E419" s="65">
        <f t="shared" si="238"/>
        <v>10</v>
      </c>
      <c r="F419" s="65">
        <f t="shared" si="238"/>
        <v>10</v>
      </c>
      <c r="G419" s="65">
        <f t="shared" si="224"/>
        <v>100</v>
      </c>
      <c r="H419" s="65">
        <f aca="true" t="shared" si="239" ref="H419:Q420">H420</f>
        <v>0</v>
      </c>
      <c r="I419" s="65">
        <f t="shared" si="239"/>
        <v>0</v>
      </c>
      <c r="J419" s="65">
        <f t="shared" si="239"/>
        <v>0</v>
      </c>
      <c r="K419" s="65">
        <f t="shared" si="239"/>
        <v>0</v>
      </c>
      <c r="L419" s="65">
        <f t="shared" si="239"/>
        <v>0</v>
      </c>
      <c r="M419" s="65">
        <f t="shared" si="239"/>
        <v>10</v>
      </c>
      <c r="N419" s="65">
        <f t="shared" si="239"/>
        <v>0</v>
      </c>
      <c r="O419" s="65">
        <f t="shared" si="239"/>
        <v>0</v>
      </c>
      <c r="P419" s="65">
        <f t="shared" si="239"/>
        <v>0</v>
      </c>
      <c r="Q419" s="65">
        <f t="shared" si="239"/>
        <v>0</v>
      </c>
    </row>
    <row r="420" spans="1:17" ht="25.5">
      <c r="A420" s="35" t="s">
        <v>49</v>
      </c>
      <c r="B420" s="7" t="s">
        <v>490</v>
      </c>
      <c r="C420" s="7"/>
      <c r="D420" s="61">
        <f t="shared" si="238"/>
        <v>10</v>
      </c>
      <c r="E420" s="61">
        <f t="shared" si="238"/>
        <v>10</v>
      </c>
      <c r="F420" s="61">
        <f t="shared" si="238"/>
        <v>10</v>
      </c>
      <c r="G420" s="61">
        <f t="shared" si="224"/>
        <v>100</v>
      </c>
      <c r="H420" s="61">
        <f t="shared" si="239"/>
        <v>0</v>
      </c>
      <c r="I420" s="61">
        <f t="shared" si="239"/>
        <v>0</v>
      </c>
      <c r="J420" s="61">
        <f t="shared" si="239"/>
        <v>0</v>
      </c>
      <c r="K420" s="61">
        <f t="shared" si="239"/>
        <v>0</v>
      </c>
      <c r="L420" s="61">
        <f t="shared" si="239"/>
        <v>0</v>
      </c>
      <c r="M420" s="61">
        <f t="shared" si="239"/>
        <v>10</v>
      </c>
      <c r="N420" s="61">
        <f t="shared" si="239"/>
        <v>0</v>
      </c>
      <c r="O420" s="61">
        <f t="shared" si="239"/>
        <v>0</v>
      </c>
      <c r="P420" s="61">
        <f t="shared" si="239"/>
        <v>0</v>
      </c>
      <c r="Q420" s="61">
        <f t="shared" si="239"/>
        <v>0</v>
      </c>
    </row>
    <row r="421" spans="1:17" ht="38.25">
      <c r="A421" s="6" t="s">
        <v>497</v>
      </c>
      <c r="B421" s="7" t="s">
        <v>490</v>
      </c>
      <c r="C421" s="7">
        <v>200</v>
      </c>
      <c r="D421" s="91">
        <v>10</v>
      </c>
      <c r="E421" s="91">
        <v>10</v>
      </c>
      <c r="F421" s="91">
        <f>SUM(H421:Q421)</f>
        <v>10</v>
      </c>
      <c r="G421" s="61">
        <f t="shared" si="224"/>
        <v>100</v>
      </c>
      <c r="H421" s="59"/>
      <c r="I421" s="70"/>
      <c r="J421" s="70"/>
      <c r="K421" s="70"/>
      <c r="L421" s="70"/>
      <c r="M421" s="70">
        <v>10</v>
      </c>
      <c r="N421" s="70"/>
      <c r="O421" s="70"/>
      <c r="P421" s="70"/>
      <c r="Q421" s="71"/>
    </row>
    <row r="422" spans="1:17" ht="91.5" customHeight="1">
      <c r="A422" s="21" t="s">
        <v>504</v>
      </c>
      <c r="B422" s="14" t="s">
        <v>417</v>
      </c>
      <c r="C422" s="7"/>
      <c r="D422" s="65">
        <f aca="true" t="shared" si="240" ref="D422:F423">D423</f>
        <v>90</v>
      </c>
      <c r="E422" s="65">
        <f t="shared" si="240"/>
        <v>90</v>
      </c>
      <c r="F422" s="65">
        <f t="shared" si="240"/>
        <v>90</v>
      </c>
      <c r="G422" s="65">
        <f t="shared" si="224"/>
        <v>100</v>
      </c>
      <c r="H422" s="65">
        <f aca="true" t="shared" si="241" ref="H422:Q423">H423</f>
        <v>0</v>
      </c>
      <c r="I422" s="65">
        <f t="shared" si="241"/>
        <v>0</v>
      </c>
      <c r="J422" s="65">
        <f t="shared" si="241"/>
        <v>0</v>
      </c>
      <c r="K422" s="65">
        <f t="shared" si="241"/>
        <v>0</v>
      </c>
      <c r="L422" s="65">
        <f t="shared" si="241"/>
        <v>0</v>
      </c>
      <c r="M422" s="65">
        <f t="shared" si="241"/>
        <v>0</v>
      </c>
      <c r="N422" s="65">
        <f t="shared" si="241"/>
        <v>0</v>
      </c>
      <c r="O422" s="65">
        <f t="shared" si="241"/>
        <v>0</v>
      </c>
      <c r="P422" s="65">
        <f t="shared" si="241"/>
        <v>0</v>
      </c>
      <c r="Q422" s="65">
        <f t="shared" si="241"/>
        <v>90</v>
      </c>
    </row>
    <row r="423" spans="1:17" ht="25.5">
      <c r="A423" s="36" t="s">
        <v>49</v>
      </c>
      <c r="B423" s="7" t="s">
        <v>491</v>
      </c>
      <c r="C423" s="7"/>
      <c r="D423" s="61">
        <f t="shared" si="240"/>
        <v>90</v>
      </c>
      <c r="E423" s="61">
        <f t="shared" si="240"/>
        <v>90</v>
      </c>
      <c r="F423" s="61">
        <f t="shared" si="240"/>
        <v>90</v>
      </c>
      <c r="G423" s="61">
        <f t="shared" si="224"/>
        <v>100</v>
      </c>
      <c r="H423" s="61">
        <f t="shared" si="241"/>
        <v>0</v>
      </c>
      <c r="I423" s="61">
        <f t="shared" si="241"/>
        <v>0</v>
      </c>
      <c r="J423" s="61">
        <f t="shared" si="241"/>
        <v>0</v>
      </c>
      <c r="K423" s="61">
        <f t="shared" si="241"/>
        <v>0</v>
      </c>
      <c r="L423" s="61">
        <f t="shared" si="241"/>
        <v>0</v>
      </c>
      <c r="M423" s="61">
        <f t="shared" si="241"/>
        <v>0</v>
      </c>
      <c r="N423" s="61">
        <f t="shared" si="241"/>
        <v>0</v>
      </c>
      <c r="O423" s="61">
        <f t="shared" si="241"/>
        <v>0</v>
      </c>
      <c r="P423" s="61">
        <f t="shared" si="241"/>
        <v>0</v>
      </c>
      <c r="Q423" s="61">
        <f t="shared" si="241"/>
        <v>90</v>
      </c>
    </row>
    <row r="424" spans="1:17" ht="38.25">
      <c r="A424" s="6" t="s">
        <v>497</v>
      </c>
      <c r="B424" s="7" t="s">
        <v>491</v>
      </c>
      <c r="C424" s="7">
        <v>200</v>
      </c>
      <c r="D424" s="91">
        <v>90</v>
      </c>
      <c r="E424" s="91">
        <v>90</v>
      </c>
      <c r="F424" s="91">
        <f>SUM(H424:Q424)</f>
        <v>90</v>
      </c>
      <c r="G424" s="61">
        <f t="shared" si="224"/>
        <v>100</v>
      </c>
      <c r="H424" s="59"/>
      <c r="I424" s="70"/>
      <c r="J424" s="70"/>
      <c r="K424" s="70"/>
      <c r="L424" s="70"/>
      <c r="M424" s="70"/>
      <c r="N424" s="70"/>
      <c r="O424" s="70"/>
      <c r="P424" s="70"/>
      <c r="Q424" s="71">
        <v>90</v>
      </c>
    </row>
    <row r="425" spans="1:17" ht="38.25">
      <c r="A425" s="13" t="s">
        <v>156</v>
      </c>
      <c r="B425" s="14" t="s">
        <v>418</v>
      </c>
      <c r="C425" s="41"/>
      <c r="D425" s="65">
        <f aca="true" t="shared" si="242" ref="D425:F426">D426</f>
        <v>120</v>
      </c>
      <c r="E425" s="65">
        <f t="shared" si="242"/>
        <v>120</v>
      </c>
      <c r="F425" s="65">
        <f t="shared" si="242"/>
        <v>120</v>
      </c>
      <c r="G425" s="65">
        <f t="shared" si="224"/>
        <v>100</v>
      </c>
      <c r="H425" s="65">
        <f aca="true" t="shared" si="243" ref="H425:Q426">H426</f>
        <v>0</v>
      </c>
      <c r="I425" s="65">
        <f t="shared" si="243"/>
        <v>0</v>
      </c>
      <c r="J425" s="65">
        <f t="shared" si="243"/>
        <v>0</v>
      </c>
      <c r="K425" s="65">
        <f t="shared" si="243"/>
        <v>0</v>
      </c>
      <c r="L425" s="65">
        <f t="shared" si="243"/>
        <v>0</v>
      </c>
      <c r="M425" s="65">
        <f t="shared" si="243"/>
        <v>0</v>
      </c>
      <c r="N425" s="65">
        <f t="shared" si="243"/>
        <v>0</v>
      </c>
      <c r="O425" s="65">
        <f t="shared" si="243"/>
        <v>120</v>
      </c>
      <c r="P425" s="65">
        <f t="shared" si="243"/>
        <v>0</v>
      </c>
      <c r="Q425" s="65">
        <f t="shared" si="243"/>
        <v>0</v>
      </c>
    </row>
    <row r="426" spans="1:17" ht="25.5">
      <c r="A426" s="36" t="s">
        <v>49</v>
      </c>
      <c r="B426" s="7" t="s">
        <v>492</v>
      </c>
      <c r="C426" s="7"/>
      <c r="D426" s="61">
        <f t="shared" si="242"/>
        <v>120</v>
      </c>
      <c r="E426" s="61">
        <f t="shared" si="242"/>
        <v>120</v>
      </c>
      <c r="F426" s="61">
        <f t="shared" si="242"/>
        <v>120</v>
      </c>
      <c r="G426" s="61">
        <f t="shared" si="224"/>
        <v>100</v>
      </c>
      <c r="H426" s="61">
        <f t="shared" si="243"/>
        <v>0</v>
      </c>
      <c r="I426" s="61">
        <f t="shared" si="243"/>
        <v>0</v>
      </c>
      <c r="J426" s="61">
        <f t="shared" si="243"/>
        <v>0</v>
      </c>
      <c r="K426" s="61">
        <f t="shared" si="243"/>
        <v>0</v>
      </c>
      <c r="L426" s="61">
        <f t="shared" si="243"/>
        <v>0</v>
      </c>
      <c r="M426" s="61">
        <f t="shared" si="243"/>
        <v>0</v>
      </c>
      <c r="N426" s="61">
        <f t="shared" si="243"/>
        <v>0</v>
      </c>
      <c r="O426" s="61">
        <f t="shared" si="243"/>
        <v>120</v>
      </c>
      <c r="P426" s="61">
        <f t="shared" si="243"/>
        <v>0</v>
      </c>
      <c r="Q426" s="61">
        <f t="shared" si="243"/>
        <v>0</v>
      </c>
    </row>
    <row r="427" spans="1:17" ht="38.25">
      <c r="A427" s="6" t="s">
        <v>67</v>
      </c>
      <c r="B427" s="7" t="s">
        <v>492</v>
      </c>
      <c r="C427" s="7">
        <v>600</v>
      </c>
      <c r="D427" s="91">
        <v>120</v>
      </c>
      <c r="E427" s="91">
        <v>120</v>
      </c>
      <c r="F427" s="91">
        <f>SUM(H427:Q427)</f>
        <v>120</v>
      </c>
      <c r="G427" s="61">
        <f t="shared" si="224"/>
        <v>100</v>
      </c>
      <c r="H427" s="59"/>
      <c r="I427" s="70"/>
      <c r="J427" s="70"/>
      <c r="K427" s="70"/>
      <c r="L427" s="70"/>
      <c r="M427" s="70"/>
      <c r="N427" s="70"/>
      <c r="O427" s="70">
        <v>120</v>
      </c>
      <c r="P427" s="70"/>
      <c r="Q427" s="71"/>
    </row>
    <row r="428" spans="1:17" ht="38.25">
      <c r="A428" s="11" t="s">
        <v>157</v>
      </c>
      <c r="B428" s="12" t="s">
        <v>419</v>
      </c>
      <c r="C428" s="41"/>
      <c r="D428" s="60">
        <f>D429+D460</f>
        <v>140488.8</v>
      </c>
      <c r="E428" s="60">
        <f>E429+E460</f>
        <v>140488.8</v>
      </c>
      <c r="F428" s="60">
        <f>F429+F460</f>
        <v>138241</v>
      </c>
      <c r="G428" s="60">
        <f t="shared" si="224"/>
        <v>98.40001480545068</v>
      </c>
      <c r="H428" s="60">
        <f aca="true" t="shared" si="244" ref="H428:Q428">H429+H460</f>
        <v>9643.9</v>
      </c>
      <c r="I428" s="60">
        <f t="shared" si="244"/>
        <v>0</v>
      </c>
      <c r="J428" s="60">
        <f t="shared" si="244"/>
        <v>0</v>
      </c>
      <c r="K428" s="60">
        <f t="shared" si="244"/>
        <v>0</v>
      </c>
      <c r="L428" s="60">
        <f t="shared" si="244"/>
        <v>1300</v>
      </c>
      <c r="M428" s="60">
        <f t="shared" si="244"/>
        <v>0</v>
      </c>
      <c r="N428" s="60">
        <f t="shared" si="244"/>
        <v>0</v>
      </c>
      <c r="O428" s="60">
        <f t="shared" si="244"/>
        <v>127297.09999999999</v>
      </c>
      <c r="P428" s="60">
        <f t="shared" si="244"/>
        <v>0</v>
      </c>
      <c r="Q428" s="60">
        <f t="shared" si="244"/>
        <v>0</v>
      </c>
    </row>
    <row r="429" spans="1:17" ht="51">
      <c r="A429" s="20" t="s">
        <v>420</v>
      </c>
      <c r="B429" s="18" t="s">
        <v>421</v>
      </c>
      <c r="C429" s="41"/>
      <c r="D429" s="65">
        <f>D430+D433+D437+D441+D445+D454+D457</f>
        <v>130679.5</v>
      </c>
      <c r="E429" s="65">
        <f>E430+E433+E437+E441+E445+E454+E457</f>
        <v>130679.5</v>
      </c>
      <c r="F429" s="65">
        <f>F430+F433+F437+F441+F445+F454+F457</f>
        <v>128597.09999999999</v>
      </c>
      <c r="G429" s="65">
        <f t="shared" si="224"/>
        <v>98.40648303674256</v>
      </c>
      <c r="H429" s="65">
        <f aca="true" t="shared" si="245" ref="H429:Q429">H430+H433+H437+H441+H445+H454+H457</f>
        <v>0</v>
      </c>
      <c r="I429" s="65">
        <f t="shared" si="245"/>
        <v>0</v>
      </c>
      <c r="J429" s="65">
        <f t="shared" si="245"/>
        <v>0</v>
      </c>
      <c r="K429" s="65">
        <f t="shared" si="245"/>
        <v>0</v>
      </c>
      <c r="L429" s="65">
        <f t="shared" si="245"/>
        <v>1300</v>
      </c>
      <c r="M429" s="65">
        <f t="shared" si="245"/>
        <v>0</v>
      </c>
      <c r="N429" s="65">
        <f t="shared" si="245"/>
        <v>0</v>
      </c>
      <c r="O429" s="65">
        <f t="shared" si="245"/>
        <v>127297.09999999999</v>
      </c>
      <c r="P429" s="65">
        <f t="shared" si="245"/>
        <v>0</v>
      </c>
      <c r="Q429" s="65">
        <f t="shared" si="245"/>
        <v>0</v>
      </c>
    </row>
    <row r="430" spans="1:17" ht="12.75">
      <c r="A430" s="13" t="s">
        <v>160</v>
      </c>
      <c r="B430" s="18" t="s">
        <v>422</v>
      </c>
      <c r="C430" s="18"/>
      <c r="D430" s="65">
        <f aca="true" t="shared" si="246" ref="D430:F431">D431</f>
        <v>70834.2</v>
      </c>
      <c r="E430" s="65">
        <f t="shared" si="246"/>
        <v>70834.2</v>
      </c>
      <c r="F430" s="65">
        <f t="shared" si="246"/>
        <v>70139.2</v>
      </c>
      <c r="G430" s="65">
        <f t="shared" si="224"/>
        <v>99.01883553424759</v>
      </c>
      <c r="H430" s="65">
        <f aca="true" t="shared" si="247" ref="H430:Q431">H431</f>
        <v>0</v>
      </c>
      <c r="I430" s="65">
        <f t="shared" si="247"/>
        <v>0</v>
      </c>
      <c r="J430" s="65">
        <f t="shared" si="247"/>
        <v>0</v>
      </c>
      <c r="K430" s="65">
        <f t="shared" si="247"/>
        <v>0</v>
      </c>
      <c r="L430" s="65">
        <f t="shared" si="247"/>
        <v>0</v>
      </c>
      <c r="M430" s="65">
        <f t="shared" si="247"/>
        <v>0</v>
      </c>
      <c r="N430" s="65">
        <f t="shared" si="247"/>
        <v>0</v>
      </c>
      <c r="O430" s="65">
        <f t="shared" si="247"/>
        <v>70139.2</v>
      </c>
      <c r="P430" s="65">
        <f t="shared" si="247"/>
        <v>0</v>
      </c>
      <c r="Q430" s="65">
        <f t="shared" si="247"/>
        <v>0</v>
      </c>
    </row>
    <row r="431" spans="1:17" ht="89.25">
      <c r="A431" s="6" t="s">
        <v>526</v>
      </c>
      <c r="B431" s="19" t="s">
        <v>423</v>
      </c>
      <c r="C431" s="19"/>
      <c r="D431" s="61">
        <f t="shared" si="246"/>
        <v>70834.2</v>
      </c>
      <c r="E431" s="61">
        <f t="shared" si="246"/>
        <v>70834.2</v>
      </c>
      <c r="F431" s="61">
        <f t="shared" si="246"/>
        <v>70139.2</v>
      </c>
      <c r="G431" s="61">
        <f t="shared" si="224"/>
        <v>99.01883553424759</v>
      </c>
      <c r="H431" s="61">
        <f t="shared" si="247"/>
        <v>0</v>
      </c>
      <c r="I431" s="61">
        <f t="shared" si="247"/>
        <v>0</v>
      </c>
      <c r="J431" s="61">
        <f t="shared" si="247"/>
        <v>0</v>
      </c>
      <c r="K431" s="61">
        <f t="shared" si="247"/>
        <v>0</v>
      </c>
      <c r="L431" s="61">
        <f t="shared" si="247"/>
        <v>0</v>
      </c>
      <c r="M431" s="61">
        <f t="shared" si="247"/>
        <v>0</v>
      </c>
      <c r="N431" s="61">
        <f t="shared" si="247"/>
        <v>0</v>
      </c>
      <c r="O431" s="61">
        <f t="shared" si="247"/>
        <v>70139.2</v>
      </c>
      <c r="P431" s="61">
        <f t="shared" si="247"/>
        <v>0</v>
      </c>
      <c r="Q431" s="61">
        <f t="shared" si="247"/>
        <v>0</v>
      </c>
    </row>
    <row r="432" spans="1:17" ht="38.25">
      <c r="A432" s="6" t="s">
        <v>67</v>
      </c>
      <c r="B432" s="19" t="s">
        <v>423</v>
      </c>
      <c r="C432" s="19" t="s">
        <v>84</v>
      </c>
      <c r="D432" s="91">
        <v>70834.2</v>
      </c>
      <c r="E432" s="91">
        <v>70834.2</v>
      </c>
      <c r="F432" s="91">
        <f>SUM(H432:Q432)</f>
        <v>70139.2</v>
      </c>
      <c r="G432" s="61">
        <f t="shared" si="224"/>
        <v>99.01883553424759</v>
      </c>
      <c r="H432" s="59"/>
      <c r="I432" s="70"/>
      <c r="J432" s="70"/>
      <c r="K432" s="70"/>
      <c r="L432" s="70"/>
      <c r="M432" s="70"/>
      <c r="N432" s="70"/>
      <c r="O432" s="70">
        <v>70139.2</v>
      </c>
      <c r="P432" s="70"/>
      <c r="Q432" s="71"/>
    </row>
    <row r="433" spans="1:17" ht="114.75">
      <c r="A433" s="13" t="s">
        <v>533</v>
      </c>
      <c r="B433" s="18" t="s">
        <v>424</v>
      </c>
      <c r="C433" s="18"/>
      <c r="D433" s="65">
        <f>D434</f>
        <v>31206.4</v>
      </c>
      <c r="E433" s="65">
        <f>E434</f>
        <v>31206.4</v>
      </c>
      <c r="F433" s="65">
        <f>F434</f>
        <v>31092.7</v>
      </c>
      <c r="G433" s="65">
        <f t="shared" si="224"/>
        <v>99.6356516611977</v>
      </c>
      <c r="H433" s="65">
        <f aca="true" t="shared" si="248" ref="H433:Q433">H434</f>
        <v>0</v>
      </c>
      <c r="I433" s="65">
        <f t="shared" si="248"/>
        <v>0</v>
      </c>
      <c r="J433" s="65">
        <f t="shared" si="248"/>
        <v>0</v>
      </c>
      <c r="K433" s="65">
        <f t="shared" si="248"/>
        <v>0</v>
      </c>
      <c r="L433" s="65">
        <f t="shared" si="248"/>
        <v>0</v>
      </c>
      <c r="M433" s="65">
        <f t="shared" si="248"/>
        <v>0</v>
      </c>
      <c r="N433" s="65">
        <f t="shared" si="248"/>
        <v>0</v>
      </c>
      <c r="O433" s="65">
        <f t="shared" si="248"/>
        <v>31092.7</v>
      </c>
      <c r="P433" s="65">
        <f t="shared" si="248"/>
        <v>0</v>
      </c>
      <c r="Q433" s="65">
        <f t="shared" si="248"/>
        <v>0</v>
      </c>
    </row>
    <row r="434" spans="1:17" ht="140.25">
      <c r="A434" s="6" t="s">
        <v>540</v>
      </c>
      <c r="B434" s="19" t="s">
        <v>425</v>
      </c>
      <c r="C434" s="7"/>
      <c r="D434" s="61">
        <f>D436+D435</f>
        <v>31206.4</v>
      </c>
      <c r="E434" s="61">
        <f>E436+E435</f>
        <v>31206.4</v>
      </c>
      <c r="F434" s="61">
        <f>F436+F435</f>
        <v>31092.7</v>
      </c>
      <c r="G434" s="61">
        <f t="shared" si="224"/>
        <v>99.6356516611977</v>
      </c>
      <c r="H434" s="61">
        <f aca="true" t="shared" si="249" ref="H434:Q434">H436+H435</f>
        <v>0</v>
      </c>
      <c r="I434" s="61">
        <f t="shared" si="249"/>
        <v>0</v>
      </c>
      <c r="J434" s="61">
        <f t="shared" si="249"/>
        <v>0</v>
      </c>
      <c r="K434" s="61">
        <f t="shared" si="249"/>
        <v>0</v>
      </c>
      <c r="L434" s="61">
        <f t="shared" si="249"/>
        <v>0</v>
      </c>
      <c r="M434" s="61">
        <f t="shared" si="249"/>
        <v>0</v>
      </c>
      <c r="N434" s="61">
        <f t="shared" si="249"/>
        <v>0</v>
      </c>
      <c r="O434" s="61">
        <f t="shared" si="249"/>
        <v>31092.7</v>
      </c>
      <c r="P434" s="61">
        <f t="shared" si="249"/>
        <v>0</v>
      </c>
      <c r="Q434" s="61">
        <f t="shared" si="249"/>
        <v>0</v>
      </c>
    </row>
    <row r="435" spans="1:17" ht="76.5">
      <c r="A435" s="6" t="s">
        <v>61</v>
      </c>
      <c r="B435" s="19" t="s">
        <v>425</v>
      </c>
      <c r="C435" s="7">
        <v>100</v>
      </c>
      <c r="D435" s="91">
        <v>295.7</v>
      </c>
      <c r="E435" s="91">
        <v>295.7</v>
      </c>
      <c r="F435" s="91">
        <f>SUM(H435:Q435)</f>
        <v>295.7</v>
      </c>
      <c r="G435" s="61">
        <f t="shared" si="224"/>
        <v>100</v>
      </c>
      <c r="H435" s="72"/>
      <c r="I435" s="72"/>
      <c r="J435" s="72"/>
      <c r="K435" s="72"/>
      <c r="L435" s="72"/>
      <c r="M435" s="72"/>
      <c r="N435" s="72"/>
      <c r="O435" s="72">
        <v>295.7</v>
      </c>
      <c r="P435" s="72"/>
      <c r="Q435" s="8"/>
    </row>
    <row r="436" spans="1:17" ht="38.25">
      <c r="A436" s="6" t="s">
        <v>67</v>
      </c>
      <c r="B436" s="19" t="s">
        <v>425</v>
      </c>
      <c r="C436" s="7">
        <v>600</v>
      </c>
      <c r="D436" s="91">
        <v>30910.7</v>
      </c>
      <c r="E436" s="91">
        <v>30910.7</v>
      </c>
      <c r="F436" s="91">
        <f>SUM(H436:Q436)</f>
        <v>30797</v>
      </c>
      <c r="G436" s="61">
        <f t="shared" si="224"/>
        <v>99.632166207818</v>
      </c>
      <c r="H436" s="59"/>
      <c r="I436" s="70"/>
      <c r="J436" s="70"/>
      <c r="K436" s="70"/>
      <c r="L436" s="70"/>
      <c r="M436" s="70"/>
      <c r="N436" s="70"/>
      <c r="O436" s="70">
        <v>30797</v>
      </c>
      <c r="P436" s="70"/>
      <c r="Q436" s="71"/>
    </row>
    <row r="437" spans="1:17" ht="63.75">
      <c r="A437" s="13" t="s">
        <v>164</v>
      </c>
      <c r="B437" s="14" t="s">
        <v>426</v>
      </c>
      <c r="C437" s="7"/>
      <c r="D437" s="65">
        <f>D438</f>
        <v>639.5</v>
      </c>
      <c r="E437" s="65">
        <f>E438</f>
        <v>639.5</v>
      </c>
      <c r="F437" s="65">
        <f>F438</f>
        <v>639.5</v>
      </c>
      <c r="G437" s="65">
        <f t="shared" si="224"/>
        <v>100</v>
      </c>
      <c r="H437" s="65">
        <f aca="true" t="shared" si="250" ref="H437:Q437">H438</f>
        <v>0</v>
      </c>
      <c r="I437" s="65">
        <f t="shared" si="250"/>
        <v>0</v>
      </c>
      <c r="J437" s="65">
        <f t="shared" si="250"/>
        <v>0</v>
      </c>
      <c r="K437" s="65">
        <f t="shared" si="250"/>
        <v>0</v>
      </c>
      <c r="L437" s="65">
        <f t="shared" si="250"/>
        <v>0</v>
      </c>
      <c r="M437" s="65">
        <f t="shared" si="250"/>
        <v>0</v>
      </c>
      <c r="N437" s="65">
        <f t="shared" si="250"/>
        <v>0</v>
      </c>
      <c r="O437" s="65">
        <f t="shared" si="250"/>
        <v>639.5</v>
      </c>
      <c r="P437" s="65">
        <f t="shared" si="250"/>
        <v>0</v>
      </c>
      <c r="Q437" s="65">
        <f t="shared" si="250"/>
        <v>0</v>
      </c>
    </row>
    <row r="438" spans="1:17" ht="63.75">
      <c r="A438" s="6" t="s">
        <v>529</v>
      </c>
      <c r="B438" s="7" t="s">
        <v>427</v>
      </c>
      <c r="C438" s="7"/>
      <c r="D438" s="61">
        <f>D439+D440</f>
        <v>639.5</v>
      </c>
      <c r="E438" s="61">
        <f>E439+E440</f>
        <v>639.5</v>
      </c>
      <c r="F438" s="61">
        <f>F439+F440</f>
        <v>639.5</v>
      </c>
      <c r="G438" s="61">
        <f t="shared" si="224"/>
        <v>100</v>
      </c>
      <c r="H438" s="61">
        <f aca="true" t="shared" si="251" ref="H438:Q438">H439+H440</f>
        <v>0</v>
      </c>
      <c r="I438" s="61">
        <f t="shared" si="251"/>
        <v>0</v>
      </c>
      <c r="J438" s="61">
        <f t="shared" si="251"/>
        <v>0</v>
      </c>
      <c r="K438" s="61">
        <f t="shared" si="251"/>
        <v>0</v>
      </c>
      <c r="L438" s="61">
        <f t="shared" si="251"/>
        <v>0</v>
      </c>
      <c r="M438" s="61">
        <f t="shared" si="251"/>
        <v>0</v>
      </c>
      <c r="N438" s="61">
        <f t="shared" si="251"/>
        <v>0</v>
      </c>
      <c r="O438" s="61">
        <f t="shared" si="251"/>
        <v>639.5</v>
      </c>
      <c r="P438" s="61">
        <f t="shared" si="251"/>
        <v>0</v>
      </c>
      <c r="Q438" s="61">
        <f t="shared" si="251"/>
        <v>0</v>
      </c>
    </row>
    <row r="439" spans="1:17" ht="76.5">
      <c r="A439" s="6" t="s">
        <v>61</v>
      </c>
      <c r="B439" s="7" t="s">
        <v>427</v>
      </c>
      <c r="C439" s="7">
        <v>100</v>
      </c>
      <c r="D439" s="91">
        <v>9.5</v>
      </c>
      <c r="E439" s="91">
        <v>9.5</v>
      </c>
      <c r="F439" s="91">
        <f>SUM(H439:Q439)</f>
        <v>9.5</v>
      </c>
      <c r="G439" s="61">
        <f t="shared" si="224"/>
        <v>100</v>
      </c>
      <c r="H439" s="59"/>
      <c r="I439" s="70"/>
      <c r="J439" s="70"/>
      <c r="K439" s="70"/>
      <c r="L439" s="70"/>
      <c r="M439" s="70"/>
      <c r="N439" s="70"/>
      <c r="O439" s="70">
        <v>9.5</v>
      </c>
      <c r="P439" s="70"/>
      <c r="Q439" s="71"/>
    </row>
    <row r="440" spans="1:17" ht="25.5">
      <c r="A440" s="6" t="s">
        <v>66</v>
      </c>
      <c r="B440" s="7" t="s">
        <v>427</v>
      </c>
      <c r="C440" s="7">
        <v>300</v>
      </c>
      <c r="D440" s="91">
        <v>630</v>
      </c>
      <c r="E440" s="91">
        <v>630</v>
      </c>
      <c r="F440" s="91">
        <f>SUM(H440:Q440)</f>
        <v>630</v>
      </c>
      <c r="G440" s="61">
        <f t="shared" si="224"/>
        <v>100</v>
      </c>
      <c r="H440" s="59"/>
      <c r="I440" s="70"/>
      <c r="J440" s="70"/>
      <c r="K440" s="70"/>
      <c r="L440" s="70"/>
      <c r="M440" s="70"/>
      <c r="N440" s="70"/>
      <c r="O440" s="70">
        <v>630</v>
      </c>
      <c r="P440" s="70"/>
      <c r="Q440" s="71"/>
    </row>
    <row r="441" spans="1:17" ht="140.25">
      <c r="A441" s="13" t="s">
        <v>161</v>
      </c>
      <c r="B441" s="18" t="s">
        <v>428</v>
      </c>
      <c r="C441" s="41"/>
      <c r="D441" s="65">
        <f>D442</f>
        <v>4218</v>
      </c>
      <c r="E441" s="65">
        <f>E442</f>
        <v>4218</v>
      </c>
      <c r="F441" s="65">
        <f>F442</f>
        <v>4218</v>
      </c>
      <c r="G441" s="65">
        <f t="shared" si="224"/>
        <v>100</v>
      </c>
      <c r="H441" s="65">
        <f aca="true" t="shared" si="252" ref="H441:Q441">H442</f>
        <v>0</v>
      </c>
      <c r="I441" s="65">
        <f t="shared" si="252"/>
        <v>0</v>
      </c>
      <c r="J441" s="65">
        <f t="shared" si="252"/>
        <v>0</v>
      </c>
      <c r="K441" s="65">
        <f t="shared" si="252"/>
        <v>0</v>
      </c>
      <c r="L441" s="65">
        <f t="shared" si="252"/>
        <v>0</v>
      </c>
      <c r="M441" s="65">
        <f t="shared" si="252"/>
        <v>0</v>
      </c>
      <c r="N441" s="65">
        <f t="shared" si="252"/>
        <v>0</v>
      </c>
      <c r="O441" s="65">
        <f t="shared" si="252"/>
        <v>4218</v>
      </c>
      <c r="P441" s="65">
        <f t="shared" si="252"/>
        <v>0</v>
      </c>
      <c r="Q441" s="65">
        <f t="shared" si="252"/>
        <v>0</v>
      </c>
    </row>
    <row r="442" spans="1:17" ht="140.25">
      <c r="A442" s="6" t="s">
        <v>527</v>
      </c>
      <c r="B442" s="19" t="s">
        <v>429</v>
      </c>
      <c r="C442" s="19"/>
      <c r="D442" s="61">
        <f>D444+D443</f>
        <v>4218</v>
      </c>
      <c r="E442" s="61">
        <f>E444+E443</f>
        <v>4218</v>
      </c>
      <c r="F442" s="61">
        <f>F444+F443</f>
        <v>4218</v>
      </c>
      <c r="G442" s="61">
        <f t="shared" si="224"/>
        <v>100</v>
      </c>
      <c r="H442" s="61">
        <f aca="true" t="shared" si="253" ref="H442:Q442">H444+H443</f>
        <v>0</v>
      </c>
      <c r="I442" s="61">
        <f t="shared" si="253"/>
        <v>0</v>
      </c>
      <c r="J442" s="61">
        <f t="shared" si="253"/>
        <v>0</v>
      </c>
      <c r="K442" s="61">
        <f t="shared" si="253"/>
        <v>0</v>
      </c>
      <c r="L442" s="61">
        <f t="shared" si="253"/>
        <v>0</v>
      </c>
      <c r="M442" s="61">
        <f t="shared" si="253"/>
        <v>0</v>
      </c>
      <c r="N442" s="61">
        <f t="shared" si="253"/>
        <v>0</v>
      </c>
      <c r="O442" s="61">
        <f t="shared" si="253"/>
        <v>4218</v>
      </c>
      <c r="P442" s="61">
        <f t="shared" si="253"/>
        <v>0</v>
      </c>
      <c r="Q442" s="61">
        <f t="shared" si="253"/>
        <v>0</v>
      </c>
    </row>
    <row r="443" spans="1:17" ht="76.5">
      <c r="A443" s="6" t="s">
        <v>61</v>
      </c>
      <c r="B443" s="19" t="s">
        <v>429</v>
      </c>
      <c r="C443" s="19" t="s">
        <v>62</v>
      </c>
      <c r="D443" s="91">
        <v>45.5</v>
      </c>
      <c r="E443" s="91">
        <v>45.5</v>
      </c>
      <c r="F443" s="91">
        <f>SUM(H443:Q443)</f>
        <v>45.5</v>
      </c>
      <c r="G443" s="61">
        <f t="shared" si="224"/>
        <v>100</v>
      </c>
      <c r="H443" s="72"/>
      <c r="I443" s="72"/>
      <c r="J443" s="72"/>
      <c r="K443" s="72"/>
      <c r="L443" s="72"/>
      <c r="M443" s="72"/>
      <c r="N443" s="72"/>
      <c r="O443" s="72">
        <v>45.5</v>
      </c>
      <c r="P443" s="72"/>
      <c r="Q443" s="8"/>
    </row>
    <row r="444" spans="1:17" ht="38.25">
      <c r="A444" s="6" t="s">
        <v>67</v>
      </c>
      <c r="B444" s="19" t="s">
        <v>429</v>
      </c>
      <c r="C444" s="19" t="s">
        <v>84</v>
      </c>
      <c r="D444" s="91">
        <v>4172.5</v>
      </c>
      <c r="E444" s="91">
        <v>4172.5</v>
      </c>
      <c r="F444" s="91">
        <f>SUM(H444:Q444)</f>
        <v>4172.5</v>
      </c>
      <c r="G444" s="61">
        <f t="shared" si="224"/>
        <v>100</v>
      </c>
      <c r="H444" s="59"/>
      <c r="I444" s="70"/>
      <c r="J444" s="70"/>
      <c r="K444" s="70"/>
      <c r="L444" s="70"/>
      <c r="M444" s="70"/>
      <c r="N444" s="70"/>
      <c r="O444" s="70">
        <v>4172.5</v>
      </c>
      <c r="P444" s="70"/>
      <c r="Q444" s="71"/>
    </row>
    <row r="445" spans="1:17" ht="14.25">
      <c r="A445" s="37" t="s">
        <v>165</v>
      </c>
      <c r="B445" s="53" t="s">
        <v>494</v>
      </c>
      <c r="C445" s="41"/>
      <c r="D445" s="65">
        <f>D446+D448+D452</f>
        <v>19981.4</v>
      </c>
      <c r="E445" s="65">
        <f aca="true" t="shared" si="254" ref="E445:Q445">E446+E448+E452</f>
        <v>19981.4</v>
      </c>
      <c r="F445" s="65">
        <f t="shared" si="254"/>
        <v>19922.2</v>
      </c>
      <c r="G445" s="65">
        <f t="shared" si="224"/>
        <v>99.70372446375129</v>
      </c>
      <c r="H445" s="65">
        <f t="shared" si="254"/>
        <v>0</v>
      </c>
      <c r="I445" s="65">
        <f t="shared" si="254"/>
        <v>0</v>
      </c>
      <c r="J445" s="65">
        <f t="shared" si="254"/>
        <v>0</v>
      </c>
      <c r="K445" s="65">
        <f t="shared" si="254"/>
        <v>0</v>
      </c>
      <c r="L445" s="65">
        <f t="shared" si="254"/>
        <v>0</v>
      </c>
      <c r="M445" s="65">
        <f t="shared" si="254"/>
        <v>0</v>
      </c>
      <c r="N445" s="65">
        <f t="shared" si="254"/>
        <v>0</v>
      </c>
      <c r="O445" s="65">
        <f t="shared" si="254"/>
        <v>19922.2</v>
      </c>
      <c r="P445" s="65">
        <f t="shared" si="254"/>
        <v>0</v>
      </c>
      <c r="Q445" s="65">
        <f t="shared" si="254"/>
        <v>0</v>
      </c>
    </row>
    <row r="446" spans="1:17" ht="38.25">
      <c r="A446" s="44" t="s">
        <v>607</v>
      </c>
      <c r="B446" s="54" t="s">
        <v>606</v>
      </c>
      <c r="C446" s="19"/>
      <c r="D446" s="61">
        <f>D447</f>
        <v>99</v>
      </c>
      <c r="E446" s="61">
        <f>E447</f>
        <v>99</v>
      </c>
      <c r="F446" s="61">
        <f>F447</f>
        <v>99</v>
      </c>
      <c r="G446" s="61">
        <f t="shared" si="224"/>
        <v>100</v>
      </c>
      <c r="H446" s="61">
        <f aca="true" t="shared" si="255" ref="H446:Q446">H447</f>
        <v>0</v>
      </c>
      <c r="I446" s="61">
        <f t="shared" si="255"/>
        <v>0</v>
      </c>
      <c r="J446" s="61">
        <f t="shared" si="255"/>
        <v>0</v>
      </c>
      <c r="K446" s="61">
        <f t="shared" si="255"/>
        <v>0</v>
      </c>
      <c r="L446" s="61">
        <f t="shared" si="255"/>
        <v>0</v>
      </c>
      <c r="M446" s="61">
        <f t="shared" si="255"/>
        <v>0</v>
      </c>
      <c r="N446" s="61">
        <f t="shared" si="255"/>
        <v>0</v>
      </c>
      <c r="O446" s="61">
        <f t="shared" si="255"/>
        <v>99</v>
      </c>
      <c r="P446" s="61">
        <f t="shared" si="255"/>
        <v>0</v>
      </c>
      <c r="Q446" s="61">
        <f t="shared" si="255"/>
        <v>0</v>
      </c>
    </row>
    <row r="447" spans="1:17" ht="38.25">
      <c r="A447" s="6" t="s">
        <v>67</v>
      </c>
      <c r="B447" s="54" t="s">
        <v>606</v>
      </c>
      <c r="C447" s="19" t="s">
        <v>84</v>
      </c>
      <c r="D447" s="61">
        <v>99</v>
      </c>
      <c r="E447" s="61">
        <v>99</v>
      </c>
      <c r="F447" s="91">
        <f>SUM(H447:Q447)</f>
        <v>99</v>
      </c>
      <c r="G447" s="61">
        <f t="shared" si="224"/>
        <v>100</v>
      </c>
      <c r="H447" s="61"/>
      <c r="I447" s="61"/>
      <c r="J447" s="61"/>
      <c r="K447" s="61"/>
      <c r="L447" s="61"/>
      <c r="M447" s="61"/>
      <c r="N447" s="61"/>
      <c r="O447" s="61">
        <v>99</v>
      </c>
      <c r="P447" s="61"/>
      <c r="Q447" s="61"/>
    </row>
    <row r="448" spans="1:17" ht="89.25">
      <c r="A448" s="6" t="s">
        <v>526</v>
      </c>
      <c r="B448" s="54" t="s">
        <v>493</v>
      </c>
      <c r="C448" s="19"/>
      <c r="D448" s="61">
        <f>D449+D450+D451</f>
        <v>17387.600000000002</v>
      </c>
      <c r="E448" s="61">
        <f>E449+E450+E451</f>
        <v>17387.600000000002</v>
      </c>
      <c r="F448" s="61">
        <f>F449+F450+F451</f>
        <v>17328.5</v>
      </c>
      <c r="G448" s="61">
        <f t="shared" si="224"/>
        <v>99.66010260185418</v>
      </c>
      <c r="H448" s="61">
        <f aca="true" t="shared" si="256" ref="H448:Q448">H449+H450+H451</f>
        <v>0</v>
      </c>
      <c r="I448" s="61">
        <f t="shared" si="256"/>
        <v>0</v>
      </c>
      <c r="J448" s="61">
        <f t="shared" si="256"/>
        <v>0</v>
      </c>
      <c r="K448" s="61">
        <f t="shared" si="256"/>
        <v>0</v>
      </c>
      <c r="L448" s="61">
        <f t="shared" si="256"/>
        <v>0</v>
      </c>
      <c r="M448" s="61">
        <f t="shared" si="256"/>
        <v>0</v>
      </c>
      <c r="N448" s="61">
        <f t="shared" si="256"/>
        <v>0</v>
      </c>
      <c r="O448" s="61">
        <f t="shared" si="256"/>
        <v>17328.5</v>
      </c>
      <c r="P448" s="61">
        <f t="shared" si="256"/>
        <v>0</v>
      </c>
      <c r="Q448" s="61">
        <f t="shared" si="256"/>
        <v>0</v>
      </c>
    </row>
    <row r="449" spans="1:17" ht="76.5">
      <c r="A449" s="6" t="s">
        <v>61</v>
      </c>
      <c r="B449" s="54" t="s">
        <v>493</v>
      </c>
      <c r="C449" s="19" t="s">
        <v>62</v>
      </c>
      <c r="D449" s="91">
        <v>15124.1</v>
      </c>
      <c r="E449" s="91">
        <v>15124.1</v>
      </c>
      <c r="F449" s="91">
        <f>SUM(H449:Q449)</f>
        <v>15106</v>
      </c>
      <c r="G449" s="61">
        <f t="shared" si="224"/>
        <v>99.88032345726357</v>
      </c>
      <c r="H449" s="59"/>
      <c r="I449" s="70"/>
      <c r="J449" s="70"/>
      <c r="K449" s="70"/>
      <c r="L449" s="70"/>
      <c r="M449" s="70"/>
      <c r="N449" s="70"/>
      <c r="O449" s="70">
        <v>15106</v>
      </c>
      <c r="P449" s="70"/>
      <c r="Q449" s="71"/>
    </row>
    <row r="450" spans="1:17" ht="38.25">
      <c r="A450" s="6" t="s">
        <v>497</v>
      </c>
      <c r="B450" s="54" t="s">
        <v>493</v>
      </c>
      <c r="C450" s="19" t="s">
        <v>97</v>
      </c>
      <c r="D450" s="91">
        <v>2258.3</v>
      </c>
      <c r="E450" s="91">
        <v>2258.3</v>
      </c>
      <c r="F450" s="91">
        <f>SUM(H450:Q450)</f>
        <v>2217.4</v>
      </c>
      <c r="G450" s="61">
        <f t="shared" si="224"/>
        <v>98.18890315724217</v>
      </c>
      <c r="H450" s="59"/>
      <c r="I450" s="70"/>
      <c r="J450" s="70"/>
      <c r="K450" s="70"/>
      <c r="L450" s="70"/>
      <c r="M450" s="70"/>
      <c r="N450" s="70"/>
      <c r="O450" s="70">
        <v>2217.4</v>
      </c>
      <c r="P450" s="70"/>
      <c r="Q450" s="71"/>
    </row>
    <row r="451" spans="1:17" ht="12.75">
      <c r="A451" s="6" t="s">
        <v>65</v>
      </c>
      <c r="B451" s="54" t="s">
        <v>493</v>
      </c>
      <c r="C451" s="19" t="s">
        <v>64</v>
      </c>
      <c r="D451" s="91">
        <v>5.2</v>
      </c>
      <c r="E451" s="91">
        <v>5.2</v>
      </c>
      <c r="F451" s="91">
        <f>SUM(H451:Q451)</f>
        <v>5.1</v>
      </c>
      <c r="G451" s="61">
        <f t="shared" si="224"/>
        <v>98.07692307692307</v>
      </c>
      <c r="H451" s="59"/>
      <c r="I451" s="70"/>
      <c r="J451" s="70"/>
      <c r="K451" s="70"/>
      <c r="L451" s="70"/>
      <c r="M451" s="70"/>
      <c r="N451" s="70"/>
      <c r="O451" s="70">
        <v>5.1</v>
      </c>
      <c r="P451" s="70"/>
      <c r="Q451" s="71"/>
    </row>
    <row r="452" spans="1:17" ht="29.25" customHeight="1">
      <c r="A452" s="95" t="s">
        <v>181</v>
      </c>
      <c r="B452" s="19" t="s">
        <v>430</v>
      </c>
      <c r="C452" s="19"/>
      <c r="D452" s="61">
        <f>D453</f>
        <v>2494.8</v>
      </c>
      <c r="E452" s="61">
        <f>E453</f>
        <v>2494.8</v>
      </c>
      <c r="F452" s="61">
        <f>F453</f>
        <v>2494.7</v>
      </c>
      <c r="G452" s="61">
        <f t="shared" si="224"/>
        <v>99.99599166265831</v>
      </c>
      <c r="H452" s="61">
        <f aca="true" t="shared" si="257" ref="H452:Q452">H453</f>
        <v>0</v>
      </c>
      <c r="I452" s="61">
        <f t="shared" si="257"/>
        <v>0</v>
      </c>
      <c r="J452" s="61">
        <f t="shared" si="257"/>
        <v>0</v>
      </c>
      <c r="K452" s="61">
        <f t="shared" si="257"/>
        <v>0</v>
      </c>
      <c r="L452" s="61">
        <f t="shared" si="257"/>
        <v>0</v>
      </c>
      <c r="M452" s="61">
        <f t="shared" si="257"/>
        <v>0</v>
      </c>
      <c r="N452" s="61">
        <f t="shared" si="257"/>
        <v>0</v>
      </c>
      <c r="O452" s="61">
        <f t="shared" si="257"/>
        <v>2494.7</v>
      </c>
      <c r="P452" s="61">
        <f t="shared" si="257"/>
        <v>0</v>
      </c>
      <c r="Q452" s="61">
        <f t="shared" si="257"/>
        <v>0</v>
      </c>
    </row>
    <row r="453" spans="1:17" ht="38.25">
      <c r="A453" s="6" t="s">
        <v>67</v>
      </c>
      <c r="B453" s="19" t="s">
        <v>430</v>
      </c>
      <c r="C453" s="19" t="s">
        <v>84</v>
      </c>
      <c r="D453" s="91">
        <v>2494.8</v>
      </c>
      <c r="E453" s="91">
        <v>2494.8</v>
      </c>
      <c r="F453" s="91">
        <f>SUM(H453:Q453)</f>
        <v>2494.7</v>
      </c>
      <c r="G453" s="61">
        <f t="shared" si="224"/>
        <v>99.99599166265831</v>
      </c>
      <c r="H453" s="59"/>
      <c r="I453" s="70"/>
      <c r="J453" s="70"/>
      <c r="K453" s="70"/>
      <c r="L453" s="70"/>
      <c r="M453" s="70"/>
      <c r="N453" s="70"/>
      <c r="O453" s="70">
        <v>2494.7</v>
      </c>
      <c r="P453" s="70"/>
      <c r="Q453" s="71"/>
    </row>
    <row r="454" spans="1:17" ht="102">
      <c r="A454" s="78" t="s">
        <v>547</v>
      </c>
      <c r="B454" s="79" t="s">
        <v>548</v>
      </c>
      <c r="C454" s="79"/>
      <c r="D454" s="65">
        <f aca="true" t="shared" si="258" ref="D454:F455">D455</f>
        <v>2500</v>
      </c>
      <c r="E454" s="65">
        <f t="shared" si="258"/>
        <v>2500</v>
      </c>
      <c r="F454" s="65">
        <f t="shared" si="258"/>
        <v>1285.5</v>
      </c>
      <c r="G454" s="65">
        <f t="shared" si="224"/>
        <v>51.42</v>
      </c>
      <c r="H454" s="61">
        <f aca="true" t="shared" si="259" ref="H454:Q455">H455</f>
        <v>0</v>
      </c>
      <c r="I454" s="61">
        <f t="shared" si="259"/>
        <v>0</v>
      </c>
      <c r="J454" s="61">
        <f t="shared" si="259"/>
        <v>0</v>
      </c>
      <c r="K454" s="61">
        <f t="shared" si="259"/>
        <v>0</v>
      </c>
      <c r="L454" s="61">
        <f t="shared" si="259"/>
        <v>0</v>
      </c>
      <c r="M454" s="61">
        <f t="shared" si="259"/>
        <v>0</v>
      </c>
      <c r="N454" s="61">
        <f t="shared" si="259"/>
        <v>0</v>
      </c>
      <c r="O454" s="61">
        <f t="shared" si="259"/>
        <v>1285.5</v>
      </c>
      <c r="P454" s="61">
        <f t="shared" si="259"/>
        <v>0</v>
      </c>
      <c r="Q454" s="61">
        <f t="shared" si="259"/>
        <v>0</v>
      </c>
    </row>
    <row r="455" spans="1:17" ht="63.75">
      <c r="A455" s="6" t="s">
        <v>546</v>
      </c>
      <c r="B455" s="19" t="s">
        <v>549</v>
      </c>
      <c r="C455" s="19"/>
      <c r="D455" s="61">
        <f t="shared" si="258"/>
        <v>2500</v>
      </c>
      <c r="E455" s="61">
        <f t="shared" si="258"/>
        <v>2500</v>
      </c>
      <c r="F455" s="61">
        <f t="shared" si="258"/>
        <v>1285.5</v>
      </c>
      <c r="G455" s="61">
        <f t="shared" si="224"/>
        <v>51.42</v>
      </c>
      <c r="H455" s="61">
        <f t="shared" si="259"/>
        <v>0</v>
      </c>
      <c r="I455" s="61">
        <f t="shared" si="259"/>
        <v>0</v>
      </c>
      <c r="J455" s="61">
        <f t="shared" si="259"/>
        <v>0</v>
      </c>
      <c r="K455" s="61">
        <f t="shared" si="259"/>
        <v>0</v>
      </c>
      <c r="L455" s="61">
        <f t="shared" si="259"/>
        <v>0</v>
      </c>
      <c r="M455" s="61">
        <f t="shared" si="259"/>
        <v>0</v>
      </c>
      <c r="N455" s="61">
        <f t="shared" si="259"/>
        <v>0</v>
      </c>
      <c r="O455" s="61">
        <f t="shared" si="259"/>
        <v>1285.5</v>
      </c>
      <c r="P455" s="61">
        <f t="shared" si="259"/>
        <v>0</v>
      </c>
      <c r="Q455" s="61">
        <f t="shared" si="259"/>
        <v>0</v>
      </c>
    </row>
    <row r="456" spans="1:17" ht="38.25">
      <c r="A456" s="6" t="s">
        <v>67</v>
      </c>
      <c r="B456" s="19" t="s">
        <v>549</v>
      </c>
      <c r="C456" s="19" t="s">
        <v>84</v>
      </c>
      <c r="D456" s="91">
        <v>2500</v>
      </c>
      <c r="E456" s="91">
        <v>2500</v>
      </c>
      <c r="F456" s="91">
        <f>SUM(H456:Q456)</f>
        <v>1285.5</v>
      </c>
      <c r="G456" s="61">
        <f t="shared" si="224"/>
        <v>51.42</v>
      </c>
      <c r="H456" s="59"/>
      <c r="I456" s="70"/>
      <c r="J456" s="70"/>
      <c r="K456" s="70"/>
      <c r="L456" s="70"/>
      <c r="M456" s="70"/>
      <c r="N456" s="70"/>
      <c r="O456" s="70">
        <v>1285.5</v>
      </c>
      <c r="P456" s="70"/>
      <c r="Q456" s="71"/>
    </row>
    <row r="457" spans="1:17" ht="51">
      <c r="A457" s="84" t="s">
        <v>575</v>
      </c>
      <c r="B457" s="14" t="s">
        <v>573</v>
      </c>
      <c r="C457" s="14"/>
      <c r="D457" s="65">
        <f aca="true" t="shared" si="260" ref="D457:F458">D458</f>
        <v>1300</v>
      </c>
      <c r="E457" s="65">
        <f t="shared" si="260"/>
        <v>1300</v>
      </c>
      <c r="F457" s="65">
        <f t="shared" si="260"/>
        <v>1300</v>
      </c>
      <c r="G457" s="65">
        <f t="shared" si="224"/>
        <v>100</v>
      </c>
      <c r="H457" s="65">
        <f aca="true" t="shared" si="261" ref="H457:Q458">H458</f>
        <v>0</v>
      </c>
      <c r="I457" s="65">
        <f t="shared" si="261"/>
        <v>0</v>
      </c>
      <c r="J457" s="65">
        <f t="shared" si="261"/>
        <v>0</v>
      </c>
      <c r="K457" s="65">
        <f t="shared" si="261"/>
        <v>0</v>
      </c>
      <c r="L457" s="65">
        <f t="shared" si="261"/>
        <v>1300</v>
      </c>
      <c r="M457" s="65">
        <f t="shared" si="261"/>
        <v>0</v>
      </c>
      <c r="N457" s="65">
        <f t="shared" si="261"/>
        <v>0</v>
      </c>
      <c r="O457" s="65">
        <f t="shared" si="261"/>
        <v>0</v>
      </c>
      <c r="P457" s="65">
        <f t="shared" si="261"/>
        <v>0</v>
      </c>
      <c r="Q457" s="65">
        <f t="shared" si="261"/>
        <v>0</v>
      </c>
    </row>
    <row r="458" spans="1:17" ht="114.75">
      <c r="A458" s="81" t="s">
        <v>578</v>
      </c>
      <c r="B458" s="7" t="s">
        <v>574</v>
      </c>
      <c r="C458" s="7"/>
      <c r="D458" s="61">
        <f t="shared" si="260"/>
        <v>1300</v>
      </c>
      <c r="E458" s="61">
        <f t="shared" si="260"/>
        <v>1300</v>
      </c>
      <c r="F458" s="61">
        <f t="shared" si="260"/>
        <v>1300</v>
      </c>
      <c r="G458" s="61">
        <f t="shared" si="224"/>
        <v>100</v>
      </c>
      <c r="H458" s="61">
        <f t="shared" si="261"/>
        <v>0</v>
      </c>
      <c r="I458" s="61">
        <f t="shared" si="261"/>
        <v>0</v>
      </c>
      <c r="J458" s="61">
        <f t="shared" si="261"/>
        <v>0</v>
      </c>
      <c r="K458" s="61">
        <f t="shared" si="261"/>
        <v>0</v>
      </c>
      <c r="L458" s="61">
        <f t="shared" si="261"/>
        <v>1300</v>
      </c>
      <c r="M458" s="61">
        <f t="shared" si="261"/>
        <v>0</v>
      </c>
      <c r="N458" s="61">
        <f t="shared" si="261"/>
        <v>0</v>
      </c>
      <c r="O458" s="61">
        <f t="shared" si="261"/>
        <v>0</v>
      </c>
      <c r="P458" s="61">
        <f t="shared" si="261"/>
        <v>0</v>
      </c>
      <c r="Q458" s="61">
        <f t="shared" si="261"/>
        <v>0</v>
      </c>
    </row>
    <row r="459" spans="1:17" ht="38.25">
      <c r="A459" s="81" t="s">
        <v>176</v>
      </c>
      <c r="B459" s="7" t="s">
        <v>574</v>
      </c>
      <c r="C459" s="7">
        <v>400</v>
      </c>
      <c r="D459" s="91">
        <v>1300</v>
      </c>
      <c r="E459" s="91">
        <v>1300</v>
      </c>
      <c r="F459" s="91">
        <f>SUM(H459:Q459)</f>
        <v>1300</v>
      </c>
      <c r="G459" s="61">
        <f aca="true" t="shared" si="262" ref="G459:G522">F459/E459*100</f>
        <v>100</v>
      </c>
      <c r="H459" s="59"/>
      <c r="I459" s="70"/>
      <c r="J459" s="70"/>
      <c r="K459" s="70"/>
      <c r="L459" s="70">
        <v>1300</v>
      </c>
      <c r="M459" s="70"/>
      <c r="N459" s="70"/>
      <c r="O459" s="76"/>
      <c r="P459" s="70"/>
      <c r="Q459" s="71"/>
    </row>
    <row r="460" spans="1:17" ht="38.25">
      <c r="A460" s="13" t="s">
        <v>158</v>
      </c>
      <c r="B460" s="53" t="s">
        <v>433</v>
      </c>
      <c r="C460" s="41"/>
      <c r="D460" s="65">
        <f>D461</f>
        <v>9809.3</v>
      </c>
      <c r="E460" s="65">
        <f>E461</f>
        <v>9809.3</v>
      </c>
      <c r="F460" s="65">
        <f>F461</f>
        <v>9643.9</v>
      </c>
      <c r="G460" s="65">
        <f t="shared" si="262"/>
        <v>98.3138450246195</v>
      </c>
      <c r="H460" s="65">
        <f aca="true" t="shared" si="263" ref="H460:Q460">H461</f>
        <v>9643.9</v>
      </c>
      <c r="I460" s="65">
        <f t="shared" si="263"/>
        <v>0</v>
      </c>
      <c r="J460" s="65">
        <f t="shared" si="263"/>
        <v>0</v>
      </c>
      <c r="K460" s="65">
        <f t="shared" si="263"/>
        <v>0</v>
      </c>
      <c r="L460" s="65">
        <f t="shared" si="263"/>
        <v>0</v>
      </c>
      <c r="M460" s="65">
        <f t="shared" si="263"/>
        <v>0</v>
      </c>
      <c r="N460" s="65">
        <f t="shared" si="263"/>
        <v>0</v>
      </c>
      <c r="O460" s="65">
        <f t="shared" si="263"/>
        <v>0</v>
      </c>
      <c r="P460" s="65">
        <f t="shared" si="263"/>
        <v>0</v>
      </c>
      <c r="Q460" s="65">
        <f t="shared" si="263"/>
        <v>0</v>
      </c>
    </row>
    <row r="461" spans="1:17" ht="25.5">
      <c r="A461" s="13" t="s">
        <v>431</v>
      </c>
      <c r="B461" s="53" t="s">
        <v>432</v>
      </c>
      <c r="C461" s="41"/>
      <c r="D461" s="65">
        <f>D462+D464</f>
        <v>9809.3</v>
      </c>
      <c r="E461" s="65">
        <f>E462+E464</f>
        <v>9809.3</v>
      </c>
      <c r="F461" s="65">
        <f>F462+F464</f>
        <v>9643.9</v>
      </c>
      <c r="G461" s="65">
        <f t="shared" si="262"/>
        <v>98.3138450246195</v>
      </c>
      <c r="H461" s="65">
        <f aca="true" t="shared" si="264" ref="H461:Q461">H462+H464</f>
        <v>9643.9</v>
      </c>
      <c r="I461" s="65">
        <f t="shared" si="264"/>
        <v>0</v>
      </c>
      <c r="J461" s="65">
        <f t="shared" si="264"/>
        <v>0</v>
      </c>
      <c r="K461" s="65">
        <f t="shared" si="264"/>
        <v>0</v>
      </c>
      <c r="L461" s="65">
        <f t="shared" si="264"/>
        <v>0</v>
      </c>
      <c r="M461" s="65">
        <f t="shared" si="264"/>
        <v>0</v>
      </c>
      <c r="N461" s="65">
        <f t="shared" si="264"/>
        <v>0</v>
      </c>
      <c r="O461" s="65">
        <f t="shared" si="264"/>
        <v>0</v>
      </c>
      <c r="P461" s="65">
        <f t="shared" si="264"/>
        <v>0</v>
      </c>
      <c r="Q461" s="65">
        <f t="shared" si="264"/>
        <v>0</v>
      </c>
    </row>
    <row r="462" spans="1:17" ht="51">
      <c r="A462" s="6" t="s">
        <v>34</v>
      </c>
      <c r="B462" s="54" t="s">
        <v>434</v>
      </c>
      <c r="C462" s="19"/>
      <c r="D462" s="61">
        <f>D463</f>
        <v>132</v>
      </c>
      <c r="E462" s="61">
        <f>E463</f>
        <v>132</v>
      </c>
      <c r="F462" s="61">
        <f>F463</f>
        <v>130.8</v>
      </c>
      <c r="G462" s="61">
        <f t="shared" si="262"/>
        <v>99.0909090909091</v>
      </c>
      <c r="H462" s="61">
        <f aca="true" t="shared" si="265" ref="H462:Q462">H463</f>
        <v>130.8</v>
      </c>
      <c r="I462" s="61">
        <f t="shared" si="265"/>
        <v>0</v>
      </c>
      <c r="J462" s="61">
        <f t="shared" si="265"/>
        <v>0</v>
      </c>
      <c r="K462" s="61">
        <f t="shared" si="265"/>
        <v>0</v>
      </c>
      <c r="L462" s="61">
        <f t="shared" si="265"/>
        <v>0</v>
      </c>
      <c r="M462" s="61">
        <f t="shared" si="265"/>
        <v>0</v>
      </c>
      <c r="N462" s="61">
        <f t="shared" si="265"/>
        <v>0</v>
      </c>
      <c r="O462" s="61">
        <f t="shared" si="265"/>
        <v>0</v>
      </c>
      <c r="P462" s="61">
        <f t="shared" si="265"/>
        <v>0</v>
      </c>
      <c r="Q462" s="61">
        <f t="shared" si="265"/>
        <v>0</v>
      </c>
    </row>
    <row r="463" spans="1:17" ht="38.25">
      <c r="A463" s="6" t="s">
        <v>176</v>
      </c>
      <c r="B463" s="54" t="s">
        <v>434</v>
      </c>
      <c r="C463" s="19" t="s">
        <v>159</v>
      </c>
      <c r="D463" s="91">
        <v>132</v>
      </c>
      <c r="E463" s="91">
        <v>132</v>
      </c>
      <c r="F463" s="91">
        <f>SUM(H463:Q463)</f>
        <v>130.8</v>
      </c>
      <c r="G463" s="61">
        <f t="shared" si="262"/>
        <v>99.0909090909091</v>
      </c>
      <c r="H463" s="59">
        <v>130.8</v>
      </c>
      <c r="I463" s="70"/>
      <c r="J463" s="70"/>
      <c r="K463" s="70"/>
      <c r="L463" s="70"/>
      <c r="M463" s="70"/>
      <c r="N463" s="70"/>
      <c r="O463" s="70"/>
      <c r="P463" s="70"/>
      <c r="Q463" s="71"/>
    </row>
    <row r="464" spans="1:17" ht="127.5">
      <c r="A464" s="6" t="s">
        <v>510</v>
      </c>
      <c r="B464" s="54" t="s">
        <v>435</v>
      </c>
      <c r="C464" s="19"/>
      <c r="D464" s="61">
        <f>D465</f>
        <v>9677.3</v>
      </c>
      <c r="E464" s="61">
        <f>E465</f>
        <v>9677.3</v>
      </c>
      <c r="F464" s="61">
        <f>F465</f>
        <v>9513.1</v>
      </c>
      <c r="G464" s="61">
        <f t="shared" si="262"/>
        <v>98.3032457400308</v>
      </c>
      <c r="H464" s="61">
        <f aca="true" t="shared" si="266" ref="H464:Q464">H465</f>
        <v>9513.1</v>
      </c>
      <c r="I464" s="61">
        <f t="shared" si="266"/>
        <v>0</v>
      </c>
      <c r="J464" s="61">
        <f t="shared" si="266"/>
        <v>0</v>
      </c>
      <c r="K464" s="61">
        <f t="shared" si="266"/>
        <v>0</v>
      </c>
      <c r="L464" s="61">
        <f t="shared" si="266"/>
        <v>0</v>
      </c>
      <c r="M464" s="61">
        <f t="shared" si="266"/>
        <v>0</v>
      </c>
      <c r="N464" s="61">
        <f t="shared" si="266"/>
        <v>0</v>
      </c>
      <c r="O464" s="61">
        <f t="shared" si="266"/>
        <v>0</v>
      </c>
      <c r="P464" s="61">
        <f t="shared" si="266"/>
        <v>0</v>
      </c>
      <c r="Q464" s="61">
        <f t="shared" si="266"/>
        <v>0</v>
      </c>
    </row>
    <row r="465" spans="1:17" ht="38.25">
      <c r="A465" s="6" t="s">
        <v>176</v>
      </c>
      <c r="B465" s="54" t="s">
        <v>435</v>
      </c>
      <c r="C465" s="19" t="s">
        <v>159</v>
      </c>
      <c r="D465" s="91">
        <v>9677.3</v>
      </c>
      <c r="E465" s="91">
        <v>9677.3</v>
      </c>
      <c r="F465" s="91">
        <f>SUM(H465:Q465)</f>
        <v>9513.1</v>
      </c>
      <c r="G465" s="61">
        <f t="shared" si="262"/>
        <v>98.3032457400308</v>
      </c>
      <c r="H465" s="59">
        <v>9513.1</v>
      </c>
      <c r="I465" s="70"/>
      <c r="J465" s="70"/>
      <c r="K465" s="70"/>
      <c r="L465" s="70"/>
      <c r="M465" s="70"/>
      <c r="N465" s="70"/>
      <c r="O465" s="70"/>
      <c r="P465" s="70"/>
      <c r="Q465" s="71"/>
    </row>
    <row r="466" spans="1:17" ht="38.25">
      <c r="A466" s="22" t="s">
        <v>41</v>
      </c>
      <c r="B466" s="23" t="s">
        <v>436</v>
      </c>
      <c r="C466" s="41"/>
      <c r="D466" s="60">
        <f aca="true" t="shared" si="267" ref="D466:F468">D467</f>
        <v>1786.8</v>
      </c>
      <c r="E466" s="60">
        <f t="shared" si="267"/>
        <v>1786.8</v>
      </c>
      <c r="F466" s="60">
        <f t="shared" si="267"/>
        <v>1740.6</v>
      </c>
      <c r="G466" s="60">
        <f t="shared" si="262"/>
        <v>97.41437206178644</v>
      </c>
      <c r="H466" s="60">
        <f aca="true" t="shared" si="268" ref="H466:Q468">H467</f>
        <v>1740.6</v>
      </c>
      <c r="I466" s="60">
        <f t="shared" si="268"/>
        <v>0</v>
      </c>
      <c r="J466" s="60">
        <f t="shared" si="268"/>
        <v>0</v>
      </c>
      <c r="K466" s="60">
        <f t="shared" si="268"/>
        <v>0</v>
      </c>
      <c r="L466" s="60">
        <f t="shared" si="268"/>
        <v>0</v>
      </c>
      <c r="M466" s="60">
        <f t="shared" si="268"/>
        <v>0</v>
      </c>
      <c r="N466" s="60">
        <f t="shared" si="268"/>
        <v>0</v>
      </c>
      <c r="O466" s="60">
        <f t="shared" si="268"/>
        <v>0</v>
      </c>
      <c r="P466" s="60">
        <f t="shared" si="268"/>
        <v>0</v>
      </c>
      <c r="Q466" s="60">
        <f t="shared" si="268"/>
        <v>0</v>
      </c>
    </row>
    <row r="467" spans="1:17" ht="25.5">
      <c r="A467" s="13" t="s">
        <v>42</v>
      </c>
      <c r="B467" s="14" t="s">
        <v>437</v>
      </c>
      <c r="C467" s="14"/>
      <c r="D467" s="65">
        <f t="shared" si="267"/>
        <v>1786.8</v>
      </c>
      <c r="E467" s="65">
        <f t="shared" si="267"/>
        <v>1786.8</v>
      </c>
      <c r="F467" s="65">
        <f t="shared" si="267"/>
        <v>1740.6</v>
      </c>
      <c r="G467" s="65">
        <f t="shared" si="262"/>
        <v>97.41437206178644</v>
      </c>
      <c r="H467" s="65">
        <f t="shared" si="268"/>
        <v>1740.6</v>
      </c>
      <c r="I467" s="65">
        <f t="shared" si="268"/>
        <v>0</v>
      </c>
      <c r="J467" s="65">
        <f t="shared" si="268"/>
        <v>0</v>
      </c>
      <c r="K467" s="65">
        <f t="shared" si="268"/>
        <v>0</v>
      </c>
      <c r="L467" s="65">
        <f t="shared" si="268"/>
        <v>0</v>
      </c>
      <c r="M467" s="65">
        <f t="shared" si="268"/>
        <v>0</v>
      </c>
      <c r="N467" s="65">
        <f t="shared" si="268"/>
        <v>0</v>
      </c>
      <c r="O467" s="65">
        <f t="shared" si="268"/>
        <v>0</v>
      </c>
      <c r="P467" s="65">
        <f t="shared" si="268"/>
        <v>0</v>
      </c>
      <c r="Q467" s="65">
        <f t="shared" si="268"/>
        <v>0</v>
      </c>
    </row>
    <row r="468" spans="1:17" ht="25.5">
      <c r="A468" s="6" t="s">
        <v>20</v>
      </c>
      <c r="B468" s="47" t="s">
        <v>438</v>
      </c>
      <c r="C468" s="7"/>
      <c r="D468" s="61">
        <f t="shared" si="267"/>
        <v>1786.8</v>
      </c>
      <c r="E468" s="61">
        <f t="shared" si="267"/>
        <v>1786.8</v>
      </c>
      <c r="F468" s="61">
        <f t="shared" si="267"/>
        <v>1740.6</v>
      </c>
      <c r="G468" s="61">
        <f t="shared" si="262"/>
        <v>97.41437206178644</v>
      </c>
      <c r="H468" s="61">
        <f t="shared" si="268"/>
        <v>1740.6</v>
      </c>
      <c r="I468" s="61">
        <f t="shared" si="268"/>
        <v>0</v>
      </c>
      <c r="J468" s="61">
        <f t="shared" si="268"/>
        <v>0</v>
      </c>
      <c r="K468" s="61">
        <f t="shared" si="268"/>
        <v>0</v>
      </c>
      <c r="L468" s="61">
        <f t="shared" si="268"/>
        <v>0</v>
      </c>
      <c r="M468" s="61">
        <f t="shared" si="268"/>
        <v>0</v>
      </c>
      <c r="N468" s="61">
        <f t="shared" si="268"/>
        <v>0</v>
      </c>
      <c r="O468" s="61">
        <f t="shared" si="268"/>
        <v>0</v>
      </c>
      <c r="P468" s="61">
        <f t="shared" si="268"/>
        <v>0</v>
      </c>
      <c r="Q468" s="61">
        <f t="shared" si="268"/>
        <v>0</v>
      </c>
    </row>
    <row r="469" spans="1:17" ht="76.5">
      <c r="A469" s="6" t="s">
        <v>61</v>
      </c>
      <c r="B469" s="47" t="s">
        <v>438</v>
      </c>
      <c r="C469" s="7">
        <v>100</v>
      </c>
      <c r="D469" s="91">
        <v>1786.8</v>
      </c>
      <c r="E469" s="91">
        <v>1786.8</v>
      </c>
      <c r="F469" s="91">
        <f>SUM(H469:Q469)</f>
        <v>1740.6</v>
      </c>
      <c r="G469" s="61">
        <f t="shared" si="262"/>
        <v>97.41437206178644</v>
      </c>
      <c r="H469" s="59">
        <v>1740.6</v>
      </c>
      <c r="I469" s="70"/>
      <c r="J469" s="70"/>
      <c r="K469" s="70"/>
      <c r="L469" s="70"/>
      <c r="M469" s="70"/>
      <c r="N469" s="70"/>
      <c r="O469" s="70"/>
      <c r="P469" s="70"/>
      <c r="Q469" s="71"/>
    </row>
    <row r="470" spans="1:17" ht="38.25">
      <c r="A470" s="22" t="s">
        <v>0</v>
      </c>
      <c r="B470" s="23" t="s">
        <v>439</v>
      </c>
      <c r="C470" s="41"/>
      <c r="D470" s="60">
        <f>D471+D474</f>
        <v>3445.5</v>
      </c>
      <c r="E470" s="60">
        <f aca="true" t="shared" si="269" ref="E470:Q470">E471+E474</f>
        <v>3445.5</v>
      </c>
      <c r="F470" s="60">
        <f t="shared" si="269"/>
        <v>3425.3</v>
      </c>
      <c r="G470" s="60">
        <f t="shared" si="262"/>
        <v>99.41372805108114</v>
      </c>
      <c r="H470" s="60">
        <f t="shared" si="269"/>
        <v>3425.3</v>
      </c>
      <c r="I470" s="60">
        <f t="shared" si="269"/>
        <v>0</v>
      </c>
      <c r="J470" s="60">
        <f t="shared" si="269"/>
        <v>0</v>
      </c>
      <c r="K470" s="60">
        <f t="shared" si="269"/>
        <v>0</v>
      </c>
      <c r="L470" s="60">
        <f t="shared" si="269"/>
        <v>0</v>
      </c>
      <c r="M470" s="60">
        <f t="shared" si="269"/>
        <v>0</v>
      </c>
      <c r="N470" s="60">
        <f t="shared" si="269"/>
        <v>0</v>
      </c>
      <c r="O470" s="60">
        <f t="shared" si="269"/>
        <v>0</v>
      </c>
      <c r="P470" s="60">
        <f t="shared" si="269"/>
        <v>0</v>
      </c>
      <c r="Q470" s="60">
        <f t="shared" si="269"/>
        <v>0</v>
      </c>
    </row>
    <row r="471" spans="1:17" ht="25.5">
      <c r="A471" s="21" t="s">
        <v>2</v>
      </c>
      <c r="B471" s="14" t="s">
        <v>440</v>
      </c>
      <c r="C471" s="41"/>
      <c r="D471" s="65">
        <f aca="true" t="shared" si="270" ref="D471:F472">D472</f>
        <v>1346.9</v>
      </c>
      <c r="E471" s="65">
        <f t="shared" si="270"/>
        <v>1346.9</v>
      </c>
      <c r="F471" s="65">
        <f t="shared" si="270"/>
        <v>1344.7</v>
      </c>
      <c r="G471" s="65">
        <f t="shared" si="262"/>
        <v>99.8366619645111</v>
      </c>
      <c r="H471" s="65">
        <f aca="true" t="shared" si="271" ref="H471:Q472">H472</f>
        <v>1344.7</v>
      </c>
      <c r="I471" s="65">
        <f t="shared" si="271"/>
        <v>0</v>
      </c>
      <c r="J471" s="65">
        <f t="shared" si="271"/>
        <v>0</v>
      </c>
      <c r="K471" s="65">
        <f t="shared" si="271"/>
        <v>0</v>
      </c>
      <c r="L471" s="65">
        <f t="shared" si="271"/>
        <v>0</v>
      </c>
      <c r="M471" s="65">
        <f t="shared" si="271"/>
        <v>0</v>
      </c>
      <c r="N471" s="65">
        <f t="shared" si="271"/>
        <v>0</v>
      </c>
      <c r="O471" s="65">
        <f t="shared" si="271"/>
        <v>0</v>
      </c>
      <c r="P471" s="65">
        <f t="shared" si="271"/>
        <v>0</v>
      </c>
      <c r="Q471" s="65">
        <f t="shared" si="271"/>
        <v>0</v>
      </c>
    </row>
    <row r="472" spans="1:17" ht="25.5">
      <c r="A472" s="6" t="s">
        <v>20</v>
      </c>
      <c r="B472" s="7" t="s">
        <v>441</v>
      </c>
      <c r="C472" s="7"/>
      <c r="D472" s="61">
        <f t="shared" si="270"/>
        <v>1346.9</v>
      </c>
      <c r="E472" s="61">
        <f t="shared" si="270"/>
        <v>1346.9</v>
      </c>
      <c r="F472" s="61">
        <f t="shared" si="270"/>
        <v>1344.7</v>
      </c>
      <c r="G472" s="61">
        <f t="shared" si="262"/>
        <v>99.8366619645111</v>
      </c>
      <c r="H472" s="61">
        <f t="shared" si="271"/>
        <v>1344.7</v>
      </c>
      <c r="I472" s="61">
        <f t="shared" si="271"/>
        <v>0</v>
      </c>
      <c r="J472" s="61">
        <f t="shared" si="271"/>
        <v>0</v>
      </c>
      <c r="K472" s="61">
        <f t="shared" si="271"/>
        <v>0</v>
      </c>
      <c r="L472" s="61">
        <f t="shared" si="271"/>
        <v>0</v>
      </c>
      <c r="M472" s="61">
        <f t="shared" si="271"/>
        <v>0</v>
      </c>
      <c r="N472" s="61">
        <f t="shared" si="271"/>
        <v>0</v>
      </c>
      <c r="O472" s="61">
        <f t="shared" si="271"/>
        <v>0</v>
      </c>
      <c r="P472" s="61">
        <f t="shared" si="271"/>
        <v>0</v>
      </c>
      <c r="Q472" s="61">
        <f t="shared" si="271"/>
        <v>0</v>
      </c>
    </row>
    <row r="473" spans="1:17" ht="76.5">
      <c r="A473" s="6" t="s">
        <v>61</v>
      </c>
      <c r="B473" s="7" t="s">
        <v>441</v>
      </c>
      <c r="C473" s="7">
        <v>100</v>
      </c>
      <c r="D473" s="91">
        <v>1346.9</v>
      </c>
      <c r="E473" s="91">
        <v>1346.9</v>
      </c>
      <c r="F473" s="91">
        <f>SUM(H473:Q473)</f>
        <v>1344.7</v>
      </c>
      <c r="G473" s="61">
        <f t="shared" si="262"/>
        <v>99.8366619645111</v>
      </c>
      <c r="H473" s="59">
        <v>1344.7</v>
      </c>
      <c r="I473" s="70"/>
      <c r="J473" s="70"/>
      <c r="K473" s="70"/>
      <c r="L473" s="70"/>
      <c r="M473" s="70"/>
      <c r="N473" s="70"/>
      <c r="O473" s="70"/>
      <c r="P473" s="70"/>
      <c r="Q473" s="71"/>
    </row>
    <row r="474" spans="1:17" ht="38.25">
      <c r="A474" s="13" t="s">
        <v>1</v>
      </c>
      <c r="B474" s="14" t="s">
        <v>442</v>
      </c>
      <c r="C474" s="41"/>
      <c r="D474" s="65">
        <f>D475</f>
        <v>2098.6</v>
      </c>
      <c r="E474" s="65">
        <f>E475</f>
        <v>2098.6</v>
      </c>
      <c r="F474" s="65">
        <f>F475</f>
        <v>2080.6</v>
      </c>
      <c r="G474" s="65">
        <f t="shared" si="262"/>
        <v>99.1422853330792</v>
      </c>
      <c r="H474" s="65">
        <f aca="true" t="shared" si="272" ref="H474:Q474">H475</f>
        <v>2080.6</v>
      </c>
      <c r="I474" s="65">
        <f t="shared" si="272"/>
        <v>0</v>
      </c>
      <c r="J474" s="65">
        <f t="shared" si="272"/>
        <v>0</v>
      </c>
      <c r="K474" s="65">
        <f t="shared" si="272"/>
        <v>0</v>
      </c>
      <c r="L474" s="65">
        <f t="shared" si="272"/>
        <v>0</v>
      </c>
      <c r="M474" s="65">
        <f t="shared" si="272"/>
        <v>0</v>
      </c>
      <c r="N474" s="65">
        <f t="shared" si="272"/>
        <v>0</v>
      </c>
      <c r="O474" s="65">
        <f t="shared" si="272"/>
        <v>0</v>
      </c>
      <c r="P474" s="65">
        <f t="shared" si="272"/>
        <v>0</v>
      </c>
      <c r="Q474" s="65">
        <f t="shared" si="272"/>
        <v>0</v>
      </c>
    </row>
    <row r="475" spans="1:17" ht="25.5">
      <c r="A475" s="6" t="s">
        <v>20</v>
      </c>
      <c r="B475" s="7" t="s">
        <v>443</v>
      </c>
      <c r="C475" s="7"/>
      <c r="D475" s="61">
        <f>D476+D477+D478</f>
        <v>2098.6</v>
      </c>
      <c r="E475" s="61">
        <f>E476+E477+E478</f>
        <v>2098.6</v>
      </c>
      <c r="F475" s="61">
        <f>F476+F477+F478</f>
        <v>2080.6</v>
      </c>
      <c r="G475" s="61">
        <f t="shared" si="262"/>
        <v>99.1422853330792</v>
      </c>
      <c r="H475" s="61">
        <f aca="true" t="shared" si="273" ref="H475:Q475">H476+H477+H478</f>
        <v>2080.6</v>
      </c>
      <c r="I475" s="61">
        <f t="shared" si="273"/>
        <v>0</v>
      </c>
      <c r="J475" s="61">
        <f t="shared" si="273"/>
        <v>0</v>
      </c>
      <c r="K475" s="61">
        <f t="shared" si="273"/>
        <v>0</v>
      </c>
      <c r="L475" s="61">
        <f t="shared" si="273"/>
        <v>0</v>
      </c>
      <c r="M475" s="61">
        <f t="shared" si="273"/>
        <v>0</v>
      </c>
      <c r="N475" s="61">
        <f t="shared" si="273"/>
        <v>0</v>
      </c>
      <c r="O475" s="61">
        <f t="shared" si="273"/>
        <v>0</v>
      </c>
      <c r="P475" s="61">
        <f t="shared" si="273"/>
        <v>0</v>
      </c>
      <c r="Q475" s="61">
        <f t="shared" si="273"/>
        <v>0</v>
      </c>
    </row>
    <row r="476" spans="1:17" ht="76.5">
      <c r="A476" s="6" t="s">
        <v>61</v>
      </c>
      <c r="B476" s="7" t="s">
        <v>443</v>
      </c>
      <c r="C476" s="7">
        <v>100</v>
      </c>
      <c r="D476" s="91">
        <v>1890</v>
      </c>
      <c r="E476" s="91">
        <v>1890</v>
      </c>
      <c r="F476" s="91">
        <f>SUM(H476:Q476)</f>
        <v>1888.6</v>
      </c>
      <c r="G476" s="61">
        <f t="shared" si="262"/>
        <v>99.92592592592592</v>
      </c>
      <c r="H476" s="59">
        <v>1888.6</v>
      </c>
      <c r="I476" s="70"/>
      <c r="J476" s="70"/>
      <c r="K476" s="70"/>
      <c r="L476" s="70"/>
      <c r="M476" s="70"/>
      <c r="N476" s="70"/>
      <c r="O476" s="70"/>
      <c r="P476" s="70"/>
      <c r="Q476" s="71"/>
    </row>
    <row r="477" spans="1:17" ht="38.25">
      <c r="A477" s="6" t="s">
        <v>497</v>
      </c>
      <c r="B477" s="7" t="s">
        <v>443</v>
      </c>
      <c r="C477" s="7">
        <v>200</v>
      </c>
      <c r="D477" s="91">
        <v>206</v>
      </c>
      <c r="E477" s="91">
        <v>206</v>
      </c>
      <c r="F477" s="91">
        <f>SUM(H477:Q477)</f>
        <v>189.4</v>
      </c>
      <c r="G477" s="61">
        <f t="shared" si="262"/>
        <v>91.94174757281553</v>
      </c>
      <c r="H477" s="59">
        <v>189.4</v>
      </c>
      <c r="I477" s="70"/>
      <c r="J477" s="70"/>
      <c r="K477" s="70"/>
      <c r="L477" s="70"/>
      <c r="M477" s="70"/>
      <c r="N477" s="70"/>
      <c r="O477" s="70"/>
      <c r="P477" s="70"/>
      <c r="Q477" s="71"/>
    </row>
    <row r="478" spans="1:17" ht="12.75">
      <c r="A478" s="6" t="s">
        <v>65</v>
      </c>
      <c r="B478" s="7" t="s">
        <v>443</v>
      </c>
      <c r="C478" s="7">
        <v>800</v>
      </c>
      <c r="D478" s="91">
        <v>2.6</v>
      </c>
      <c r="E478" s="91">
        <v>2.6</v>
      </c>
      <c r="F478" s="91">
        <f>SUM(H478:Q478)</f>
        <v>2.6</v>
      </c>
      <c r="G478" s="61">
        <f t="shared" si="262"/>
        <v>100</v>
      </c>
      <c r="H478" s="59">
        <v>2.6</v>
      </c>
      <c r="I478" s="70"/>
      <c r="J478" s="70"/>
      <c r="K478" s="70"/>
      <c r="L478" s="70"/>
      <c r="M478" s="70"/>
      <c r="N478" s="70"/>
      <c r="O478" s="70"/>
      <c r="P478" s="70"/>
      <c r="Q478" s="71"/>
    </row>
    <row r="479" spans="1:17" ht="38.25">
      <c r="A479" s="22" t="s">
        <v>31</v>
      </c>
      <c r="B479" s="23" t="s">
        <v>444</v>
      </c>
      <c r="C479" s="41"/>
      <c r="D479" s="60">
        <f>D480+D489+D499+D502+D507</f>
        <v>92619.29999999999</v>
      </c>
      <c r="E479" s="60">
        <f>E480+E489+E499+E502+E507</f>
        <v>92619.29999999999</v>
      </c>
      <c r="F479" s="60">
        <f>F480+F489+F499+F502+F507</f>
        <v>89944.2</v>
      </c>
      <c r="G479" s="60">
        <f t="shared" si="262"/>
        <v>97.11172509401389</v>
      </c>
      <c r="H479" s="60">
        <f aca="true" t="shared" si="274" ref="H479:Q479">H480+H489+H499+H502+H507</f>
        <v>89944.2</v>
      </c>
      <c r="I479" s="60">
        <f t="shared" si="274"/>
        <v>0</v>
      </c>
      <c r="J479" s="60">
        <f t="shared" si="274"/>
        <v>0</v>
      </c>
      <c r="K479" s="60">
        <f t="shared" si="274"/>
        <v>0</v>
      </c>
      <c r="L479" s="60">
        <f t="shared" si="274"/>
        <v>0</v>
      </c>
      <c r="M479" s="60">
        <f t="shared" si="274"/>
        <v>0</v>
      </c>
      <c r="N479" s="60">
        <f t="shared" si="274"/>
        <v>0</v>
      </c>
      <c r="O479" s="60">
        <f t="shared" si="274"/>
        <v>0</v>
      </c>
      <c r="P479" s="60">
        <f t="shared" si="274"/>
        <v>0</v>
      </c>
      <c r="Q479" s="60">
        <f t="shared" si="274"/>
        <v>0</v>
      </c>
    </row>
    <row r="480" spans="1:17" ht="25.5">
      <c r="A480" s="13" t="s">
        <v>19</v>
      </c>
      <c r="B480" s="14" t="s">
        <v>445</v>
      </c>
      <c r="C480" s="41"/>
      <c r="D480" s="65">
        <f>D481+D485</f>
        <v>66158.9</v>
      </c>
      <c r="E480" s="65">
        <f aca="true" t="shared" si="275" ref="E480:Q480">E481+E485</f>
        <v>66158.9</v>
      </c>
      <c r="F480" s="65">
        <f t="shared" si="275"/>
        <v>64714.8</v>
      </c>
      <c r="G480" s="65">
        <f t="shared" si="262"/>
        <v>97.8172248934006</v>
      </c>
      <c r="H480" s="65">
        <f t="shared" si="275"/>
        <v>64714.8</v>
      </c>
      <c r="I480" s="65">
        <f t="shared" si="275"/>
        <v>0</v>
      </c>
      <c r="J480" s="65">
        <f t="shared" si="275"/>
        <v>0</v>
      </c>
      <c r="K480" s="65">
        <f t="shared" si="275"/>
        <v>0</v>
      </c>
      <c r="L480" s="65">
        <f t="shared" si="275"/>
        <v>0</v>
      </c>
      <c r="M480" s="65">
        <f t="shared" si="275"/>
        <v>0</v>
      </c>
      <c r="N480" s="65">
        <f t="shared" si="275"/>
        <v>0</v>
      </c>
      <c r="O480" s="65">
        <f t="shared" si="275"/>
        <v>0</v>
      </c>
      <c r="P480" s="65">
        <f t="shared" si="275"/>
        <v>0</v>
      </c>
      <c r="Q480" s="65">
        <f t="shared" si="275"/>
        <v>0</v>
      </c>
    </row>
    <row r="481" spans="1:17" ht="25.5">
      <c r="A481" s="6" t="s">
        <v>20</v>
      </c>
      <c r="B481" s="47" t="s">
        <v>446</v>
      </c>
      <c r="C481" s="7"/>
      <c r="D481" s="61">
        <f>D482+D483+D484</f>
        <v>61488.6</v>
      </c>
      <c r="E481" s="61">
        <f>E482+E483+E484</f>
        <v>61488.6</v>
      </c>
      <c r="F481" s="61">
        <f>F482+F483+F484</f>
        <v>60095.8</v>
      </c>
      <c r="G481" s="61">
        <f t="shared" si="262"/>
        <v>97.7348646741022</v>
      </c>
      <c r="H481" s="61">
        <f aca="true" t="shared" si="276" ref="H481:Q481">H482+H483+H484</f>
        <v>60095.8</v>
      </c>
      <c r="I481" s="61">
        <f t="shared" si="276"/>
        <v>0</v>
      </c>
      <c r="J481" s="61">
        <f t="shared" si="276"/>
        <v>0</v>
      </c>
      <c r="K481" s="61">
        <f t="shared" si="276"/>
        <v>0</v>
      </c>
      <c r="L481" s="61">
        <f t="shared" si="276"/>
        <v>0</v>
      </c>
      <c r="M481" s="61">
        <f t="shared" si="276"/>
        <v>0</v>
      </c>
      <c r="N481" s="61">
        <f t="shared" si="276"/>
        <v>0</v>
      </c>
      <c r="O481" s="61">
        <f t="shared" si="276"/>
        <v>0</v>
      </c>
      <c r="P481" s="61">
        <f t="shared" si="276"/>
        <v>0</v>
      </c>
      <c r="Q481" s="61">
        <f t="shared" si="276"/>
        <v>0</v>
      </c>
    </row>
    <row r="482" spans="1:17" ht="76.5">
      <c r="A482" s="6" t="s">
        <v>61</v>
      </c>
      <c r="B482" s="47" t="s">
        <v>446</v>
      </c>
      <c r="C482" s="7">
        <v>100</v>
      </c>
      <c r="D482" s="91">
        <v>52584.6</v>
      </c>
      <c r="E482" s="91">
        <v>52584.6</v>
      </c>
      <c r="F482" s="91">
        <f>SUM(H482:Q482)</f>
        <v>52584.5</v>
      </c>
      <c r="G482" s="61">
        <f t="shared" si="262"/>
        <v>99.99980983025448</v>
      </c>
      <c r="H482" s="59">
        <v>52584.5</v>
      </c>
      <c r="I482" s="70"/>
      <c r="J482" s="70"/>
      <c r="K482" s="70"/>
      <c r="L482" s="70"/>
      <c r="M482" s="70"/>
      <c r="N482" s="70"/>
      <c r="O482" s="70"/>
      <c r="P482" s="70"/>
      <c r="Q482" s="71"/>
    </row>
    <row r="483" spans="1:17" ht="38.25">
      <c r="A483" s="6" t="s">
        <v>497</v>
      </c>
      <c r="B483" s="47" t="s">
        <v>446</v>
      </c>
      <c r="C483" s="7">
        <v>200</v>
      </c>
      <c r="D483" s="91">
        <v>7832</v>
      </c>
      <c r="E483" s="91">
        <v>7832</v>
      </c>
      <c r="F483" s="91">
        <f>SUM(H483:Q483)</f>
        <v>6456.8</v>
      </c>
      <c r="G483" s="61">
        <f t="shared" si="262"/>
        <v>82.44126659856997</v>
      </c>
      <c r="H483" s="59">
        <v>6456.8</v>
      </c>
      <c r="I483" s="70"/>
      <c r="J483" s="70"/>
      <c r="K483" s="70"/>
      <c r="L483" s="70"/>
      <c r="M483" s="70"/>
      <c r="N483" s="70"/>
      <c r="O483" s="70"/>
      <c r="P483" s="70"/>
      <c r="Q483" s="71"/>
    </row>
    <row r="484" spans="1:17" ht="12.75">
      <c r="A484" s="6" t="s">
        <v>65</v>
      </c>
      <c r="B484" s="47" t="s">
        <v>446</v>
      </c>
      <c r="C484" s="7">
        <v>800</v>
      </c>
      <c r="D484" s="91">
        <v>1072</v>
      </c>
      <c r="E484" s="91">
        <v>1072</v>
      </c>
      <c r="F484" s="91">
        <f>SUM(H484:Q484)</f>
        <v>1054.5</v>
      </c>
      <c r="G484" s="61">
        <f t="shared" si="262"/>
        <v>98.36753731343283</v>
      </c>
      <c r="H484" s="59">
        <v>1054.5</v>
      </c>
      <c r="I484" s="70"/>
      <c r="J484" s="70"/>
      <c r="K484" s="70"/>
      <c r="L484" s="70"/>
      <c r="M484" s="70"/>
      <c r="N484" s="70"/>
      <c r="O484" s="70"/>
      <c r="P484" s="70"/>
      <c r="Q484" s="71"/>
    </row>
    <row r="485" spans="1:17" ht="25.5">
      <c r="A485" s="6" t="s">
        <v>10</v>
      </c>
      <c r="B485" s="47" t="s">
        <v>447</v>
      </c>
      <c r="C485" s="7"/>
      <c r="D485" s="61">
        <f>D486+D487+D488</f>
        <v>4670.299999999999</v>
      </c>
      <c r="E485" s="61">
        <f>E486+E487+E488</f>
        <v>4670.299999999999</v>
      </c>
      <c r="F485" s="61">
        <f>F486+F487+F488</f>
        <v>4619</v>
      </c>
      <c r="G485" s="61">
        <f t="shared" si="262"/>
        <v>98.90156949232384</v>
      </c>
      <c r="H485" s="61">
        <f aca="true" t="shared" si="277" ref="H485:Q485">H486+H487+H488</f>
        <v>4619</v>
      </c>
      <c r="I485" s="61">
        <f t="shared" si="277"/>
        <v>0</v>
      </c>
      <c r="J485" s="61">
        <f t="shared" si="277"/>
        <v>0</v>
      </c>
      <c r="K485" s="61">
        <f t="shared" si="277"/>
        <v>0</v>
      </c>
      <c r="L485" s="61">
        <f t="shared" si="277"/>
        <v>0</v>
      </c>
      <c r="M485" s="61">
        <f t="shared" si="277"/>
        <v>0</v>
      </c>
      <c r="N485" s="61">
        <f t="shared" si="277"/>
        <v>0</v>
      </c>
      <c r="O485" s="61">
        <f t="shared" si="277"/>
        <v>0</v>
      </c>
      <c r="P485" s="61">
        <f t="shared" si="277"/>
        <v>0</v>
      </c>
      <c r="Q485" s="61">
        <f t="shared" si="277"/>
        <v>0</v>
      </c>
    </row>
    <row r="486" spans="1:17" ht="76.5">
      <c r="A486" s="6" t="s">
        <v>61</v>
      </c>
      <c r="B486" s="47" t="s">
        <v>447</v>
      </c>
      <c r="C486" s="7">
        <v>100</v>
      </c>
      <c r="D486" s="91">
        <v>4430.9</v>
      </c>
      <c r="E486" s="91">
        <v>4430.9</v>
      </c>
      <c r="F486" s="91">
        <f>SUM(H486:Q486)</f>
        <v>4383.6</v>
      </c>
      <c r="G486" s="61">
        <f t="shared" si="262"/>
        <v>98.93249678394909</v>
      </c>
      <c r="H486" s="59">
        <v>4383.6</v>
      </c>
      <c r="I486" s="70"/>
      <c r="J486" s="70"/>
      <c r="K486" s="70"/>
      <c r="L486" s="70"/>
      <c r="M486" s="70"/>
      <c r="N486" s="70"/>
      <c r="O486" s="70"/>
      <c r="P486" s="70"/>
      <c r="Q486" s="71"/>
    </row>
    <row r="487" spans="1:17" ht="38.25">
      <c r="A487" s="6" t="s">
        <v>497</v>
      </c>
      <c r="B487" s="47" t="s">
        <v>447</v>
      </c>
      <c r="C487" s="7">
        <v>200</v>
      </c>
      <c r="D487" s="91">
        <v>233.4</v>
      </c>
      <c r="E487" s="91">
        <v>233.4</v>
      </c>
      <c r="F487" s="91">
        <f>SUM(H487:Q487)</f>
        <v>233.2</v>
      </c>
      <c r="G487" s="61">
        <f t="shared" si="262"/>
        <v>99.91431019708654</v>
      </c>
      <c r="H487" s="59">
        <v>233.2</v>
      </c>
      <c r="I487" s="70"/>
      <c r="J487" s="70"/>
      <c r="K487" s="70"/>
      <c r="L487" s="70"/>
      <c r="M487" s="70"/>
      <c r="N487" s="70"/>
      <c r="O487" s="70"/>
      <c r="P487" s="70"/>
      <c r="Q487" s="71"/>
    </row>
    <row r="488" spans="1:17" ht="12.75">
      <c r="A488" s="6" t="s">
        <v>65</v>
      </c>
      <c r="B488" s="47" t="s">
        <v>447</v>
      </c>
      <c r="C488" s="7">
        <v>800</v>
      </c>
      <c r="D488" s="91">
        <v>6</v>
      </c>
      <c r="E488" s="91">
        <v>6</v>
      </c>
      <c r="F488" s="91">
        <f>SUM(H488:Q488)</f>
        <v>2.2</v>
      </c>
      <c r="G488" s="61">
        <f t="shared" si="262"/>
        <v>36.66666666666667</v>
      </c>
      <c r="H488" s="59">
        <v>2.2</v>
      </c>
      <c r="I488" s="70"/>
      <c r="J488" s="70"/>
      <c r="K488" s="70"/>
      <c r="L488" s="70"/>
      <c r="M488" s="70"/>
      <c r="N488" s="70"/>
      <c r="O488" s="70"/>
      <c r="P488" s="70"/>
      <c r="Q488" s="71"/>
    </row>
    <row r="489" spans="1:17" ht="25.5">
      <c r="A489" s="13" t="s">
        <v>4</v>
      </c>
      <c r="B489" s="14" t="s">
        <v>448</v>
      </c>
      <c r="C489" s="41"/>
      <c r="D489" s="65">
        <f>D493+D490+D496</f>
        <v>2514</v>
      </c>
      <c r="E489" s="65">
        <f>E493+E490+E496</f>
        <v>2514</v>
      </c>
      <c r="F489" s="65">
        <f>F493+F490+F496</f>
        <v>2284.2</v>
      </c>
      <c r="G489" s="65">
        <f t="shared" si="262"/>
        <v>90.85918854415273</v>
      </c>
      <c r="H489" s="65">
        <f aca="true" t="shared" si="278" ref="H489:Q489">H493+H490+H496</f>
        <v>2284.2</v>
      </c>
      <c r="I489" s="65">
        <f t="shared" si="278"/>
        <v>0</v>
      </c>
      <c r="J489" s="65">
        <f t="shared" si="278"/>
        <v>0</v>
      </c>
      <c r="K489" s="65">
        <f t="shared" si="278"/>
        <v>0</v>
      </c>
      <c r="L489" s="65">
        <f t="shared" si="278"/>
        <v>0</v>
      </c>
      <c r="M489" s="65">
        <f t="shared" si="278"/>
        <v>0</v>
      </c>
      <c r="N489" s="65">
        <f t="shared" si="278"/>
        <v>0</v>
      </c>
      <c r="O489" s="65">
        <f t="shared" si="278"/>
        <v>0</v>
      </c>
      <c r="P489" s="65">
        <f t="shared" si="278"/>
        <v>0</v>
      </c>
      <c r="Q489" s="65">
        <f t="shared" si="278"/>
        <v>0</v>
      </c>
    </row>
    <row r="490" spans="1:17" ht="63.75">
      <c r="A490" s="6" t="s">
        <v>449</v>
      </c>
      <c r="B490" s="7" t="s">
        <v>450</v>
      </c>
      <c r="C490" s="41"/>
      <c r="D490" s="61">
        <f>D491+D492</f>
        <v>66</v>
      </c>
      <c r="E490" s="61">
        <f>E491+E492</f>
        <v>66</v>
      </c>
      <c r="F490" s="61">
        <f>F491+F492</f>
        <v>0</v>
      </c>
      <c r="G490" s="61">
        <f t="shared" si="262"/>
        <v>0</v>
      </c>
      <c r="H490" s="61">
        <f aca="true" t="shared" si="279" ref="H490:Q490">H491+H492</f>
        <v>0</v>
      </c>
      <c r="I490" s="61">
        <f t="shared" si="279"/>
        <v>0</v>
      </c>
      <c r="J490" s="61">
        <f t="shared" si="279"/>
        <v>0</v>
      </c>
      <c r="K490" s="61">
        <f t="shared" si="279"/>
        <v>0</v>
      </c>
      <c r="L490" s="61">
        <f t="shared" si="279"/>
        <v>0</v>
      </c>
      <c r="M490" s="61">
        <f t="shared" si="279"/>
        <v>0</v>
      </c>
      <c r="N490" s="61">
        <f t="shared" si="279"/>
        <v>0</v>
      </c>
      <c r="O490" s="61">
        <f t="shared" si="279"/>
        <v>0</v>
      </c>
      <c r="P490" s="61">
        <f t="shared" si="279"/>
        <v>0</v>
      </c>
      <c r="Q490" s="61">
        <f t="shared" si="279"/>
        <v>0</v>
      </c>
    </row>
    <row r="491" spans="1:17" ht="76.5">
      <c r="A491" s="6" t="s">
        <v>61</v>
      </c>
      <c r="B491" s="7" t="s">
        <v>450</v>
      </c>
      <c r="C491" s="7">
        <v>100</v>
      </c>
      <c r="D491" s="61">
        <v>63</v>
      </c>
      <c r="E491" s="61">
        <v>63</v>
      </c>
      <c r="F491" s="91">
        <f>SUM(H491:Q491)</f>
        <v>0</v>
      </c>
      <c r="G491" s="61">
        <f t="shared" si="262"/>
        <v>0</v>
      </c>
      <c r="H491" s="8">
        <v>0</v>
      </c>
      <c r="I491" s="8"/>
      <c r="J491" s="8"/>
      <c r="K491" s="8"/>
      <c r="L491" s="8"/>
      <c r="M491" s="8"/>
      <c r="N491" s="8"/>
      <c r="O491" s="8"/>
      <c r="P491" s="8"/>
      <c r="Q491" s="8"/>
    </row>
    <row r="492" spans="1:17" ht="38.25">
      <c r="A492" s="6" t="s">
        <v>497</v>
      </c>
      <c r="B492" s="7" t="s">
        <v>450</v>
      </c>
      <c r="C492" s="7">
        <v>200</v>
      </c>
      <c r="D492" s="61">
        <v>3</v>
      </c>
      <c r="E492" s="61">
        <v>3</v>
      </c>
      <c r="F492" s="91">
        <f>SUM(H492:Q492)</f>
        <v>0</v>
      </c>
      <c r="G492" s="61">
        <f t="shared" si="262"/>
        <v>0</v>
      </c>
      <c r="H492" s="8">
        <v>0</v>
      </c>
      <c r="I492" s="8"/>
      <c r="J492" s="8"/>
      <c r="K492" s="8"/>
      <c r="L492" s="8"/>
      <c r="M492" s="8"/>
      <c r="N492" s="8"/>
      <c r="O492" s="8"/>
      <c r="P492" s="8"/>
      <c r="Q492" s="8"/>
    </row>
    <row r="493" spans="1:17" ht="38.25">
      <c r="A493" s="25" t="s">
        <v>30</v>
      </c>
      <c r="B493" s="7" t="s">
        <v>451</v>
      </c>
      <c r="C493" s="7"/>
      <c r="D493" s="61">
        <f>D494+D495</f>
        <v>2382</v>
      </c>
      <c r="E493" s="61">
        <f>E494+E495</f>
        <v>2382</v>
      </c>
      <c r="F493" s="61">
        <f>F494+F495</f>
        <v>2284.2</v>
      </c>
      <c r="G493" s="61">
        <f t="shared" si="262"/>
        <v>95.89420654911838</v>
      </c>
      <c r="H493" s="61">
        <f aca="true" t="shared" si="280" ref="H493:Q493">H494+H495</f>
        <v>2284.2</v>
      </c>
      <c r="I493" s="61">
        <f t="shared" si="280"/>
        <v>0</v>
      </c>
      <c r="J493" s="61">
        <f t="shared" si="280"/>
        <v>0</v>
      </c>
      <c r="K493" s="61">
        <f t="shared" si="280"/>
        <v>0</v>
      </c>
      <c r="L493" s="61">
        <f t="shared" si="280"/>
        <v>0</v>
      </c>
      <c r="M493" s="61">
        <f t="shared" si="280"/>
        <v>0</v>
      </c>
      <c r="N493" s="61">
        <f t="shared" si="280"/>
        <v>0</v>
      </c>
      <c r="O493" s="61">
        <f t="shared" si="280"/>
        <v>0</v>
      </c>
      <c r="P493" s="61">
        <f t="shared" si="280"/>
        <v>0</v>
      </c>
      <c r="Q493" s="61">
        <f t="shared" si="280"/>
        <v>0</v>
      </c>
    </row>
    <row r="494" spans="1:17" ht="76.5">
      <c r="A494" s="6" t="s">
        <v>61</v>
      </c>
      <c r="B494" s="7" t="s">
        <v>451</v>
      </c>
      <c r="C494" s="7">
        <v>100</v>
      </c>
      <c r="D494" s="91">
        <v>2166</v>
      </c>
      <c r="E494" s="91">
        <v>2166</v>
      </c>
      <c r="F494" s="91">
        <f>SUM(H494:Q494)</f>
        <v>2126.1</v>
      </c>
      <c r="G494" s="61">
        <f t="shared" si="262"/>
        <v>98.1578947368421</v>
      </c>
      <c r="H494" s="59">
        <v>2126.1</v>
      </c>
      <c r="I494" s="70"/>
      <c r="J494" s="70"/>
      <c r="K494" s="70"/>
      <c r="L494" s="70"/>
      <c r="M494" s="70"/>
      <c r="N494" s="70"/>
      <c r="O494" s="70"/>
      <c r="P494" s="70"/>
      <c r="Q494" s="71"/>
    </row>
    <row r="495" spans="1:17" ht="38.25">
      <c r="A495" s="6" t="s">
        <v>497</v>
      </c>
      <c r="B495" s="7" t="s">
        <v>451</v>
      </c>
      <c r="C495" s="7">
        <v>200</v>
      </c>
      <c r="D495" s="91">
        <v>216</v>
      </c>
      <c r="E495" s="91">
        <v>216</v>
      </c>
      <c r="F495" s="91">
        <f>SUM(H495:Q495)</f>
        <v>158.1</v>
      </c>
      <c r="G495" s="61">
        <f t="shared" si="262"/>
        <v>73.19444444444444</v>
      </c>
      <c r="H495" s="59">
        <v>158.1</v>
      </c>
      <c r="I495" s="70"/>
      <c r="J495" s="70"/>
      <c r="K495" s="70"/>
      <c r="L495" s="70"/>
      <c r="M495" s="70"/>
      <c r="N495" s="70"/>
      <c r="O495" s="70"/>
      <c r="P495" s="70"/>
      <c r="Q495" s="71"/>
    </row>
    <row r="496" spans="1:17" ht="140.25">
      <c r="A496" s="6" t="s">
        <v>554</v>
      </c>
      <c r="B496" s="7" t="s">
        <v>552</v>
      </c>
      <c r="C496" s="7"/>
      <c r="D496" s="61">
        <f>D497+D498</f>
        <v>66</v>
      </c>
      <c r="E496" s="61">
        <f>E497+E498</f>
        <v>66</v>
      </c>
      <c r="F496" s="61">
        <f>F497+F498</f>
        <v>0</v>
      </c>
      <c r="G496" s="61">
        <f t="shared" si="262"/>
        <v>0</v>
      </c>
      <c r="H496" s="61">
        <f aca="true" t="shared" si="281" ref="H496:Q496">H497+H498</f>
        <v>0</v>
      </c>
      <c r="I496" s="61">
        <f t="shared" si="281"/>
        <v>0</v>
      </c>
      <c r="J496" s="61">
        <f t="shared" si="281"/>
        <v>0</v>
      </c>
      <c r="K496" s="61">
        <f t="shared" si="281"/>
        <v>0</v>
      </c>
      <c r="L496" s="61">
        <f t="shared" si="281"/>
        <v>0</v>
      </c>
      <c r="M496" s="61">
        <f t="shared" si="281"/>
        <v>0</v>
      </c>
      <c r="N496" s="61">
        <f t="shared" si="281"/>
        <v>0</v>
      </c>
      <c r="O496" s="61">
        <f t="shared" si="281"/>
        <v>0</v>
      </c>
      <c r="P496" s="61">
        <f t="shared" si="281"/>
        <v>0</v>
      </c>
      <c r="Q496" s="61">
        <f t="shared" si="281"/>
        <v>0</v>
      </c>
    </row>
    <row r="497" spans="1:17" ht="76.5">
      <c r="A497" s="6" t="s">
        <v>61</v>
      </c>
      <c r="B497" s="7" t="s">
        <v>552</v>
      </c>
      <c r="C497" s="7">
        <v>100</v>
      </c>
      <c r="D497" s="91">
        <v>63</v>
      </c>
      <c r="E497" s="91">
        <v>63</v>
      </c>
      <c r="F497" s="91">
        <f>SUM(H497:Q497)</f>
        <v>0</v>
      </c>
      <c r="G497" s="61">
        <f t="shared" si="262"/>
        <v>0</v>
      </c>
      <c r="H497" s="59">
        <v>0</v>
      </c>
      <c r="I497" s="70"/>
      <c r="J497" s="70"/>
      <c r="K497" s="70"/>
      <c r="L497" s="70"/>
      <c r="M497" s="70"/>
      <c r="N497" s="70"/>
      <c r="O497" s="70"/>
      <c r="P497" s="70"/>
      <c r="Q497" s="71"/>
    </row>
    <row r="498" spans="1:17" ht="38.25">
      <c r="A498" s="6" t="s">
        <v>497</v>
      </c>
      <c r="B498" s="7" t="s">
        <v>552</v>
      </c>
      <c r="C498" s="7">
        <v>200</v>
      </c>
      <c r="D498" s="91">
        <v>3</v>
      </c>
      <c r="E498" s="91">
        <v>3</v>
      </c>
      <c r="F498" s="91">
        <f>SUM(H498:Q498)</f>
        <v>0</v>
      </c>
      <c r="G498" s="61">
        <f t="shared" si="262"/>
        <v>0</v>
      </c>
      <c r="H498" s="59">
        <v>0</v>
      </c>
      <c r="I498" s="70"/>
      <c r="J498" s="70"/>
      <c r="K498" s="70"/>
      <c r="L498" s="70"/>
      <c r="M498" s="70"/>
      <c r="N498" s="70"/>
      <c r="O498" s="70"/>
      <c r="P498" s="70"/>
      <c r="Q498" s="71"/>
    </row>
    <row r="499" spans="1:17" ht="25.5">
      <c r="A499" s="13" t="s">
        <v>8</v>
      </c>
      <c r="B499" s="14" t="s">
        <v>452</v>
      </c>
      <c r="C499" s="41"/>
      <c r="D499" s="65">
        <f aca="true" t="shared" si="282" ref="D499:F500">D500</f>
        <v>200</v>
      </c>
      <c r="E499" s="65">
        <f t="shared" si="282"/>
        <v>200</v>
      </c>
      <c r="F499" s="65">
        <f t="shared" si="282"/>
        <v>0</v>
      </c>
      <c r="G499" s="65">
        <f t="shared" si="262"/>
        <v>0</v>
      </c>
      <c r="H499" s="65">
        <f aca="true" t="shared" si="283" ref="H499:Q500">H500</f>
        <v>0</v>
      </c>
      <c r="I499" s="65">
        <f t="shared" si="283"/>
        <v>0</v>
      </c>
      <c r="J499" s="65">
        <f t="shared" si="283"/>
        <v>0</v>
      </c>
      <c r="K499" s="65">
        <f t="shared" si="283"/>
        <v>0</v>
      </c>
      <c r="L499" s="65">
        <f t="shared" si="283"/>
        <v>0</v>
      </c>
      <c r="M499" s="65">
        <f t="shared" si="283"/>
        <v>0</v>
      </c>
      <c r="N499" s="65">
        <f t="shared" si="283"/>
        <v>0</v>
      </c>
      <c r="O499" s="65">
        <f t="shared" si="283"/>
        <v>0</v>
      </c>
      <c r="P499" s="65">
        <f t="shared" si="283"/>
        <v>0</v>
      </c>
      <c r="Q499" s="65">
        <f t="shared" si="283"/>
        <v>0</v>
      </c>
    </row>
    <row r="500" spans="1:17" ht="25.5">
      <c r="A500" s="6" t="s">
        <v>9</v>
      </c>
      <c r="B500" s="7" t="s">
        <v>453</v>
      </c>
      <c r="C500" s="7"/>
      <c r="D500" s="61">
        <f t="shared" si="282"/>
        <v>200</v>
      </c>
      <c r="E500" s="61">
        <f t="shared" si="282"/>
        <v>200</v>
      </c>
      <c r="F500" s="61">
        <f t="shared" si="282"/>
        <v>0</v>
      </c>
      <c r="G500" s="61">
        <f t="shared" si="262"/>
        <v>0</v>
      </c>
      <c r="H500" s="61">
        <f t="shared" si="283"/>
        <v>0</v>
      </c>
      <c r="I500" s="61">
        <f t="shared" si="283"/>
        <v>0</v>
      </c>
      <c r="J500" s="61">
        <f t="shared" si="283"/>
        <v>0</v>
      </c>
      <c r="K500" s="61">
        <f t="shared" si="283"/>
        <v>0</v>
      </c>
      <c r="L500" s="61">
        <f t="shared" si="283"/>
        <v>0</v>
      </c>
      <c r="M500" s="61">
        <f t="shared" si="283"/>
        <v>0</v>
      </c>
      <c r="N500" s="61">
        <f t="shared" si="283"/>
        <v>0</v>
      </c>
      <c r="O500" s="61">
        <f t="shared" si="283"/>
        <v>0</v>
      </c>
      <c r="P500" s="61">
        <f t="shared" si="283"/>
        <v>0</v>
      </c>
      <c r="Q500" s="61">
        <f t="shared" si="283"/>
        <v>0</v>
      </c>
    </row>
    <row r="501" spans="1:17" ht="12.75">
      <c r="A501" s="6" t="s">
        <v>65</v>
      </c>
      <c r="B501" s="7" t="s">
        <v>453</v>
      </c>
      <c r="C501" s="7">
        <v>800</v>
      </c>
      <c r="D501" s="91">
        <v>200</v>
      </c>
      <c r="E501" s="91">
        <v>200</v>
      </c>
      <c r="F501" s="91">
        <f>SUM(H501:Q501)</f>
        <v>0</v>
      </c>
      <c r="G501" s="61">
        <f t="shared" si="262"/>
        <v>0</v>
      </c>
      <c r="H501" s="59">
        <v>0</v>
      </c>
      <c r="I501" s="70"/>
      <c r="J501" s="70"/>
      <c r="K501" s="70"/>
      <c r="L501" s="70"/>
      <c r="M501" s="70"/>
      <c r="N501" s="70"/>
      <c r="O501" s="70"/>
      <c r="P501" s="70"/>
      <c r="Q501" s="71"/>
    </row>
    <row r="502" spans="1:17" ht="14.25">
      <c r="A502" s="13" t="s">
        <v>12</v>
      </c>
      <c r="B502" s="14" t="s">
        <v>454</v>
      </c>
      <c r="C502" s="41"/>
      <c r="D502" s="65">
        <f>D503</f>
        <v>23565</v>
      </c>
      <c r="E502" s="65">
        <f>E503</f>
        <v>23565</v>
      </c>
      <c r="F502" s="65">
        <f>F503</f>
        <v>22764.7</v>
      </c>
      <c r="G502" s="65">
        <f t="shared" si="262"/>
        <v>96.6038616592404</v>
      </c>
      <c r="H502" s="65">
        <f aca="true" t="shared" si="284" ref="H502:Q502">H503</f>
        <v>22764.7</v>
      </c>
      <c r="I502" s="65">
        <f t="shared" si="284"/>
        <v>0</v>
      </c>
      <c r="J502" s="65">
        <f t="shared" si="284"/>
        <v>0</v>
      </c>
      <c r="K502" s="65">
        <f t="shared" si="284"/>
        <v>0</v>
      </c>
      <c r="L502" s="65">
        <f t="shared" si="284"/>
        <v>0</v>
      </c>
      <c r="M502" s="65">
        <f t="shared" si="284"/>
        <v>0</v>
      </c>
      <c r="N502" s="65">
        <f t="shared" si="284"/>
        <v>0</v>
      </c>
      <c r="O502" s="65">
        <f t="shared" si="284"/>
        <v>0</v>
      </c>
      <c r="P502" s="65">
        <f t="shared" si="284"/>
        <v>0</v>
      </c>
      <c r="Q502" s="65">
        <f t="shared" si="284"/>
        <v>0</v>
      </c>
    </row>
    <row r="503" spans="1:17" ht="25.5">
      <c r="A503" s="6" t="s">
        <v>10</v>
      </c>
      <c r="B503" s="7" t="s">
        <v>455</v>
      </c>
      <c r="C503" s="7"/>
      <c r="D503" s="61">
        <f>D504+D505+D506</f>
        <v>23565</v>
      </c>
      <c r="E503" s="61">
        <f>E504+E505+E506</f>
        <v>23565</v>
      </c>
      <c r="F503" s="61">
        <f>F504+F505+F506</f>
        <v>22764.7</v>
      </c>
      <c r="G503" s="61">
        <f t="shared" si="262"/>
        <v>96.6038616592404</v>
      </c>
      <c r="H503" s="61">
        <f aca="true" t="shared" si="285" ref="H503:Q503">H504+H505+H506</f>
        <v>22764.7</v>
      </c>
      <c r="I503" s="61">
        <f t="shared" si="285"/>
        <v>0</v>
      </c>
      <c r="J503" s="61">
        <f t="shared" si="285"/>
        <v>0</v>
      </c>
      <c r="K503" s="61">
        <f t="shared" si="285"/>
        <v>0</v>
      </c>
      <c r="L503" s="61">
        <f t="shared" si="285"/>
        <v>0</v>
      </c>
      <c r="M503" s="61">
        <f t="shared" si="285"/>
        <v>0</v>
      </c>
      <c r="N503" s="61">
        <f t="shared" si="285"/>
        <v>0</v>
      </c>
      <c r="O503" s="61">
        <f t="shared" si="285"/>
        <v>0</v>
      </c>
      <c r="P503" s="61">
        <f t="shared" si="285"/>
        <v>0</v>
      </c>
      <c r="Q503" s="61">
        <f t="shared" si="285"/>
        <v>0</v>
      </c>
    </row>
    <row r="504" spans="1:17" ht="76.5">
      <c r="A504" s="6" t="s">
        <v>61</v>
      </c>
      <c r="B504" s="7" t="s">
        <v>455</v>
      </c>
      <c r="C504" s="7">
        <v>100</v>
      </c>
      <c r="D504" s="91">
        <v>15820</v>
      </c>
      <c r="E504" s="91">
        <v>15820</v>
      </c>
      <c r="F504" s="91">
        <f>SUM(H504:Q504)</f>
        <v>15818.2</v>
      </c>
      <c r="G504" s="61">
        <f t="shared" si="262"/>
        <v>99.98862199747155</v>
      </c>
      <c r="H504" s="75">
        <v>15818.2</v>
      </c>
      <c r="I504" s="70"/>
      <c r="J504" s="70"/>
      <c r="K504" s="70"/>
      <c r="L504" s="70"/>
      <c r="M504" s="70"/>
      <c r="N504" s="70"/>
      <c r="O504" s="70"/>
      <c r="P504" s="70"/>
      <c r="Q504" s="71"/>
    </row>
    <row r="505" spans="1:17" ht="38.25">
      <c r="A505" s="6" t="s">
        <v>497</v>
      </c>
      <c r="B505" s="7" t="s">
        <v>455</v>
      </c>
      <c r="C505" s="7">
        <v>200</v>
      </c>
      <c r="D505" s="91">
        <v>7591</v>
      </c>
      <c r="E505" s="91">
        <v>7591</v>
      </c>
      <c r="F505" s="91">
        <f>SUM(H505:Q505)</f>
        <v>6827.8</v>
      </c>
      <c r="G505" s="61">
        <f t="shared" si="262"/>
        <v>89.94598867079436</v>
      </c>
      <c r="H505" s="59">
        <v>6827.8</v>
      </c>
      <c r="I505" s="70"/>
      <c r="J505" s="70"/>
      <c r="K505" s="70"/>
      <c r="L505" s="70"/>
      <c r="M505" s="70"/>
      <c r="N505" s="70"/>
      <c r="O505" s="70"/>
      <c r="P505" s="70"/>
      <c r="Q505" s="71"/>
    </row>
    <row r="506" spans="1:17" ht="12.75">
      <c r="A506" s="6" t="s">
        <v>65</v>
      </c>
      <c r="B506" s="7" t="s">
        <v>455</v>
      </c>
      <c r="C506" s="7">
        <v>800</v>
      </c>
      <c r="D506" s="91">
        <v>154</v>
      </c>
      <c r="E506" s="91">
        <v>154</v>
      </c>
      <c r="F506" s="91">
        <f>SUM(H506:Q506)</f>
        <v>118.7</v>
      </c>
      <c r="G506" s="61">
        <f t="shared" si="262"/>
        <v>77.07792207792208</v>
      </c>
      <c r="H506" s="59">
        <v>118.7</v>
      </c>
      <c r="I506" s="70"/>
      <c r="J506" s="70"/>
      <c r="K506" s="70"/>
      <c r="L506" s="70"/>
      <c r="M506" s="70"/>
      <c r="N506" s="70"/>
      <c r="O506" s="70"/>
      <c r="P506" s="70"/>
      <c r="Q506" s="71"/>
    </row>
    <row r="507" spans="1:17" ht="25.5">
      <c r="A507" s="38" t="s">
        <v>166</v>
      </c>
      <c r="B507" s="14" t="s">
        <v>456</v>
      </c>
      <c r="C507" s="14"/>
      <c r="D507" s="65">
        <f aca="true" t="shared" si="286" ref="D507:F508">D508</f>
        <v>181.4</v>
      </c>
      <c r="E507" s="65">
        <f t="shared" si="286"/>
        <v>181.4</v>
      </c>
      <c r="F507" s="65">
        <f t="shared" si="286"/>
        <v>180.5</v>
      </c>
      <c r="G507" s="65">
        <f t="shared" si="262"/>
        <v>99.50385887541344</v>
      </c>
      <c r="H507" s="8">
        <f aca="true" t="shared" si="287" ref="H507:Q508">H508</f>
        <v>180.5</v>
      </c>
      <c r="I507" s="8">
        <f t="shared" si="287"/>
        <v>0</v>
      </c>
      <c r="J507" s="8">
        <f t="shared" si="287"/>
        <v>0</v>
      </c>
      <c r="K507" s="8">
        <f t="shared" si="287"/>
        <v>0</v>
      </c>
      <c r="L507" s="8">
        <f t="shared" si="287"/>
        <v>0</v>
      </c>
      <c r="M507" s="8">
        <f t="shared" si="287"/>
        <v>0</v>
      </c>
      <c r="N507" s="8">
        <f t="shared" si="287"/>
        <v>0</v>
      </c>
      <c r="O507" s="8">
        <f t="shared" si="287"/>
        <v>0</v>
      </c>
      <c r="P507" s="8">
        <f t="shared" si="287"/>
        <v>0</v>
      </c>
      <c r="Q507" s="8">
        <f t="shared" si="287"/>
        <v>0</v>
      </c>
    </row>
    <row r="508" spans="1:17" ht="51">
      <c r="A508" s="39" t="s">
        <v>457</v>
      </c>
      <c r="B508" s="47" t="s">
        <v>458</v>
      </c>
      <c r="C508" s="7"/>
      <c r="D508" s="61">
        <f t="shared" si="286"/>
        <v>181.4</v>
      </c>
      <c r="E508" s="61">
        <f t="shared" si="286"/>
        <v>181.4</v>
      </c>
      <c r="F508" s="61">
        <f t="shared" si="286"/>
        <v>180.5</v>
      </c>
      <c r="G508" s="61">
        <f t="shared" si="262"/>
        <v>99.50385887541344</v>
      </c>
      <c r="H508" s="8">
        <f t="shared" si="287"/>
        <v>180.5</v>
      </c>
      <c r="I508" s="8">
        <f t="shared" si="287"/>
        <v>0</v>
      </c>
      <c r="J508" s="8">
        <f t="shared" si="287"/>
        <v>0</v>
      </c>
      <c r="K508" s="8">
        <f t="shared" si="287"/>
        <v>0</v>
      </c>
      <c r="L508" s="8">
        <f t="shared" si="287"/>
        <v>0</v>
      </c>
      <c r="M508" s="8">
        <f t="shared" si="287"/>
        <v>0</v>
      </c>
      <c r="N508" s="8">
        <f t="shared" si="287"/>
        <v>0</v>
      </c>
      <c r="O508" s="8">
        <f t="shared" si="287"/>
        <v>0</v>
      </c>
      <c r="P508" s="8">
        <f t="shared" si="287"/>
        <v>0</v>
      </c>
      <c r="Q508" s="8">
        <f t="shared" si="287"/>
        <v>0</v>
      </c>
    </row>
    <row r="509" spans="1:17" ht="38.25">
      <c r="A509" s="6" t="s">
        <v>497</v>
      </c>
      <c r="B509" s="47" t="s">
        <v>458</v>
      </c>
      <c r="C509" s="7">
        <v>200</v>
      </c>
      <c r="D509" s="91">
        <v>181.4</v>
      </c>
      <c r="E509" s="91">
        <v>181.4</v>
      </c>
      <c r="F509" s="91">
        <f>SUM(H509:Q509)</f>
        <v>180.5</v>
      </c>
      <c r="G509" s="61">
        <f t="shared" si="262"/>
        <v>99.50385887541344</v>
      </c>
      <c r="H509" s="59">
        <v>180.5</v>
      </c>
      <c r="I509" s="70"/>
      <c r="J509" s="70"/>
      <c r="K509" s="70"/>
      <c r="L509" s="70"/>
      <c r="M509" s="70"/>
      <c r="N509" s="70"/>
      <c r="O509" s="70"/>
      <c r="P509" s="70"/>
      <c r="Q509" s="71"/>
    </row>
    <row r="510" spans="1:17" ht="25.5">
      <c r="A510" s="22" t="s">
        <v>38</v>
      </c>
      <c r="B510" s="23" t="s">
        <v>459</v>
      </c>
      <c r="C510" s="23"/>
      <c r="D510" s="60">
        <f>D511+D516</f>
        <v>12796.699999999999</v>
      </c>
      <c r="E510" s="60">
        <f>E511+E516</f>
        <v>12796.699999999999</v>
      </c>
      <c r="F510" s="60">
        <f>F511+F516</f>
        <v>12700.9</v>
      </c>
      <c r="G510" s="60">
        <f t="shared" si="262"/>
        <v>99.2513694936976</v>
      </c>
      <c r="H510" s="60">
        <f aca="true" t="shared" si="288" ref="H510:Q510">H511+H516</f>
        <v>47</v>
      </c>
      <c r="I510" s="60">
        <f t="shared" si="288"/>
        <v>0</v>
      </c>
      <c r="J510" s="60">
        <f t="shared" si="288"/>
        <v>0</v>
      </c>
      <c r="K510" s="60">
        <f t="shared" si="288"/>
        <v>0</v>
      </c>
      <c r="L510" s="60">
        <f t="shared" si="288"/>
        <v>12653.9</v>
      </c>
      <c r="M510" s="60">
        <f t="shared" si="288"/>
        <v>0</v>
      </c>
      <c r="N510" s="60">
        <f t="shared" si="288"/>
        <v>0</v>
      </c>
      <c r="O510" s="60">
        <f t="shared" si="288"/>
        <v>0</v>
      </c>
      <c r="P510" s="60">
        <f t="shared" si="288"/>
        <v>0</v>
      </c>
      <c r="Q510" s="60">
        <f t="shared" si="288"/>
        <v>0</v>
      </c>
    </row>
    <row r="511" spans="1:17" ht="38.25">
      <c r="A511" s="13" t="s">
        <v>167</v>
      </c>
      <c r="B511" s="14" t="s">
        <v>460</v>
      </c>
      <c r="C511" s="14"/>
      <c r="D511" s="65">
        <f aca="true" t="shared" si="289" ref="D511:Q511">D512</f>
        <v>12381.699999999999</v>
      </c>
      <c r="E511" s="65">
        <f t="shared" si="289"/>
        <v>12381.699999999999</v>
      </c>
      <c r="F511" s="65">
        <f t="shared" si="289"/>
        <v>12381.699999999999</v>
      </c>
      <c r="G511" s="65">
        <f t="shared" si="262"/>
        <v>100</v>
      </c>
      <c r="H511" s="65">
        <f t="shared" si="289"/>
        <v>0</v>
      </c>
      <c r="I511" s="65">
        <f t="shared" si="289"/>
        <v>0</v>
      </c>
      <c r="J511" s="65">
        <f t="shared" si="289"/>
        <v>0</v>
      </c>
      <c r="K511" s="65">
        <f t="shared" si="289"/>
        <v>0</v>
      </c>
      <c r="L511" s="65">
        <f t="shared" si="289"/>
        <v>12381.699999999999</v>
      </c>
      <c r="M511" s="65">
        <f t="shared" si="289"/>
        <v>0</v>
      </c>
      <c r="N511" s="65">
        <f t="shared" si="289"/>
        <v>0</v>
      </c>
      <c r="O511" s="65">
        <f t="shared" si="289"/>
        <v>0</v>
      </c>
      <c r="P511" s="65">
        <f t="shared" si="289"/>
        <v>0</v>
      </c>
      <c r="Q511" s="65">
        <f t="shared" si="289"/>
        <v>0</v>
      </c>
    </row>
    <row r="512" spans="1:17" ht="25.5">
      <c r="A512" s="6" t="s">
        <v>20</v>
      </c>
      <c r="B512" s="7" t="s">
        <v>461</v>
      </c>
      <c r="C512" s="7"/>
      <c r="D512" s="61">
        <f>D513+D514+D515</f>
        <v>12381.699999999999</v>
      </c>
      <c r="E512" s="61">
        <f>E513+E514+E515</f>
        <v>12381.699999999999</v>
      </c>
      <c r="F512" s="61">
        <f>F513+F514+F515</f>
        <v>12381.699999999999</v>
      </c>
      <c r="G512" s="61">
        <f t="shared" si="262"/>
        <v>100</v>
      </c>
      <c r="H512" s="61">
        <f aca="true" t="shared" si="290" ref="H512:Q512">H513+H514+H515</f>
        <v>0</v>
      </c>
      <c r="I512" s="61">
        <f t="shared" si="290"/>
        <v>0</v>
      </c>
      <c r="J512" s="61">
        <f t="shared" si="290"/>
        <v>0</v>
      </c>
      <c r="K512" s="61">
        <f t="shared" si="290"/>
        <v>0</v>
      </c>
      <c r="L512" s="61">
        <f t="shared" si="290"/>
        <v>12381.699999999999</v>
      </c>
      <c r="M512" s="61">
        <f t="shared" si="290"/>
        <v>0</v>
      </c>
      <c r="N512" s="61">
        <f t="shared" si="290"/>
        <v>0</v>
      </c>
      <c r="O512" s="61">
        <f t="shared" si="290"/>
        <v>0</v>
      </c>
      <c r="P512" s="61">
        <f t="shared" si="290"/>
        <v>0</v>
      </c>
      <c r="Q512" s="61">
        <f t="shared" si="290"/>
        <v>0</v>
      </c>
    </row>
    <row r="513" spans="1:17" ht="76.5">
      <c r="A513" s="6" t="s">
        <v>61</v>
      </c>
      <c r="B513" s="7" t="s">
        <v>461</v>
      </c>
      <c r="C513" s="7">
        <v>100</v>
      </c>
      <c r="D513" s="91">
        <v>11247.8</v>
      </c>
      <c r="E513" s="91">
        <v>11247.8</v>
      </c>
      <c r="F513" s="91">
        <f>SUM(H513:Q513)</f>
        <v>11247.8</v>
      </c>
      <c r="G513" s="61">
        <f t="shared" si="262"/>
        <v>100</v>
      </c>
      <c r="H513" s="59"/>
      <c r="I513" s="70"/>
      <c r="J513" s="70"/>
      <c r="K513" s="70"/>
      <c r="L513" s="70">
        <v>11247.8</v>
      </c>
      <c r="M513" s="70"/>
      <c r="N513" s="70"/>
      <c r="O513" s="70"/>
      <c r="P513" s="70"/>
      <c r="Q513" s="71"/>
    </row>
    <row r="514" spans="1:17" ht="38.25">
      <c r="A514" s="6" t="s">
        <v>497</v>
      </c>
      <c r="B514" s="7" t="s">
        <v>461</v>
      </c>
      <c r="C514" s="7">
        <v>200</v>
      </c>
      <c r="D514" s="91">
        <v>1129.9</v>
      </c>
      <c r="E514" s="91">
        <v>1129.9</v>
      </c>
      <c r="F514" s="91">
        <f>SUM(H514:Q514)</f>
        <v>1129.9</v>
      </c>
      <c r="G514" s="61">
        <f t="shared" si="262"/>
        <v>100</v>
      </c>
      <c r="H514" s="59"/>
      <c r="I514" s="70"/>
      <c r="J514" s="70"/>
      <c r="K514" s="70"/>
      <c r="L514" s="70">
        <v>1129.9</v>
      </c>
      <c r="M514" s="70"/>
      <c r="N514" s="70"/>
      <c r="O514" s="70"/>
      <c r="P514" s="70"/>
      <c r="Q514" s="71"/>
    </row>
    <row r="515" spans="1:17" ht="12.75">
      <c r="A515" s="6" t="s">
        <v>65</v>
      </c>
      <c r="B515" s="7" t="s">
        <v>461</v>
      </c>
      <c r="C515" s="7">
        <v>800</v>
      </c>
      <c r="D515" s="91">
        <v>4</v>
      </c>
      <c r="E515" s="91">
        <v>4</v>
      </c>
      <c r="F515" s="91">
        <f>SUM(H515:Q515)</f>
        <v>4</v>
      </c>
      <c r="G515" s="61">
        <f t="shared" si="262"/>
        <v>100</v>
      </c>
      <c r="H515" s="59"/>
      <c r="I515" s="70"/>
      <c r="J515" s="70"/>
      <c r="K515" s="70"/>
      <c r="L515" s="70">
        <v>4</v>
      </c>
      <c r="M515" s="70"/>
      <c r="N515" s="70"/>
      <c r="O515" s="70"/>
      <c r="P515" s="70"/>
      <c r="Q515" s="71"/>
    </row>
    <row r="516" spans="1:17" ht="25.5">
      <c r="A516" s="13" t="s">
        <v>11</v>
      </c>
      <c r="B516" s="14" t="s">
        <v>462</v>
      </c>
      <c r="C516" s="14"/>
      <c r="D516" s="65">
        <f>D517+D519</f>
        <v>415</v>
      </c>
      <c r="E516" s="65">
        <f>E517+E519</f>
        <v>415</v>
      </c>
      <c r="F516" s="65">
        <f>F517+F519</f>
        <v>319.2</v>
      </c>
      <c r="G516" s="65">
        <f t="shared" si="262"/>
        <v>76.91566265060241</v>
      </c>
      <c r="H516" s="65">
        <f aca="true" t="shared" si="291" ref="H516:Q516">H517+H519</f>
        <v>47</v>
      </c>
      <c r="I516" s="65">
        <f t="shared" si="291"/>
        <v>0</v>
      </c>
      <c r="J516" s="65">
        <f t="shared" si="291"/>
        <v>0</v>
      </c>
      <c r="K516" s="65">
        <f t="shared" si="291"/>
        <v>0</v>
      </c>
      <c r="L516" s="65">
        <f t="shared" si="291"/>
        <v>272.2</v>
      </c>
      <c r="M516" s="65">
        <f t="shared" si="291"/>
        <v>0</v>
      </c>
      <c r="N516" s="65">
        <f t="shared" si="291"/>
        <v>0</v>
      </c>
      <c r="O516" s="65">
        <f t="shared" si="291"/>
        <v>0</v>
      </c>
      <c r="P516" s="65">
        <f t="shared" si="291"/>
        <v>0</v>
      </c>
      <c r="Q516" s="65">
        <f t="shared" si="291"/>
        <v>0</v>
      </c>
    </row>
    <row r="517" spans="1:17" ht="38.25">
      <c r="A517" s="26" t="s">
        <v>23</v>
      </c>
      <c r="B517" s="48" t="s">
        <v>463</v>
      </c>
      <c r="C517" s="7"/>
      <c r="D517" s="61">
        <f>D518</f>
        <v>75</v>
      </c>
      <c r="E517" s="61">
        <f>E518</f>
        <v>75</v>
      </c>
      <c r="F517" s="61">
        <f>F518</f>
        <v>47</v>
      </c>
      <c r="G517" s="61">
        <f t="shared" si="262"/>
        <v>62.66666666666667</v>
      </c>
      <c r="H517" s="61">
        <f aca="true" t="shared" si="292" ref="H517:Q517">H518</f>
        <v>47</v>
      </c>
      <c r="I517" s="61">
        <f t="shared" si="292"/>
        <v>0</v>
      </c>
      <c r="J517" s="61">
        <f t="shared" si="292"/>
        <v>0</v>
      </c>
      <c r="K517" s="61">
        <f t="shared" si="292"/>
        <v>0</v>
      </c>
      <c r="L517" s="61">
        <f t="shared" si="292"/>
        <v>0</v>
      </c>
      <c r="M517" s="61">
        <f t="shared" si="292"/>
        <v>0</v>
      </c>
      <c r="N517" s="61">
        <f t="shared" si="292"/>
        <v>0</v>
      </c>
      <c r="O517" s="61">
        <f t="shared" si="292"/>
        <v>0</v>
      </c>
      <c r="P517" s="61">
        <f t="shared" si="292"/>
        <v>0</v>
      </c>
      <c r="Q517" s="61">
        <f t="shared" si="292"/>
        <v>0</v>
      </c>
    </row>
    <row r="518" spans="1:17" ht="38.25">
      <c r="A518" s="6" t="s">
        <v>497</v>
      </c>
      <c r="B518" s="48" t="s">
        <v>463</v>
      </c>
      <c r="C518" s="7">
        <v>200</v>
      </c>
      <c r="D518" s="91">
        <v>75</v>
      </c>
      <c r="E518" s="91">
        <v>75</v>
      </c>
      <c r="F518" s="91">
        <f>SUM(H518:Q518)</f>
        <v>47</v>
      </c>
      <c r="G518" s="61">
        <f t="shared" si="262"/>
        <v>62.66666666666667</v>
      </c>
      <c r="H518" s="59">
        <v>47</v>
      </c>
      <c r="I518" s="70"/>
      <c r="J518" s="70"/>
      <c r="K518" s="70"/>
      <c r="L518" s="70"/>
      <c r="M518" s="70"/>
      <c r="N518" s="70"/>
      <c r="O518" s="70"/>
      <c r="P518" s="70"/>
      <c r="Q518" s="71"/>
    </row>
    <row r="519" spans="1:17" ht="57" customHeight="1">
      <c r="A519" s="6" t="s">
        <v>40</v>
      </c>
      <c r="B519" s="7" t="s">
        <v>464</v>
      </c>
      <c r="C519" s="7"/>
      <c r="D519" s="61">
        <f>D520</f>
        <v>340</v>
      </c>
      <c r="E519" s="61">
        <f>E520</f>
        <v>340</v>
      </c>
      <c r="F519" s="61">
        <f>F520</f>
        <v>272.2</v>
      </c>
      <c r="G519" s="61">
        <f t="shared" si="262"/>
        <v>80.05882352941175</v>
      </c>
      <c r="H519" s="61">
        <f aca="true" t="shared" si="293" ref="H519:Q519">H520</f>
        <v>0</v>
      </c>
      <c r="I519" s="61">
        <f t="shared" si="293"/>
        <v>0</v>
      </c>
      <c r="J519" s="61">
        <f t="shared" si="293"/>
        <v>0</v>
      </c>
      <c r="K519" s="61">
        <f t="shared" si="293"/>
        <v>0</v>
      </c>
      <c r="L519" s="61">
        <f t="shared" si="293"/>
        <v>272.2</v>
      </c>
      <c r="M519" s="61">
        <f t="shared" si="293"/>
        <v>0</v>
      </c>
      <c r="N519" s="61">
        <f t="shared" si="293"/>
        <v>0</v>
      </c>
      <c r="O519" s="61">
        <f t="shared" si="293"/>
        <v>0</v>
      </c>
      <c r="P519" s="61">
        <f t="shared" si="293"/>
        <v>0</v>
      </c>
      <c r="Q519" s="61">
        <f t="shared" si="293"/>
        <v>0</v>
      </c>
    </row>
    <row r="520" spans="1:17" ht="38.25">
      <c r="A520" s="6" t="s">
        <v>497</v>
      </c>
      <c r="B520" s="7" t="s">
        <v>464</v>
      </c>
      <c r="C520" s="7">
        <v>200</v>
      </c>
      <c r="D520" s="91">
        <v>340</v>
      </c>
      <c r="E520" s="91">
        <v>340</v>
      </c>
      <c r="F520" s="91">
        <f>SUM(H520:Q520)</f>
        <v>272.2</v>
      </c>
      <c r="G520" s="61">
        <f t="shared" si="262"/>
        <v>80.05882352941175</v>
      </c>
      <c r="H520" s="59"/>
      <c r="I520" s="70"/>
      <c r="J520" s="70"/>
      <c r="K520" s="70"/>
      <c r="L520" s="70">
        <v>272.2</v>
      </c>
      <c r="M520" s="70"/>
      <c r="N520" s="70"/>
      <c r="O520" s="70"/>
      <c r="P520" s="70"/>
      <c r="Q520" s="71"/>
    </row>
    <row r="521" spans="1:17" ht="12.75">
      <c r="A521" s="82" t="s">
        <v>32</v>
      </c>
      <c r="B521" s="23" t="s">
        <v>555</v>
      </c>
      <c r="C521" s="23"/>
      <c r="D521" s="60">
        <f aca="true" t="shared" si="294" ref="D521:F523">D522</f>
        <v>5000</v>
      </c>
      <c r="E521" s="60">
        <f t="shared" si="294"/>
        <v>5000</v>
      </c>
      <c r="F521" s="60">
        <f t="shared" si="294"/>
        <v>5000</v>
      </c>
      <c r="G521" s="60">
        <f t="shared" si="262"/>
        <v>100</v>
      </c>
      <c r="H521" s="60">
        <f aca="true" t="shared" si="295" ref="H521:Q523">H522</f>
        <v>5000</v>
      </c>
      <c r="I521" s="60">
        <f t="shared" si="295"/>
        <v>0</v>
      </c>
      <c r="J521" s="60">
        <f t="shared" si="295"/>
        <v>0</v>
      </c>
      <c r="K521" s="60">
        <f t="shared" si="295"/>
        <v>0</v>
      </c>
      <c r="L521" s="60">
        <f t="shared" si="295"/>
        <v>0</v>
      </c>
      <c r="M521" s="60">
        <f t="shared" si="295"/>
        <v>0</v>
      </c>
      <c r="N521" s="60">
        <f t="shared" si="295"/>
        <v>0</v>
      </c>
      <c r="O521" s="60">
        <f t="shared" si="295"/>
        <v>0</v>
      </c>
      <c r="P521" s="60">
        <f t="shared" si="295"/>
        <v>0</v>
      </c>
      <c r="Q521" s="60">
        <f t="shared" si="295"/>
        <v>0</v>
      </c>
    </row>
    <row r="522" spans="1:17" ht="30.75" customHeight="1">
      <c r="A522" s="96" t="s">
        <v>558</v>
      </c>
      <c r="B522" s="14" t="s">
        <v>556</v>
      </c>
      <c r="C522" s="14"/>
      <c r="D522" s="65">
        <f t="shared" si="294"/>
        <v>5000</v>
      </c>
      <c r="E522" s="65">
        <f t="shared" si="294"/>
        <v>5000</v>
      </c>
      <c r="F522" s="65">
        <f t="shared" si="294"/>
        <v>5000</v>
      </c>
      <c r="G522" s="65">
        <f t="shared" si="262"/>
        <v>100</v>
      </c>
      <c r="H522" s="61">
        <f t="shared" si="295"/>
        <v>5000</v>
      </c>
      <c r="I522" s="61">
        <f t="shared" si="295"/>
        <v>0</v>
      </c>
      <c r="J522" s="61">
        <f t="shared" si="295"/>
        <v>0</v>
      </c>
      <c r="K522" s="61">
        <f t="shared" si="295"/>
        <v>0</v>
      </c>
      <c r="L522" s="61">
        <f t="shared" si="295"/>
        <v>0</v>
      </c>
      <c r="M522" s="61">
        <f t="shared" si="295"/>
        <v>0</v>
      </c>
      <c r="N522" s="61">
        <f t="shared" si="295"/>
        <v>0</v>
      </c>
      <c r="O522" s="61">
        <f t="shared" si="295"/>
        <v>0</v>
      </c>
      <c r="P522" s="61">
        <f t="shared" si="295"/>
        <v>0</v>
      </c>
      <c r="Q522" s="61">
        <f t="shared" si="295"/>
        <v>0</v>
      </c>
    </row>
    <row r="523" spans="1:17" ht="25.5">
      <c r="A523" s="80" t="s">
        <v>559</v>
      </c>
      <c r="B523" s="7" t="s">
        <v>557</v>
      </c>
      <c r="C523" s="7"/>
      <c r="D523" s="61">
        <f t="shared" si="294"/>
        <v>5000</v>
      </c>
      <c r="E523" s="61">
        <f t="shared" si="294"/>
        <v>5000</v>
      </c>
      <c r="F523" s="61">
        <f t="shared" si="294"/>
        <v>5000</v>
      </c>
      <c r="G523" s="61">
        <f aca="true" t="shared" si="296" ref="G523:G561">F523/E523*100</f>
        <v>100</v>
      </c>
      <c r="H523" s="61">
        <f t="shared" si="295"/>
        <v>5000</v>
      </c>
      <c r="I523" s="61">
        <f t="shared" si="295"/>
        <v>0</v>
      </c>
      <c r="J523" s="61">
        <f t="shared" si="295"/>
        <v>0</v>
      </c>
      <c r="K523" s="61">
        <f t="shared" si="295"/>
        <v>0</v>
      </c>
      <c r="L523" s="61">
        <f t="shared" si="295"/>
        <v>0</v>
      </c>
      <c r="M523" s="61">
        <f t="shared" si="295"/>
        <v>0</v>
      </c>
      <c r="N523" s="61">
        <f t="shared" si="295"/>
        <v>0</v>
      </c>
      <c r="O523" s="61">
        <f t="shared" si="295"/>
        <v>0</v>
      </c>
      <c r="P523" s="61">
        <f t="shared" si="295"/>
        <v>0</v>
      </c>
      <c r="Q523" s="61">
        <f t="shared" si="295"/>
        <v>0</v>
      </c>
    </row>
    <row r="524" spans="1:17" ht="12.75">
      <c r="A524" s="81" t="s">
        <v>65</v>
      </c>
      <c r="B524" s="7" t="s">
        <v>557</v>
      </c>
      <c r="C524" s="7">
        <v>800</v>
      </c>
      <c r="D524" s="91">
        <v>5000</v>
      </c>
      <c r="E524" s="91">
        <v>5000</v>
      </c>
      <c r="F524" s="91">
        <f>SUM(H524:Q524)</f>
        <v>5000</v>
      </c>
      <c r="G524" s="61">
        <f t="shared" si="296"/>
        <v>100</v>
      </c>
      <c r="H524" s="59">
        <v>5000</v>
      </c>
      <c r="I524" s="70"/>
      <c r="J524" s="70"/>
      <c r="K524" s="70"/>
      <c r="L524" s="70"/>
      <c r="M524" s="70"/>
      <c r="N524" s="70"/>
      <c r="O524" s="70"/>
      <c r="P524" s="70"/>
      <c r="Q524" s="71"/>
    </row>
    <row r="525" spans="1:17" ht="12.75">
      <c r="A525" s="40" t="s">
        <v>36</v>
      </c>
      <c r="B525" s="12" t="s">
        <v>465</v>
      </c>
      <c r="C525" s="12"/>
      <c r="D525" s="67">
        <f>D526+D531+D534</f>
        <v>39966.7</v>
      </c>
      <c r="E525" s="67">
        <f>E526+E531+E534</f>
        <v>39966.7</v>
      </c>
      <c r="F525" s="67">
        <f>F526+F531+F534</f>
        <v>39883.4</v>
      </c>
      <c r="G525" s="60">
        <f t="shared" si="296"/>
        <v>99.79157648742579</v>
      </c>
      <c r="H525" s="67">
        <f aca="true" t="shared" si="297" ref="H525:Q525">H526+H531+H534</f>
        <v>8894</v>
      </c>
      <c r="I525" s="67">
        <f t="shared" si="297"/>
        <v>30989.4</v>
      </c>
      <c r="J525" s="67">
        <f t="shared" si="297"/>
        <v>0</v>
      </c>
      <c r="K525" s="67">
        <f t="shared" si="297"/>
        <v>0</v>
      </c>
      <c r="L525" s="67">
        <f t="shared" si="297"/>
        <v>0</v>
      </c>
      <c r="M525" s="67">
        <f t="shared" si="297"/>
        <v>0</v>
      </c>
      <c r="N525" s="67">
        <f t="shared" si="297"/>
        <v>0</v>
      </c>
      <c r="O525" s="67">
        <f t="shared" si="297"/>
        <v>0</v>
      </c>
      <c r="P525" s="67">
        <f t="shared" si="297"/>
        <v>0</v>
      </c>
      <c r="Q525" s="67">
        <f t="shared" si="297"/>
        <v>0</v>
      </c>
    </row>
    <row r="526" spans="1:17" ht="25.5">
      <c r="A526" s="13" t="s">
        <v>15</v>
      </c>
      <c r="B526" s="46" t="s">
        <v>466</v>
      </c>
      <c r="C526" s="18"/>
      <c r="D526" s="68">
        <f>D527</f>
        <v>21893.1</v>
      </c>
      <c r="E526" s="68">
        <f>E527</f>
        <v>21893.1</v>
      </c>
      <c r="F526" s="68">
        <f>F527</f>
        <v>21810.8</v>
      </c>
      <c r="G526" s="65">
        <f t="shared" si="296"/>
        <v>99.62408247347338</v>
      </c>
      <c r="H526" s="68">
        <f aca="true" t="shared" si="298" ref="H526:Q526">H527</f>
        <v>0</v>
      </c>
      <c r="I526" s="68">
        <f t="shared" si="298"/>
        <v>21810.8</v>
      </c>
      <c r="J526" s="68">
        <f t="shared" si="298"/>
        <v>0</v>
      </c>
      <c r="K526" s="68">
        <f t="shared" si="298"/>
        <v>0</v>
      </c>
      <c r="L526" s="68">
        <f t="shared" si="298"/>
        <v>0</v>
      </c>
      <c r="M526" s="68">
        <f t="shared" si="298"/>
        <v>0</v>
      </c>
      <c r="N526" s="68">
        <f t="shared" si="298"/>
        <v>0</v>
      </c>
      <c r="O526" s="68">
        <f t="shared" si="298"/>
        <v>0</v>
      </c>
      <c r="P526" s="68">
        <f t="shared" si="298"/>
        <v>0</v>
      </c>
      <c r="Q526" s="68">
        <f t="shared" si="298"/>
        <v>0</v>
      </c>
    </row>
    <row r="527" spans="1:17" ht="25.5">
      <c r="A527" s="6" t="s">
        <v>16</v>
      </c>
      <c r="B527" s="47" t="s">
        <v>467</v>
      </c>
      <c r="C527" s="19"/>
      <c r="D527" s="66">
        <f>D528+D529+D530</f>
        <v>21893.1</v>
      </c>
      <c r="E527" s="66">
        <f>E528+E529+E530</f>
        <v>21893.1</v>
      </c>
      <c r="F527" s="66">
        <f>F528+F529+F530</f>
        <v>21810.8</v>
      </c>
      <c r="G527" s="61">
        <f t="shared" si="296"/>
        <v>99.62408247347338</v>
      </c>
      <c r="H527" s="66">
        <f aca="true" t="shared" si="299" ref="H527:Q527">H528+H529+H530</f>
        <v>0</v>
      </c>
      <c r="I527" s="66">
        <f t="shared" si="299"/>
        <v>21810.8</v>
      </c>
      <c r="J527" s="66">
        <f t="shared" si="299"/>
        <v>0</v>
      </c>
      <c r="K527" s="66">
        <f t="shared" si="299"/>
        <v>0</v>
      </c>
      <c r="L527" s="66">
        <f t="shared" si="299"/>
        <v>0</v>
      </c>
      <c r="M527" s="66">
        <f t="shared" si="299"/>
        <v>0</v>
      </c>
      <c r="N527" s="66">
        <f t="shared" si="299"/>
        <v>0</v>
      </c>
      <c r="O527" s="66">
        <f t="shared" si="299"/>
        <v>0</v>
      </c>
      <c r="P527" s="66">
        <f t="shared" si="299"/>
        <v>0</v>
      </c>
      <c r="Q527" s="66">
        <f t="shared" si="299"/>
        <v>0</v>
      </c>
    </row>
    <row r="528" spans="1:17" ht="76.5">
      <c r="A528" s="6" t="s">
        <v>61</v>
      </c>
      <c r="B528" s="47" t="s">
        <v>467</v>
      </c>
      <c r="C528" s="19" t="s">
        <v>62</v>
      </c>
      <c r="D528" s="91">
        <v>16990.2</v>
      </c>
      <c r="E528" s="91">
        <v>16990.2</v>
      </c>
      <c r="F528" s="91">
        <f>SUM(H528:Q528)</f>
        <v>16987.3</v>
      </c>
      <c r="G528" s="61">
        <f t="shared" si="296"/>
        <v>99.98293133688831</v>
      </c>
      <c r="H528" s="59"/>
      <c r="I528" s="59">
        <v>16987.3</v>
      </c>
      <c r="J528" s="70"/>
      <c r="K528" s="70"/>
      <c r="L528" s="70"/>
      <c r="M528" s="70"/>
      <c r="N528" s="70"/>
      <c r="O528" s="70"/>
      <c r="P528" s="70"/>
      <c r="Q528" s="71"/>
    </row>
    <row r="529" spans="1:17" ht="38.25">
      <c r="A529" s="6" t="s">
        <v>497</v>
      </c>
      <c r="B529" s="47" t="s">
        <v>467</v>
      </c>
      <c r="C529" s="19" t="s">
        <v>97</v>
      </c>
      <c r="D529" s="91">
        <v>4896.9</v>
      </c>
      <c r="E529" s="91">
        <v>4896.9</v>
      </c>
      <c r="F529" s="91">
        <f>SUM(H529:Q529)</f>
        <v>4818</v>
      </c>
      <c r="G529" s="61">
        <f t="shared" si="296"/>
        <v>98.3887765729339</v>
      </c>
      <c r="H529" s="59"/>
      <c r="I529" s="59">
        <v>4818</v>
      </c>
      <c r="J529" s="70"/>
      <c r="K529" s="70"/>
      <c r="L529" s="70"/>
      <c r="M529" s="70"/>
      <c r="N529" s="70"/>
      <c r="O529" s="70"/>
      <c r="P529" s="70"/>
      <c r="Q529" s="71"/>
    </row>
    <row r="530" spans="1:17" ht="12.75">
      <c r="A530" s="6" t="s">
        <v>65</v>
      </c>
      <c r="B530" s="47" t="s">
        <v>467</v>
      </c>
      <c r="C530" s="19" t="s">
        <v>64</v>
      </c>
      <c r="D530" s="91">
        <v>6</v>
      </c>
      <c r="E530" s="91">
        <v>6</v>
      </c>
      <c r="F530" s="91">
        <f>SUM(H530:Q530)</f>
        <v>5.5</v>
      </c>
      <c r="G530" s="61">
        <f t="shared" si="296"/>
        <v>91.66666666666666</v>
      </c>
      <c r="H530" s="59"/>
      <c r="I530" s="59">
        <v>5.5</v>
      </c>
      <c r="J530" s="70"/>
      <c r="K530" s="70"/>
      <c r="L530" s="70"/>
      <c r="M530" s="70"/>
      <c r="N530" s="70"/>
      <c r="O530" s="70"/>
      <c r="P530" s="70"/>
      <c r="Q530" s="71"/>
    </row>
    <row r="531" spans="1:17" ht="51">
      <c r="A531" s="13" t="s">
        <v>37</v>
      </c>
      <c r="B531" s="14" t="s">
        <v>468</v>
      </c>
      <c r="C531" s="14"/>
      <c r="D531" s="65">
        <f aca="true" t="shared" si="300" ref="D531:F532">D532</f>
        <v>8895</v>
      </c>
      <c r="E531" s="65">
        <f t="shared" si="300"/>
        <v>8895</v>
      </c>
      <c r="F531" s="65">
        <f t="shared" si="300"/>
        <v>8894</v>
      </c>
      <c r="G531" s="65">
        <f t="shared" si="296"/>
        <v>99.98875772906128</v>
      </c>
      <c r="H531" s="65">
        <f aca="true" t="shared" si="301" ref="H531:Q532">H532</f>
        <v>8894</v>
      </c>
      <c r="I531" s="65">
        <f t="shared" si="301"/>
        <v>0</v>
      </c>
      <c r="J531" s="65">
        <f t="shared" si="301"/>
        <v>0</v>
      </c>
      <c r="K531" s="65">
        <f t="shared" si="301"/>
        <v>0</v>
      </c>
      <c r="L531" s="65">
        <f t="shared" si="301"/>
        <v>0</v>
      </c>
      <c r="M531" s="65">
        <f t="shared" si="301"/>
        <v>0</v>
      </c>
      <c r="N531" s="65">
        <f t="shared" si="301"/>
        <v>0</v>
      </c>
      <c r="O531" s="65">
        <f t="shared" si="301"/>
        <v>0</v>
      </c>
      <c r="P531" s="65">
        <f t="shared" si="301"/>
        <v>0</v>
      </c>
      <c r="Q531" s="65">
        <f t="shared" si="301"/>
        <v>0</v>
      </c>
    </row>
    <row r="532" spans="1:17" ht="25.5">
      <c r="A532" s="25" t="s">
        <v>18</v>
      </c>
      <c r="B532" s="7" t="s">
        <v>469</v>
      </c>
      <c r="C532" s="7"/>
      <c r="D532" s="61">
        <f t="shared" si="300"/>
        <v>8895</v>
      </c>
      <c r="E532" s="61">
        <f t="shared" si="300"/>
        <v>8895</v>
      </c>
      <c r="F532" s="61">
        <f t="shared" si="300"/>
        <v>8894</v>
      </c>
      <c r="G532" s="61">
        <f t="shared" si="296"/>
        <v>99.98875772906128</v>
      </c>
      <c r="H532" s="61">
        <f t="shared" si="301"/>
        <v>8894</v>
      </c>
      <c r="I532" s="61">
        <f t="shared" si="301"/>
        <v>0</v>
      </c>
      <c r="J532" s="61">
        <f t="shared" si="301"/>
        <v>0</v>
      </c>
      <c r="K532" s="61">
        <f t="shared" si="301"/>
        <v>0</v>
      </c>
      <c r="L532" s="61">
        <f t="shared" si="301"/>
        <v>0</v>
      </c>
      <c r="M532" s="61">
        <f t="shared" si="301"/>
        <v>0</v>
      </c>
      <c r="N532" s="61">
        <f t="shared" si="301"/>
        <v>0</v>
      </c>
      <c r="O532" s="61">
        <f t="shared" si="301"/>
        <v>0</v>
      </c>
      <c r="P532" s="61">
        <f t="shared" si="301"/>
        <v>0</v>
      </c>
      <c r="Q532" s="61">
        <f t="shared" si="301"/>
        <v>0</v>
      </c>
    </row>
    <row r="533" spans="1:17" ht="25.5">
      <c r="A533" s="6" t="s">
        <v>68</v>
      </c>
      <c r="B533" s="7" t="s">
        <v>469</v>
      </c>
      <c r="C533" s="7">
        <v>700</v>
      </c>
      <c r="D533" s="91">
        <v>8895</v>
      </c>
      <c r="E533" s="91">
        <v>8895</v>
      </c>
      <c r="F533" s="91">
        <f>SUM(H533:Q533)</f>
        <v>8894</v>
      </c>
      <c r="G533" s="61">
        <f t="shared" si="296"/>
        <v>99.98875772906128</v>
      </c>
      <c r="H533" s="59">
        <v>8894</v>
      </c>
      <c r="I533" s="70"/>
      <c r="J533" s="70"/>
      <c r="K533" s="70"/>
      <c r="L533" s="70"/>
      <c r="M533" s="70"/>
      <c r="N533" s="70"/>
      <c r="O533" s="70"/>
      <c r="P533" s="70"/>
      <c r="Q533" s="71"/>
    </row>
    <row r="534" spans="1:17" ht="25.5">
      <c r="A534" s="29" t="s">
        <v>14</v>
      </c>
      <c r="B534" s="46" t="s">
        <v>470</v>
      </c>
      <c r="C534" s="18"/>
      <c r="D534" s="65">
        <f>D535+D537</f>
        <v>9178.6</v>
      </c>
      <c r="E534" s="65">
        <f aca="true" t="shared" si="302" ref="E534:Q534">E535+E537</f>
        <v>9178.6</v>
      </c>
      <c r="F534" s="65">
        <f t="shared" si="302"/>
        <v>9178.6</v>
      </c>
      <c r="G534" s="65">
        <f t="shared" si="296"/>
        <v>100</v>
      </c>
      <c r="H534" s="65">
        <f t="shared" si="302"/>
        <v>0</v>
      </c>
      <c r="I534" s="65">
        <f t="shared" si="302"/>
        <v>9178.6</v>
      </c>
      <c r="J534" s="65">
        <f t="shared" si="302"/>
        <v>0</v>
      </c>
      <c r="K534" s="65">
        <f t="shared" si="302"/>
        <v>0</v>
      </c>
      <c r="L534" s="65">
        <f t="shared" si="302"/>
        <v>0</v>
      </c>
      <c r="M534" s="65">
        <f t="shared" si="302"/>
        <v>0</v>
      </c>
      <c r="N534" s="65">
        <f t="shared" si="302"/>
        <v>0</v>
      </c>
      <c r="O534" s="65">
        <f t="shared" si="302"/>
        <v>0</v>
      </c>
      <c r="P534" s="65">
        <f t="shared" si="302"/>
        <v>0</v>
      </c>
      <c r="Q534" s="65">
        <f t="shared" si="302"/>
        <v>0</v>
      </c>
    </row>
    <row r="535" spans="1:17" ht="25.5">
      <c r="A535" s="36" t="s">
        <v>22</v>
      </c>
      <c r="B535" s="47" t="s">
        <v>579</v>
      </c>
      <c r="C535" s="19"/>
      <c r="D535" s="61">
        <f>D536</f>
        <v>257.1</v>
      </c>
      <c r="E535" s="61">
        <f>E536</f>
        <v>257.1</v>
      </c>
      <c r="F535" s="61">
        <f>F536</f>
        <v>257.1</v>
      </c>
      <c r="G535" s="61">
        <f t="shared" si="296"/>
        <v>100</v>
      </c>
      <c r="H535" s="61">
        <f aca="true" t="shared" si="303" ref="H535:Q535">H536</f>
        <v>0</v>
      </c>
      <c r="I535" s="61">
        <f t="shared" si="303"/>
        <v>257.1</v>
      </c>
      <c r="J535" s="61">
        <f t="shared" si="303"/>
        <v>0</v>
      </c>
      <c r="K535" s="61">
        <f t="shared" si="303"/>
        <v>0</v>
      </c>
      <c r="L535" s="61">
        <f t="shared" si="303"/>
        <v>0</v>
      </c>
      <c r="M535" s="61">
        <f t="shared" si="303"/>
        <v>0</v>
      </c>
      <c r="N535" s="61">
        <f t="shared" si="303"/>
        <v>0</v>
      </c>
      <c r="O535" s="61">
        <f t="shared" si="303"/>
        <v>0</v>
      </c>
      <c r="P535" s="61">
        <f t="shared" si="303"/>
        <v>0</v>
      </c>
      <c r="Q535" s="61">
        <f t="shared" si="303"/>
        <v>0</v>
      </c>
    </row>
    <row r="536" spans="1:17" ht="12.75">
      <c r="A536" s="6" t="s">
        <v>69</v>
      </c>
      <c r="B536" s="47" t="s">
        <v>579</v>
      </c>
      <c r="C536" s="19" t="s">
        <v>96</v>
      </c>
      <c r="D536" s="61">
        <v>257.1</v>
      </c>
      <c r="E536" s="61">
        <v>257.1</v>
      </c>
      <c r="F536" s="91">
        <f>SUM(H536:Q536)</f>
        <v>257.1</v>
      </c>
      <c r="G536" s="61">
        <f t="shared" si="296"/>
        <v>100</v>
      </c>
      <c r="H536" s="61"/>
      <c r="I536" s="61">
        <v>257.1</v>
      </c>
      <c r="J536" s="61"/>
      <c r="K536" s="61"/>
      <c r="L536" s="61"/>
      <c r="M536" s="61"/>
      <c r="N536" s="61"/>
      <c r="O536" s="61"/>
      <c r="P536" s="61"/>
      <c r="Q536" s="61"/>
    </row>
    <row r="537" spans="1:17" ht="38.25">
      <c r="A537" s="6" t="s">
        <v>543</v>
      </c>
      <c r="B537" s="47" t="s">
        <v>539</v>
      </c>
      <c r="C537" s="19"/>
      <c r="D537" s="61">
        <f>D538</f>
        <v>8921.5</v>
      </c>
      <c r="E537" s="61">
        <f>E538</f>
        <v>8921.5</v>
      </c>
      <c r="F537" s="61">
        <f>F538</f>
        <v>8921.5</v>
      </c>
      <c r="G537" s="61">
        <f t="shared" si="296"/>
        <v>100</v>
      </c>
      <c r="H537" s="61">
        <f aca="true" t="shared" si="304" ref="H537:Q537">H538</f>
        <v>0</v>
      </c>
      <c r="I537" s="61">
        <f t="shared" si="304"/>
        <v>8921.5</v>
      </c>
      <c r="J537" s="61">
        <f t="shared" si="304"/>
        <v>0</v>
      </c>
      <c r="K537" s="61">
        <f t="shared" si="304"/>
        <v>0</v>
      </c>
      <c r="L537" s="61">
        <f t="shared" si="304"/>
        <v>0</v>
      </c>
      <c r="M537" s="61">
        <f t="shared" si="304"/>
        <v>0</v>
      </c>
      <c r="N537" s="61">
        <f t="shared" si="304"/>
        <v>0</v>
      </c>
      <c r="O537" s="61">
        <f t="shared" si="304"/>
        <v>0</v>
      </c>
      <c r="P537" s="61">
        <f t="shared" si="304"/>
        <v>0</v>
      </c>
      <c r="Q537" s="61">
        <f t="shared" si="304"/>
        <v>0</v>
      </c>
    </row>
    <row r="538" spans="1:17" ht="12.75">
      <c r="A538" s="6" t="s">
        <v>69</v>
      </c>
      <c r="B538" s="47" t="s">
        <v>539</v>
      </c>
      <c r="C538" s="19" t="s">
        <v>96</v>
      </c>
      <c r="D538" s="91">
        <v>8921.5</v>
      </c>
      <c r="E538" s="91">
        <v>8921.5</v>
      </c>
      <c r="F538" s="91">
        <f>SUM(H538:Q538)</f>
        <v>8921.5</v>
      </c>
      <c r="G538" s="61">
        <f t="shared" si="296"/>
        <v>100</v>
      </c>
      <c r="H538" s="59"/>
      <c r="I538" s="59">
        <v>8921.5</v>
      </c>
      <c r="J538" s="70"/>
      <c r="K538" s="70"/>
      <c r="L538" s="70"/>
      <c r="M538" s="70"/>
      <c r="N538" s="70"/>
      <c r="O538" s="70"/>
      <c r="P538" s="70"/>
      <c r="Q538" s="71"/>
    </row>
    <row r="539" spans="1:17" ht="25.5">
      <c r="A539" s="22" t="s">
        <v>5</v>
      </c>
      <c r="B539" s="23" t="s">
        <v>471</v>
      </c>
      <c r="C539" s="41"/>
      <c r="D539" s="60">
        <f>D540+D543</f>
        <v>2326.5</v>
      </c>
      <c r="E539" s="60">
        <f>E540+E543</f>
        <v>2326.5</v>
      </c>
      <c r="F539" s="60">
        <f>F540+F543</f>
        <v>2319.4</v>
      </c>
      <c r="G539" s="60">
        <f t="shared" si="296"/>
        <v>99.69482054588438</v>
      </c>
      <c r="H539" s="60">
        <f aca="true" t="shared" si="305" ref="H539:Q539">H540+H543</f>
        <v>2319.4</v>
      </c>
      <c r="I539" s="60">
        <f t="shared" si="305"/>
        <v>0</v>
      </c>
      <c r="J539" s="60">
        <f t="shared" si="305"/>
        <v>0</v>
      </c>
      <c r="K539" s="60">
        <f t="shared" si="305"/>
        <v>0</v>
      </c>
      <c r="L539" s="60">
        <f t="shared" si="305"/>
        <v>0</v>
      </c>
      <c r="M539" s="60">
        <f t="shared" si="305"/>
        <v>0</v>
      </c>
      <c r="N539" s="60">
        <f t="shared" si="305"/>
        <v>0</v>
      </c>
      <c r="O539" s="60">
        <f t="shared" si="305"/>
        <v>0</v>
      </c>
      <c r="P539" s="60">
        <f t="shared" si="305"/>
        <v>0</v>
      </c>
      <c r="Q539" s="60">
        <f t="shared" si="305"/>
        <v>0</v>
      </c>
    </row>
    <row r="540" spans="1:17" ht="25.5">
      <c r="A540" s="21" t="s">
        <v>13</v>
      </c>
      <c r="B540" s="14" t="s">
        <v>472</v>
      </c>
      <c r="C540" s="14"/>
      <c r="D540" s="65">
        <f aca="true" t="shared" si="306" ref="D540:F541">D541</f>
        <v>1374.7</v>
      </c>
      <c r="E540" s="65">
        <f t="shared" si="306"/>
        <v>1374.7</v>
      </c>
      <c r="F540" s="65">
        <f t="shared" si="306"/>
        <v>1370.8</v>
      </c>
      <c r="G540" s="65">
        <f t="shared" si="296"/>
        <v>99.71630173856113</v>
      </c>
      <c r="H540" s="65">
        <f aca="true" t="shared" si="307" ref="H540:Q541">H541</f>
        <v>1370.8</v>
      </c>
      <c r="I540" s="65">
        <f t="shared" si="307"/>
        <v>0</v>
      </c>
      <c r="J540" s="65">
        <f t="shared" si="307"/>
        <v>0</v>
      </c>
      <c r="K540" s="65">
        <f t="shared" si="307"/>
        <v>0</v>
      </c>
      <c r="L540" s="65">
        <f t="shared" si="307"/>
        <v>0</v>
      </c>
      <c r="M540" s="65">
        <f t="shared" si="307"/>
        <v>0</v>
      </c>
      <c r="N540" s="65">
        <f t="shared" si="307"/>
        <v>0</v>
      </c>
      <c r="O540" s="65">
        <f t="shared" si="307"/>
        <v>0</v>
      </c>
      <c r="P540" s="65">
        <f t="shared" si="307"/>
        <v>0</v>
      </c>
      <c r="Q540" s="65">
        <f t="shared" si="307"/>
        <v>0</v>
      </c>
    </row>
    <row r="541" spans="1:17" ht="25.5">
      <c r="A541" s="6" t="s">
        <v>20</v>
      </c>
      <c r="B541" s="7" t="s">
        <v>473</v>
      </c>
      <c r="C541" s="7"/>
      <c r="D541" s="61">
        <f t="shared" si="306"/>
        <v>1374.7</v>
      </c>
      <c r="E541" s="61">
        <f t="shared" si="306"/>
        <v>1374.7</v>
      </c>
      <c r="F541" s="61">
        <f t="shared" si="306"/>
        <v>1370.8</v>
      </c>
      <c r="G541" s="61">
        <f t="shared" si="296"/>
        <v>99.71630173856113</v>
      </c>
      <c r="H541" s="61">
        <f t="shared" si="307"/>
        <v>1370.8</v>
      </c>
      <c r="I541" s="61">
        <f t="shared" si="307"/>
        <v>0</v>
      </c>
      <c r="J541" s="61">
        <f t="shared" si="307"/>
        <v>0</v>
      </c>
      <c r="K541" s="61">
        <f t="shared" si="307"/>
        <v>0</v>
      </c>
      <c r="L541" s="61">
        <f t="shared" si="307"/>
        <v>0</v>
      </c>
      <c r="M541" s="61">
        <f t="shared" si="307"/>
        <v>0</v>
      </c>
      <c r="N541" s="61">
        <f t="shared" si="307"/>
        <v>0</v>
      </c>
      <c r="O541" s="61">
        <f t="shared" si="307"/>
        <v>0</v>
      </c>
      <c r="P541" s="61">
        <f t="shared" si="307"/>
        <v>0</v>
      </c>
      <c r="Q541" s="61">
        <f t="shared" si="307"/>
        <v>0</v>
      </c>
    </row>
    <row r="542" spans="1:17" ht="76.5">
      <c r="A542" s="6" t="s">
        <v>61</v>
      </c>
      <c r="B542" s="7" t="s">
        <v>473</v>
      </c>
      <c r="C542" s="7">
        <v>100</v>
      </c>
      <c r="D542" s="91">
        <v>1374.7</v>
      </c>
      <c r="E542" s="91">
        <v>1374.7</v>
      </c>
      <c r="F542" s="91">
        <f>SUM(H542:Q542)</f>
        <v>1370.8</v>
      </c>
      <c r="G542" s="61">
        <f t="shared" si="296"/>
        <v>99.71630173856113</v>
      </c>
      <c r="H542" s="59">
        <v>1370.8</v>
      </c>
      <c r="I542" s="70"/>
      <c r="J542" s="70"/>
      <c r="K542" s="70"/>
      <c r="L542" s="70"/>
      <c r="M542" s="70"/>
      <c r="N542" s="70"/>
      <c r="O542" s="70"/>
      <c r="P542" s="70"/>
      <c r="Q542" s="71"/>
    </row>
    <row r="543" spans="1:17" ht="25.5">
      <c r="A543" s="13" t="s">
        <v>6</v>
      </c>
      <c r="B543" s="14" t="s">
        <v>474</v>
      </c>
      <c r="C543" s="14"/>
      <c r="D543" s="65">
        <f>D544+D548</f>
        <v>951.8</v>
      </c>
      <c r="E543" s="65">
        <f>E544+E548</f>
        <v>951.8</v>
      </c>
      <c r="F543" s="65">
        <f>F544+F548</f>
        <v>948.6</v>
      </c>
      <c r="G543" s="65">
        <f t="shared" si="296"/>
        <v>99.66379491489809</v>
      </c>
      <c r="H543" s="65">
        <f aca="true" t="shared" si="308" ref="H543:Q543">H544+H548</f>
        <v>948.6</v>
      </c>
      <c r="I543" s="65">
        <f t="shared" si="308"/>
        <v>0</v>
      </c>
      <c r="J543" s="65">
        <f t="shared" si="308"/>
        <v>0</v>
      </c>
      <c r="K543" s="65">
        <f t="shared" si="308"/>
        <v>0</v>
      </c>
      <c r="L543" s="65">
        <f t="shared" si="308"/>
        <v>0</v>
      </c>
      <c r="M543" s="65">
        <f t="shared" si="308"/>
        <v>0</v>
      </c>
      <c r="N543" s="65">
        <f t="shared" si="308"/>
        <v>0</v>
      </c>
      <c r="O543" s="65">
        <f t="shared" si="308"/>
        <v>0</v>
      </c>
      <c r="P543" s="65">
        <f t="shared" si="308"/>
        <v>0</v>
      </c>
      <c r="Q543" s="65">
        <f t="shared" si="308"/>
        <v>0</v>
      </c>
    </row>
    <row r="544" spans="1:17" ht="25.5">
      <c r="A544" s="6" t="s">
        <v>20</v>
      </c>
      <c r="B544" s="7" t="s">
        <v>475</v>
      </c>
      <c r="C544" s="7"/>
      <c r="D544" s="61">
        <f>D545+D546+D547</f>
        <v>671.3</v>
      </c>
      <c r="E544" s="61">
        <f>E545+E546+E547</f>
        <v>671.3</v>
      </c>
      <c r="F544" s="61">
        <f>F545+F546+F547</f>
        <v>669.2</v>
      </c>
      <c r="G544" s="61">
        <f t="shared" si="296"/>
        <v>99.6871741397289</v>
      </c>
      <c r="H544" s="61">
        <f aca="true" t="shared" si="309" ref="H544:Q544">H545+H546+H547</f>
        <v>669.2</v>
      </c>
      <c r="I544" s="61">
        <f t="shared" si="309"/>
        <v>0</v>
      </c>
      <c r="J544" s="61">
        <f t="shared" si="309"/>
        <v>0</v>
      </c>
      <c r="K544" s="61">
        <f t="shared" si="309"/>
        <v>0</v>
      </c>
      <c r="L544" s="61">
        <f t="shared" si="309"/>
        <v>0</v>
      </c>
      <c r="M544" s="61">
        <f t="shared" si="309"/>
        <v>0</v>
      </c>
      <c r="N544" s="61">
        <f t="shared" si="309"/>
        <v>0</v>
      </c>
      <c r="O544" s="61">
        <f t="shared" si="309"/>
        <v>0</v>
      </c>
      <c r="P544" s="61">
        <f t="shared" si="309"/>
        <v>0</v>
      </c>
      <c r="Q544" s="61">
        <f t="shared" si="309"/>
        <v>0</v>
      </c>
    </row>
    <row r="545" spans="1:17" ht="76.5">
      <c r="A545" s="6" t="s">
        <v>61</v>
      </c>
      <c r="B545" s="7" t="s">
        <v>475</v>
      </c>
      <c r="C545" s="7">
        <v>100</v>
      </c>
      <c r="D545" s="91">
        <v>534.9</v>
      </c>
      <c r="E545" s="91">
        <v>534.9</v>
      </c>
      <c r="F545" s="91">
        <f>SUM(H545:Q545)</f>
        <v>533.7</v>
      </c>
      <c r="G545" s="61">
        <f t="shared" si="296"/>
        <v>99.77565900168257</v>
      </c>
      <c r="H545" s="59">
        <v>533.7</v>
      </c>
      <c r="I545" s="70"/>
      <c r="J545" s="70"/>
      <c r="K545" s="70"/>
      <c r="L545" s="70"/>
      <c r="M545" s="70"/>
      <c r="N545" s="70"/>
      <c r="O545" s="70"/>
      <c r="P545" s="70"/>
      <c r="Q545" s="71"/>
    </row>
    <row r="546" spans="1:17" ht="38.25">
      <c r="A546" s="6" t="s">
        <v>497</v>
      </c>
      <c r="B546" s="7" t="s">
        <v>475</v>
      </c>
      <c r="C546" s="7">
        <v>200</v>
      </c>
      <c r="D546" s="91">
        <v>135.9</v>
      </c>
      <c r="E546" s="91">
        <v>135.9</v>
      </c>
      <c r="F546" s="91">
        <f>SUM(H546:Q546)</f>
        <v>135.1</v>
      </c>
      <c r="G546" s="61">
        <f t="shared" si="296"/>
        <v>99.41133186166297</v>
      </c>
      <c r="H546" s="59">
        <v>135.1</v>
      </c>
      <c r="I546" s="70"/>
      <c r="J546" s="70"/>
      <c r="K546" s="70"/>
      <c r="L546" s="70"/>
      <c r="M546" s="70"/>
      <c r="N546" s="70"/>
      <c r="O546" s="70"/>
      <c r="P546" s="70"/>
      <c r="Q546" s="71"/>
    </row>
    <row r="547" spans="1:17" ht="12.75">
      <c r="A547" s="6" t="s">
        <v>65</v>
      </c>
      <c r="B547" s="7" t="s">
        <v>475</v>
      </c>
      <c r="C547" s="7">
        <v>800</v>
      </c>
      <c r="D547" s="91">
        <v>0.5</v>
      </c>
      <c r="E547" s="91">
        <v>0.5</v>
      </c>
      <c r="F547" s="91">
        <f>SUM(H547:Q547)</f>
        <v>0.4</v>
      </c>
      <c r="G547" s="61">
        <f t="shared" si="296"/>
        <v>80</v>
      </c>
      <c r="H547" s="59">
        <v>0.4</v>
      </c>
      <c r="I547" s="70"/>
      <c r="J547" s="70"/>
      <c r="K547" s="70"/>
      <c r="L547" s="70"/>
      <c r="M547" s="70"/>
      <c r="N547" s="70"/>
      <c r="O547" s="70"/>
      <c r="P547" s="70"/>
      <c r="Q547" s="71"/>
    </row>
    <row r="548" spans="1:17" ht="51">
      <c r="A548" s="6" t="s">
        <v>7</v>
      </c>
      <c r="B548" s="48" t="s">
        <v>476</v>
      </c>
      <c r="C548" s="7"/>
      <c r="D548" s="61">
        <f>D549+D550+D551</f>
        <v>280.5</v>
      </c>
      <c r="E548" s="61">
        <f>E549+E550+E551</f>
        <v>280.5</v>
      </c>
      <c r="F548" s="61">
        <f>F549+F550+F551</f>
        <v>279.4</v>
      </c>
      <c r="G548" s="61">
        <f t="shared" si="296"/>
        <v>99.60784313725489</v>
      </c>
      <c r="H548" s="61">
        <f aca="true" t="shared" si="310" ref="H548:Q548">H549+H550+H551</f>
        <v>279.4</v>
      </c>
      <c r="I548" s="61">
        <f t="shared" si="310"/>
        <v>0</v>
      </c>
      <c r="J548" s="61">
        <f t="shared" si="310"/>
        <v>0</v>
      </c>
      <c r="K548" s="61">
        <f t="shared" si="310"/>
        <v>0</v>
      </c>
      <c r="L548" s="61">
        <f t="shared" si="310"/>
        <v>0</v>
      </c>
      <c r="M548" s="61">
        <f t="shared" si="310"/>
        <v>0</v>
      </c>
      <c r="N548" s="61">
        <f t="shared" si="310"/>
        <v>0</v>
      </c>
      <c r="O548" s="61">
        <f t="shared" si="310"/>
        <v>0</v>
      </c>
      <c r="P548" s="61">
        <f t="shared" si="310"/>
        <v>0</v>
      </c>
      <c r="Q548" s="61">
        <f t="shared" si="310"/>
        <v>0</v>
      </c>
    </row>
    <row r="549" spans="1:17" ht="76.5">
      <c r="A549" s="6" t="s">
        <v>61</v>
      </c>
      <c r="B549" s="48" t="s">
        <v>476</v>
      </c>
      <c r="C549" s="7">
        <v>100</v>
      </c>
      <c r="D549" s="91">
        <v>190.6</v>
      </c>
      <c r="E549" s="91">
        <v>190.6</v>
      </c>
      <c r="F549" s="91">
        <f>SUM(H549:Q549)</f>
        <v>190.6</v>
      </c>
      <c r="G549" s="61">
        <f t="shared" si="296"/>
        <v>100</v>
      </c>
      <c r="H549" s="59">
        <v>190.6</v>
      </c>
      <c r="I549" s="70"/>
      <c r="J549" s="70"/>
      <c r="K549" s="70"/>
      <c r="L549" s="70"/>
      <c r="M549" s="70"/>
      <c r="N549" s="70"/>
      <c r="O549" s="70"/>
      <c r="P549" s="70"/>
      <c r="Q549" s="71"/>
    </row>
    <row r="550" spans="1:17" ht="38.25">
      <c r="A550" s="6" t="s">
        <v>497</v>
      </c>
      <c r="B550" s="48" t="s">
        <v>476</v>
      </c>
      <c r="C550" s="7">
        <v>200</v>
      </c>
      <c r="D550" s="91">
        <v>84.9</v>
      </c>
      <c r="E550" s="91">
        <v>84.9</v>
      </c>
      <c r="F550" s="91">
        <f>SUM(H550:Q550)</f>
        <v>83.8</v>
      </c>
      <c r="G550" s="61">
        <f t="shared" si="296"/>
        <v>98.70435806831566</v>
      </c>
      <c r="H550" s="59">
        <v>83.8</v>
      </c>
      <c r="I550" s="70"/>
      <c r="J550" s="70"/>
      <c r="K550" s="70"/>
      <c r="L550" s="70"/>
      <c r="M550" s="70"/>
      <c r="N550" s="70"/>
      <c r="O550" s="70"/>
      <c r="P550" s="70"/>
      <c r="Q550" s="71"/>
    </row>
    <row r="551" spans="1:17" ht="12.75">
      <c r="A551" s="6" t="s">
        <v>65</v>
      </c>
      <c r="B551" s="48" t="s">
        <v>476</v>
      </c>
      <c r="C551" s="7">
        <v>800</v>
      </c>
      <c r="D551" s="91">
        <v>5</v>
      </c>
      <c r="E551" s="91">
        <v>5</v>
      </c>
      <c r="F551" s="91">
        <f>SUM(H551:Q551)</f>
        <v>5</v>
      </c>
      <c r="G551" s="61">
        <f t="shared" si="296"/>
        <v>100</v>
      </c>
      <c r="H551" s="59">
        <v>5</v>
      </c>
      <c r="I551" s="70"/>
      <c r="J551" s="70"/>
      <c r="K551" s="70"/>
      <c r="L551" s="70"/>
      <c r="M551" s="70"/>
      <c r="N551" s="70"/>
      <c r="O551" s="70"/>
      <c r="P551" s="70"/>
      <c r="Q551" s="71"/>
    </row>
    <row r="552" spans="1:17" ht="25.5">
      <c r="A552" s="22" t="s">
        <v>477</v>
      </c>
      <c r="B552" s="23" t="s">
        <v>478</v>
      </c>
      <c r="C552" s="41"/>
      <c r="D552" s="60">
        <f>D553</f>
        <v>146.5</v>
      </c>
      <c r="E552" s="60">
        <f>E553</f>
        <v>146.5</v>
      </c>
      <c r="F552" s="60">
        <f>F553</f>
        <v>79.5</v>
      </c>
      <c r="G552" s="60">
        <f t="shared" si="296"/>
        <v>54.26621160409556</v>
      </c>
      <c r="H552" s="60">
        <f aca="true" t="shared" si="311" ref="H552:Q552">H553</f>
        <v>79.5</v>
      </c>
      <c r="I552" s="60">
        <f t="shared" si="311"/>
        <v>0</v>
      </c>
      <c r="J552" s="60">
        <f t="shared" si="311"/>
        <v>0</v>
      </c>
      <c r="K552" s="60">
        <f t="shared" si="311"/>
        <v>0</v>
      </c>
      <c r="L552" s="60">
        <f t="shared" si="311"/>
        <v>0</v>
      </c>
      <c r="M552" s="60">
        <f t="shared" si="311"/>
        <v>0</v>
      </c>
      <c r="N552" s="60">
        <f t="shared" si="311"/>
        <v>0</v>
      </c>
      <c r="O552" s="60">
        <f t="shared" si="311"/>
        <v>0</v>
      </c>
      <c r="P552" s="60">
        <f t="shared" si="311"/>
        <v>0</v>
      </c>
      <c r="Q552" s="60">
        <f t="shared" si="311"/>
        <v>0</v>
      </c>
    </row>
    <row r="553" spans="1:17" ht="12.75">
      <c r="A553" s="13" t="s">
        <v>479</v>
      </c>
      <c r="B553" s="14" t="s">
        <v>480</v>
      </c>
      <c r="C553" s="14"/>
      <c r="D553" s="65">
        <f>D554+D556+D559</f>
        <v>146.5</v>
      </c>
      <c r="E553" s="65">
        <f>E554+E556+E559</f>
        <v>146.5</v>
      </c>
      <c r="F553" s="65">
        <f>F554+F556+F559</f>
        <v>79.5</v>
      </c>
      <c r="G553" s="65">
        <f t="shared" si="296"/>
        <v>54.26621160409556</v>
      </c>
      <c r="H553" s="65">
        <f aca="true" t="shared" si="312" ref="H553:Q553">H554+H556+H559</f>
        <v>79.5</v>
      </c>
      <c r="I553" s="65">
        <f t="shared" si="312"/>
        <v>0</v>
      </c>
      <c r="J553" s="65">
        <f t="shared" si="312"/>
        <v>0</v>
      </c>
      <c r="K553" s="65">
        <f t="shared" si="312"/>
        <v>0</v>
      </c>
      <c r="L553" s="65">
        <f t="shared" si="312"/>
        <v>0</v>
      </c>
      <c r="M553" s="65">
        <f t="shared" si="312"/>
        <v>0</v>
      </c>
      <c r="N553" s="65">
        <f t="shared" si="312"/>
        <v>0</v>
      </c>
      <c r="O553" s="65">
        <f t="shared" si="312"/>
        <v>0</v>
      </c>
      <c r="P553" s="65">
        <f t="shared" si="312"/>
        <v>0</v>
      </c>
      <c r="Q553" s="65">
        <f t="shared" si="312"/>
        <v>0</v>
      </c>
    </row>
    <row r="554" spans="1:17" ht="25.5">
      <c r="A554" s="25" t="s">
        <v>33</v>
      </c>
      <c r="B554" s="7" t="s">
        <v>481</v>
      </c>
      <c r="C554" s="19"/>
      <c r="D554" s="61">
        <f>D555</f>
        <v>20</v>
      </c>
      <c r="E554" s="61">
        <f>E555</f>
        <v>20</v>
      </c>
      <c r="F554" s="61">
        <f>F555</f>
        <v>20</v>
      </c>
      <c r="G554" s="61">
        <f t="shared" si="296"/>
        <v>100</v>
      </c>
      <c r="H554" s="61">
        <f aca="true" t="shared" si="313" ref="H554:Q554">H555</f>
        <v>20</v>
      </c>
      <c r="I554" s="61">
        <f t="shared" si="313"/>
        <v>0</v>
      </c>
      <c r="J554" s="61">
        <f t="shared" si="313"/>
        <v>0</v>
      </c>
      <c r="K554" s="61">
        <f t="shared" si="313"/>
        <v>0</v>
      </c>
      <c r="L554" s="61">
        <f t="shared" si="313"/>
        <v>0</v>
      </c>
      <c r="M554" s="61">
        <f t="shared" si="313"/>
        <v>0</v>
      </c>
      <c r="N554" s="61">
        <f t="shared" si="313"/>
        <v>0</v>
      </c>
      <c r="O554" s="61">
        <f t="shared" si="313"/>
        <v>0</v>
      </c>
      <c r="P554" s="61">
        <f t="shared" si="313"/>
        <v>0</v>
      </c>
      <c r="Q554" s="61">
        <f t="shared" si="313"/>
        <v>0</v>
      </c>
    </row>
    <row r="555" spans="1:17" ht="38.25">
      <c r="A555" s="6" t="s">
        <v>497</v>
      </c>
      <c r="B555" s="7" t="s">
        <v>481</v>
      </c>
      <c r="C555" s="19" t="s">
        <v>97</v>
      </c>
      <c r="D555" s="91">
        <v>20</v>
      </c>
      <c r="E555" s="91">
        <v>20</v>
      </c>
      <c r="F555" s="91">
        <f>SUM(H555:Q555)</f>
        <v>20</v>
      </c>
      <c r="G555" s="61">
        <f t="shared" si="296"/>
        <v>100</v>
      </c>
      <c r="H555" s="59">
        <v>20</v>
      </c>
      <c r="I555" s="70"/>
      <c r="J555" s="70"/>
      <c r="K555" s="70"/>
      <c r="L555" s="70"/>
      <c r="M555" s="70"/>
      <c r="N555" s="70"/>
      <c r="O555" s="70"/>
      <c r="P555" s="70"/>
      <c r="Q555" s="71"/>
    </row>
    <row r="556" spans="1:17" ht="25.5">
      <c r="A556" s="16" t="s">
        <v>21</v>
      </c>
      <c r="B556" s="7" t="s">
        <v>482</v>
      </c>
      <c r="C556" s="7"/>
      <c r="D556" s="61">
        <f>D557+D558</f>
        <v>121.5</v>
      </c>
      <c r="E556" s="61">
        <f>E557+E558</f>
        <v>121.5</v>
      </c>
      <c r="F556" s="61">
        <f>F557+F558</f>
        <v>59.5</v>
      </c>
      <c r="G556" s="61">
        <f t="shared" si="296"/>
        <v>48.971193415637856</v>
      </c>
      <c r="H556" s="61">
        <f aca="true" t="shared" si="314" ref="H556:Q556">H557+H558</f>
        <v>59.5</v>
      </c>
      <c r="I556" s="61">
        <f t="shared" si="314"/>
        <v>0</v>
      </c>
      <c r="J556" s="61">
        <f t="shared" si="314"/>
        <v>0</v>
      </c>
      <c r="K556" s="61">
        <f t="shared" si="314"/>
        <v>0</v>
      </c>
      <c r="L556" s="61">
        <f t="shared" si="314"/>
        <v>0</v>
      </c>
      <c r="M556" s="61">
        <f t="shared" si="314"/>
        <v>0</v>
      </c>
      <c r="N556" s="61">
        <f t="shared" si="314"/>
        <v>0</v>
      </c>
      <c r="O556" s="61">
        <f t="shared" si="314"/>
        <v>0</v>
      </c>
      <c r="P556" s="61">
        <f t="shared" si="314"/>
        <v>0</v>
      </c>
      <c r="Q556" s="61">
        <f t="shared" si="314"/>
        <v>0</v>
      </c>
    </row>
    <row r="557" spans="1:17" ht="25.5">
      <c r="A557" s="6" t="s">
        <v>63</v>
      </c>
      <c r="B557" s="7" t="s">
        <v>482</v>
      </c>
      <c r="C557" s="7">
        <v>200</v>
      </c>
      <c r="D557" s="91">
        <v>71.5</v>
      </c>
      <c r="E557" s="91">
        <v>71.5</v>
      </c>
      <c r="F557" s="91">
        <f>SUM(H557:Q557)</f>
        <v>59.5</v>
      </c>
      <c r="G557" s="61">
        <f t="shared" si="296"/>
        <v>83.21678321678321</v>
      </c>
      <c r="H557" s="59">
        <v>59.5</v>
      </c>
      <c r="I557" s="70"/>
      <c r="J557" s="70"/>
      <c r="K557" s="70"/>
      <c r="L557" s="70"/>
      <c r="M557" s="70"/>
      <c r="N557" s="70"/>
      <c r="O557" s="70"/>
      <c r="P557" s="70"/>
      <c r="Q557" s="71"/>
    </row>
    <row r="558" spans="1:17" ht="12.75">
      <c r="A558" s="6" t="s">
        <v>65</v>
      </c>
      <c r="B558" s="7" t="s">
        <v>482</v>
      </c>
      <c r="C558" s="7">
        <v>800</v>
      </c>
      <c r="D558" s="91">
        <v>50</v>
      </c>
      <c r="E558" s="91">
        <v>50</v>
      </c>
      <c r="F558" s="91">
        <f>SUM(H558:Q558)</f>
        <v>0</v>
      </c>
      <c r="G558" s="61">
        <f t="shared" si="296"/>
        <v>0</v>
      </c>
      <c r="H558" s="59">
        <v>0</v>
      </c>
      <c r="I558" s="70"/>
      <c r="J558" s="70"/>
      <c r="K558" s="70"/>
      <c r="L558" s="70"/>
      <c r="M558" s="70"/>
      <c r="N558" s="70"/>
      <c r="O558" s="70"/>
      <c r="P558" s="70"/>
      <c r="Q558" s="71"/>
    </row>
    <row r="559" spans="1:17" ht="38.25">
      <c r="A559" s="81" t="s">
        <v>598</v>
      </c>
      <c r="B559" s="7" t="s">
        <v>599</v>
      </c>
      <c r="C559" s="7"/>
      <c r="D559" s="61">
        <f>D560</f>
        <v>5</v>
      </c>
      <c r="E559" s="61">
        <f>E560</f>
        <v>5</v>
      </c>
      <c r="F559" s="61">
        <f>F560</f>
        <v>0</v>
      </c>
      <c r="G559" s="61">
        <f t="shared" si="296"/>
        <v>0</v>
      </c>
      <c r="H559" s="61">
        <f aca="true" t="shared" si="315" ref="H559:Q559">H560</f>
        <v>0</v>
      </c>
      <c r="I559" s="61">
        <f t="shared" si="315"/>
        <v>0</v>
      </c>
      <c r="J559" s="61">
        <f t="shared" si="315"/>
        <v>0</v>
      </c>
      <c r="K559" s="61">
        <f t="shared" si="315"/>
        <v>0</v>
      </c>
      <c r="L559" s="61">
        <f t="shared" si="315"/>
        <v>0</v>
      </c>
      <c r="M559" s="61">
        <f t="shared" si="315"/>
        <v>0</v>
      </c>
      <c r="N559" s="61">
        <f t="shared" si="315"/>
        <v>0</v>
      </c>
      <c r="O559" s="61">
        <f t="shared" si="315"/>
        <v>0</v>
      </c>
      <c r="P559" s="61">
        <f t="shared" si="315"/>
        <v>0</v>
      </c>
      <c r="Q559" s="61">
        <f t="shared" si="315"/>
        <v>0</v>
      </c>
    </row>
    <row r="560" spans="1:17" ht="25.5">
      <c r="A560" s="81" t="s">
        <v>63</v>
      </c>
      <c r="B560" s="7" t="s">
        <v>599</v>
      </c>
      <c r="C560" s="7">
        <v>200</v>
      </c>
      <c r="D560" s="91">
        <v>5</v>
      </c>
      <c r="E560" s="91">
        <v>5</v>
      </c>
      <c r="F560" s="91">
        <f>SUM(H560:Q560)</f>
        <v>0</v>
      </c>
      <c r="G560" s="61">
        <f t="shared" si="296"/>
        <v>0</v>
      </c>
      <c r="H560" s="59"/>
      <c r="I560" s="70"/>
      <c r="J560" s="70"/>
      <c r="K560" s="70"/>
      <c r="L560" s="70"/>
      <c r="M560" s="70"/>
      <c r="N560" s="70"/>
      <c r="O560" s="70"/>
      <c r="P560" s="70"/>
      <c r="Q560" s="71"/>
    </row>
    <row r="561" spans="1:17" ht="14.25">
      <c r="A561" s="42" t="s">
        <v>60</v>
      </c>
      <c r="B561" s="41"/>
      <c r="C561" s="41"/>
      <c r="D561" s="60">
        <f>D11+D88+D134+D170+D187+D216+D254+D302+D335+D353+D371+D379+D399+D428+D466+D470+D479+D510+D521+D525+D539+D552</f>
        <v>1990163.8</v>
      </c>
      <c r="E561" s="60">
        <f>E11+E88+E134+E170+E187+E216+E254+E302+E335+E353+E371+E379+E399+E428+E466+E470+E479+E510+E521+E525+E539+E552</f>
        <v>1990163.8</v>
      </c>
      <c r="F561" s="60">
        <f>F11+F88+F134+F170+F187+F216+F254+F302+F335+F353+F371+F379+F399+F428+F466+F470+F479+F510+F521+F525+F539+F552</f>
        <v>1965008.3999999994</v>
      </c>
      <c r="G561" s="60">
        <f t="shared" si="296"/>
        <v>98.73601358842923</v>
      </c>
      <c r="H561" s="60">
        <f aca="true" t="shared" si="316" ref="H561:Q561">H11+H88+H134+H170+H187+H216+H254+H302+H335+H353+H371+H379+H399+H428+H466+H470+H479+H510+H521+H525+H539+H552</f>
        <v>173073.69999999998</v>
      </c>
      <c r="I561" s="60">
        <f t="shared" si="316"/>
        <v>30989.4</v>
      </c>
      <c r="J561" s="60">
        <f t="shared" si="316"/>
        <v>17144.7</v>
      </c>
      <c r="K561" s="60">
        <f t="shared" si="316"/>
        <v>0</v>
      </c>
      <c r="L561" s="60">
        <f t="shared" si="316"/>
        <v>61837.1</v>
      </c>
      <c r="M561" s="60">
        <f t="shared" si="316"/>
        <v>1361992.3000000003</v>
      </c>
      <c r="N561" s="60">
        <f t="shared" si="316"/>
        <v>84795.09999999999</v>
      </c>
      <c r="O561" s="60">
        <f t="shared" si="316"/>
        <v>128417.09999999999</v>
      </c>
      <c r="P561" s="60">
        <f t="shared" si="316"/>
        <v>100572.29999999999</v>
      </c>
      <c r="Q561" s="60">
        <f t="shared" si="316"/>
        <v>6186.7</v>
      </c>
    </row>
    <row r="562" spans="1:17" s="4" customFormat="1" ht="12.75">
      <c r="A562" s="5"/>
      <c r="B562" s="5"/>
      <c r="C562" s="5"/>
      <c r="D562" s="69"/>
      <c r="E562" s="69"/>
      <c r="F562" s="69"/>
      <c r="G562" s="69"/>
      <c r="H562" s="9"/>
      <c r="I562" s="9"/>
      <c r="J562" s="9"/>
      <c r="K562" s="9"/>
      <c r="L562" s="9"/>
      <c r="M562" s="9"/>
      <c r="N562" s="9"/>
      <c r="O562" s="9"/>
      <c r="P562" s="9"/>
      <c r="Q562" s="9"/>
    </row>
    <row r="564" spans="2:7" ht="12.75" hidden="1">
      <c r="B564" t="s">
        <v>576</v>
      </c>
      <c r="D564" s="77">
        <f>D428+D399+D379+D371+D353+D335+D302+D254+D216+D187+D170+D134+D88+D11</f>
        <v>1832075.8000000003</v>
      </c>
      <c r="E564" s="77"/>
      <c r="F564" s="77"/>
      <c r="G564" s="77"/>
    </row>
    <row r="565" ht="12.75" hidden="1"/>
    <row r="566" spans="3:7" ht="12.75" hidden="1">
      <c r="C566">
        <v>100</v>
      </c>
      <c r="D566" s="77" t="e">
        <f>D549+D545+D542+D528+D513+D504+D497+D494+D491+D486+D482+D476+#REF!+D473+D469+D449+D443+D439+D435+D387+D383+D368+D363+#REF!+D326+D306+D296+D289+D280+D274+D258+D251+D191+D161+D120+D115+D112+D81+D76+D72+D68+D63</f>
        <v>#REF!</v>
      </c>
      <c r="E566" s="77"/>
      <c r="F566" s="77"/>
      <c r="G566" s="77"/>
    </row>
    <row r="567" spans="3:7" ht="12.75" hidden="1">
      <c r="C567">
        <v>200</v>
      </c>
      <c r="D567" s="77" t="e">
        <f>D555+D550+D546+D529+D520+D518+D514+D505+D498+D495+D492+D487+D483+D477+D450+D424+D421+#REF!+D414+D411+D408+D398+D394+D388+D384+D378+D375+D369+D364+D357+D351+D347+D343+D339+D331+D327+D307+D301+D297+D290+D282+D278+D275+D259+D252+D247+D243+D238+D234+D231+D220+D214+D211+D201+D192+D179+D174+D165+D162+D152+D121+D116+D113+D82+D77+D69+D64+D21+D360</f>
        <v>#REF!</v>
      </c>
      <c r="E567" s="77"/>
      <c r="F567" s="77"/>
      <c r="G567" s="77"/>
    </row>
    <row r="568" spans="3:7" ht="12.75" hidden="1">
      <c r="C568">
        <v>300</v>
      </c>
      <c r="D568" s="77" t="e">
        <f>D440+D267+#REF!+D125+D110+D107+D105+D103+D101+D22+D118</f>
        <v>#REF!</v>
      </c>
      <c r="E568" s="77"/>
      <c r="F568" s="77"/>
      <c r="G568" s="77"/>
    </row>
    <row r="569" spans="3:7" ht="12.75" hidden="1">
      <c r="C569">
        <v>400</v>
      </c>
      <c r="D569" s="77" t="e">
        <f>D465+D463+D459+D175+D143+D138+D133+#REF!+#REF!</f>
        <v>#REF!</v>
      </c>
      <c r="E569" s="77"/>
      <c r="F569" s="77"/>
      <c r="G569" s="77"/>
    </row>
    <row r="570" spans="3:7" ht="12.75" hidden="1">
      <c r="C570">
        <v>500</v>
      </c>
      <c r="D570" s="77" t="e">
        <f>D538+#REF!</f>
        <v>#REF!</v>
      </c>
      <c r="E570" s="77"/>
      <c r="F570" s="77"/>
      <c r="G570" s="77"/>
    </row>
    <row r="571" spans="3:7" ht="12.75" hidden="1">
      <c r="C571">
        <v>600</v>
      </c>
      <c r="D571" s="77" t="e">
        <f>D456+D453+D444+D436+D432+D427+D415+D409+D405+#REF!+D358+D344+D319+D315+D311+D269+D263+D239+D227+#REF!+D223+D221+D215+D207+D205+D198+D180+D158+D149+#REF!+D97+D58+D56+D53+#REF!+D49+D47+D45+D43+D41+D39+D37+D33+D28+D26+D24+D19+D15</f>
        <v>#REF!</v>
      </c>
      <c r="E571" s="77"/>
      <c r="F571" s="77"/>
      <c r="G571" s="77"/>
    </row>
    <row r="572" spans="3:7" ht="12.75" hidden="1">
      <c r="C572">
        <v>700</v>
      </c>
      <c r="D572" s="77">
        <f>D533</f>
        <v>8895</v>
      </c>
      <c r="E572" s="77"/>
      <c r="F572" s="77"/>
      <c r="G572" s="77"/>
    </row>
    <row r="573" spans="3:7" ht="12.75" hidden="1">
      <c r="C573">
        <v>800</v>
      </c>
      <c r="D573" s="77">
        <f>D558+D547+D530+D524+D515+D506+D501+D488+D484+D478+D451+D391+D385+D370+D365+D352+D328+D308+D298+D291+D276+D260+D253+D193+D83+D78+D70+D65</f>
        <v>18581.8</v>
      </c>
      <c r="E573" s="77"/>
      <c r="F573" s="77"/>
      <c r="G573" s="77"/>
    </row>
    <row r="574" spans="4:7" ht="12.75" hidden="1">
      <c r="D574" s="77" t="e">
        <f>D573+D572+D571+D570+D569+D568+D567+D566</f>
        <v>#REF!</v>
      </c>
      <c r="E574" s="77"/>
      <c r="F574" s="77"/>
      <c r="G574" s="77"/>
    </row>
    <row r="575" ht="12.75" hidden="1"/>
    <row r="576" spans="2:7" ht="12.75" hidden="1">
      <c r="B576" t="s">
        <v>577</v>
      </c>
      <c r="D576" s="77" t="e">
        <f>D574-D564</f>
        <v>#REF!</v>
      </c>
      <c r="E576" s="77"/>
      <c r="F576" s="77"/>
      <c r="G576" s="77"/>
    </row>
    <row r="577" spans="4:7" ht="12.75" hidden="1">
      <c r="D577" s="77">
        <f>D11+D88+D134+D170+D187+D216+D254+D302+D335+D353+D371+D379+D399+D428</f>
        <v>1832075.8</v>
      </c>
      <c r="E577" s="77"/>
      <c r="F577" s="77"/>
      <c r="G577" s="77"/>
    </row>
  </sheetData>
  <sheetProtection/>
  <mergeCells count="7">
    <mergeCell ref="F8:G8"/>
    <mergeCell ref="E1:G1"/>
    <mergeCell ref="E2:G2"/>
    <mergeCell ref="E3:G3"/>
    <mergeCell ref="E4:G4"/>
    <mergeCell ref="E5:G5"/>
    <mergeCell ref="A7:G7"/>
  </mergeCells>
  <printOptions/>
  <pageMargins left="0.8661417322834646" right="0.15748031496062992" top="0.56" bottom="0.38" header="0.3" footer="0.31"/>
  <pageSetup fitToHeight="11" horizontalDpi="600" verticalDpi="600" orientation="portrait" paperSize="9" scale="84"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Iragar</cp:lastModifiedBy>
  <cp:lastPrinted>2019-03-21T06:45:46Z</cp:lastPrinted>
  <dcterms:created xsi:type="dcterms:W3CDTF">1996-10-08T23:32:33Z</dcterms:created>
  <dcterms:modified xsi:type="dcterms:W3CDTF">2019-03-21T07:06:20Z</dcterms:modified>
  <cp:category/>
  <cp:version/>
  <cp:contentType/>
  <cp:contentStatus/>
</cp:coreProperties>
</file>